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burk\Google Drive\Coding\Projects\star_wars\"/>
    </mc:Choice>
  </mc:AlternateContent>
  <bookViews>
    <workbookView xWindow="0" yWindow="0" windowWidth="20490" windowHeight="7530"/>
  </bookViews>
  <sheets>
    <sheet name="Dashboard" sheetId="19" r:id="rId1"/>
    <sheet name="Inventory" sheetId="14" r:id="rId2"/>
    <sheet name="Ingredients(Full)" sheetId="5" state="hidden" r:id="rId3"/>
    <sheet name="Sheet5" sheetId="10" r:id="rId4"/>
    <sheet name="Number(Full)" sheetId="12" state="hidden" r:id="rId5"/>
    <sheet name="Inventory(Full)" sheetId="15" state="hidden" r:id="rId6"/>
    <sheet name="Number" sheetId="17" r:id="rId7"/>
    <sheet name="Sheet3" sheetId="7" r:id="rId8"/>
    <sheet name="Ingredients" sheetId="18" r:id="rId9"/>
    <sheet name="Score" sheetId="8" r:id="rId10"/>
  </sheets>
  <definedNames>
    <definedName name="_xlnm._FilterDatabase" localSheetId="9" hidden="1">Score!$A$1:$AI$140</definedName>
    <definedName name="_xlnm._FilterDatabase" localSheetId="7" hidden="1">Sheet3!$A$1:$E$222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9" l="1"/>
  <c r="R3" i="19" s="1"/>
  <c r="B29" i="14" l="1"/>
  <c r="E25" i="19" s="1"/>
  <c r="N25" i="19" s="1"/>
  <c r="B28" i="14"/>
  <c r="E26" i="19" s="1"/>
  <c r="N26" i="19" s="1"/>
  <c r="B27" i="14"/>
  <c r="E24" i="19" s="1"/>
  <c r="N24" i="19" s="1"/>
  <c r="B26" i="14"/>
  <c r="E19" i="19" s="1"/>
  <c r="B25" i="14"/>
  <c r="E23" i="19" s="1"/>
  <c r="B24" i="14"/>
  <c r="E17" i="19" s="1"/>
  <c r="N17" i="19" s="1"/>
  <c r="B23" i="14"/>
  <c r="E18" i="19" s="1"/>
  <c r="N18" i="19" s="1"/>
  <c r="B22" i="14"/>
  <c r="B21" i="14"/>
  <c r="E20" i="19" s="1"/>
  <c r="N20" i="19" s="1"/>
  <c r="B20" i="14"/>
  <c r="E16" i="19" s="1"/>
  <c r="N16" i="19" s="1"/>
  <c r="B19" i="14"/>
  <c r="E29" i="19" s="1"/>
  <c r="N29" i="19" s="1"/>
  <c r="B18" i="14"/>
  <c r="B17" i="14"/>
  <c r="E22" i="19" s="1"/>
  <c r="N22" i="19" s="1"/>
  <c r="B16" i="14"/>
  <c r="E7" i="19" s="1"/>
  <c r="B15" i="14"/>
  <c r="E11" i="19" s="1"/>
  <c r="B14" i="14"/>
  <c r="E27" i="19" s="1"/>
  <c r="B13" i="14"/>
  <c r="E21" i="19" s="1"/>
  <c r="B12" i="14"/>
  <c r="E9" i="19" s="1"/>
  <c r="N9" i="19" s="1"/>
  <c r="B11" i="14"/>
  <c r="B10" i="14"/>
  <c r="B9" i="14"/>
  <c r="E10" i="19" s="1"/>
  <c r="B8" i="14"/>
  <c r="E14" i="19" s="1"/>
  <c r="B7" i="14"/>
  <c r="E15" i="19" s="1"/>
  <c r="B6" i="14"/>
  <c r="E13" i="19" s="1"/>
  <c r="U6" i="14"/>
  <c r="T6" i="14"/>
  <c r="S6" i="14"/>
  <c r="R6" i="14"/>
  <c r="Q6" i="14"/>
  <c r="P6" i="14"/>
  <c r="O6" i="14"/>
  <c r="N6" i="14"/>
  <c r="M6" i="14"/>
  <c r="L6" i="14"/>
  <c r="K6" i="14"/>
  <c r="J6" i="14"/>
  <c r="J18" i="14" s="1"/>
  <c r="H6" i="14"/>
  <c r="B5" i="14"/>
  <c r="E3" i="19" s="1"/>
  <c r="B4" i="14"/>
  <c r="E5" i="19" s="1"/>
  <c r="N5" i="19" s="1"/>
  <c r="B3" i="14"/>
  <c r="E6" i="19" s="1"/>
  <c r="B2" i="14"/>
  <c r="C2" i="15"/>
  <c r="T5" i="15"/>
  <c r="S5" i="15"/>
  <c r="R5" i="15"/>
  <c r="Q5" i="15"/>
  <c r="P5" i="15"/>
  <c r="O5" i="15"/>
  <c r="N5" i="15"/>
  <c r="M5" i="15"/>
  <c r="L5" i="15"/>
  <c r="K5" i="15"/>
  <c r="J5" i="15"/>
  <c r="I5" i="15"/>
  <c r="I17" i="15" s="1"/>
  <c r="G17" i="15" s="1"/>
  <c r="G5" i="15"/>
  <c r="B2" i="15"/>
  <c r="J1" i="15"/>
  <c r="I1" i="15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C2" i="8"/>
  <c r="AD2" i="8"/>
  <c r="AE2" i="8"/>
  <c r="AF2" i="8"/>
  <c r="AG2" i="8"/>
  <c r="AB2" i="8"/>
  <c r="D12" i="8"/>
  <c r="D28" i="8"/>
  <c r="D44" i="8"/>
  <c r="D60" i="8"/>
  <c r="D76" i="8"/>
  <c r="D92" i="8"/>
  <c r="D108" i="8"/>
  <c r="D124" i="8"/>
  <c r="D140" i="8"/>
  <c r="B3" i="8"/>
  <c r="D3" i="8" s="1"/>
  <c r="B4" i="8"/>
  <c r="D4" i="8" s="1"/>
  <c r="B5" i="8"/>
  <c r="D5" i="8" s="1"/>
  <c r="B6" i="8"/>
  <c r="D6" i="8" s="1"/>
  <c r="B7" i="8"/>
  <c r="D7" i="8" s="1"/>
  <c r="B8" i="8"/>
  <c r="D8" i="8" s="1"/>
  <c r="B9" i="8"/>
  <c r="D9" i="8" s="1"/>
  <c r="B10" i="8"/>
  <c r="D10" i="8" s="1"/>
  <c r="B11" i="8"/>
  <c r="D11" i="8" s="1"/>
  <c r="B12" i="8"/>
  <c r="B13" i="8"/>
  <c r="D13" i="8" s="1"/>
  <c r="B14" i="8"/>
  <c r="D14" i="8" s="1"/>
  <c r="B15" i="8"/>
  <c r="D15" i="8" s="1"/>
  <c r="B16" i="8"/>
  <c r="D16" i="8" s="1"/>
  <c r="B17" i="8"/>
  <c r="D17" i="8" s="1"/>
  <c r="B18" i="8"/>
  <c r="D18" i="8" s="1"/>
  <c r="B19" i="8"/>
  <c r="D19" i="8" s="1"/>
  <c r="B20" i="8"/>
  <c r="D20" i="8" s="1"/>
  <c r="B21" i="8"/>
  <c r="D21" i="8" s="1"/>
  <c r="B22" i="8"/>
  <c r="D22" i="8" s="1"/>
  <c r="B23" i="8"/>
  <c r="D23" i="8" s="1"/>
  <c r="B24" i="8"/>
  <c r="D24" i="8" s="1"/>
  <c r="B25" i="8"/>
  <c r="D25" i="8" s="1"/>
  <c r="B26" i="8"/>
  <c r="D26" i="8" s="1"/>
  <c r="B27" i="8"/>
  <c r="D27" i="8" s="1"/>
  <c r="B28" i="8"/>
  <c r="B29" i="8"/>
  <c r="D29" i="8" s="1"/>
  <c r="B30" i="8"/>
  <c r="D30" i="8" s="1"/>
  <c r="B31" i="8"/>
  <c r="D31" i="8" s="1"/>
  <c r="B32" i="8"/>
  <c r="D32" i="8" s="1"/>
  <c r="B33" i="8"/>
  <c r="D33" i="8" s="1"/>
  <c r="B34" i="8"/>
  <c r="D34" i="8" s="1"/>
  <c r="B35" i="8"/>
  <c r="D35" i="8" s="1"/>
  <c r="B36" i="8"/>
  <c r="D36" i="8" s="1"/>
  <c r="B37" i="8"/>
  <c r="D37" i="8" s="1"/>
  <c r="B38" i="8"/>
  <c r="D38" i="8" s="1"/>
  <c r="B39" i="8"/>
  <c r="D39" i="8" s="1"/>
  <c r="B40" i="8"/>
  <c r="D40" i="8" s="1"/>
  <c r="B41" i="8"/>
  <c r="D41" i="8" s="1"/>
  <c r="B42" i="8"/>
  <c r="D42" i="8" s="1"/>
  <c r="B43" i="8"/>
  <c r="D43" i="8" s="1"/>
  <c r="B44" i="8"/>
  <c r="E44" i="8" s="1"/>
  <c r="B45" i="8"/>
  <c r="D45" i="8" s="1"/>
  <c r="B46" i="8"/>
  <c r="D46" i="8" s="1"/>
  <c r="B47" i="8"/>
  <c r="D47" i="8" s="1"/>
  <c r="B48" i="8"/>
  <c r="D48" i="8" s="1"/>
  <c r="B49" i="8"/>
  <c r="D49" i="8" s="1"/>
  <c r="B50" i="8"/>
  <c r="D50" i="8" s="1"/>
  <c r="B51" i="8"/>
  <c r="D51" i="8" s="1"/>
  <c r="B52" i="8"/>
  <c r="D52" i="8" s="1"/>
  <c r="B53" i="8"/>
  <c r="D53" i="8" s="1"/>
  <c r="B54" i="8"/>
  <c r="D54" i="8" s="1"/>
  <c r="B55" i="8"/>
  <c r="D55" i="8" s="1"/>
  <c r="B56" i="8"/>
  <c r="D56" i="8" s="1"/>
  <c r="B57" i="8"/>
  <c r="D57" i="8" s="1"/>
  <c r="B58" i="8"/>
  <c r="D58" i="8" s="1"/>
  <c r="B59" i="8"/>
  <c r="D59" i="8" s="1"/>
  <c r="B60" i="8"/>
  <c r="B61" i="8"/>
  <c r="D61" i="8" s="1"/>
  <c r="B62" i="8"/>
  <c r="D62" i="8" s="1"/>
  <c r="B63" i="8"/>
  <c r="D63" i="8" s="1"/>
  <c r="B64" i="8"/>
  <c r="D64" i="8" s="1"/>
  <c r="B65" i="8"/>
  <c r="D65" i="8" s="1"/>
  <c r="B66" i="8"/>
  <c r="D66" i="8" s="1"/>
  <c r="B67" i="8"/>
  <c r="D67" i="8" s="1"/>
  <c r="B68" i="8"/>
  <c r="D68" i="8" s="1"/>
  <c r="B69" i="8"/>
  <c r="D69" i="8" s="1"/>
  <c r="B70" i="8"/>
  <c r="D70" i="8" s="1"/>
  <c r="B71" i="8"/>
  <c r="D71" i="8" s="1"/>
  <c r="B72" i="8"/>
  <c r="D72" i="8" s="1"/>
  <c r="B73" i="8"/>
  <c r="D73" i="8" s="1"/>
  <c r="B74" i="8"/>
  <c r="D74" i="8" s="1"/>
  <c r="B75" i="8"/>
  <c r="D75" i="8" s="1"/>
  <c r="B76" i="8"/>
  <c r="B77" i="8"/>
  <c r="D77" i="8" s="1"/>
  <c r="B78" i="8"/>
  <c r="D78" i="8" s="1"/>
  <c r="B79" i="8"/>
  <c r="D79" i="8" s="1"/>
  <c r="B80" i="8"/>
  <c r="D80" i="8" s="1"/>
  <c r="B81" i="8"/>
  <c r="D81" i="8" s="1"/>
  <c r="B82" i="8"/>
  <c r="D82" i="8" s="1"/>
  <c r="B83" i="8"/>
  <c r="D83" i="8" s="1"/>
  <c r="B84" i="8"/>
  <c r="D84" i="8" s="1"/>
  <c r="B85" i="8"/>
  <c r="D85" i="8" s="1"/>
  <c r="B86" i="8"/>
  <c r="D86" i="8" s="1"/>
  <c r="B87" i="8"/>
  <c r="D87" i="8" s="1"/>
  <c r="B88" i="8"/>
  <c r="D88" i="8" s="1"/>
  <c r="B89" i="8"/>
  <c r="D89" i="8" s="1"/>
  <c r="B90" i="8"/>
  <c r="D90" i="8" s="1"/>
  <c r="B91" i="8"/>
  <c r="D91" i="8" s="1"/>
  <c r="B92" i="8"/>
  <c r="B93" i="8"/>
  <c r="D93" i="8" s="1"/>
  <c r="B94" i="8"/>
  <c r="D94" i="8" s="1"/>
  <c r="B95" i="8"/>
  <c r="D95" i="8" s="1"/>
  <c r="B96" i="8"/>
  <c r="D96" i="8" s="1"/>
  <c r="B97" i="8"/>
  <c r="D97" i="8" s="1"/>
  <c r="B98" i="8"/>
  <c r="D98" i="8" s="1"/>
  <c r="B99" i="8"/>
  <c r="D99" i="8" s="1"/>
  <c r="B100" i="8"/>
  <c r="D100" i="8" s="1"/>
  <c r="B101" i="8"/>
  <c r="D101" i="8" s="1"/>
  <c r="B102" i="8"/>
  <c r="D102" i="8" s="1"/>
  <c r="B103" i="8"/>
  <c r="D103" i="8" s="1"/>
  <c r="B104" i="8"/>
  <c r="D104" i="8" s="1"/>
  <c r="B105" i="8"/>
  <c r="D105" i="8" s="1"/>
  <c r="B106" i="8"/>
  <c r="D106" i="8" s="1"/>
  <c r="B107" i="8"/>
  <c r="D107" i="8" s="1"/>
  <c r="B108" i="8"/>
  <c r="B109" i="8"/>
  <c r="D109" i="8" s="1"/>
  <c r="B110" i="8"/>
  <c r="D110" i="8" s="1"/>
  <c r="B111" i="8"/>
  <c r="D111" i="8" s="1"/>
  <c r="B112" i="8"/>
  <c r="D112" i="8" s="1"/>
  <c r="B113" i="8"/>
  <c r="D113" i="8" s="1"/>
  <c r="B114" i="8"/>
  <c r="D114" i="8" s="1"/>
  <c r="B115" i="8"/>
  <c r="D115" i="8" s="1"/>
  <c r="B116" i="8"/>
  <c r="D116" i="8" s="1"/>
  <c r="B117" i="8"/>
  <c r="D117" i="8" s="1"/>
  <c r="B118" i="8"/>
  <c r="D118" i="8" s="1"/>
  <c r="B119" i="8"/>
  <c r="D119" i="8" s="1"/>
  <c r="B120" i="8"/>
  <c r="D120" i="8" s="1"/>
  <c r="B121" i="8"/>
  <c r="D121" i="8" s="1"/>
  <c r="B122" i="8"/>
  <c r="D122" i="8" s="1"/>
  <c r="B123" i="8"/>
  <c r="D123" i="8" s="1"/>
  <c r="B124" i="8"/>
  <c r="B125" i="8"/>
  <c r="D125" i="8" s="1"/>
  <c r="B126" i="8"/>
  <c r="D126" i="8" s="1"/>
  <c r="B127" i="8"/>
  <c r="D127" i="8" s="1"/>
  <c r="B128" i="8"/>
  <c r="D128" i="8" s="1"/>
  <c r="B129" i="8"/>
  <c r="D129" i="8" s="1"/>
  <c r="B130" i="8"/>
  <c r="D130" i="8" s="1"/>
  <c r="B131" i="8"/>
  <c r="D131" i="8" s="1"/>
  <c r="B132" i="8"/>
  <c r="D132" i="8" s="1"/>
  <c r="B133" i="8"/>
  <c r="D133" i="8" s="1"/>
  <c r="B134" i="8"/>
  <c r="D134" i="8" s="1"/>
  <c r="B135" i="8"/>
  <c r="D135" i="8" s="1"/>
  <c r="B136" i="8"/>
  <c r="D136" i="8" s="1"/>
  <c r="B137" i="8"/>
  <c r="D137" i="8" s="1"/>
  <c r="B138" i="8"/>
  <c r="D138" i="8" s="1"/>
  <c r="B139" i="8"/>
  <c r="D139" i="8" s="1"/>
  <c r="B140" i="8"/>
  <c r="B2" i="8"/>
  <c r="D2" i="8" s="1"/>
  <c r="E30" i="19" l="1"/>
  <c r="N30" i="19" s="1"/>
  <c r="E4" i="19"/>
  <c r="N4" i="19" s="1"/>
  <c r="E8" i="19"/>
  <c r="N8" i="19" s="1"/>
  <c r="E12" i="19"/>
  <c r="N12" i="19" s="1"/>
  <c r="E28" i="19"/>
  <c r="N28" i="19" s="1"/>
  <c r="N21" i="19"/>
  <c r="N6" i="19"/>
  <c r="N13" i="19"/>
  <c r="N14" i="19"/>
  <c r="N10" i="19"/>
  <c r="N7" i="19"/>
  <c r="J7" i="14"/>
  <c r="J9" i="14"/>
  <c r="J11" i="14"/>
  <c r="J13" i="14"/>
  <c r="J15" i="14"/>
  <c r="J17" i="14"/>
  <c r="J8" i="14"/>
  <c r="J10" i="14"/>
  <c r="J12" i="14"/>
  <c r="J14" i="14"/>
  <c r="J16" i="14"/>
  <c r="J20" i="14"/>
  <c r="N11" i="19"/>
  <c r="N15" i="19"/>
  <c r="N19" i="19"/>
  <c r="N27" i="19"/>
  <c r="N23" i="19"/>
  <c r="N3" i="19"/>
  <c r="I6" i="15"/>
  <c r="I8" i="15"/>
  <c r="G8" i="15" s="1"/>
  <c r="I10" i="15"/>
  <c r="G10" i="15" s="1"/>
  <c r="I12" i="15"/>
  <c r="I14" i="15"/>
  <c r="G14" i="15" s="1"/>
  <c r="I16" i="15"/>
  <c r="G16" i="15" s="1"/>
  <c r="I7" i="15"/>
  <c r="G7" i="15" s="1"/>
  <c r="I9" i="15"/>
  <c r="G9" i="15" s="1"/>
  <c r="I11" i="15"/>
  <c r="G11" i="15" s="1"/>
  <c r="I13" i="15"/>
  <c r="G13" i="15" s="1"/>
  <c r="I15" i="15"/>
  <c r="G15" i="15" s="1"/>
  <c r="M7" i="8"/>
  <c r="J8" i="8"/>
  <c r="E11" i="8"/>
  <c r="I12" i="8"/>
  <c r="O13" i="8"/>
  <c r="K14" i="8"/>
  <c r="E15" i="8"/>
  <c r="K16" i="8"/>
  <c r="I17" i="8"/>
  <c r="G19" i="8"/>
  <c r="L23" i="8"/>
  <c r="E24" i="8"/>
  <c r="K25" i="8"/>
  <c r="J26" i="8"/>
  <c r="E27" i="8"/>
  <c r="R28" i="8"/>
  <c r="E29" i="8"/>
  <c r="Z30" i="8"/>
  <c r="R31" i="8"/>
  <c r="K33" i="8"/>
  <c r="W34" i="8"/>
  <c r="S38" i="8"/>
  <c r="J40" i="8"/>
  <c r="S42" i="8"/>
  <c r="G43" i="8"/>
  <c r="Y44" i="8"/>
  <c r="F45" i="8"/>
  <c r="Q46" i="8"/>
  <c r="G47" i="8"/>
  <c r="X51" i="8"/>
  <c r="F52" i="8"/>
  <c r="L53" i="8"/>
  <c r="P55" i="8"/>
  <c r="W56" i="8"/>
  <c r="X57" i="8"/>
  <c r="F58" i="8"/>
  <c r="L60" i="8"/>
  <c r="M61" i="8"/>
  <c r="H62" i="8"/>
  <c r="N66" i="8"/>
  <c r="O68" i="8"/>
  <c r="N70" i="8"/>
  <c r="X71" i="8"/>
  <c r="X72" i="8"/>
  <c r="F73" i="8"/>
  <c r="M74" i="8"/>
  <c r="F75" i="8"/>
  <c r="E76" i="8"/>
  <c r="I78" i="8"/>
  <c r="AI80" i="8"/>
  <c r="F81" i="8"/>
  <c r="X82" i="8"/>
  <c r="G85" i="8"/>
  <c r="F86" i="8"/>
  <c r="R87" i="8"/>
  <c r="L89" i="8"/>
  <c r="J90" i="8"/>
  <c r="S91" i="8"/>
  <c r="Q92" i="8"/>
  <c r="Z93" i="8"/>
  <c r="I94" i="8"/>
  <c r="X96" i="8"/>
  <c r="T97" i="8"/>
  <c r="Q98" i="8"/>
  <c r="E99" i="8"/>
  <c r="H100" i="8"/>
  <c r="F101" i="8"/>
  <c r="I103" i="8"/>
  <c r="F104" i="8"/>
  <c r="AH106" i="8"/>
  <c r="J107" i="8"/>
  <c r="H108" i="8"/>
  <c r="I109" i="8"/>
  <c r="I111" i="8"/>
  <c r="H112" i="8"/>
  <c r="L113" i="8"/>
  <c r="T114" i="8"/>
  <c r="P115" i="8"/>
  <c r="F116" i="8"/>
  <c r="AI118" i="8"/>
  <c r="AI119" i="8"/>
  <c r="Y120" i="8"/>
  <c r="R121" i="8"/>
  <c r="G123" i="8"/>
  <c r="J124" i="8"/>
  <c r="AA126" i="8"/>
  <c r="X128" i="8"/>
  <c r="X130" i="8"/>
  <c r="N131" i="8"/>
  <c r="J132" i="8"/>
  <c r="G133" i="8"/>
  <c r="G135" i="8"/>
  <c r="AH136" i="8"/>
  <c r="G137" i="8"/>
  <c r="L138" i="8"/>
  <c r="G139" i="8"/>
  <c r="H140" i="8"/>
  <c r="I20" i="15" l="1"/>
  <c r="G20" i="15" s="1"/>
  <c r="G12" i="15"/>
  <c r="I19" i="15"/>
  <c r="G19" i="15" s="1"/>
  <c r="G6" i="15"/>
  <c r="V14" i="8"/>
  <c r="Y76" i="8"/>
  <c r="N76" i="8"/>
  <c r="V2" i="8"/>
  <c r="R2" i="8"/>
  <c r="E132" i="8"/>
  <c r="P37" i="8"/>
  <c r="N2" i="8"/>
  <c r="R39" i="8"/>
  <c r="W2" i="8"/>
  <c r="K2" i="8"/>
  <c r="P111" i="8"/>
  <c r="R17" i="8"/>
  <c r="Q115" i="8"/>
  <c r="M67" i="8"/>
  <c r="W52" i="8"/>
  <c r="T19" i="8"/>
  <c r="W100" i="8"/>
  <c r="AA29" i="8"/>
  <c r="I2" i="8"/>
  <c r="R76" i="8"/>
  <c r="X37" i="8"/>
  <c r="W17" i="8"/>
  <c r="X25" i="8"/>
  <c r="H128" i="8"/>
  <c r="G100" i="8"/>
  <c r="AH76" i="8"/>
  <c r="W73" i="8"/>
  <c r="W60" i="8"/>
  <c r="H58" i="8"/>
  <c r="Z41" i="8"/>
  <c r="I37" i="8"/>
  <c r="Y31" i="8"/>
  <c r="F29" i="8"/>
  <c r="V26" i="8"/>
  <c r="S25" i="8"/>
  <c r="R66" i="8"/>
  <c r="J60" i="8"/>
  <c r="N43" i="8"/>
  <c r="N26" i="8"/>
  <c r="AH25" i="8"/>
  <c r="Y2" i="8"/>
  <c r="Q2" i="8"/>
  <c r="G2" i="8"/>
  <c r="S126" i="8"/>
  <c r="F123" i="8"/>
  <c r="M111" i="8"/>
  <c r="G91" i="8"/>
  <c r="V80" i="8"/>
  <c r="Z67" i="8"/>
  <c r="I67" i="8"/>
  <c r="P66" i="8"/>
  <c r="R52" i="8"/>
  <c r="M43" i="8"/>
  <c r="S41" i="8"/>
  <c r="N39" i="8"/>
  <c r="P80" i="8"/>
  <c r="H66" i="8"/>
  <c r="N31" i="8"/>
  <c r="V29" i="8"/>
  <c r="F26" i="8"/>
  <c r="P25" i="8"/>
  <c r="X21" i="8"/>
  <c r="AA2" i="8"/>
  <c r="S2" i="8"/>
  <c r="M2" i="8"/>
  <c r="F2" i="8"/>
  <c r="X75" i="8"/>
  <c r="Y67" i="8"/>
  <c r="P52" i="8"/>
  <c r="R46" i="8"/>
  <c r="H130" i="8"/>
  <c r="Y111" i="8"/>
  <c r="H80" i="8"/>
  <c r="M76" i="8"/>
  <c r="N75" i="8"/>
  <c r="T67" i="8"/>
  <c r="W66" i="8"/>
  <c r="G66" i="8"/>
  <c r="R58" i="8"/>
  <c r="H52" i="8"/>
  <c r="Y43" i="8"/>
  <c r="AA38" i="8"/>
  <c r="O37" i="8"/>
  <c r="X35" i="8"/>
  <c r="K29" i="8"/>
  <c r="J25" i="8"/>
  <c r="AE25" i="8" s="1"/>
  <c r="Y23" i="8"/>
  <c r="S83" i="8"/>
  <c r="Z133" i="8"/>
  <c r="AA132" i="8"/>
  <c r="R83" i="8"/>
  <c r="M49" i="8"/>
  <c r="O41" i="8"/>
  <c r="W39" i="8"/>
  <c r="K39" i="8"/>
  <c r="P35" i="8"/>
  <c r="X23" i="8"/>
  <c r="V15" i="8"/>
  <c r="Q49" i="8"/>
  <c r="J135" i="8"/>
  <c r="R133" i="8"/>
  <c r="W132" i="8"/>
  <c r="AH111" i="8"/>
  <c r="M101" i="8"/>
  <c r="V90" i="8"/>
  <c r="L83" i="8"/>
  <c r="T81" i="8"/>
  <c r="Q80" i="8"/>
  <c r="H74" i="8"/>
  <c r="R67" i="8"/>
  <c r="X66" i="8"/>
  <c r="X49" i="8"/>
  <c r="J49" i="8"/>
  <c r="AA45" i="8"/>
  <c r="W43" i="8"/>
  <c r="J41" i="8"/>
  <c r="V39" i="8"/>
  <c r="H39" i="8"/>
  <c r="J35" i="8"/>
  <c r="P29" i="8"/>
  <c r="R26" i="8"/>
  <c r="Z25" i="8"/>
  <c r="Z24" i="8"/>
  <c r="AH23" i="8"/>
  <c r="O21" i="8"/>
  <c r="J17" i="8"/>
  <c r="U15" i="8"/>
  <c r="J133" i="8"/>
  <c r="K132" i="8"/>
  <c r="AE132" i="8" s="1"/>
  <c r="Z99" i="8"/>
  <c r="N94" i="8"/>
  <c r="P86" i="8"/>
  <c r="AA83" i="8"/>
  <c r="G83" i="8"/>
  <c r="J81" i="8"/>
  <c r="Q51" i="8"/>
  <c r="U49" i="8"/>
  <c r="F49" i="8"/>
  <c r="W27" i="8"/>
  <c r="J15" i="8"/>
  <c r="K108" i="8"/>
  <c r="Y63" i="8"/>
  <c r="N63" i="8"/>
  <c r="V11" i="8"/>
  <c r="M11" i="8"/>
  <c r="M138" i="8"/>
  <c r="AF138" i="8" s="1"/>
  <c r="F137" i="8"/>
  <c r="AC137" i="8" s="1"/>
  <c r="F135" i="8"/>
  <c r="V133" i="8"/>
  <c r="F133" i="8"/>
  <c r="AC133" i="8" s="1"/>
  <c r="Q124" i="8"/>
  <c r="H109" i="8"/>
  <c r="AD109" i="8" s="1"/>
  <c r="AI108" i="8"/>
  <c r="H94" i="8"/>
  <c r="AD94" i="8" s="1"/>
  <c r="J86" i="8"/>
  <c r="S81" i="8"/>
  <c r="G81" i="8"/>
  <c r="AC81" i="8" s="1"/>
  <c r="T73" i="8"/>
  <c r="H72" i="8"/>
  <c r="X63" i="8"/>
  <c r="L63" i="8"/>
  <c r="X58" i="8"/>
  <c r="P58" i="8"/>
  <c r="G58" i="8"/>
  <c r="AC58" i="8" s="1"/>
  <c r="V53" i="8"/>
  <c r="Z49" i="8"/>
  <c r="R49" i="8"/>
  <c r="L49" i="8"/>
  <c r="AF49" i="8" s="1"/>
  <c r="E49" i="8"/>
  <c r="S45" i="8"/>
  <c r="AA41" i="8"/>
  <c r="R41" i="8"/>
  <c r="G41" i="8"/>
  <c r="G31" i="8"/>
  <c r="Z29" i="8"/>
  <c r="T29" i="8"/>
  <c r="O29" i="8"/>
  <c r="J29" i="8"/>
  <c r="AH29" i="8"/>
  <c r="M27" i="8"/>
  <c r="U24" i="8"/>
  <c r="W21" i="8"/>
  <c r="K21" i="8"/>
  <c r="U11" i="8"/>
  <c r="J11" i="8"/>
  <c r="R81" i="8"/>
  <c r="N73" i="8"/>
  <c r="W58" i="8"/>
  <c r="N58" i="8"/>
  <c r="Q24" i="8"/>
  <c r="S21" i="8"/>
  <c r="H21" i="8"/>
  <c r="R16" i="8"/>
  <c r="AA11" i="8"/>
  <c r="Q11" i="8"/>
  <c r="G11" i="8"/>
  <c r="Q138" i="8"/>
  <c r="X138" i="8"/>
  <c r="H138" i="8"/>
  <c r="U94" i="8"/>
  <c r="Z89" i="8"/>
  <c r="V63" i="8"/>
  <c r="H63" i="8"/>
  <c r="R45" i="8"/>
  <c r="X29" i="8"/>
  <c r="S29" i="8"/>
  <c r="N29" i="8"/>
  <c r="H29" i="8"/>
  <c r="S138" i="8"/>
  <c r="G138" i="8"/>
  <c r="N133" i="8"/>
  <c r="V123" i="8"/>
  <c r="Z108" i="8"/>
  <c r="M107" i="8"/>
  <c r="V101" i="8"/>
  <c r="R100" i="8"/>
  <c r="P94" i="8"/>
  <c r="O89" i="8"/>
  <c r="Y86" i="8"/>
  <c r="V83" i="8"/>
  <c r="K83" i="8"/>
  <c r="Z81" i="8"/>
  <c r="L81" i="8"/>
  <c r="X80" i="8"/>
  <c r="J80" i="8"/>
  <c r="P78" i="8"/>
  <c r="X76" i="8"/>
  <c r="H76" i="8"/>
  <c r="T75" i="8"/>
  <c r="J73" i="8"/>
  <c r="Q63" i="8"/>
  <c r="V58" i="8"/>
  <c r="K58" i="8"/>
  <c r="X52" i="8"/>
  <c r="K52" i="8"/>
  <c r="V49" i="8"/>
  <c r="P49" i="8"/>
  <c r="H49" i="8"/>
  <c r="K45" i="8"/>
  <c r="W41" i="8"/>
  <c r="K41" i="8"/>
  <c r="O35" i="8"/>
  <c r="W29" i="8"/>
  <c r="R29" i="8"/>
  <c r="L29" i="8"/>
  <c r="G29" i="8"/>
  <c r="I24" i="8"/>
  <c r="AA21" i="8"/>
  <c r="P21" i="8"/>
  <c r="G21" i="8"/>
  <c r="N17" i="8"/>
  <c r="M15" i="8"/>
  <c r="W11" i="8"/>
  <c r="O11" i="8"/>
  <c r="F11" i="8"/>
  <c r="S136" i="8"/>
  <c r="P119" i="8"/>
  <c r="I119" i="8"/>
  <c r="X105" i="8"/>
  <c r="R105" i="8"/>
  <c r="M105" i="8"/>
  <c r="H105" i="8"/>
  <c r="J98" i="8"/>
  <c r="H98" i="8"/>
  <c r="AH88" i="8"/>
  <c r="F88" i="8"/>
  <c r="Q88" i="8"/>
  <c r="Z88" i="8"/>
  <c r="J88" i="8"/>
  <c r="R88" i="8"/>
  <c r="O136" i="8"/>
  <c r="W106" i="8"/>
  <c r="O106" i="8"/>
  <c r="H106" i="8"/>
  <c r="V105" i="8"/>
  <c r="Q105" i="8"/>
  <c r="L105" i="8"/>
  <c r="AF105" i="8" s="1"/>
  <c r="F105" i="8"/>
  <c r="W104" i="8"/>
  <c r="X99" i="8"/>
  <c r="S99" i="8"/>
  <c r="N99" i="8"/>
  <c r="H99" i="8"/>
  <c r="Z98" i="8"/>
  <c r="P98" i="8"/>
  <c r="L91" i="8"/>
  <c r="H91" i="8"/>
  <c r="X91" i="8"/>
  <c r="M88" i="8"/>
  <c r="F85" i="8"/>
  <c r="AC85" i="8" s="1"/>
  <c r="K85" i="8"/>
  <c r="W85" i="8"/>
  <c r="L85" i="8"/>
  <c r="Y78" i="8"/>
  <c r="J78" i="8"/>
  <c r="W70" i="8"/>
  <c r="F62" i="8"/>
  <c r="K62" i="8"/>
  <c r="X62" i="8"/>
  <c r="P62" i="8"/>
  <c r="I34" i="8"/>
  <c r="R34" i="8"/>
  <c r="K34" i="8"/>
  <c r="V34" i="8"/>
  <c r="F10" i="8"/>
  <c r="O10" i="8"/>
  <c r="R10" i="8"/>
  <c r="G10" i="8"/>
  <c r="AA10" i="8"/>
  <c r="AH4" i="8"/>
  <c r="G4" i="8"/>
  <c r="O4" i="8"/>
  <c r="W4" i="8"/>
  <c r="J4" i="8"/>
  <c r="R4" i="8"/>
  <c r="Z4" i="8"/>
  <c r="F4" i="8"/>
  <c r="N4" i="8"/>
  <c r="V4" i="8"/>
  <c r="T118" i="8"/>
  <c r="K118" i="8"/>
  <c r="N112" i="8"/>
  <c r="X106" i="8"/>
  <c r="J106" i="8"/>
  <c r="T99" i="8"/>
  <c r="O99" i="8"/>
  <c r="J99" i="8"/>
  <c r="X70" i="8"/>
  <c r="M59" i="8"/>
  <c r="Q59" i="8"/>
  <c r="O50" i="8"/>
  <c r="W50" i="8"/>
  <c r="R123" i="8"/>
  <c r="U119" i="8"/>
  <c r="H119" i="8"/>
  <c r="R118" i="8"/>
  <c r="X117" i="8"/>
  <c r="T113" i="8"/>
  <c r="AA112" i="8"/>
  <c r="L112" i="8"/>
  <c r="X140" i="8"/>
  <c r="AA136" i="8"/>
  <c r="K136" i="8"/>
  <c r="R132" i="8"/>
  <c r="N123" i="8"/>
  <c r="Z119" i="8"/>
  <c r="T119" i="8"/>
  <c r="M119" i="8"/>
  <c r="E119" i="8"/>
  <c r="Z118" i="8"/>
  <c r="P118" i="8"/>
  <c r="F118" i="8"/>
  <c r="Q117" i="8"/>
  <c r="R116" i="8"/>
  <c r="R113" i="8"/>
  <c r="V112" i="8"/>
  <c r="G112" i="8"/>
  <c r="X111" i="8"/>
  <c r="J111" i="8"/>
  <c r="P110" i="8"/>
  <c r="V109" i="8"/>
  <c r="T106" i="8"/>
  <c r="N106" i="8"/>
  <c r="G106" i="8"/>
  <c r="Z105" i="8"/>
  <c r="U105" i="8"/>
  <c r="P105" i="8"/>
  <c r="J105" i="8"/>
  <c r="E105" i="8"/>
  <c r="P104" i="8"/>
  <c r="N100" i="8"/>
  <c r="W99" i="8"/>
  <c r="R99" i="8"/>
  <c r="L99" i="8"/>
  <c r="G99" i="8"/>
  <c r="X98" i="8"/>
  <c r="L98" i="8"/>
  <c r="J97" i="8"/>
  <c r="N97" i="8"/>
  <c r="R91" i="8"/>
  <c r="L88" i="8"/>
  <c r="AF88" i="8" s="1"/>
  <c r="V85" i="8"/>
  <c r="AI84" i="8"/>
  <c r="R84" i="8"/>
  <c r="X84" i="8"/>
  <c r="X78" i="8"/>
  <c r="W62" i="8"/>
  <c r="E40" i="8"/>
  <c r="M40" i="8"/>
  <c r="Z40" i="8"/>
  <c r="R40" i="8"/>
  <c r="Q34" i="8"/>
  <c r="AA27" i="8"/>
  <c r="AI8" i="8"/>
  <c r="F8" i="8"/>
  <c r="N8" i="8"/>
  <c r="U8" i="8"/>
  <c r="AA8" i="8"/>
  <c r="I8" i="8"/>
  <c r="O8" i="8"/>
  <c r="V8" i="8"/>
  <c r="E8" i="8"/>
  <c r="K8" i="8"/>
  <c r="AE8" i="8" s="1"/>
  <c r="S8" i="8"/>
  <c r="Z8" i="8"/>
  <c r="AA4" i="8"/>
  <c r="I3" i="8"/>
  <c r="Q3" i="8"/>
  <c r="Z3" i="8"/>
  <c r="K3" i="8"/>
  <c r="X119" i="8"/>
  <c r="R106" i="8"/>
  <c r="U88" i="8"/>
  <c r="N79" i="8"/>
  <c r="W79" i="8"/>
  <c r="F78" i="8"/>
  <c r="E78" i="8"/>
  <c r="M78" i="8"/>
  <c r="T78" i="8"/>
  <c r="Z78" i="8"/>
  <c r="H78" i="8"/>
  <c r="AD78" i="8" s="1"/>
  <c r="N78" i="8"/>
  <c r="U78" i="8"/>
  <c r="AI70" i="8"/>
  <c r="G70" i="8"/>
  <c r="R70" i="8"/>
  <c r="H70" i="8"/>
  <c r="S70" i="8"/>
  <c r="T54" i="8"/>
  <c r="AI54" i="8"/>
  <c r="W54" i="8"/>
  <c r="N119" i="8"/>
  <c r="AA118" i="8"/>
  <c r="J118" i="8"/>
  <c r="X116" i="8"/>
  <c r="X109" i="8"/>
  <c r="P140" i="8"/>
  <c r="W138" i="8"/>
  <c r="V137" i="8"/>
  <c r="W136" i="8"/>
  <c r="G136" i="8"/>
  <c r="P132" i="8"/>
  <c r="R131" i="8"/>
  <c r="Z123" i="8"/>
  <c r="J123" i="8"/>
  <c r="J121" i="8"/>
  <c r="Y119" i="8"/>
  <c r="R119" i="8"/>
  <c r="J119" i="8"/>
  <c r="W118" i="8"/>
  <c r="L118" i="8"/>
  <c r="I117" i="8"/>
  <c r="K116" i="8"/>
  <c r="I113" i="8"/>
  <c r="S112" i="8"/>
  <c r="F112" i="8"/>
  <c r="T111" i="8"/>
  <c r="E111" i="8"/>
  <c r="J110" i="8"/>
  <c r="X108" i="8"/>
  <c r="V107" i="8"/>
  <c r="Z106" i="8"/>
  <c r="S106" i="8"/>
  <c r="L106" i="8"/>
  <c r="Y105" i="8"/>
  <c r="T105" i="8"/>
  <c r="N105" i="8"/>
  <c r="I105" i="8"/>
  <c r="L104" i="8"/>
  <c r="X100" i="8"/>
  <c r="L100" i="8"/>
  <c r="AA99" i="8"/>
  <c r="V99" i="8"/>
  <c r="P99" i="8"/>
  <c r="K99" i="8"/>
  <c r="F99" i="8"/>
  <c r="V98" i="8"/>
  <c r="E98" i="8"/>
  <c r="N91" i="8"/>
  <c r="X88" i="8"/>
  <c r="E88" i="8"/>
  <c r="R85" i="8"/>
  <c r="L79" i="8"/>
  <c r="R78" i="8"/>
  <c r="AI78" i="8"/>
  <c r="L70" i="8"/>
  <c r="W64" i="8"/>
  <c r="R62" i="8"/>
  <c r="F59" i="8"/>
  <c r="H55" i="8"/>
  <c r="U55" i="8"/>
  <c r="F46" i="8"/>
  <c r="I46" i="8"/>
  <c r="W46" i="8"/>
  <c r="K46" i="8"/>
  <c r="Y46" i="8"/>
  <c r="Y40" i="8"/>
  <c r="N34" i="8"/>
  <c r="G27" i="8"/>
  <c r="S27" i="8"/>
  <c r="K27" i="8"/>
  <c r="U27" i="8"/>
  <c r="H23" i="8"/>
  <c r="S23" i="8"/>
  <c r="AA23" i="8"/>
  <c r="K23" i="8"/>
  <c r="T23" i="8"/>
  <c r="AH16" i="8"/>
  <c r="G16" i="8"/>
  <c r="N16" i="8"/>
  <c r="V16" i="8"/>
  <c r="I16" i="8"/>
  <c r="Q16" i="8"/>
  <c r="W16" i="8"/>
  <c r="F16" i="8"/>
  <c r="M16" i="8"/>
  <c r="S16" i="8"/>
  <c r="AA16" i="8"/>
  <c r="Y8" i="8"/>
  <c r="S4" i="8"/>
  <c r="S40" i="8"/>
  <c r="F38" i="8"/>
  <c r="R38" i="8"/>
  <c r="Y34" i="8"/>
  <c r="G34" i="8"/>
  <c r="E31" i="8"/>
  <c r="I31" i="8"/>
  <c r="S31" i="8"/>
  <c r="M31" i="8"/>
  <c r="W31" i="8"/>
  <c r="O27" i="8"/>
  <c r="F25" i="8"/>
  <c r="N25" i="8"/>
  <c r="T25" i="8"/>
  <c r="AA25" i="8"/>
  <c r="H25" i="8"/>
  <c r="O25" i="8"/>
  <c r="V25" i="8"/>
  <c r="P23" i="8"/>
  <c r="Y16" i="8"/>
  <c r="Z10" i="8"/>
  <c r="Q8" i="8"/>
  <c r="K4" i="8"/>
  <c r="M90" i="8"/>
  <c r="X83" i="8"/>
  <c r="N83" i="8"/>
  <c r="F83" i="8"/>
  <c r="X81" i="8"/>
  <c r="N81" i="8"/>
  <c r="AH81" i="8"/>
  <c r="J75" i="8"/>
  <c r="AA58" i="8"/>
  <c r="S58" i="8"/>
  <c r="L58" i="8"/>
  <c r="Y49" i="8"/>
  <c r="T49" i="8"/>
  <c r="N49" i="8"/>
  <c r="I49" i="8"/>
  <c r="Z45" i="8"/>
  <c r="J45" i="8"/>
  <c r="X39" i="8"/>
  <c r="P39" i="8"/>
  <c r="G39" i="8"/>
  <c r="U37" i="8"/>
  <c r="H37" i="8"/>
  <c r="V35" i="8"/>
  <c r="H35" i="8"/>
  <c r="R33" i="8"/>
  <c r="T21" i="8"/>
  <c r="L21" i="8"/>
  <c r="P19" i="8"/>
  <c r="U17" i="8"/>
  <c r="AA15" i="8"/>
  <c r="Q15" i="8"/>
  <c r="G15" i="8"/>
  <c r="S14" i="8"/>
  <c r="Y12" i="8"/>
  <c r="W15" i="8"/>
  <c r="O15" i="8"/>
  <c r="F15" i="8"/>
  <c r="F14" i="8"/>
  <c r="S12" i="8"/>
  <c r="AH126" i="8"/>
  <c r="H126" i="8"/>
  <c r="L126" i="8"/>
  <c r="P126" i="8"/>
  <c r="T126" i="8"/>
  <c r="X126" i="8"/>
  <c r="I126" i="8"/>
  <c r="M126" i="8"/>
  <c r="U126" i="8"/>
  <c r="E126" i="8"/>
  <c r="Q126" i="8"/>
  <c r="Y126" i="8"/>
  <c r="K95" i="8"/>
  <c r="H95" i="8"/>
  <c r="V95" i="8"/>
  <c r="L95" i="8"/>
  <c r="AA95" i="8"/>
  <c r="I48" i="8"/>
  <c r="N48" i="8"/>
  <c r="S48" i="8"/>
  <c r="Y48" i="8"/>
  <c r="F32" i="8"/>
  <c r="J32" i="8"/>
  <c r="U32" i="8"/>
  <c r="M32" i="8"/>
  <c r="Z32" i="8"/>
  <c r="E32" i="8"/>
  <c r="R32" i="8"/>
  <c r="I32" i="8"/>
  <c r="Y32" i="8"/>
  <c r="Q32" i="8"/>
  <c r="L140" i="8"/>
  <c r="F138" i="8"/>
  <c r="AH138" i="8"/>
  <c r="I138" i="8"/>
  <c r="O138" i="8"/>
  <c r="T138" i="8"/>
  <c r="Y138" i="8"/>
  <c r="E138" i="8"/>
  <c r="K138" i="8"/>
  <c r="P138" i="8"/>
  <c r="U138" i="8"/>
  <c r="AA138" i="8"/>
  <c r="T136" i="8"/>
  <c r="L136" i="8"/>
  <c r="V132" i="8"/>
  <c r="N130" i="8"/>
  <c r="S130" i="8"/>
  <c r="M128" i="8"/>
  <c r="S128" i="8"/>
  <c r="Z126" i="8"/>
  <c r="R126" i="8"/>
  <c r="J126" i="8"/>
  <c r="O124" i="8"/>
  <c r="S116" i="8"/>
  <c r="E115" i="8"/>
  <c r="H115" i="8"/>
  <c r="V115" i="8"/>
  <c r="J115" i="8"/>
  <c r="X115" i="8"/>
  <c r="X101" i="8"/>
  <c r="S100" i="8"/>
  <c r="S95" i="8"/>
  <c r="X94" i="8"/>
  <c r="AI93" i="8"/>
  <c r="K93" i="8"/>
  <c r="P93" i="8"/>
  <c r="E136" i="8"/>
  <c r="I136" i="8"/>
  <c r="M136" i="8"/>
  <c r="Q136" i="8"/>
  <c r="U136" i="8"/>
  <c r="Y136" i="8"/>
  <c r="F136" i="8"/>
  <c r="J136" i="8"/>
  <c r="N136" i="8"/>
  <c r="R136" i="8"/>
  <c r="V136" i="8"/>
  <c r="Z136" i="8"/>
  <c r="AI134" i="8"/>
  <c r="AA134" i="8"/>
  <c r="G131" i="8"/>
  <c r="F131" i="8"/>
  <c r="V131" i="8"/>
  <c r="J131" i="8"/>
  <c r="Z131" i="8"/>
  <c r="R129" i="8"/>
  <c r="J129" i="8"/>
  <c r="Z129" i="8"/>
  <c r="R127" i="8"/>
  <c r="F127" i="8"/>
  <c r="V127" i="8"/>
  <c r="W126" i="8"/>
  <c r="O126" i="8"/>
  <c r="G126" i="8"/>
  <c r="Y124" i="8"/>
  <c r="G116" i="8"/>
  <c r="AC116" i="8" s="1"/>
  <c r="N116" i="8"/>
  <c r="V116" i="8"/>
  <c r="H116" i="8"/>
  <c r="P116" i="8"/>
  <c r="W116" i="8"/>
  <c r="F107" i="8"/>
  <c r="P107" i="8"/>
  <c r="X107" i="8"/>
  <c r="H107" i="8"/>
  <c r="Q107" i="8"/>
  <c r="H101" i="8"/>
  <c r="Q101" i="8"/>
  <c r="I101" i="8"/>
  <c r="T101" i="8"/>
  <c r="P95" i="8"/>
  <c r="E90" i="8"/>
  <c r="F90" i="8"/>
  <c r="P90" i="8"/>
  <c r="X90" i="8"/>
  <c r="H90" i="8"/>
  <c r="Q90" i="8"/>
  <c r="J89" i="8"/>
  <c r="G89" i="8"/>
  <c r="S89" i="8"/>
  <c r="H89" i="8"/>
  <c r="T89" i="8"/>
  <c r="K126" i="8"/>
  <c r="E124" i="8"/>
  <c r="K124" i="8"/>
  <c r="AE124" i="8" s="1"/>
  <c r="S124" i="8"/>
  <c r="Z124" i="8"/>
  <c r="F124" i="8"/>
  <c r="U124" i="8"/>
  <c r="N124" i="8"/>
  <c r="AA124" i="8"/>
  <c r="E140" i="8"/>
  <c r="AH140" i="8"/>
  <c r="T140" i="8"/>
  <c r="X136" i="8"/>
  <c r="P136" i="8"/>
  <c r="H136" i="8"/>
  <c r="F132" i="8"/>
  <c r="N132" i="8"/>
  <c r="S132" i="8"/>
  <c r="X132" i="8"/>
  <c r="O132" i="8"/>
  <c r="Z132" i="8"/>
  <c r="I132" i="8"/>
  <c r="T132" i="8"/>
  <c r="V126" i="8"/>
  <c r="N126" i="8"/>
  <c r="AG126" i="8" s="1"/>
  <c r="F126" i="8"/>
  <c r="V124" i="8"/>
  <c r="I124" i="8"/>
  <c r="AA116" i="8"/>
  <c r="L116" i="8"/>
  <c r="AI113" i="8"/>
  <c r="M113" i="8"/>
  <c r="AF113" i="8" s="1"/>
  <c r="X113" i="8"/>
  <c r="Q113" i="8"/>
  <c r="F113" i="8"/>
  <c r="Y113" i="8"/>
  <c r="U107" i="8"/>
  <c r="N101" i="8"/>
  <c r="AI100" i="8"/>
  <c r="J100" i="8"/>
  <c r="O100" i="8"/>
  <c r="T100" i="8"/>
  <c r="Z100" i="8"/>
  <c r="F100" i="8"/>
  <c r="K100" i="8"/>
  <c r="P100" i="8"/>
  <c r="V100" i="8"/>
  <c r="AA100" i="8"/>
  <c r="M96" i="8"/>
  <c r="G95" i="8"/>
  <c r="AI94" i="8"/>
  <c r="J94" i="8"/>
  <c r="R94" i="8"/>
  <c r="Y94" i="8"/>
  <c r="E94" i="8"/>
  <c r="M94" i="8"/>
  <c r="T94" i="8"/>
  <c r="Z94" i="8"/>
  <c r="U90" i="8"/>
  <c r="AI71" i="8"/>
  <c r="H71" i="8"/>
  <c r="N71" i="8"/>
  <c r="S71" i="8"/>
  <c r="E65" i="8"/>
  <c r="P65" i="8"/>
  <c r="U65" i="8"/>
  <c r="Z135" i="8"/>
  <c r="X112" i="8"/>
  <c r="R112" i="8"/>
  <c r="K112" i="8"/>
  <c r="X86" i="8"/>
  <c r="I86" i="8"/>
  <c r="M84" i="8"/>
  <c r="U80" i="8"/>
  <c r="M80" i="8"/>
  <c r="F80" i="8"/>
  <c r="S75" i="8"/>
  <c r="H75" i="8"/>
  <c r="R73" i="8"/>
  <c r="H73" i="8"/>
  <c r="AA70" i="8"/>
  <c r="V70" i="8"/>
  <c r="P70" i="8"/>
  <c r="K70" i="8"/>
  <c r="F70" i="8"/>
  <c r="X67" i="8"/>
  <c r="P67" i="8"/>
  <c r="H67" i="8"/>
  <c r="F66" i="8"/>
  <c r="L66" i="8"/>
  <c r="S66" i="8"/>
  <c r="AA66" i="8"/>
  <c r="F63" i="8"/>
  <c r="M63" i="8"/>
  <c r="T63" i="8"/>
  <c r="V62" i="8"/>
  <c r="N62" i="8"/>
  <c r="G62" i="8"/>
  <c r="H60" i="8"/>
  <c r="G60" i="8"/>
  <c r="T60" i="8"/>
  <c r="N55" i="8"/>
  <c r="AH53" i="8"/>
  <c r="N53" i="8"/>
  <c r="V52" i="8"/>
  <c r="N52" i="8"/>
  <c r="G52" i="8"/>
  <c r="AC52" i="8" s="1"/>
  <c r="J50" i="8"/>
  <c r="H50" i="8"/>
  <c r="W47" i="8"/>
  <c r="W45" i="8"/>
  <c r="O45" i="8"/>
  <c r="G45" i="8"/>
  <c r="AC45" i="8" s="1"/>
  <c r="I44" i="8"/>
  <c r="S44" i="8"/>
  <c r="N44" i="8"/>
  <c r="S43" i="8"/>
  <c r="I43" i="8"/>
  <c r="E38" i="8"/>
  <c r="I38" i="8"/>
  <c r="Q38" i="8"/>
  <c r="W38" i="8"/>
  <c r="G38" i="8"/>
  <c r="N38" i="8"/>
  <c r="V38" i="8"/>
  <c r="S108" i="8"/>
  <c r="V135" i="8"/>
  <c r="W112" i="8"/>
  <c r="P112" i="8"/>
  <c r="Z111" i="8"/>
  <c r="R111" i="8"/>
  <c r="W110" i="8"/>
  <c r="P108" i="8"/>
  <c r="R98" i="8"/>
  <c r="W97" i="8"/>
  <c r="W91" i="8"/>
  <c r="V88" i="8"/>
  <c r="P88" i="8"/>
  <c r="H88" i="8"/>
  <c r="R86" i="8"/>
  <c r="AH86" i="8"/>
  <c r="I84" i="8"/>
  <c r="W83" i="8"/>
  <c r="P83" i="8"/>
  <c r="H83" i="8"/>
  <c r="W81" i="8"/>
  <c r="O81" i="8"/>
  <c r="H81" i="8"/>
  <c r="Z80" i="8"/>
  <c r="R80" i="8"/>
  <c r="L80" i="8"/>
  <c r="AF80" i="8" s="1"/>
  <c r="E80" i="8"/>
  <c r="T76" i="8"/>
  <c r="I76" i="8"/>
  <c r="Z75" i="8"/>
  <c r="O75" i="8"/>
  <c r="AI75" i="8"/>
  <c r="X73" i="8"/>
  <c r="O73" i="8"/>
  <c r="G73" i="8"/>
  <c r="AC73" i="8" s="1"/>
  <c r="Z70" i="8"/>
  <c r="T70" i="8"/>
  <c r="O70" i="8"/>
  <c r="AG70" i="8" s="1"/>
  <c r="J70" i="8"/>
  <c r="AE70" i="8" s="1"/>
  <c r="U67" i="8"/>
  <c r="N67" i="8"/>
  <c r="F67" i="8"/>
  <c r="V66" i="8"/>
  <c r="K66" i="8"/>
  <c r="R63" i="8"/>
  <c r="I63" i="8"/>
  <c r="AA62" i="8"/>
  <c r="S62" i="8"/>
  <c r="L62" i="8"/>
  <c r="R60" i="8"/>
  <c r="X59" i="8"/>
  <c r="AA52" i="8"/>
  <c r="S52" i="8"/>
  <c r="L52" i="8"/>
  <c r="E51" i="8"/>
  <c r="J51" i="8"/>
  <c r="S47" i="8"/>
  <c r="V45" i="8"/>
  <c r="N45" i="8"/>
  <c r="AG45" i="8" s="1"/>
  <c r="R43" i="8"/>
  <c r="M38" i="8"/>
  <c r="E33" i="8"/>
  <c r="J33" i="8"/>
  <c r="AE33" i="8" s="1"/>
  <c r="O33" i="8"/>
  <c r="T33" i="8"/>
  <c r="Z33" i="8"/>
  <c r="H33" i="8"/>
  <c r="P33" i="8"/>
  <c r="W33" i="8"/>
  <c r="F33" i="8"/>
  <c r="L33" i="8"/>
  <c r="S33" i="8"/>
  <c r="AA33" i="8"/>
  <c r="G33" i="8"/>
  <c r="N33" i="8"/>
  <c r="V33" i="8"/>
  <c r="AI62" i="8"/>
  <c r="J62" i="8"/>
  <c r="O62" i="8"/>
  <c r="T62" i="8"/>
  <c r="Z62" i="8"/>
  <c r="I55" i="8"/>
  <c r="X55" i="8"/>
  <c r="AI52" i="8"/>
  <c r="J52" i="8"/>
  <c r="O52" i="8"/>
  <c r="T52" i="8"/>
  <c r="Z52" i="8"/>
  <c r="E45" i="8"/>
  <c r="I45" i="8"/>
  <c r="M45" i="8"/>
  <c r="Q45" i="8"/>
  <c r="U45" i="8"/>
  <c r="Y45" i="8"/>
  <c r="H45" i="8"/>
  <c r="L45" i="8"/>
  <c r="P45" i="8"/>
  <c r="T45" i="8"/>
  <c r="X45" i="8"/>
  <c r="AI43" i="8"/>
  <c r="F43" i="8"/>
  <c r="AC43" i="8" s="1"/>
  <c r="K43" i="8"/>
  <c r="Q43" i="8"/>
  <c r="V43" i="8"/>
  <c r="AA43" i="8"/>
  <c r="E43" i="8"/>
  <c r="J43" i="8"/>
  <c r="O43" i="8"/>
  <c r="U43" i="8"/>
  <c r="Z43" i="8"/>
  <c r="I40" i="8"/>
  <c r="O40" i="8"/>
  <c r="W40" i="8"/>
  <c r="G40" i="8"/>
  <c r="N40" i="8"/>
  <c r="U40" i="8"/>
  <c r="Y38" i="8"/>
  <c r="K38" i="8"/>
  <c r="X33" i="8"/>
  <c r="K6" i="8"/>
  <c r="S6" i="8"/>
  <c r="AA6" i="8"/>
  <c r="Y37" i="8"/>
  <c r="S37" i="8"/>
  <c r="K37" i="8"/>
  <c r="Z35" i="8"/>
  <c r="S35" i="8"/>
  <c r="K35" i="8"/>
  <c r="Z31" i="8"/>
  <c r="U31" i="8"/>
  <c r="O31" i="8"/>
  <c r="J31" i="8"/>
  <c r="E30" i="8"/>
  <c r="J30" i="8"/>
  <c r="Y19" i="8"/>
  <c r="E17" i="8"/>
  <c r="M17" i="8"/>
  <c r="S17" i="8"/>
  <c r="Z17" i="8"/>
  <c r="G37" i="8"/>
  <c r="L37" i="8"/>
  <c r="Q37" i="8"/>
  <c r="W37" i="8"/>
  <c r="E35" i="8"/>
  <c r="G35" i="8"/>
  <c r="L35" i="8"/>
  <c r="R35" i="8"/>
  <c r="W35" i="8"/>
  <c r="H31" i="8"/>
  <c r="L31" i="8"/>
  <c r="P31" i="8"/>
  <c r="T31" i="8"/>
  <c r="X31" i="8"/>
  <c r="J19" i="8"/>
  <c r="U19" i="8"/>
  <c r="E12" i="8"/>
  <c r="J12" i="8"/>
  <c r="O12" i="8"/>
  <c r="U12" i="8"/>
  <c r="Z12" i="8"/>
  <c r="F12" i="8"/>
  <c r="K12" i="8"/>
  <c r="Q12" i="8"/>
  <c r="V12" i="8"/>
  <c r="AA12" i="8"/>
  <c r="G12" i="8"/>
  <c r="M12" i="8"/>
  <c r="R12" i="8"/>
  <c r="W12" i="8"/>
  <c r="I7" i="8"/>
  <c r="F7" i="8"/>
  <c r="O7" i="8"/>
  <c r="W7" i="8"/>
  <c r="G7" i="8"/>
  <c r="Q7" i="8"/>
  <c r="AA7" i="8"/>
  <c r="J7" i="8"/>
  <c r="U7" i="8"/>
  <c r="V41" i="8"/>
  <c r="N41" i="8"/>
  <c r="F41" i="8"/>
  <c r="AA39" i="8"/>
  <c r="S39" i="8"/>
  <c r="L39" i="8"/>
  <c r="F39" i="8"/>
  <c r="AA37" i="8"/>
  <c r="T37" i="8"/>
  <c r="M37" i="8"/>
  <c r="E37" i="8"/>
  <c r="AA35" i="8"/>
  <c r="T35" i="8"/>
  <c r="N35" i="8"/>
  <c r="F35" i="8"/>
  <c r="E34" i="8"/>
  <c r="F34" i="8"/>
  <c r="M34" i="8"/>
  <c r="S34" i="8"/>
  <c r="AA34" i="8"/>
  <c r="AA31" i="8"/>
  <c r="V31" i="8"/>
  <c r="Q31" i="8"/>
  <c r="K31" i="8"/>
  <c r="F31" i="8"/>
  <c r="AC31" i="8" s="1"/>
  <c r="R30" i="8"/>
  <c r="I27" i="8"/>
  <c r="Q27" i="8"/>
  <c r="Y27" i="8"/>
  <c r="E25" i="8"/>
  <c r="G25" i="8"/>
  <c r="L25" i="8"/>
  <c r="R25" i="8"/>
  <c r="W25" i="8"/>
  <c r="G23" i="8"/>
  <c r="O23" i="8"/>
  <c r="W23" i="8"/>
  <c r="AA19" i="8"/>
  <c r="O19" i="8"/>
  <c r="Y17" i="8"/>
  <c r="O17" i="8"/>
  <c r="G17" i="8"/>
  <c r="N12" i="8"/>
  <c r="V7" i="8"/>
  <c r="N5" i="8"/>
  <c r="I5" i="8"/>
  <c r="M5" i="8"/>
  <c r="W5" i="8"/>
  <c r="Y4" i="8"/>
  <c r="U4" i="8"/>
  <c r="Q4" i="8"/>
  <c r="M4" i="8"/>
  <c r="I4" i="8"/>
  <c r="E4" i="8"/>
  <c r="W3" i="8"/>
  <c r="J3" i="8"/>
  <c r="Z16" i="8"/>
  <c r="U16" i="8"/>
  <c r="O16" i="8"/>
  <c r="J16" i="8"/>
  <c r="AE16" i="8" s="1"/>
  <c r="E16" i="8"/>
  <c r="N14" i="8"/>
  <c r="W13" i="8"/>
  <c r="Z11" i="8"/>
  <c r="R11" i="8"/>
  <c r="K11" i="8"/>
  <c r="W10" i="8"/>
  <c r="K10" i="8"/>
  <c r="W8" i="8"/>
  <c r="R8" i="8"/>
  <c r="M8" i="8"/>
  <c r="G8" i="8"/>
  <c r="X4" i="8"/>
  <c r="T4" i="8"/>
  <c r="P4" i="8"/>
  <c r="L4" i="8"/>
  <c r="H4" i="8"/>
  <c r="R3" i="8"/>
  <c r="E3" i="8"/>
  <c r="Z2" i="8"/>
  <c r="U2" i="8"/>
  <c r="O2" i="8"/>
  <c r="J2" i="8"/>
  <c r="E2" i="8"/>
  <c r="AA14" i="8"/>
  <c r="S10" i="8"/>
  <c r="J10" i="8"/>
  <c r="E130" i="8"/>
  <c r="I130" i="8"/>
  <c r="M130" i="8"/>
  <c r="Q130" i="8"/>
  <c r="U130" i="8"/>
  <c r="Y130" i="8"/>
  <c r="G125" i="8"/>
  <c r="N125" i="8"/>
  <c r="E122" i="8"/>
  <c r="I122" i="8"/>
  <c r="M122" i="8"/>
  <c r="Q122" i="8"/>
  <c r="U122" i="8"/>
  <c r="Y122" i="8"/>
  <c r="E120" i="8"/>
  <c r="AI120" i="8"/>
  <c r="K120" i="8"/>
  <c r="P120" i="8"/>
  <c r="U120" i="8"/>
  <c r="AA120" i="8"/>
  <c r="AA140" i="8"/>
  <c r="W140" i="8"/>
  <c r="S140" i="8"/>
  <c r="O140" i="8"/>
  <c r="K140" i="8"/>
  <c r="G140" i="8"/>
  <c r="W122" i="8"/>
  <c r="R122" i="8"/>
  <c r="L122" i="8"/>
  <c r="G122" i="8"/>
  <c r="Z121" i="8"/>
  <c r="Q120" i="8"/>
  <c r="J108" i="8"/>
  <c r="AI102" i="8"/>
  <c r="G102" i="8"/>
  <c r="V102" i="8"/>
  <c r="J102" i="8"/>
  <c r="W102" i="8"/>
  <c r="AH96" i="8"/>
  <c r="I96" i="8"/>
  <c r="N96" i="8"/>
  <c r="T96" i="8"/>
  <c r="Y96" i="8"/>
  <c r="E96" i="8"/>
  <c r="J96" i="8"/>
  <c r="P96" i="8"/>
  <c r="U96" i="8"/>
  <c r="Z96" i="8"/>
  <c r="G87" i="8"/>
  <c r="N87" i="8"/>
  <c r="V87" i="8"/>
  <c r="H87" i="8"/>
  <c r="P87" i="8"/>
  <c r="W87" i="8"/>
  <c r="H69" i="8"/>
  <c r="E69" i="8"/>
  <c r="Z69" i="8"/>
  <c r="M69" i="8"/>
  <c r="P69" i="8"/>
  <c r="R139" i="8"/>
  <c r="F128" i="8"/>
  <c r="J128" i="8"/>
  <c r="N128" i="8"/>
  <c r="R128" i="8"/>
  <c r="V128" i="8"/>
  <c r="Z128" i="8"/>
  <c r="V125" i="8"/>
  <c r="J114" i="8"/>
  <c r="N114" i="8"/>
  <c r="N139" i="8"/>
  <c r="Z134" i="8"/>
  <c r="R134" i="8"/>
  <c r="N134" i="8"/>
  <c r="J134" i="8"/>
  <c r="F134" i="8"/>
  <c r="Y134" i="8"/>
  <c r="Q134" i="8"/>
  <c r="I134" i="8"/>
  <c r="AI132" i="8"/>
  <c r="H132" i="8"/>
  <c r="L132" i="8"/>
  <c r="AA130" i="8"/>
  <c r="V130" i="8"/>
  <c r="P130" i="8"/>
  <c r="K130" i="8"/>
  <c r="F130" i="8"/>
  <c r="AA128" i="8"/>
  <c r="U128" i="8"/>
  <c r="P128" i="8"/>
  <c r="K128" i="8"/>
  <c r="E128" i="8"/>
  <c r="AI124" i="8"/>
  <c r="H124" i="8"/>
  <c r="L124" i="8"/>
  <c r="P124" i="8"/>
  <c r="T124" i="8"/>
  <c r="X124" i="8"/>
  <c r="AA122" i="8"/>
  <c r="V122" i="8"/>
  <c r="P122" i="8"/>
  <c r="K122" i="8"/>
  <c r="F122" i="8"/>
  <c r="W120" i="8"/>
  <c r="O120" i="8"/>
  <c r="H120" i="8"/>
  <c r="H114" i="8"/>
  <c r="E113" i="8"/>
  <c r="J113" i="8"/>
  <c r="P113" i="8"/>
  <c r="U113" i="8"/>
  <c r="Z113" i="8"/>
  <c r="AI109" i="8"/>
  <c r="N109" i="8"/>
  <c r="V108" i="8"/>
  <c r="O108" i="8"/>
  <c r="AH103" i="8"/>
  <c r="P103" i="8"/>
  <c r="X103" i="8"/>
  <c r="V96" i="8"/>
  <c r="L96" i="8"/>
  <c r="AA87" i="8"/>
  <c r="L87" i="8"/>
  <c r="AH72" i="8"/>
  <c r="I72" i="8"/>
  <c r="N72" i="8"/>
  <c r="T72" i="8"/>
  <c r="Y72" i="8"/>
  <c r="E72" i="8"/>
  <c r="J72" i="8"/>
  <c r="P72" i="8"/>
  <c r="U72" i="8"/>
  <c r="Z72" i="8"/>
  <c r="F72" i="8"/>
  <c r="L72" i="8"/>
  <c r="Q72" i="8"/>
  <c r="V72" i="8"/>
  <c r="W134" i="8"/>
  <c r="S134" i="8"/>
  <c r="O134" i="8"/>
  <c r="K134" i="8"/>
  <c r="G134" i="8"/>
  <c r="X122" i="8"/>
  <c r="S122" i="8"/>
  <c r="N122" i="8"/>
  <c r="H122" i="8"/>
  <c r="S120" i="8"/>
  <c r="L120" i="8"/>
  <c r="R137" i="8"/>
  <c r="V134" i="8"/>
  <c r="W130" i="8"/>
  <c r="R130" i="8"/>
  <c r="L130" i="8"/>
  <c r="G130" i="8"/>
  <c r="G129" i="8"/>
  <c r="F129" i="8"/>
  <c r="V129" i="8"/>
  <c r="W128" i="8"/>
  <c r="Q128" i="8"/>
  <c r="L128" i="8"/>
  <c r="G128" i="8"/>
  <c r="G127" i="8"/>
  <c r="J127" i="8"/>
  <c r="Z127" i="8"/>
  <c r="R125" i="8"/>
  <c r="G121" i="8"/>
  <c r="F121" i="8"/>
  <c r="V121" i="8"/>
  <c r="X120" i="8"/>
  <c r="I120" i="8"/>
  <c r="O114" i="8"/>
  <c r="G108" i="8"/>
  <c r="L108" i="8"/>
  <c r="R108" i="8"/>
  <c r="W108" i="8"/>
  <c r="Z140" i="8"/>
  <c r="V140" i="8"/>
  <c r="R140" i="8"/>
  <c r="N140" i="8"/>
  <c r="J140" i="8"/>
  <c r="F140" i="8"/>
  <c r="Z139" i="8"/>
  <c r="J139" i="8"/>
  <c r="N137" i="8"/>
  <c r="R135" i="8"/>
  <c r="U134" i="8"/>
  <c r="M134" i="8"/>
  <c r="E134" i="8"/>
  <c r="J125" i="8"/>
  <c r="Y140" i="8"/>
  <c r="U140" i="8"/>
  <c r="Q140" i="8"/>
  <c r="M140" i="8"/>
  <c r="I140" i="8"/>
  <c r="AD140" i="8" s="1"/>
  <c r="V139" i="8"/>
  <c r="F139" i="8"/>
  <c r="AC139" i="8" s="1"/>
  <c r="Z138" i="8"/>
  <c r="V138" i="8"/>
  <c r="R138" i="8"/>
  <c r="N138" i="8"/>
  <c r="J138" i="8"/>
  <c r="Z137" i="8"/>
  <c r="J137" i="8"/>
  <c r="N135" i="8"/>
  <c r="X134" i="8"/>
  <c r="T134" i="8"/>
  <c r="P134" i="8"/>
  <c r="L134" i="8"/>
  <c r="H134" i="8"/>
  <c r="Y132" i="8"/>
  <c r="U132" i="8"/>
  <c r="Q132" i="8"/>
  <c r="M132" i="8"/>
  <c r="G132" i="8"/>
  <c r="Z130" i="8"/>
  <c r="T130" i="8"/>
  <c r="O130" i="8"/>
  <c r="J130" i="8"/>
  <c r="AI130" i="8"/>
  <c r="N129" i="8"/>
  <c r="Y128" i="8"/>
  <c r="T128" i="8"/>
  <c r="O128" i="8"/>
  <c r="I128" i="8"/>
  <c r="AI128" i="8"/>
  <c r="N127" i="8"/>
  <c r="Z125" i="8"/>
  <c r="F125" i="8"/>
  <c r="W124" i="8"/>
  <c r="R124" i="8"/>
  <c r="M124" i="8"/>
  <c r="G124" i="8"/>
  <c r="Z122" i="8"/>
  <c r="T122" i="8"/>
  <c r="O122" i="8"/>
  <c r="J122" i="8"/>
  <c r="AI122" i="8"/>
  <c r="N121" i="8"/>
  <c r="T120" i="8"/>
  <c r="M120" i="8"/>
  <c r="G120" i="8"/>
  <c r="AI116" i="8"/>
  <c r="J116" i="8"/>
  <c r="O116" i="8"/>
  <c r="T116" i="8"/>
  <c r="Z116" i="8"/>
  <c r="W114" i="8"/>
  <c r="G114" i="8"/>
  <c r="V113" i="8"/>
  <c r="N113" i="8"/>
  <c r="H113" i="8"/>
  <c r="Q109" i="8"/>
  <c r="AA108" i="8"/>
  <c r="T108" i="8"/>
  <c r="N108" i="8"/>
  <c r="F108" i="8"/>
  <c r="E107" i="8"/>
  <c r="L107" i="8"/>
  <c r="R107" i="8"/>
  <c r="Z107" i="8"/>
  <c r="X104" i="8"/>
  <c r="P102" i="8"/>
  <c r="R96" i="8"/>
  <c r="H96" i="8"/>
  <c r="AI91" i="8"/>
  <c r="J91" i="8"/>
  <c r="O91" i="8"/>
  <c r="T91" i="8"/>
  <c r="Z91" i="8"/>
  <c r="F91" i="8"/>
  <c r="K91" i="8"/>
  <c r="P91" i="8"/>
  <c r="V91" i="8"/>
  <c r="AA91" i="8"/>
  <c r="X87" i="8"/>
  <c r="K87" i="8"/>
  <c r="F82" i="8"/>
  <c r="M82" i="8"/>
  <c r="Q82" i="8"/>
  <c r="R72" i="8"/>
  <c r="J68" i="8"/>
  <c r="AI68" i="8"/>
  <c r="R68" i="8"/>
  <c r="G68" i="8"/>
  <c r="W68" i="8"/>
  <c r="L68" i="8"/>
  <c r="Z68" i="8"/>
  <c r="H104" i="8"/>
  <c r="R104" i="8"/>
  <c r="AA104" i="8"/>
  <c r="K104" i="8"/>
  <c r="S104" i="8"/>
  <c r="O102" i="8"/>
  <c r="Q96" i="8"/>
  <c r="F96" i="8"/>
  <c r="S87" i="8"/>
  <c r="F87" i="8"/>
  <c r="G77" i="8"/>
  <c r="W77" i="8"/>
  <c r="M72" i="8"/>
  <c r="X69" i="8"/>
  <c r="AI57" i="8"/>
  <c r="E57" i="8"/>
  <c r="P57" i="8"/>
  <c r="Z57" i="8"/>
  <c r="H57" i="8"/>
  <c r="R57" i="8"/>
  <c r="J57" i="8"/>
  <c r="M57" i="8"/>
  <c r="U57" i="8"/>
  <c r="G36" i="8"/>
  <c r="M36" i="8"/>
  <c r="R36" i="8"/>
  <c r="W36" i="8"/>
  <c r="E36" i="8"/>
  <c r="K36" i="8"/>
  <c r="S36" i="8"/>
  <c r="Z36" i="8"/>
  <c r="F36" i="8"/>
  <c r="AC36" i="8" s="1"/>
  <c r="N36" i="8"/>
  <c r="U36" i="8"/>
  <c r="AA36" i="8"/>
  <c r="I36" i="8"/>
  <c r="O36" i="8"/>
  <c r="V36" i="8"/>
  <c r="H65" i="8"/>
  <c r="R65" i="8"/>
  <c r="AH59" i="8"/>
  <c r="I59" i="8"/>
  <c r="N59" i="8"/>
  <c r="T59" i="8"/>
  <c r="Y59" i="8"/>
  <c r="E59" i="8"/>
  <c r="J59" i="8"/>
  <c r="P59" i="8"/>
  <c r="U59" i="8"/>
  <c r="Z59" i="8"/>
  <c r="F54" i="8"/>
  <c r="P54" i="8"/>
  <c r="Z54" i="8"/>
  <c r="J54" i="8"/>
  <c r="R54" i="8"/>
  <c r="AA54" i="8"/>
  <c r="H47" i="8"/>
  <c r="L47" i="8"/>
  <c r="P47" i="8"/>
  <c r="T47" i="8"/>
  <c r="X47" i="8"/>
  <c r="E47" i="8"/>
  <c r="I47" i="8"/>
  <c r="M47" i="8"/>
  <c r="Q47" i="8"/>
  <c r="U47" i="8"/>
  <c r="Y47" i="8"/>
  <c r="F47" i="8"/>
  <c r="AC47" i="8" s="1"/>
  <c r="J47" i="8"/>
  <c r="N47" i="8"/>
  <c r="R47" i="8"/>
  <c r="V47" i="8"/>
  <c r="Z47" i="8"/>
  <c r="F42" i="8"/>
  <c r="W42" i="8"/>
  <c r="I42" i="8"/>
  <c r="Q42" i="8"/>
  <c r="Y36" i="8"/>
  <c r="H18" i="8"/>
  <c r="L18" i="8"/>
  <c r="P18" i="8"/>
  <c r="T18" i="8"/>
  <c r="X18" i="8"/>
  <c r="E18" i="8"/>
  <c r="I18" i="8"/>
  <c r="M18" i="8"/>
  <c r="Q18" i="8"/>
  <c r="U18" i="8"/>
  <c r="Y18" i="8"/>
  <c r="F18" i="8"/>
  <c r="N18" i="8"/>
  <c r="V18" i="8"/>
  <c r="G18" i="8"/>
  <c r="O18" i="8"/>
  <c r="W18" i="8"/>
  <c r="J18" i="8"/>
  <c r="R18" i="8"/>
  <c r="Z18" i="8"/>
  <c r="K18" i="8"/>
  <c r="S18" i="8"/>
  <c r="AA18" i="8"/>
  <c r="Y101" i="8"/>
  <c r="R101" i="8"/>
  <c r="L101" i="8"/>
  <c r="Y99" i="8"/>
  <c r="U99" i="8"/>
  <c r="Q99" i="8"/>
  <c r="M99" i="8"/>
  <c r="I99" i="8"/>
  <c r="W95" i="8"/>
  <c r="N95" i="8"/>
  <c r="F95" i="8"/>
  <c r="W89" i="8"/>
  <c r="N89" i="8"/>
  <c r="Y88" i="8"/>
  <c r="T88" i="8"/>
  <c r="N88" i="8"/>
  <c r="I88" i="8"/>
  <c r="U86" i="8"/>
  <c r="N86" i="8"/>
  <c r="H86" i="8"/>
  <c r="AA85" i="8"/>
  <c r="P85" i="8"/>
  <c r="T84" i="8"/>
  <c r="H84" i="8"/>
  <c r="Z83" i="8"/>
  <c r="T83" i="8"/>
  <c r="O83" i="8"/>
  <c r="J83" i="8"/>
  <c r="Y80" i="8"/>
  <c r="T80" i="8"/>
  <c r="N80" i="8"/>
  <c r="I80" i="8"/>
  <c r="AD80" i="8" s="1"/>
  <c r="W75" i="8"/>
  <c r="R75" i="8"/>
  <c r="L75" i="8"/>
  <c r="G75" i="8"/>
  <c r="AC75" i="8" s="1"/>
  <c r="X74" i="8"/>
  <c r="Z73" i="8"/>
  <c r="S73" i="8"/>
  <c r="L73" i="8"/>
  <c r="AH73" i="8"/>
  <c r="V67" i="8"/>
  <c r="Q67" i="8"/>
  <c r="L67" i="8"/>
  <c r="Z65" i="8"/>
  <c r="M65" i="8"/>
  <c r="V59" i="8"/>
  <c r="L59" i="8"/>
  <c r="H56" i="8"/>
  <c r="P56" i="8"/>
  <c r="AH55" i="8"/>
  <c r="J55" i="8"/>
  <c r="R55" i="8"/>
  <c r="Y55" i="8"/>
  <c r="E55" i="8"/>
  <c r="M55" i="8"/>
  <c r="T55" i="8"/>
  <c r="Z55" i="8"/>
  <c r="L54" i="8"/>
  <c r="X53" i="8"/>
  <c r="E48" i="8"/>
  <c r="J48" i="8"/>
  <c r="O48" i="8"/>
  <c r="U48" i="8"/>
  <c r="Z48" i="8"/>
  <c r="F48" i="8"/>
  <c r="K48" i="8"/>
  <c r="Q48" i="8"/>
  <c r="V48" i="8"/>
  <c r="AA48" i="8"/>
  <c r="G48" i="8"/>
  <c r="M48" i="8"/>
  <c r="R48" i="8"/>
  <c r="W48" i="8"/>
  <c r="O47" i="8"/>
  <c r="AH41" i="8"/>
  <c r="AI41" i="8"/>
  <c r="AH39" i="8"/>
  <c r="AI39" i="8"/>
  <c r="Q36" i="8"/>
  <c r="Z86" i="8"/>
  <c r="T86" i="8"/>
  <c r="M86" i="8"/>
  <c r="E86" i="8"/>
  <c r="AA75" i="8"/>
  <c r="V75" i="8"/>
  <c r="P75" i="8"/>
  <c r="K75" i="8"/>
  <c r="E67" i="8"/>
  <c r="J67" i="8"/>
  <c r="X65" i="8"/>
  <c r="J65" i="8"/>
  <c r="H61" i="8"/>
  <c r="X61" i="8"/>
  <c r="R59" i="8"/>
  <c r="H59" i="8"/>
  <c r="K54" i="8"/>
  <c r="H53" i="8"/>
  <c r="Q53" i="8"/>
  <c r="Y53" i="8"/>
  <c r="I53" i="8"/>
  <c r="R53" i="8"/>
  <c r="AA47" i="8"/>
  <c r="K47" i="8"/>
  <c r="J44" i="8"/>
  <c r="O44" i="8"/>
  <c r="U44" i="8"/>
  <c r="Z44" i="8"/>
  <c r="F44" i="8"/>
  <c r="K44" i="8"/>
  <c r="Q44" i="8"/>
  <c r="V44" i="8"/>
  <c r="AA44" i="8"/>
  <c r="G44" i="8"/>
  <c r="M44" i="8"/>
  <c r="R44" i="8"/>
  <c r="W44" i="8"/>
  <c r="AH37" i="8"/>
  <c r="AI37" i="8"/>
  <c r="J36" i="8"/>
  <c r="I28" i="8"/>
  <c r="Q28" i="8"/>
  <c r="Y28" i="8"/>
  <c r="E28" i="8"/>
  <c r="M28" i="8"/>
  <c r="U28" i="8"/>
  <c r="F28" i="8"/>
  <c r="V28" i="8"/>
  <c r="J28" i="8"/>
  <c r="Z28" i="8"/>
  <c r="N28" i="8"/>
  <c r="L64" i="8"/>
  <c r="Z60" i="8"/>
  <c r="O60" i="8"/>
  <c r="AH60" i="8"/>
  <c r="V46" i="8"/>
  <c r="N46" i="8"/>
  <c r="G46" i="8"/>
  <c r="AC46" i="8" s="1"/>
  <c r="X43" i="8"/>
  <c r="T43" i="8"/>
  <c r="P43" i="8"/>
  <c r="L43" i="8"/>
  <c r="AF43" i="8" s="1"/>
  <c r="H43" i="8"/>
  <c r="Y41" i="8"/>
  <c r="U41" i="8"/>
  <c r="Q41" i="8"/>
  <c r="M41" i="8"/>
  <c r="I41" i="8"/>
  <c r="E41" i="8"/>
  <c r="F40" i="8"/>
  <c r="K40" i="8"/>
  <c r="AE40" i="8" s="1"/>
  <c r="Q40" i="8"/>
  <c r="V40" i="8"/>
  <c r="AA40" i="8"/>
  <c r="Z39" i="8"/>
  <c r="T39" i="8"/>
  <c r="O39" i="8"/>
  <c r="J39" i="8"/>
  <c r="F37" i="8"/>
  <c r="J37" i="8"/>
  <c r="N37" i="8"/>
  <c r="R37" i="8"/>
  <c r="V37" i="8"/>
  <c r="Z37" i="8"/>
  <c r="E22" i="8"/>
  <c r="R22" i="8"/>
  <c r="Z22" i="8"/>
  <c r="J22" i="8"/>
  <c r="AA46" i="8"/>
  <c r="S46" i="8"/>
  <c r="M46" i="8"/>
  <c r="X41" i="8"/>
  <c r="T41" i="8"/>
  <c r="P41" i="8"/>
  <c r="L41" i="8"/>
  <c r="H41" i="8"/>
  <c r="AD41" i="8" s="1"/>
  <c r="E39" i="8"/>
  <c r="I39" i="8"/>
  <c r="M39" i="8"/>
  <c r="Q39" i="8"/>
  <c r="U39" i="8"/>
  <c r="Y39" i="8"/>
  <c r="F27" i="8"/>
  <c r="J27" i="8"/>
  <c r="N27" i="8"/>
  <c r="R27" i="8"/>
  <c r="V27" i="8"/>
  <c r="Z27" i="8"/>
  <c r="H27" i="8"/>
  <c r="L27" i="8"/>
  <c r="P27" i="8"/>
  <c r="T27" i="8"/>
  <c r="X27" i="8"/>
  <c r="AH35" i="8"/>
  <c r="AI35" i="8"/>
  <c r="M20" i="8"/>
  <c r="R20" i="8"/>
  <c r="W20" i="8"/>
  <c r="G20" i="8"/>
  <c r="I9" i="8"/>
  <c r="O9" i="8"/>
  <c r="E6" i="8"/>
  <c r="I6" i="8"/>
  <c r="M6" i="8"/>
  <c r="Q6" i="8"/>
  <c r="U6" i="8"/>
  <c r="Y6" i="8"/>
  <c r="F6" i="8"/>
  <c r="J6" i="8"/>
  <c r="N6" i="8"/>
  <c r="R6" i="8"/>
  <c r="V6" i="8"/>
  <c r="Z6" i="8"/>
  <c r="R24" i="8"/>
  <c r="AI23" i="8"/>
  <c r="AH21" i="8"/>
  <c r="AI21" i="8"/>
  <c r="H14" i="8"/>
  <c r="L14" i="8"/>
  <c r="P14" i="8"/>
  <c r="T14" i="8"/>
  <c r="X14" i="8"/>
  <c r="E14" i="8"/>
  <c r="I14" i="8"/>
  <c r="M14" i="8"/>
  <c r="Q14" i="8"/>
  <c r="U14" i="8"/>
  <c r="Y14" i="8"/>
  <c r="V10" i="8"/>
  <c r="N10" i="8"/>
  <c r="X6" i="8"/>
  <c r="P6" i="8"/>
  <c r="H6" i="8"/>
  <c r="F24" i="8"/>
  <c r="J24" i="8"/>
  <c r="E23" i="8"/>
  <c r="I23" i="8"/>
  <c r="M23" i="8"/>
  <c r="AF23" i="8" s="1"/>
  <c r="Q23" i="8"/>
  <c r="U23" i="8"/>
  <c r="F23" i="8"/>
  <c r="J23" i="8"/>
  <c r="N23" i="8"/>
  <c r="R23" i="8"/>
  <c r="V23" i="8"/>
  <c r="Z23" i="8"/>
  <c r="E21" i="8"/>
  <c r="I21" i="8"/>
  <c r="M21" i="8"/>
  <c r="Q21" i="8"/>
  <c r="U21" i="8"/>
  <c r="Y21" i="8"/>
  <c r="F21" i="8"/>
  <c r="J21" i="8"/>
  <c r="N21" i="8"/>
  <c r="R21" i="8"/>
  <c r="V21" i="8"/>
  <c r="Z21" i="8"/>
  <c r="Z14" i="8"/>
  <c r="R14" i="8"/>
  <c r="J14" i="8"/>
  <c r="AE14" i="8" s="1"/>
  <c r="H10" i="8"/>
  <c r="L10" i="8"/>
  <c r="P10" i="8"/>
  <c r="T10" i="8"/>
  <c r="X10" i="8"/>
  <c r="E10" i="8"/>
  <c r="I10" i="8"/>
  <c r="M10" i="8"/>
  <c r="Q10" i="8"/>
  <c r="U10" i="8"/>
  <c r="Y10" i="8"/>
  <c r="W6" i="8"/>
  <c r="O6" i="8"/>
  <c r="G6" i="8"/>
  <c r="Y35" i="8"/>
  <c r="U35" i="8"/>
  <c r="Q35" i="8"/>
  <c r="M35" i="8"/>
  <c r="I35" i="8"/>
  <c r="Y33" i="8"/>
  <c r="U33" i="8"/>
  <c r="Q33" i="8"/>
  <c r="M33" i="8"/>
  <c r="I33" i="8"/>
  <c r="Y29" i="8"/>
  <c r="U29" i="8"/>
  <c r="Q29" i="8"/>
  <c r="M29" i="8"/>
  <c r="I29" i="8"/>
  <c r="Z26" i="8"/>
  <c r="Y25" i="8"/>
  <c r="U25" i="8"/>
  <c r="Q25" i="8"/>
  <c r="M25" i="8"/>
  <c r="I25" i="8"/>
  <c r="Y24" i="8"/>
  <c r="M24" i="8"/>
  <c r="W14" i="8"/>
  <c r="O14" i="8"/>
  <c r="G14" i="8"/>
  <c r="W9" i="8"/>
  <c r="T6" i="8"/>
  <c r="L6" i="8"/>
  <c r="AH2" i="8"/>
  <c r="AI2" i="8"/>
  <c r="X16" i="8"/>
  <c r="T16" i="8"/>
  <c r="P16" i="8"/>
  <c r="L16" i="8"/>
  <c r="H16" i="8"/>
  <c r="I13" i="8"/>
  <c r="X12" i="8"/>
  <c r="T12" i="8"/>
  <c r="P12" i="8"/>
  <c r="L12" i="8"/>
  <c r="H12" i="8"/>
  <c r="AD12" i="8" s="1"/>
  <c r="X8" i="8"/>
  <c r="T8" i="8"/>
  <c r="P8" i="8"/>
  <c r="L8" i="8"/>
  <c r="H8" i="8"/>
  <c r="Z7" i="8"/>
  <c r="R7" i="8"/>
  <c r="K7" i="8"/>
  <c r="E7" i="8"/>
  <c r="V3" i="8"/>
  <c r="O3" i="8"/>
  <c r="G3" i="8"/>
  <c r="X2" i="8"/>
  <c r="T2" i="8"/>
  <c r="P2" i="8"/>
  <c r="L2" i="8"/>
  <c r="H2" i="8"/>
  <c r="S5" i="8"/>
  <c r="AA3" i="8"/>
  <c r="U3" i="8"/>
  <c r="M3" i="8"/>
  <c r="F3" i="8"/>
  <c r="AC123" i="8"/>
  <c r="AI117" i="8"/>
  <c r="AH117" i="8"/>
  <c r="AI110" i="8"/>
  <c r="AH110" i="8"/>
  <c r="AC135" i="8"/>
  <c r="Y139" i="8"/>
  <c r="U139" i="8"/>
  <c r="Q139" i="8"/>
  <c r="M139" i="8"/>
  <c r="I139" i="8"/>
  <c r="E139" i="8"/>
  <c r="Y137" i="8"/>
  <c r="U137" i="8"/>
  <c r="Q137" i="8"/>
  <c r="M137" i="8"/>
  <c r="I137" i="8"/>
  <c r="E137" i="8"/>
  <c r="AI136" i="8"/>
  <c r="Y135" i="8"/>
  <c r="U135" i="8"/>
  <c r="Q135" i="8"/>
  <c r="M135" i="8"/>
  <c r="I135" i="8"/>
  <c r="E135" i="8"/>
  <c r="Y133" i="8"/>
  <c r="U133" i="8"/>
  <c r="Q133" i="8"/>
  <c r="M133" i="8"/>
  <c r="I133" i="8"/>
  <c r="E133" i="8"/>
  <c r="Y131" i="8"/>
  <c r="U131" i="8"/>
  <c r="Q131" i="8"/>
  <c r="M131" i="8"/>
  <c r="I131" i="8"/>
  <c r="E131" i="8"/>
  <c r="Y129" i="8"/>
  <c r="U129" i="8"/>
  <c r="Q129" i="8"/>
  <c r="M129" i="8"/>
  <c r="I129" i="8"/>
  <c r="E129" i="8"/>
  <c r="Y127" i="8"/>
  <c r="U127" i="8"/>
  <c r="Q127" i="8"/>
  <c r="M127" i="8"/>
  <c r="I127" i="8"/>
  <c r="E127" i="8"/>
  <c r="Y125" i="8"/>
  <c r="U125" i="8"/>
  <c r="Q125" i="8"/>
  <c r="M125" i="8"/>
  <c r="I125" i="8"/>
  <c r="E125" i="8"/>
  <c r="Y123" i="8"/>
  <c r="U123" i="8"/>
  <c r="Q123" i="8"/>
  <c r="M123" i="8"/>
  <c r="I123" i="8"/>
  <c r="E123" i="8"/>
  <c r="Y121" i="8"/>
  <c r="U121" i="8"/>
  <c r="Q121" i="8"/>
  <c r="M121" i="8"/>
  <c r="I121" i="8"/>
  <c r="E121" i="8"/>
  <c r="E118" i="8"/>
  <c r="I118" i="8"/>
  <c r="M118" i="8"/>
  <c r="Q118" i="8"/>
  <c r="U118" i="8"/>
  <c r="Y118" i="8"/>
  <c r="H118" i="8"/>
  <c r="N118" i="8"/>
  <c r="S118" i="8"/>
  <c r="X118" i="8"/>
  <c r="V117" i="8"/>
  <c r="N117" i="8"/>
  <c r="H117" i="8"/>
  <c r="U115" i="8"/>
  <c r="M115" i="8"/>
  <c r="F115" i="8"/>
  <c r="Z114" i="8"/>
  <c r="S114" i="8"/>
  <c r="L114" i="8"/>
  <c r="G111" i="8"/>
  <c r="K111" i="8"/>
  <c r="O111" i="8"/>
  <c r="S111" i="8"/>
  <c r="W111" i="8"/>
  <c r="AA111" i="8"/>
  <c r="F111" i="8"/>
  <c r="L111" i="8"/>
  <c r="Q111" i="8"/>
  <c r="V111" i="8"/>
  <c r="V110" i="8"/>
  <c r="O110" i="8"/>
  <c r="G110" i="8"/>
  <c r="T109" i="8"/>
  <c r="M109" i="8"/>
  <c r="F109" i="8"/>
  <c r="E104" i="8"/>
  <c r="I104" i="8"/>
  <c r="M104" i="8"/>
  <c r="Q104" i="8"/>
  <c r="U104" i="8"/>
  <c r="Y104" i="8"/>
  <c r="J104" i="8"/>
  <c r="O104" i="8"/>
  <c r="T104" i="8"/>
  <c r="Z104" i="8"/>
  <c r="U103" i="8"/>
  <c r="N103" i="8"/>
  <c r="H103" i="8"/>
  <c r="AD103" i="8" s="1"/>
  <c r="AA102" i="8"/>
  <c r="T102" i="8"/>
  <c r="L102" i="8"/>
  <c r="F102" i="8"/>
  <c r="E97" i="8"/>
  <c r="I97" i="8"/>
  <c r="M97" i="8"/>
  <c r="Q97" i="8"/>
  <c r="U97" i="8"/>
  <c r="Y97" i="8"/>
  <c r="F97" i="8"/>
  <c r="K97" i="8"/>
  <c r="P97" i="8"/>
  <c r="V97" i="8"/>
  <c r="AA97" i="8"/>
  <c r="L97" i="8"/>
  <c r="S97" i="8"/>
  <c r="Z97" i="8"/>
  <c r="G92" i="8"/>
  <c r="K92" i="8"/>
  <c r="O92" i="8"/>
  <c r="S92" i="8"/>
  <c r="W92" i="8"/>
  <c r="AA92" i="8"/>
  <c r="E92" i="8"/>
  <c r="J92" i="8"/>
  <c r="P92" i="8"/>
  <c r="U92" i="8"/>
  <c r="Z92" i="8"/>
  <c r="L92" i="8"/>
  <c r="R92" i="8"/>
  <c r="Y92" i="8"/>
  <c r="F92" i="8"/>
  <c r="M92" i="8"/>
  <c r="T92" i="8"/>
  <c r="X139" i="8"/>
  <c r="T139" i="8"/>
  <c r="P139" i="8"/>
  <c r="L139" i="8"/>
  <c r="H139" i="8"/>
  <c r="X137" i="8"/>
  <c r="T137" i="8"/>
  <c r="P137" i="8"/>
  <c r="L137" i="8"/>
  <c r="H137" i="8"/>
  <c r="X135" i="8"/>
  <c r="T135" i="8"/>
  <c r="P135" i="8"/>
  <c r="L135" i="8"/>
  <c r="H135" i="8"/>
  <c r="X133" i="8"/>
  <c r="T133" i="8"/>
  <c r="P133" i="8"/>
  <c r="L133" i="8"/>
  <c r="H133" i="8"/>
  <c r="X131" i="8"/>
  <c r="T131" i="8"/>
  <c r="P131" i="8"/>
  <c r="L131" i="8"/>
  <c r="H131" i="8"/>
  <c r="X129" i="8"/>
  <c r="T129" i="8"/>
  <c r="P129" i="8"/>
  <c r="L129" i="8"/>
  <c r="H129" i="8"/>
  <c r="X127" i="8"/>
  <c r="T127" i="8"/>
  <c r="P127" i="8"/>
  <c r="L127" i="8"/>
  <c r="H127" i="8"/>
  <c r="X125" i="8"/>
  <c r="T125" i="8"/>
  <c r="P125" i="8"/>
  <c r="L125" i="8"/>
  <c r="H125" i="8"/>
  <c r="X123" i="8"/>
  <c r="T123" i="8"/>
  <c r="P123" i="8"/>
  <c r="L123" i="8"/>
  <c r="H123" i="8"/>
  <c r="X121" i="8"/>
  <c r="T121" i="8"/>
  <c r="P121" i="8"/>
  <c r="L121" i="8"/>
  <c r="H121" i="8"/>
  <c r="Z120" i="8"/>
  <c r="V120" i="8"/>
  <c r="R120" i="8"/>
  <c r="N120" i="8"/>
  <c r="J120" i="8"/>
  <c r="F120" i="8"/>
  <c r="AH119" i="8"/>
  <c r="G119" i="8"/>
  <c r="K119" i="8"/>
  <c r="O119" i="8"/>
  <c r="S119" i="8"/>
  <c r="W119" i="8"/>
  <c r="F119" i="8"/>
  <c r="L119" i="8"/>
  <c r="AF119" i="8" s="1"/>
  <c r="Q119" i="8"/>
  <c r="V119" i="8"/>
  <c r="AA119" i="8"/>
  <c r="V118" i="8"/>
  <c r="O118" i="8"/>
  <c r="G118" i="8"/>
  <c r="T117" i="8"/>
  <c r="M117" i="8"/>
  <c r="F117" i="8"/>
  <c r="Z115" i="8"/>
  <c r="R115" i="8"/>
  <c r="L115" i="8"/>
  <c r="X114" i="8"/>
  <c r="R114" i="8"/>
  <c r="E112" i="8"/>
  <c r="I112" i="8"/>
  <c r="AD112" i="8" s="1"/>
  <c r="M112" i="8"/>
  <c r="Q112" i="8"/>
  <c r="U112" i="8"/>
  <c r="Y112" i="8"/>
  <c r="J112" i="8"/>
  <c r="O112" i="8"/>
  <c r="T112" i="8"/>
  <c r="Z112" i="8"/>
  <c r="U111" i="8"/>
  <c r="N111" i="8"/>
  <c r="H111" i="8"/>
  <c r="AD111" i="8" s="1"/>
  <c r="AA110" i="8"/>
  <c r="T110" i="8"/>
  <c r="L110" i="8"/>
  <c r="F110" i="8"/>
  <c r="Y109" i="8"/>
  <c r="R109" i="8"/>
  <c r="L109" i="8"/>
  <c r="G107" i="8"/>
  <c r="K107" i="8"/>
  <c r="AE107" i="8" s="1"/>
  <c r="O107" i="8"/>
  <c r="S107" i="8"/>
  <c r="W107" i="8"/>
  <c r="AA107" i="8"/>
  <c r="I107" i="8"/>
  <c r="N107" i="8"/>
  <c r="T107" i="8"/>
  <c r="Y107" i="8"/>
  <c r="E106" i="8"/>
  <c r="I106" i="8"/>
  <c r="M106" i="8"/>
  <c r="Q106" i="8"/>
  <c r="U106" i="8"/>
  <c r="Y106" i="8"/>
  <c r="F106" i="8"/>
  <c r="K106" i="8"/>
  <c r="AE106" i="8" s="1"/>
  <c r="P106" i="8"/>
  <c r="V106" i="8"/>
  <c r="AA106" i="8"/>
  <c r="V104" i="8"/>
  <c r="N104" i="8"/>
  <c r="G104" i="8"/>
  <c r="AC104" i="8" s="1"/>
  <c r="Z103" i="8"/>
  <c r="T103" i="8"/>
  <c r="M103" i="8"/>
  <c r="E103" i="8"/>
  <c r="Z102" i="8"/>
  <c r="R102" i="8"/>
  <c r="K102" i="8"/>
  <c r="G101" i="8"/>
  <c r="AC101" i="8" s="1"/>
  <c r="K101" i="8"/>
  <c r="O101" i="8"/>
  <c r="S101" i="8"/>
  <c r="W101" i="8"/>
  <c r="AA101" i="8"/>
  <c r="E101" i="8"/>
  <c r="J101" i="8"/>
  <c r="P101" i="8"/>
  <c r="U101" i="8"/>
  <c r="Z101" i="8"/>
  <c r="G98" i="8"/>
  <c r="K98" i="8"/>
  <c r="O98" i="8"/>
  <c r="S98" i="8"/>
  <c r="W98" i="8"/>
  <c r="AA98" i="8"/>
  <c r="I98" i="8"/>
  <c r="AD98" i="8" s="1"/>
  <c r="N98" i="8"/>
  <c r="T98" i="8"/>
  <c r="Y98" i="8"/>
  <c r="F98" i="8"/>
  <c r="M98" i="8"/>
  <c r="U98" i="8"/>
  <c r="R97" i="8"/>
  <c r="H97" i="8"/>
  <c r="W93" i="8"/>
  <c r="J93" i="8"/>
  <c r="N92" i="8"/>
  <c r="AA139" i="8"/>
  <c r="W139" i="8"/>
  <c r="S139" i="8"/>
  <c r="O139" i="8"/>
  <c r="K139" i="8"/>
  <c r="AA137" i="8"/>
  <c r="W137" i="8"/>
  <c r="S137" i="8"/>
  <c r="O137" i="8"/>
  <c r="K137" i="8"/>
  <c r="AA135" i="8"/>
  <c r="W135" i="8"/>
  <c r="S135" i="8"/>
  <c r="O135" i="8"/>
  <c r="K135" i="8"/>
  <c r="AE135" i="8" s="1"/>
  <c r="AA133" i="8"/>
  <c r="W133" i="8"/>
  <c r="S133" i="8"/>
  <c r="O133" i="8"/>
  <c r="K133" i="8"/>
  <c r="AA131" i="8"/>
  <c r="W131" i="8"/>
  <c r="S131" i="8"/>
  <c r="O131" i="8"/>
  <c r="AG131" i="8" s="1"/>
  <c r="K131" i="8"/>
  <c r="AA129" i="8"/>
  <c r="W129" i="8"/>
  <c r="S129" i="8"/>
  <c r="O129" i="8"/>
  <c r="K129" i="8"/>
  <c r="AA127" i="8"/>
  <c r="W127" i="8"/>
  <c r="S127" i="8"/>
  <c r="O127" i="8"/>
  <c r="K127" i="8"/>
  <c r="AA125" i="8"/>
  <c r="W125" i="8"/>
  <c r="S125" i="8"/>
  <c r="O125" i="8"/>
  <c r="K125" i="8"/>
  <c r="AA123" i="8"/>
  <c r="W123" i="8"/>
  <c r="S123" i="8"/>
  <c r="O123" i="8"/>
  <c r="K123" i="8"/>
  <c r="AA121" i="8"/>
  <c r="W121" i="8"/>
  <c r="S121" i="8"/>
  <c r="O121" i="8"/>
  <c r="K121" i="8"/>
  <c r="AH118" i="8"/>
  <c r="Y117" i="8"/>
  <c r="R117" i="8"/>
  <c r="L117" i="8"/>
  <c r="G115" i="8"/>
  <c r="K115" i="8"/>
  <c r="O115" i="8"/>
  <c r="S115" i="8"/>
  <c r="W115" i="8"/>
  <c r="AA115" i="8"/>
  <c r="I115" i="8"/>
  <c r="N115" i="8"/>
  <c r="T115" i="8"/>
  <c r="Y115" i="8"/>
  <c r="E114" i="8"/>
  <c r="I114" i="8"/>
  <c r="M114" i="8"/>
  <c r="Q114" i="8"/>
  <c r="U114" i="8"/>
  <c r="Y114" i="8"/>
  <c r="F114" i="8"/>
  <c r="K114" i="8"/>
  <c r="P114" i="8"/>
  <c r="V114" i="8"/>
  <c r="AA114" i="8"/>
  <c r="Z110" i="8"/>
  <c r="R110" i="8"/>
  <c r="K110" i="8"/>
  <c r="G109" i="8"/>
  <c r="K109" i="8"/>
  <c r="O109" i="8"/>
  <c r="S109" i="8"/>
  <c r="W109" i="8"/>
  <c r="AA109" i="8"/>
  <c r="E109" i="8"/>
  <c r="J109" i="8"/>
  <c r="P109" i="8"/>
  <c r="U109" i="8"/>
  <c r="Z109" i="8"/>
  <c r="AI106" i="8"/>
  <c r="Y103" i="8"/>
  <c r="R103" i="8"/>
  <c r="J103" i="8"/>
  <c r="E102" i="8"/>
  <c r="I102" i="8"/>
  <c r="M102" i="8"/>
  <c r="Q102" i="8"/>
  <c r="U102" i="8"/>
  <c r="Y102" i="8"/>
  <c r="H102" i="8"/>
  <c r="N102" i="8"/>
  <c r="S102" i="8"/>
  <c r="X102" i="8"/>
  <c r="X97" i="8"/>
  <c r="O97" i="8"/>
  <c r="G97" i="8"/>
  <c r="R93" i="8"/>
  <c r="X92" i="8"/>
  <c r="I92" i="8"/>
  <c r="G117" i="8"/>
  <c r="K117" i="8"/>
  <c r="O117" i="8"/>
  <c r="S117" i="8"/>
  <c r="W117" i="8"/>
  <c r="AA117" i="8"/>
  <c r="E117" i="8"/>
  <c r="J117" i="8"/>
  <c r="P117" i="8"/>
  <c r="U117" i="8"/>
  <c r="Z117" i="8"/>
  <c r="E110" i="8"/>
  <c r="I110" i="8"/>
  <c r="M110" i="8"/>
  <c r="Q110" i="8"/>
  <c r="U110" i="8"/>
  <c r="Y110" i="8"/>
  <c r="H110" i="8"/>
  <c r="N110" i="8"/>
  <c r="S110" i="8"/>
  <c r="X110" i="8"/>
  <c r="AI105" i="8"/>
  <c r="AH105" i="8"/>
  <c r="G103" i="8"/>
  <c r="K103" i="8"/>
  <c r="O103" i="8"/>
  <c r="S103" i="8"/>
  <c r="W103" i="8"/>
  <c r="AA103" i="8"/>
  <c r="F103" i="8"/>
  <c r="L103" i="8"/>
  <c r="Q103" i="8"/>
  <c r="V103" i="8"/>
  <c r="E93" i="8"/>
  <c r="I93" i="8"/>
  <c r="M93" i="8"/>
  <c r="Q93" i="8"/>
  <c r="U93" i="8"/>
  <c r="Y93" i="8"/>
  <c r="H93" i="8"/>
  <c r="N93" i="8"/>
  <c r="S93" i="8"/>
  <c r="X93" i="8"/>
  <c r="F93" i="8"/>
  <c r="L93" i="8"/>
  <c r="T93" i="8"/>
  <c r="AA93" i="8"/>
  <c r="G93" i="8"/>
  <c r="O93" i="8"/>
  <c r="V93" i="8"/>
  <c r="V92" i="8"/>
  <c r="H92" i="8"/>
  <c r="G82" i="8"/>
  <c r="K82" i="8"/>
  <c r="O82" i="8"/>
  <c r="S82" i="8"/>
  <c r="W82" i="8"/>
  <c r="AA82" i="8"/>
  <c r="E82" i="8"/>
  <c r="J82" i="8"/>
  <c r="P82" i="8"/>
  <c r="U82" i="8"/>
  <c r="Z82" i="8"/>
  <c r="I82" i="8"/>
  <c r="N82" i="8"/>
  <c r="T82" i="8"/>
  <c r="Y82" i="8"/>
  <c r="S79" i="8"/>
  <c r="H79" i="8"/>
  <c r="R77" i="8"/>
  <c r="E116" i="8"/>
  <c r="I116" i="8"/>
  <c r="M116" i="8"/>
  <c r="Q116" i="8"/>
  <c r="U116" i="8"/>
  <c r="Y116" i="8"/>
  <c r="G113" i="8"/>
  <c r="K113" i="8"/>
  <c r="O113" i="8"/>
  <c r="S113" i="8"/>
  <c r="W113" i="8"/>
  <c r="AA113" i="8"/>
  <c r="E108" i="8"/>
  <c r="I108" i="8"/>
  <c r="AD108" i="8" s="1"/>
  <c r="M108" i="8"/>
  <c r="Q108" i="8"/>
  <c r="U108" i="8"/>
  <c r="Y108" i="8"/>
  <c r="G105" i="8"/>
  <c r="K105" i="8"/>
  <c r="AE105" i="8" s="1"/>
  <c r="O105" i="8"/>
  <c r="S105" i="8"/>
  <c r="W105" i="8"/>
  <c r="AA105" i="8"/>
  <c r="E100" i="8"/>
  <c r="I100" i="8"/>
  <c r="AD100" i="8" s="1"/>
  <c r="M100" i="8"/>
  <c r="Q100" i="8"/>
  <c r="U100" i="8"/>
  <c r="Y100" i="8"/>
  <c r="X95" i="8"/>
  <c r="R95" i="8"/>
  <c r="G94" i="8"/>
  <c r="K94" i="8"/>
  <c r="O94" i="8"/>
  <c r="S94" i="8"/>
  <c r="W94" i="8"/>
  <c r="AA94" i="8"/>
  <c r="F94" i="8"/>
  <c r="L94" i="8"/>
  <c r="Q94" i="8"/>
  <c r="V94" i="8"/>
  <c r="Z90" i="8"/>
  <c r="R90" i="8"/>
  <c r="L90" i="8"/>
  <c r="X89" i="8"/>
  <c r="R89" i="8"/>
  <c r="E87" i="8"/>
  <c r="I87" i="8"/>
  <c r="M87" i="8"/>
  <c r="Q87" i="8"/>
  <c r="U87" i="8"/>
  <c r="Y87" i="8"/>
  <c r="J87" i="8"/>
  <c r="O87" i="8"/>
  <c r="T87" i="8"/>
  <c r="Z87" i="8"/>
  <c r="E85" i="8"/>
  <c r="I85" i="8"/>
  <c r="M85" i="8"/>
  <c r="Q85" i="8"/>
  <c r="U85" i="8"/>
  <c r="Y85" i="8"/>
  <c r="J85" i="8"/>
  <c r="O85" i="8"/>
  <c r="T85" i="8"/>
  <c r="Z85" i="8"/>
  <c r="H85" i="8"/>
  <c r="N85" i="8"/>
  <c r="AG85" i="8" s="1"/>
  <c r="S85" i="8"/>
  <c r="X85" i="8"/>
  <c r="Y84" i="8"/>
  <c r="N84" i="8"/>
  <c r="V82" i="8"/>
  <c r="L82" i="8"/>
  <c r="R79" i="8"/>
  <c r="G79" i="8"/>
  <c r="L77" i="8"/>
  <c r="AI76" i="8"/>
  <c r="G74" i="8"/>
  <c r="K74" i="8"/>
  <c r="O74" i="8"/>
  <c r="S74" i="8"/>
  <c r="W74" i="8"/>
  <c r="AA74" i="8"/>
  <c r="E74" i="8"/>
  <c r="J74" i="8"/>
  <c r="P74" i="8"/>
  <c r="U74" i="8"/>
  <c r="Z74" i="8"/>
  <c r="F74" i="8"/>
  <c r="L74" i="8"/>
  <c r="AF74" i="8" s="1"/>
  <c r="Q74" i="8"/>
  <c r="V74" i="8"/>
  <c r="I74" i="8"/>
  <c r="N74" i="8"/>
  <c r="T74" i="8"/>
  <c r="Y74" i="8"/>
  <c r="E95" i="8"/>
  <c r="I95" i="8"/>
  <c r="M95" i="8"/>
  <c r="Q95" i="8"/>
  <c r="U95" i="8"/>
  <c r="Y95" i="8"/>
  <c r="J95" i="8"/>
  <c r="O95" i="8"/>
  <c r="T95" i="8"/>
  <c r="Z95" i="8"/>
  <c r="G90" i="8"/>
  <c r="K90" i="8"/>
  <c r="AE90" i="8" s="1"/>
  <c r="O90" i="8"/>
  <c r="S90" i="8"/>
  <c r="W90" i="8"/>
  <c r="AA90" i="8"/>
  <c r="I90" i="8"/>
  <c r="N90" i="8"/>
  <c r="T90" i="8"/>
  <c r="Y90" i="8"/>
  <c r="E89" i="8"/>
  <c r="I89" i="8"/>
  <c r="M89" i="8"/>
  <c r="AF89" i="8" s="1"/>
  <c r="Q89" i="8"/>
  <c r="U89" i="8"/>
  <c r="Y89" i="8"/>
  <c r="F89" i="8"/>
  <c r="K89" i="8"/>
  <c r="P89" i="8"/>
  <c r="V89" i="8"/>
  <c r="AA89" i="8"/>
  <c r="G84" i="8"/>
  <c r="K84" i="8"/>
  <c r="O84" i="8"/>
  <c r="S84" i="8"/>
  <c r="W84" i="8"/>
  <c r="AA84" i="8"/>
  <c r="F84" i="8"/>
  <c r="L84" i="8"/>
  <c r="Q84" i="8"/>
  <c r="V84" i="8"/>
  <c r="E84" i="8"/>
  <c r="J84" i="8"/>
  <c r="P84" i="8"/>
  <c r="U84" i="8"/>
  <c r="Z84" i="8"/>
  <c r="AI83" i="8"/>
  <c r="AH83" i="8"/>
  <c r="R82" i="8"/>
  <c r="H82" i="8"/>
  <c r="X79" i="8"/>
  <c r="R74" i="8"/>
  <c r="E79" i="8"/>
  <c r="I79" i="8"/>
  <c r="M79" i="8"/>
  <c r="Q79" i="8"/>
  <c r="U79" i="8"/>
  <c r="Y79" i="8"/>
  <c r="F79" i="8"/>
  <c r="K79" i="8"/>
  <c r="P79" i="8"/>
  <c r="V79" i="8"/>
  <c r="AA79" i="8"/>
  <c r="J79" i="8"/>
  <c r="O79" i="8"/>
  <c r="T79" i="8"/>
  <c r="Z79" i="8"/>
  <c r="E77" i="8"/>
  <c r="I77" i="8"/>
  <c r="M77" i="8"/>
  <c r="Q77" i="8"/>
  <c r="U77" i="8"/>
  <c r="Y77" i="8"/>
  <c r="J77" i="8"/>
  <c r="O77" i="8"/>
  <c r="T77" i="8"/>
  <c r="Z77" i="8"/>
  <c r="F77" i="8"/>
  <c r="K77" i="8"/>
  <c r="P77" i="8"/>
  <c r="V77" i="8"/>
  <c r="AA77" i="8"/>
  <c r="H77" i="8"/>
  <c r="N77" i="8"/>
  <c r="S77" i="8"/>
  <c r="X77" i="8"/>
  <c r="AI64" i="8"/>
  <c r="AH64" i="8"/>
  <c r="G96" i="8"/>
  <c r="K96" i="8"/>
  <c r="O96" i="8"/>
  <c r="S96" i="8"/>
  <c r="W96" i="8"/>
  <c r="AA96" i="8"/>
  <c r="E91" i="8"/>
  <c r="I91" i="8"/>
  <c r="M91" i="8"/>
  <c r="Q91" i="8"/>
  <c r="U91" i="8"/>
  <c r="Y91" i="8"/>
  <c r="G88" i="8"/>
  <c r="K88" i="8"/>
  <c r="O88" i="8"/>
  <c r="S88" i="8"/>
  <c r="W88" i="8"/>
  <c r="AA88" i="8"/>
  <c r="V86" i="8"/>
  <c r="Q86" i="8"/>
  <c r="L86" i="8"/>
  <c r="E83" i="8"/>
  <c r="I83" i="8"/>
  <c r="M83" i="8"/>
  <c r="Q83" i="8"/>
  <c r="U83" i="8"/>
  <c r="Y83" i="8"/>
  <c r="AA81" i="8"/>
  <c r="V81" i="8"/>
  <c r="P81" i="8"/>
  <c r="K81" i="8"/>
  <c r="AH80" i="8"/>
  <c r="G80" i="8"/>
  <c r="K80" i="8"/>
  <c r="O80" i="8"/>
  <c r="S80" i="8"/>
  <c r="W80" i="8"/>
  <c r="AA80" i="8"/>
  <c r="V78" i="8"/>
  <c r="Q78" i="8"/>
  <c r="L78" i="8"/>
  <c r="Z76" i="8"/>
  <c r="U76" i="8"/>
  <c r="P76" i="8"/>
  <c r="J76" i="8"/>
  <c r="E75" i="8"/>
  <c r="I75" i="8"/>
  <c r="M75" i="8"/>
  <c r="Q75" i="8"/>
  <c r="U75" i="8"/>
  <c r="Y75" i="8"/>
  <c r="AA73" i="8"/>
  <c r="V73" i="8"/>
  <c r="P73" i="8"/>
  <c r="K73" i="8"/>
  <c r="G72" i="8"/>
  <c r="K72" i="8"/>
  <c r="O72" i="8"/>
  <c r="S72" i="8"/>
  <c r="W72" i="8"/>
  <c r="AA72" i="8"/>
  <c r="Z71" i="8"/>
  <c r="T71" i="8"/>
  <c r="O71" i="8"/>
  <c r="J71" i="8"/>
  <c r="R69" i="8"/>
  <c r="T68" i="8"/>
  <c r="AI67" i="8"/>
  <c r="AH67" i="8"/>
  <c r="G65" i="8"/>
  <c r="K65" i="8"/>
  <c r="O65" i="8"/>
  <c r="S65" i="8"/>
  <c r="W65" i="8"/>
  <c r="AA65" i="8"/>
  <c r="F65" i="8"/>
  <c r="L65" i="8"/>
  <c r="Q65" i="8"/>
  <c r="V65" i="8"/>
  <c r="I65" i="8"/>
  <c r="N65" i="8"/>
  <c r="T65" i="8"/>
  <c r="Y65" i="8"/>
  <c r="Z64" i="8"/>
  <c r="O64" i="8"/>
  <c r="R61" i="8"/>
  <c r="E71" i="8"/>
  <c r="I71" i="8"/>
  <c r="M71" i="8"/>
  <c r="Q71" i="8"/>
  <c r="U71" i="8"/>
  <c r="Y71" i="8"/>
  <c r="E64" i="8"/>
  <c r="I64" i="8"/>
  <c r="M64" i="8"/>
  <c r="Q64" i="8"/>
  <c r="U64" i="8"/>
  <c r="Y64" i="8"/>
  <c r="H64" i="8"/>
  <c r="N64" i="8"/>
  <c r="S64" i="8"/>
  <c r="X64" i="8"/>
  <c r="F64" i="8"/>
  <c r="K64" i="8"/>
  <c r="P64" i="8"/>
  <c r="V64" i="8"/>
  <c r="AA64" i="8"/>
  <c r="AI63" i="8"/>
  <c r="AH63" i="8"/>
  <c r="G76" i="8"/>
  <c r="K76" i="8"/>
  <c r="O76" i="8"/>
  <c r="AG76" i="8" s="1"/>
  <c r="S76" i="8"/>
  <c r="W76" i="8"/>
  <c r="AA76" i="8"/>
  <c r="W71" i="8"/>
  <c r="R71" i="8"/>
  <c r="L71" i="8"/>
  <c r="G71" i="8"/>
  <c r="G69" i="8"/>
  <c r="K69" i="8"/>
  <c r="O69" i="8"/>
  <c r="S69" i="8"/>
  <c r="W69" i="8"/>
  <c r="AA69" i="8"/>
  <c r="I69" i="8"/>
  <c r="N69" i="8"/>
  <c r="T69" i="8"/>
  <c r="Y69" i="8"/>
  <c r="F69" i="8"/>
  <c r="L69" i="8"/>
  <c r="Q69" i="8"/>
  <c r="V69" i="8"/>
  <c r="T64" i="8"/>
  <c r="J64" i="8"/>
  <c r="E56" i="8"/>
  <c r="I56" i="8"/>
  <c r="M56" i="8"/>
  <c r="Q56" i="8"/>
  <c r="U56" i="8"/>
  <c r="J56" i="8"/>
  <c r="O56" i="8"/>
  <c r="T56" i="8"/>
  <c r="Y56" i="8"/>
  <c r="K56" i="8"/>
  <c r="R56" i="8"/>
  <c r="X56" i="8"/>
  <c r="F56" i="8"/>
  <c r="L56" i="8"/>
  <c r="S56" i="8"/>
  <c r="Z56" i="8"/>
  <c r="G56" i="8"/>
  <c r="N56" i="8"/>
  <c r="V56" i="8"/>
  <c r="AA56" i="8"/>
  <c r="G86" i="8"/>
  <c r="AC86" i="8" s="1"/>
  <c r="K86" i="8"/>
  <c r="O86" i="8"/>
  <c r="S86" i="8"/>
  <c r="W86" i="8"/>
  <c r="AA86" i="8"/>
  <c r="E81" i="8"/>
  <c r="I81" i="8"/>
  <c r="M81" i="8"/>
  <c r="Q81" i="8"/>
  <c r="U81" i="8"/>
  <c r="Y81" i="8"/>
  <c r="G78" i="8"/>
  <c r="K78" i="8"/>
  <c r="O78" i="8"/>
  <c r="S78" i="8"/>
  <c r="W78" i="8"/>
  <c r="AA78" i="8"/>
  <c r="V76" i="8"/>
  <c r="Q76" i="8"/>
  <c r="L76" i="8"/>
  <c r="F76" i="8"/>
  <c r="E73" i="8"/>
  <c r="I73" i="8"/>
  <c r="M73" i="8"/>
  <c r="Q73" i="8"/>
  <c r="U73" i="8"/>
  <c r="Y73" i="8"/>
  <c r="AA71" i="8"/>
  <c r="V71" i="8"/>
  <c r="P71" i="8"/>
  <c r="K71" i="8"/>
  <c r="F71" i="8"/>
  <c r="U69" i="8"/>
  <c r="J69" i="8"/>
  <c r="E68" i="8"/>
  <c r="I68" i="8"/>
  <c r="M68" i="8"/>
  <c r="Q68" i="8"/>
  <c r="U68" i="8"/>
  <c r="Y68" i="8"/>
  <c r="F68" i="8"/>
  <c r="K68" i="8"/>
  <c r="P68" i="8"/>
  <c r="V68" i="8"/>
  <c r="AA68" i="8"/>
  <c r="H68" i="8"/>
  <c r="N68" i="8"/>
  <c r="AG68" i="8" s="1"/>
  <c r="S68" i="8"/>
  <c r="X68" i="8"/>
  <c r="R64" i="8"/>
  <c r="G64" i="8"/>
  <c r="G61" i="8"/>
  <c r="K61" i="8"/>
  <c r="O61" i="8"/>
  <c r="S61" i="8"/>
  <c r="W61" i="8"/>
  <c r="AA61" i="8"/>
  <c r="I61" i="8"/>
  <c r="N61" i="8"/>
  <c r="T61" i="8"/>
  <c r="Y61" i="8"/>
  <c r="E61" i="8"/>
  <c r="J61" i="8"/>
  <c r="P61" i="8"/>
  <c r="U61" i="8"/>
  <c r="Z61" i="8"/>
  <c r="F61" i="8"/>
  <c r="L61" i="8"/>
  <c r="AF61" i="8" s="1"/>
  <c r="Q61" i="8"/>
  <c r="V61" i="8"/>
  <c r="E66" i="8"/>
  <c r="I66" i="8"/>
  <c r="AD66" i="8" s="1"/>
  <c r="M66" i="8"/>
  <c r="Q66" i="8"/>
  <c r="U66" i="8"/>
  <c r="Y66" i="8"/>
  <c r="G63" i="8"/>
  <c r="K63" i="8"/>
  <c r="O63" i="8"/>
  <c r="S63" i="8"/>
  <c r="W63" i="8"/>
  <c r="AA63" i="8"/>
  <c r="X60" i="8"/>
  <c r="S60" i="8"/>
  <c r="N60" i="8"/>
  <c r="E58" i="8"/>
  <c r="I58" i="8"/>
  <c r="AD58" i="8" s="1"/>
  <c r="M58" i="8"/>
  <c r="Q58" i="8"/>
  <c r="U58" i="8"/>
  <c r="Y58" i="8"/>
  <c r="Y57" i="8"/>
  <c r="T57" i="8"/>
  <c r="N57" i="8"/>
  <c r="I57" i="8"/>
  <c r="G53" i="8"/>
  <c r="K53" i="8"/>
  <c r="O53" i="8"/>
  <c r="S53" i="8"/>
  <c r="W53" i="8"/>
  <c r="AA53" i="8"/>
  <c r="E53" i="8"/>
  <c r="J53" i="8"/>
  <c r="P53" i="8"/>
  <c r="U53" i="8"/>
  <c r="Z53" i="8"/>
  <c r="V51" i="8"/>
  <c r="P51" i="8"/>
  <c r="H51" i="8"/>
  <c r="T50" i="8"/>
  <c r="N50" i="8"/>
  <c r="G50" i="8"/>
  <c r="E60" i="8"/>
  <c r="I60" i="8"/>
  <c r="M60" i="8"/>
  <c r="AF60" i="8" s="1"/>
  <c r="Q60" i="8"/>
  <c r="U60" i="8"/>
  <c r="Y60" i="8"/>
  <c r="G57" i="8"/>
  <c r="K57" i="8"/>
  <c r="O57" i="8"/>
  <c r="S57" i="8"/>
  <c r="W57" i="8"/>
  <c r="AA57" i="8"/>
  <c r="E54" i="8"/>
  <c r="I54" i="8"/>
  <c r="M54" i="8"/>
  <c r="Q54" i="8"/>
  <c r="U54" i="8"/>
  <c r="Y54" i="8"/>
  <c r="H54" i="8"/>
  <c r="N54" i="8"/>
  <c r="S54" i="8"/>
  <c r="X54" i="8"/>
  <c r="U51" i="8"/>
  <c r="M51" i="8"/>
  <c r="F51" i="8"/>
  <c r="Z50" i="8"/>
  <c r="S50" i="8"/>
  <c r="L50" i="8"/>
  <c r="AI49" i="8"/>
  <c r="AH49" i="8"/>
  <c r="E70" i="8"/>
  <c r="I70" i="8"/>
  <c r="M70" i="8"/>
  <c r="Q70" i="8"/>
  <c r="U70" i="8"/>
  <c r="Y70" i="8"/>
  <c r="G67" i="8"/>
  <c r="K67" i="8"/>
  <c r="O67" i="8"/>
  <c r="S67" i="8"/>
  <c r="W67" i="8"/>
  <c r="AA67" i="8"/>
  <c r="Z66" i="8"/>
  <c r="T66" i="8"/>
  <c r="O66" i="8"/>
  <c r="AG66" i="8" s="1"/>
  <c r="J66" i="8"/>
  <c r="Z63" i="8"/>
  <c r="U63" i="8"/>
  <c r="P63" i="8"/>
  <c r="J63" i="8"/>
  <c r="E63" i="8"/>
  <c r="E62" i="8"/>
  <c r="I62" i="8"/>
  <c r="AD62" i="8" s="1"/>
  <c r="M62" i="8"/>
  <c r="Q62" i="8"/>
  <c r="U62" i="8"/>
  <c r="Y62" i="8"/>
  <c r="AA60" i="8"/>
  <c r="V60" i="8"/>
  <c r="P60" i="8"/>
  <c r="K60" i="8"/>
  <c r="AE60" i="8" s="1"/>
  <c r="F60" i="8"/>
  <c r="G59" i="8"/>
  <c r="K59" i="8"/>
  <c r="O59" i="8"/>
  <c r="S59" i="8"/>
  <c r="W59" i="8"/>
  <c r="AA59" i="8"/>
  <c r="Z58" i="8"/>
  <c r="T58" i="8"/>
  <c r="O58" i="8"/>
  <c r="J58" i="8"/>
  <c r="V57" i="8"/>
  <c r="Q57" i="8"/>
  <c r="L57" i="8"/>
  <c r="F57" i="8"/>
  <c r="G55" i="8"/>
  <c r="K55" i="8"/>
  <c r="O55" i="8"/>
  <c r="S55" i="8"/>
  <c r="W55" i="8"/>
  <c r="AA55" i="8"/>
  <c r="F55" i="8"/>
  <c r="L55" i="8"/>
  <c r="Q55" i="8"/>
  <c r="V55" i="8"/>
  <c r="V54" i="8"/>
  <c r="O54" i="8"/>
  <c r="G54" i="8"/>
  <c r="T53" i="8"/>
  <c r="M53" i="8"/>
  <c r="AF53" i="8" s="1"/>
  <c r="F53" i="8"/>
  <c r="Z51" i="8"/>
  <c r="R51" i="8"/>
  <c r="L51" i="8"/>
  <c r="X50" i="8"/>
  <c r="R50" i="8"/>
  <c r="G51" i="8"/>
  <c r="K51" i="8"/>
  <c r="O51" i="8"/>
  <c r="S51" i="8"/>
  <c r="W51" i="8"/>
  <c r="AA51" i="8"/>
  <c r="I51" i="8"/>
  <c r="N51" i="8"/>
  <c r="T51" i="8"/>
  <c r="Y51" i="8"/>
  <c r="E50" i="8"/>
  <c r="I50" i="8"/>
  <c r="M50" i="8"/>
  <c r="Q50" i="8"/>
  <c r="U50" i="8"/>
  <c r="Y50" i="8"/>
  <c r="F50" i="8"/>
  <c r="K50" i="8"/>
  <c r="P50" i="8"/>
  <c r="V50" i="8"/>
  <c r="AA50" i="8"/>
  <c r="E52" i="8"/>
  <c r="I52" i="8"/>
  <c r="AD52" i="8" s="1"/>
  <c r="M52" i="8"/>
  <c r="Q52" i="8"/>
  <c r="U52" i="8"/>
  <c r="Y52" i="8"/>
  <c r="G49" i="8"/>
  <c r="K49" i="8"/>
  <c r="AE49" i="8" s="1"/>
  <c r="O49" i="8"/>
  <c r="S49" i="8"/>
  <c r="W49" i="8"/>
  <c r="AA49" i="8"/>
  <c r="H42" i="8"/>
  <c r="L42" i="8"/>
  <c r="P42" i="8"/>
  <c r="T42" i="8"/>
  <c r="X42" i="8"/>
  <c r="E42" i="8"/>
  <c r="J42" i="8"/>
  <c r="O42" i="8"/>
  <c r="U42" i="8"/>
  <c r="Z42" i="8"/>
  <c r="G42" i="8"/>
  <c r="N42" i="8"/>
  <c r="AG42" i="8" s="1"/>
  <c r="V42" i="8"/>
  <c r="K42" i="8"/>
  <c r="R42" i="8"/>
  <c r="Y42" i="8"/>
  <c r="AA42" i="8"/>
  <c r="M42" i="8"/>
  <c r="H48" i="8"/>
  <c r="L48" i="8"/>
  <c r="P48" i="8"/>
  <c r="T48" i="8"/>
  <c r="X48" i="8"/>
  <c r="H46" i="8"/>
  <c r="L46" i="8"/>
  <c r="P46" i="8"/>
  <c r="T46" i="8"/>
  <c r="X46" i="8"/>
  <c r="E46" i="8"/>
  <c r="J46" i="8"/>
  <c r="O46" i="8"/>
  <c r="U46" i="8"/>
  <c r="Z46" i="8"/>
  <c r="V30" i="8"/>
  <c r="N30" i="8"/>
  <c r="F30" i="8"/>
  <c r="G26" i="8"/>
  <c r="AC26" i="8" s="1"/>
  <c r="K26" i="8"/>
  <c r="AE26" i="8" s="1"/>
  <c r="O26" i="8"/>
  <c r="S26" i="8"/>
  <c r="W26" i="8"/>
  <c r="AA26" i="8"/>
  <c r="H26" i="8"/>
  <c r="L26" i="8"/>
  <c r="P26" i="8"/>
  <c r="T26" i="8"/>
  <c r="X26" i="8"/>
  <c r="V22" i="8"/>
  <c r="N22" i="8"/>
  <c r="F22" i="8"/>
  <c r="H44" i="8"/>
  <c r="L44" i="8"/>
  <c r="P44" i="8"/>
  <c r="T44" i="8"/>
  <c r="X44" i="8"/>
  <c r="H40" i="8"/>
  <c r="L40" i="8"/>
  <c r="P40" i="8"/>
  <c r="T40" i="8"/>
  <c r="X40" i="8"/>
  <c r="Z38" i="8"/>
  <c r="U38" i="8"/>
  <c r="O38" i="8"/>
  <c r="J38" i="8"/>
  <c r="H36" i="8"/>
  <c r="L36" i="8"/>
  <c r="P36" i="8"/>
  <c r="T36" i="8"/>
  <c r="X36" i="8"/>
  <c r="Z34" i="8"/>
  <c r="U34" i="8"/>
  <c r="O34" i="8"/>
  <c r="J34" i="8"/>
  <c r="V32" i="8"/>
  <c r="N32" i="8"/>
  <c r="U30" i="8"/>
  <c r="M30" i="8"/>
  <c r="G28" i="8"/>
  <c r="K28" i="8"/>
  <c r="O28" i="8"/>
  <c r="S28" i="8"/>
  <c r="W28" i="8"/>
  <c r="AA28" i="8"/>
  <c r="H28" i="8"/>
  <c r="L28" i="8"/>
  <c r="P28" i="8"/>
  <c r="T28" i="8"/>
  <c r="X28" i="8"/>
  <c r="Y26" i="8"/>
  <c r="Q26" i="8"/>
  <c r="I26" i="8"/>
  <c r="AI25" i="8"/>
  <c r="V24" i="8"/>
  <c r="N24" i="8"/>
  <c r="U22" i="8"/>
  <c r="M22" i="8"/>
  <c r="G30" i="8"/>
  <c r="K30" i="8"/>
  <c r="O30" i="8"/>
  <c r="S30" i="8"/>
  <c r="W30" i="8"/>
  <c r="AA30" i="8"/>
  <c r="H30" i="8"/>
  <c r="L30" i="8"/>
  <c r="P30" i="8"/>
  <c r="T30" i="8"/>
  <c r="X30" i="8"/>
  <c r="G22" i="8"/>
  <c r="K22" i="8"/>
  <c r="O22" i="8"/>
  <c r="S22" i="8"/>
  <c r="W22" i="8"/>
  <c r="AA22" i="8"/>
  <c r="H22" i="8"/>
  <c r="L22" i="8"/>
  <c r="P22" i="8"/>
  <c r="T22" i="8"/>
  <c r="X22" i="8"/>
  <c r="H38" i="8"/>
  <c r="L38" i="8"/>
  <c r="P38" i="8"/>
  <c r="T38" i="8"/>
  <c r="X38" i="8"/>
  <c r="H34" i="8"/>
  <c r="L34" i="8"/>
  <c r="P34" i="8"/>
  <c r="T34" i="8"/>
  <c r="X34" i="8"/>
  <c r="G32" i="8"/>
  <c r="K32" i="8"/>
  <c r="O32" i="8"/>
  <c r="S32" i="8"/>
  <c r="W32" i="8"/>
  <c r="AA32" i="8"/>
  <c r="H32" i="8"/>
  <c r="L32" i="8"/>
  <c r="P32" i="8"/>
  <c r="T32" i="8"/>
  <c r="X32" i="8"/>
  <c r="Y30" i="8"/>
  <c r="Q30" i="8"/>
  <c r="I30" i="8"/>
  <c r="U26" i="8"/>
  <c r="M26" i="8"/>
  <c r="E26" i="8"/>
  <c r="G24" i="8"/>
  <c r="K24" i="8"/>
  <c r="O24" i="8"/>
  <c r="S24" i="8"/>
  <c r="W24" i="8"/>
  <c r="AA24" i="8"/>
  <c r="H24" i="8"/>
  <c r="L24" i="8"/>
  <c r="P24" i="8"/>
  <c r="T24" i="8"/>
  <c r="X24" i="8"/>
  <c r="Y22" i="8"/>
  <c r="Q22" i="8"/>
  <c r="I22" i="8"/>
  <c r="H20" i="8"/>
  <c r="L20" i="8"/>
  <c r="P20" i="8"/>
  <c r="T20" i="8"/>
  <c r="X20" i="8"/>
  <c r="E20" i="8"/>
  <c r="J20" i="8"/>
  <c r="O20" i="8"/>
  <c r="U20" i="8"/>
  <c r="Z20" i="8"/>
  <c r="F20" i="8"/>
  <c r="K20" i="8"/>
  <c r="Q20" i="8"/>
  <c r="V20" i="8"/>
  <c r="AA20" i="8"/>
  <c r="I20" i="8"/>
  <c r="N20" i="8"/>
  <c r="S20" i="8"/>
  <c r="Y20" i="8"/>
  <c r="H13" i="8"/>
  <c r="L13" i="8"/>
  <c r="P13" i="8"/>
  <c r="T13" i="8"/>
  <c r="X13" i="8"/>
  <c r="F13" i="8"/>
  <c r="K13" i="8"/>
  <c r="Q13" i="8"/>
  <c r="V13" i="8"/>
  <c r="AA13" i="8"/>
  <c r="E13" i="8"/>
  <c r="M13" i="8"/>
  <c r="S13" i="8"/>
  <c r="Z13" i="8"/>
  <c r="G13" i="8"/>
  <c r="N13" i="8"/>
  <c r="AG13" i="8" s="1"/>
  <c r="U13" i="8"/>
  <c r="J13" i="8"/>
  <c r="R13" i="8"/>
  <c r="Y13" i="8"/>
  <c r="H19" i="8"/>
  <c r="L19" i="8"/>
  <c r="I19" i="8"/>
  <c r="N19" i="8"/>
  <c r="R19" i="8"/>
  <c r="V19" i="8"/>
  <c r="Z19" i="8"/>
  <c r="H9" i="8"/>
  <c r="L9" i="8"/>
  <c r="P9" i="8"/>
  <c r="T9" i="8"/>
  <c r="X9" i="8"/>
  <c r="F9" i="8"/>
  <c r="K9" i="8"/>
  <c r="Q9" i="8"/>
  <c r="V9" i="8"/>
  <c r="AA9" i="8"/>
  <c r="U9" i="8"/>
  <c r="N9" i="8"/>
  <c r="G9" i="8"/>
  <c r="R5" i="8"/>
  <c r="G5" i="8"/>
  <c r="X19" i="8"/>
  <c r="S19" i="8"/>
  <c r="M19" i="8"/>
  <c r="F19" i="8"/>
  <c r="AC19" i="8" s="1"/>
  <c r="H17" i="8"/>
  <c r="AD17" i="8" s="1"/>
  <c r="L17" i="8"/>
  <c r="P17" i="8"/>
  <c r="T17" i="8"/>
  <c r="X17" i="8"/>
  <c r="F17" i="8"/>
  <c r="K17" i="8"/>
  <c r="Q17" i="8"/>
  <c r="V17" i="8"/>
  <c r="AA17" i="8"/>
  <c r="AI16" i="8"/>
  <c r="Z15" i="8"/>
  <c r="R15" i="8"/>
  <c r="K15" i="8"/>
  <c r="AE15" i="8" s="1"/>
  <c r="H11" i="8"/>
  <c r="L11" i="8"/>
  <c r="AF11" i="8" s="1"/>
  <c r="P11" i="8"/>
  <c r="T11" i="8"/>
  <c r="X11" i="8"/>
  <c r="I11" i="8"/>
  <c r="N11" i="8"/>
  <c r="S11" i="8"/>
  <c r="Y11" i="8"/>
  <c r="Z9" i="8"/>
  <c r="S9" i="8"/>
  <c r="M9" i="8"/>
  <c r="E9" i="8"/>
  <c r="Y5" i="8"/>
  <c r="W19" i="8"/>
  <c r="Q19" i="8"/>
  <c r="K19" i="8"/>
  <c r="E19" i="8"/>
  <c r="H15" i="8"/>
  <c r="L15" i="8"/>
  <c r="AF15" i="8" s="1"/>
  <c r="P15" i="8"/>
  <c r="T15" i="8"/>
  <c r="X15" i="8"/>
  <c r="I15" i="8"/>
  <c r="N15" i="8"/>
  <c r="S15" i="8"/>
  <c r="Y15" i="8"/>
  <c r="Y9" i="8"/>
  <c r="R9" i="8"/>
  <c r="J9" i="8"/>
  <c r="H5" i="8"/>
  <c r="L5" i="8"/>
  <c r="P5" i="8"/>
  <c r="T5" i="8"/>
  <c r="X5" i="8"/>
  <c r="E5" i="8"/>
  <c r="J5" i="8"/>
  <c r="O5" i="8"/>
  <c r="U5" i="8"/>
  <c r="Z5" i="8"/>
  <c r="F5" i="8"/>
  <c r="K5" i="8"/>
  <c r="Q5" i="8"/>
  <c r="V5" i="8"/>
  <c r="AA5" i="8"/>
  <c r="Y7" i="8"/>
  <c r="S7" i="8"/>
  <c r="N7" i="8"/>
  <c r="Y3" i="8"/>
  <c r="S3" i="8"/>
  <c r="N3" i="8"/>
  <c r="H7" i="8"/>
  <c r="L7" i="8"/>
  <c r="AF7" i="8" s="1"/>
  <c r="P7" i="8"/>
  <c r="T7" i="8"/>
  <c r="X7" i="8"/>
  <c r="H3" i="8"/>
  <c r="L3" i="8"/>
  <c r="P3" i="8"/>
  <c r="T3" i="8"/>
  <c r="X3" i="8"/>
  <c r="AC61" i="8" l="1"/>
  <c r="AF56" i="8"/>
  <c r="AD122" i="8"/>
  <c r="AG8" i="8"/>
  <c r="AG119" i="8"/>
  <c r="AD128" i="8"/>
  <c r="AC100" i="8"/>
  <c r="AC29" i="8"/>
  <c r="AG43" i="8"/>
  <c r="AF76" i="8"/>
  <c r="AF40" i="8"/>
  <c r="AD60" i="8"/>
  <c r="AE121" i="8"/>
  <c r="AG112" i="8"/>
  <c r="AF70" i="8"/>
  <c r="AD39" i="8"/>
  <c r="AE59" i="8"/>
  <c r="AG5" i="8"/>
  <c r="AC105" i="8"/>
  <c r="AG89" i="8"/>
  <c r="AG138" i="8"/>
  <c r="AC38" i="8"/>
  <c r="AI4" i="8"/>
  <c r="AC71" i="8"/>
  <c r="AE73" i="8"/>
  <c r="AF95" i="8"/>
  <c r="AI81" i="8"/>
  <c r="AD106" i="8"/>
  <c r="AC120" i="8"/>
  <c r="AG83" i="8"/>
  <c r="AD113" i="8"/>
  <c r="AD13" i="8"/>
  <c r="AC24" i="8"/>
  <c r="AE30" i="8"/>
  <c r="AC54" i="8"/>
  <c r="AD8" i="8"/>
  <c r="AG12" i="8"/>
  <c r="AC126" i="8"/>
  <c r="AF67" i="8"/>
  <c r="AG16" i="8"/>
  <c r="AD55" i="8"/>
  <c r="AD67" i="8"/>
  <c r="AF24" i="8"/>
  <c r="AG34" i="8"/>
  <c r="AC49" i="8"/>
  <c r="AF78" i="8"/>
  <c r="AC88" i="8"/>
  <c r="AF91" i="8"/>
  <c r="AF111" i="8"/>
  <c r="AH113" i="8"/>
  <c r="AE23" i="8"/>
  <c r="AF107" i="8"/>
  <c r="AG31" i="8"/>
  <c r="AE17" i="8"/>
  <c r="AF58" i="8"/>
  <c r="AF83" i="8"/>
  <c r="AH100" i="8"/>
  <c r="AC21" i="8"/>
  <c r="AF21" i="8"/>
  <c r="AC23" i="8"/>
  <c r="AE138" i="8"/>
  <c r="AF140" i="8"/>
  <c r="AG35" i="8"/>
  <c r="AC66" i="8"/>
  <c r="AG75" i="8"/>
  <c r="AD3" i="8"/>
  <c r="AG15" i="8"/>
  <c r="AC68" i="8"/>
  <c r="AG37" i="8"/>
  <c r="AG39" i="8"/>
  <c r="AC91" i="8"/>
  <c r="AD130" i="8"/>
  <c r="AF3" i="8"/>
  <c r="AF36" i="8"/>
  <c r="AE46" i="8"/>
  <c r="AC138" i="8"/>
  <c r="AC83" i="8"/>
  <c r="AF126" i="8"/>
  <c r="AC118" i="8"/>
  <c r="AD21" i="8"/>
  <c r="AD133" i="8"/>
  <c r="AI103" i="8"/>
  <c r="AF16" i="8"/>
  <c r="AD25" i="8"/>
  <c r="AE10" i="8"/>
  <c r="AC11" i="8"/>
  <c r="AH109" i="8"/>
  <c r="AE113" i="8"/>
  <c r="AE51" i="8"/>
  <c r="AD56" i="8"/>
  <c r="AF108" i="8"/>
  <c r="AE125" i="8"/>
  <c r="AE133" i="8"/>
  <c r="AC106" i="8"/>
  <c r="AF112" i="8"/>
  <c r="AD29" i="8"/>
  <c r="AF27" i="8"/>
  <c r="AF39" i="8"/>
  <c r="AC37" i="8"/>
  <c r="AF101" i="8"/>
  <c r="AD75" i="8"/>
  <c r="AD37" i="8"/>
  <c r="AC28" i="8"/>
  <c r="AF44" i="8"/>
  <c r="AG3" i="8"/>
  <c r="AD34" i="8"/>
  <c r="AD44" i="8"/>
  <c r="AE67" i="8"/>
  <c r="AD57" i="8"/>
  <c r="AI96" i="8"/>
  <c r="AF116" i="8"/>
  <c r="AI88" i="8"/>
  <c r="AE58" i="8"/>
  <c r="AE32" i="8"/>
  <c r="AE55" i="8"/>
  <c r="AF66" i="8"/>
  <c r="AI60" i="8"/>
  <c r="AD104" i="8"/>
  <c r="AD32" i="8"/>
  <c r="AD42" i="8"/>
  <c r="AC60" i="8"/>
  <c r="AF68" i="8"/>
  <c r="AH57" i="8"/>
  <c r="AC80" i="8"/>
  <c r="AE131" i="8"/>
  <c r="AG14" i="8"/>
  <c r="AG91" i="8"/>
  <c r="AG53" i="8"/>
  <c r="AE37" i="8"/>
  <c r="AH31" i="8"/>
  <c r="AC87" i="8"/>
  <c r="AE35" i="8"/>
  <c r="AE52" i="8"/>
  <c r="AG4" i="8"/>
  <c r="AD38" i="8"/>
  <c r="AF17" i="8"/>
  <c r="AF32" i="8"/>
  <c r="AF28" i="8"/>
  <c r="AG26" i="8"/>
  <c r="AD70" i="8"/>
  <c r="AH68" i="8"/>
  <c r="AC77" i="8"/>
  <c r="AE89" i="8"/>
  <c r="AH93" i="8"/>
  <c r="AC8" i="8"/>
  <c r="AC39" i="8"/>
  <c r="AD45" i="8"/>
  <c r="AD76" i="8"/>
  <c r="AG52" i="8"/>
  <c r="AD138" i="8"/>
  <c r="AC10" i="8"/>
  <c r="AE41" i="8"/>
  <c r="AG29" i="8"/>
  <c r="AC41" i="8"/>
  <c r="AF63" i="8"/>
  <c r="AG59" i="8"/>
  <c r="AE66" i="8"/>
  <c r="AF86" i="8"/>
  <c r="AI86" i="8"/>
  <c r="AD90" i="8"/>
  <c r="AF103" i="8"/>
  <c r="AC107" i="8"/>
  <c r="AF33" i="8"/>
  <c r="AC40" i="8"/>
  <c r="AE43" i="8"/>
  <c r="AC62" i="8"/>
  <c r="AE29" i="8"/>
  <c r="AC20" i="8"/>
  <c r="AF34" i="8"/>
  <c r="AE38" i="8"/>
  <c r="AD50" i="8"/>
  <c r="AG58" i="8"/>
  <c r="AC63" i="8"/>
  <c r="AD83" i="8"/>
  <c r="AE84" i="8"/>
  <c r="AF84" i="8"/>
  <c r="AD74" i="8"/>
  <c r="AF85" i="8"/>
  <c r="AG101" i="8"/>
  <c r="AE112" i="8"/>
  <c r="AC127" i="8"/>
  <c r="AC131" i="8"/>
  <c r="AC136" i="8"/>
  <c r="AD105" i="8"/>
  <c r="AG7" i="8"/>
  <c r="AG71" i="8"/>
  <c r="AH75" i="8"/>
  <c r="AE80" i="8"/>
  <c r="AG92" i="8"/>
  <c r="AH102" i="8"/>
  <c r="AD33" i="8"/>
  <c r="AC95" i="8"/>
  <c r="AF55" i="8"/>
  <c r="AE88" i="8"/>
  <c r="AI73" i="8"/>
  <c r="AE110" i="8"/>
  <c r="AD114" i="8"/>
  <c r="AG123" i="8"/>
  <c r="AI126" i="8"/>
  <c r="AF29" i="8"/>
  <c r="AE83" i="8"/>
  <c r="AD84" i="8"/>
  <c r="AF130" i="8"/>
  <c r="AC33" i="8"/>
  <c r="AG48" i="8"/>
  <c r="AG81" i="8"/>
  <c r="AC16" i="8"/>
  <c r="AE118" i="8"/>
  <c r="AG106" i="8"/>
  <c r="AE99" i="8"/>
  <c r="AC4" i="8"/>
  <c r="AD99" i="8"/>
  <c r="AC17" i="8"/>
  <c r="AD40" i="8"/>
  <c r="AG55" i="8"/>
  <c r="AH70" i="8"/>
  <c r="AF69" i="8"/>
  <c r="AC96" i="8"/>
  <c r="AF87" i="8"/>
  <c r="AF100" i="8"/>
  <c r="AC113" i="8"/>
  <c r="AG110" i="8"/>
  <c r="AD115" i="8"/>
  <c r="AE127" i="8"/>
  <c r="AE104" i="8"/>
  <c r="AH108" i="8"/>
  <c r="AF118" i="8"/>
  <c r="AI140" i="8"/>
  <c r="AD35" i="8"/>
  <c r="AD23" i="8"/>
  <c r="AG27" i="8"/>
  <c r="AE75" i="8"/>
  <c r="AC125" i="8"/>
  <c r="AE140" i="8"/>
  <c r="AF128" i="8"/>
  <c r="AC15" i="8"/>
  <c r="AC112" i="8"/>
  <c r="AD5" i="8"/>
  <c r="AE19" i="8"/>
  <c r="AG9" i="8"/>
  <c r="AF38" i="8"/>
  <c r="AF48" i="8"/>
  <c r="AF62" i="8"/>
  <c r="AG67" i="8"/>
  <c r="AC78" i="8"/>
  <c r="AF79" i="8"/>
  <c r="AE95" i="8"/>
  <c r="AG105" i="8"/>
  <c r="AH94" i="8"/>
  <c r="AF98" i="8"/>
  <c r="AG104" i="8"/>
  <c r="AG21" i="8"/>
  <c r="AC27" i="8"/>
  <c r="AD43" i="8"/>
  <c r="AF59" i="8"/>
  <c r="AF18" i="8"/>
  <c r="AE108" i="8"/>
  <c r="AE11" i="8"/>
  <c r="AG41" i="8"/>
  <c r="AD31" i="8"/>
  <c r="AF5" i="8"/>
  <c r="AD9" i="8"/>
  <c r="AF20" i="8"/>
  <c r="AF46" i="8"/>
  <c r="AC42" i="8"/>
  <c r="AG49" i="8"/>
  <c r="AE50" i="8"/>
  <c r="AE63" i="8"/>
  <c r="AG60" i="8"/>
  <c r="AE78" i="8"/>
  <c r="AE86" i="8"/>
  <c r="AD71" i="8"/>
  <c r="AG72" i="8"/>
  <c r="AI111" i="8"/>
  <c r="AG97" i="8"/>
  <c r="AG133" i="8"/>
  <c r="AH116" i="8"/>
  <c r="AF127" i="8"/>
  <c r="AF139" i="8"/>
  <c r="AE39" i="8"/>
  <c r="AE65" i="8"/>
  <c r="AC48" i="8"/>
  <c r="AE48" i="8"/>
  <c r="AD86" i="8"/>
  <c r="AC140" i="8"/>
  <c r="AD72" i="8"/>
  <c r="AC12" i="8"/>
  <c r="AG40" i="8"/>
  <c r="AD63" i="8"/>
  <c r="AG73" i="8"/>
  <c r="AD136" i="8"/>
  <c r="AD126" i="8"/>
  <c r="AE45" i="8"/>
  <c r="AC25" i="8"/>
  <c r="AE62" i="8"/>
  <c r="AD7" i="8"/>
  <c r="AG38" i="8"/>
  <c r="AF81" i="8"/>
  <c r="AE72" i="8"/>
  <c r="AG113" i="8"/>
  <c r="AG127" i="8"/>
  <c r="AE98" i="8"/>
  <c r="AE6" i="8"/>
  <c r="AH8" i="8"/>
  <c r="AH43" i="8"/>
  <c r="AG44" i="8"/>
  <c r="AG116" i="8"/>
  <c r="AE122" i="8"/>
  <c r="AG17" i="8"/>
  <c r="AG19" i="8"/>
  <c r="AI29" i="8"/>
  <c r="AD46" i="8"/>
  <c r="AD73" i="8"/>
  <c r="AE81" i="8"/>
  <c r="AD24" i="8"/>
  <c r="AG46" i="8"/>
  <c r="AC59" i="8"/>
  <c r="AH62" i="8"/>
  <c r="AG63" i="8"/>
  <c r="AD81" i="8"/>
  <c r="AC72" i="8"/>
  <c r="AG79" i="8"/>
  <c r="AG94" i="8"/>
  <c r="AG121" i="8"/>
  <c r="AE102" i="8"/>
  <c r="AD107" i="8"/>
  <c r="AF109" i="8"/>
  <c r="AG111" i="8"/>
  <c r="AE21" i="8"/>
  <c r="AE27" i="8"/>
  <c r="AG140" i="8"/>
  <c r="AF4" i="8"/>
  <c r="AC7" i="8"/>
  <c r="AI138" i="8"/>
  <c r="AD16" i="8"/>
  <c r="AG10" i="8"/>
  <c r="AE47" i="8"/>
  <c r="AF99" i="8"/>
  <c r="AG108" i="8"/>
  <c r="AD124" i="8"/>
  <c r="AG132" i="8"/>
  <c r="AG25" i="8"/>
  <c r="AC99" i="8"/>
  <c r="AE111" i="8"/>
  <c r="AD119" i="8"/>
  <c r="AG11" i="8"/>
  <c r="AF54" i="8"/>
  <c r="AI55" i="8"/>
  <c r="AF73" i="8"/>
  <c r="AG96" i="8"/>
  <c r="AG95" i="8"/>
  <c r="AF82" i="8"/>
  <c r="AF90" i="8"/>
  <c r="AG102" i="8"/>
  <c r="AG115" i="8"/>
  <c r="AG139" i="8"/>
  <c r="AD97" i="8"/>
  <c r="AC98" i="8"/>
  <c r="AE120" i="8"/>
  <c r="AE97" i="8"/>
  <c r="AE7" i="8"/>
  <c r="AF35" i="8"/>
  <c r="AC44" i="8"/>
  <c r="AE130" i="8"/>
  <c r="AC132" i="8"/>
  <c r="AD4" i="8"/>
  <c r="AC34" i="8"/>
  <c r="AF37" i="8"/>
  <c r="AG54" i="8"/>
  <c r="AG28" i="8"/>
  <c r="AE69" i="8"/>
  <c r="AC64" i="8"/>
  <c r="AF64" i="8"/>
  <c r="AE96" i="8"/>
  <c r="AG87" i="8"/>
  <c r="AF106" i="8"/>
  <c r="AG120" i="8"/>
  <c r="AD117" i="8"/>
  <c r="AD27" i="8"/>
  <c r="AD47" i="8"/>
  <c r="AD65" i="8"/>
  <c r="AC122" i="8"/>
  <c r="AF122" i="8"/>
  <c r="AC70" i="8"/>
  <c r="AD49" i="8"/>
  <c r="AI12" i="8"/>
  <c r="AD28" i="8"/>
  <c r="AE34" i="8"/>
  <c r="AD36" i="8"/>
  <c r="AC55" i="8"/>
  <c r="AF57" i="8"/>
  <c r="AG50" i="8"/>
  <c r="AH78" i="8"/>
  <c r="AD69" i="8"/>
  <c r="AD91" i="8"/>
  <c r="AD82" i="8"/>
  <c r="AC89" i="8"/>
  <c r="AF94" i="8"/>
  <c r="AF93" i="8"/>
  <c r="AE119" i="8"/>
  <c r="AF104" i="8"/>
  <c r="AC14" i="8"/>
  <c r="AE54" i="8"/>
  <c r="AG18" i="8"/>
  <c r="AD18" i="8"/>
  <c r="AF47" i="8"/>
  <c r="AH54" i="8"/>
  <c r="AE116" i="8"/>
  <c r="AC121" i="8"/>
  <c r="AE3" i="8"/>
  <c r="AF45" i="8"/>
  <c r="AG62" i="8"/>
  <c r="AG124" i="8"/>
  <c r="AC32" i="8"/>
  <c r="AE4" i="8"/>
  <c r="AG99" i="8"/>
  <c r="AE42" i="8"/>
  <c r="AH52" i="8"/>
  <c r="AG78" i="8"/>
  <c r="AI53" i="8"/>
  <c r="AF75" i="8"/>
  <c r="AG80" i="8"/>
  <c r="AG88" i="8"/>
  <c r="AE85" i="8"/>
  <c r="AH91" i="8"/>
  <c r="AC82" i="8"/>
  <c r="AH84" i="8"/>
  <c r="AG135" i="8"/>
  <c r="AF123" i="8"/>
  <c r="AF131" i="8"/>
  <c r="AF135" i="8"/>
  <c r="AC102" i="8"/>
  <c r="AC3" i="8"/>
  <c r="AF6" i="8"/>
  <c r="AC35" i="8"/>
  <c r="AF31" i="8"/>
  <c r="AG136" i="8"/>
  <c r="AF136" i="8"/>
  <c r="AE24" i="8"/>
  <c r="AE22" i="8"/>
  <c r="AE28" i="8"/>
  <c r="AE68" i="8"/>
  <c r="AC76" i="8"/>
  <c r="AH71" i="8"/>
  <c r="AE94" i="8"/>
  <c r="AC114" i="8"/>
  <c r="AE115" i="8"/>
  <c r="AE123" i="8"/>
  <c r="AG129" i="8"/>
  <c r="AG137" i="8"/>
  <c r="AC110" i="8"/>
  <c r="AF115" i="8"/>
  <c r="AD121" i="8"/>
  <c r="AD125" i="8"/>
  <c r="AD129" i="8"/>
  <c r="AD137" i="8"/>
  <c r="AF12" i="8"/>
  <c r="AI31" i="8"/>
  <c r="AG130" i="8"/>
  <c r="AD134" i="8"/>
  <c r="AE100" i="8"/>
  <c r="AG100" i="8"/>
  <c r="AE136" i="8"/>
  <c r="AD87" i="8"/>
  <c r="AE139" i="8"/>
  <c r="AF8" i="8"/>
  <c r="AC124" i="8"/>
  <c r="AF96" i="8"/>
  <c r="AD132" i="8"/>
  <c r="AH33" i="8"/>
  <c r="AI33" i="8"/>
  <c r="AD101" i="8"/>
  <c r="AH45" i="8"/>
  <c r="AI45" i="8"/>
  <c r="AI101" i="8"/>
  <c r="AH101" i="8"/>
  <c r="AH12" i="8"/>
  <c r="AD48" i="8"/>
  <c r="AC50" i="8"/>
  <c r="AC53" i="8"/>
  <c r="AC67" i="8"/>
  <c r="AE57" i="8"/>
  <c r="AG61" i="8"/>
  <c r="AG86" i="8"/>
  <c r="AF65" i="8"/>
  <c r="AD95" i="8"/>
  <c r="AE87" i="8"/>
  <c r="AD116" i="8"/>
  <c r="AG82" i="8"/>
  <c r="AG109" i="8"/>
  <c r="AF117" i="8"/>
  <c r="AG125" i="8"/>
  <c r="AE93" i="8"/>
  <c r="AF121" i="8"/>
  <c r="AF129" i="8"/>
  <c r="AF137" i="8"/>
  <c r="AF41" i="8"/>
  <c r="AD59" i="8"/>
  <c r="AD96" i="8"/>
  <c r="AH134" i="8"/>
  <c r="AE31" i="8"/>
  <c r="AE126" i="8"/>
  <c r="AD30" i="8"/>
  <c r="AF52" i="8"/>
  <c r="AG57" i="8"/>
  <c r="AD61" i="8"/>
  <c r="AD89" i="8"/>
  <c r="AC90" i="8"/>
  <c r="AC94" i="8"/>
  <c r="AD92" i="8"/>
  <c r="AE114" i="8"/>
  <c r="AE129" i="8"/>
  <c r="AE137" i="8"/>
  <c r="AF25" i="8"/>
  <c r="AD10" i="8"/>
  <c r="AG23" i="8"/>
  <c r="AF14" i="8"/>
  <c r="AD88" i="8"/>
  <c r="AC108" i="8"/>
  <c r="AE128" i="8"/>
  <c r="AE12" i="8"/>
  <c r="AG33" i="8"/>
  <c r="AC51" i="8"/>
  <c r="AF110" i="8"/>
  <c r="AH6" i="8"/>
  <c r="AI6" i="8"/>
  <c r="AH27" i="8"/>
  <c r="AI27" i="8"/>
  <c r="AD53" i="8"/>
  <c r="AE18" i="8"/>
  <c r="AG36" i="8"/>
  <c r="AE36" i="8"/>
  <c r="AF134" i="8"/>
  <c r="AG122" i="8"/>
  <c r="AH124" i="8"/>
  <c r="AF132" i="8"/>
  <c r="AC134" i="8"/>
  <c r="AG128" i="8"/>
  <c r="AH120" i="8"/>
  <c r="AF71" i="8"/>
  <c r="AD64" i="8"/>
  <c r="AC74" i="8"/>
  <c r="AC92" i="8"/>
  <c r="AH10" i="8"/>
  <c r="AI10" i="8"/>
  <c r="AG6" i="8"/>
  <c r="AI99" i="8"/>
  <c r="AH99" i="8"/>
  <c r="AH47" i="8"/>
  <c r="AI47" i="8"/>
  <c r="AH130" i="8"/>
  <c r="AC129" i="8"/>
  <c r="AF120" i="8"/>
  <c r="AI72" i="8"/>
  <c r="AE134" i="8"/>
  <c r="AF9" i="8"/>
  <c r="AC5" i="8"/>
  <c r="AD15" i="8"/>
  <c r="AG30" i="8"/>
  <c r="AD51" i="8"/>
  <c r="AE64" i="8"/>
  <c r="AE76" i="8"/>
  <c r="AD127" i="8"/>
  <c r="AD135" i="8"/>
  <c r="AD14" i="8"/>
  <c r="AC18" i="8"/>
  <c r="AH18" i="8"/>
  <c r="AI18" i="8"/>
  <c r="AE91" i="8"/>
  <c r="AF72" i="8"/>
  <c r="AF124" i="8"/>
  <c r="AH132" i="8"/>
  <c r="AG134" i="8"/>
  <c r="AG114" i="8"/>
  <c r="AC128" i="8"/>
  <c r="AE5" i="8"/>
  <c r="AE9" i="8"/>
  <c r="AF22" i="8"/>
  <c r="AD11" i="8"/>
  <c r="AD19" i="8"/>
  <c r="AE13" i="8"/>
  <c r="AC13" i="8"/>
  <c r="AF13" i="8"/>
  <c r="AG32" i="8"/>
  <c r="AC65" i="8"/>
  <c r="AD77" i="8"/>
  <c r="AG90" i="8"/>
  <c r="AG74" i="8"/>
  <c r="AE103" i="8"/>
  <c r="AC117" i="8"/>
  <c r="AF10" i="8"/>
  <c r="AD6" i="8"/>
  <c r="AH14" i="8"/>
  <c r="AI14" i="8"/>
  <c r="AC6" i="8"/>
  <c r="AE44" i="8"/>
  <c r="AI89" i="8"/>
  <c r="AH89" i="8"/>
  <c r="AG47" i="8"/>
  <c r="AI59" i="8"/>
  <c r="AH122" i="8"/>
  <c r="AH128" i="8"/>
  <c r="AD120" i="8"/>
  <c r="AC130" i="8"/>
  <c r="AG22" i="8"/>
  <c r="AH46" i="8"/>
  <c r="AI46" i="8"/>
  <c r="AH66" i="8"/>
  <c r="AI66" i="8"/>
  <c r="AH7" i="8"/>
  <c r="AI7" i="8"/>
  <c r="AH5" i="8"/>
  <c r="AI5" i="8"/>
  <c r="AI11" i="8"/>
  <c r="AH11" i="8"/>
  <c r="AI17" i="8"/>
  <c r="AH17" i="8"/>
  <c r="AH19" i="8"/>
  <c r="AI19" i="8"/>
  <c r="AG20" i="8"/>
  <c r="AD20" i="8"/>
  <c r="AI30" i="8"/>
  <c r="AH30" i="8"/>
  <c r="AH44" i="8"/>
  <c r="AI44" i="8"/>
  <c r="AF26" i="8"/>
  <c r="AI42" i="8"/>
  <c r="AH42" i="8"/>
  <c r="AG51" i="8"/>
  <c r="AF51" i="8"/>
  <c r="AD54" i="8"/>
  <c r="AI61" i="8"/>
  <c r="AH61" i="8"/>
  <c r="AG56" i="8"/>
  <c r="AE56" i="8"/>
  <c r="AE71" i="8"/>
  <c r="AG77" i="8"/>
  <c r="AC79" i="8"/>
  <c r="AC84" i="8"/>
  <c r="AG84" i="8"/>
  <c r="AD79" i="8"/>
  <c r="AC93" i="8"/>
  <c r="AD93" i="8"/>
  <c r="AD102" i="8"/>
  <c r="AG98" i="8"/>
  <c r="AE101" i="8"/>
  <c r="AG107" i="8"/>
  <c r="AF92" i="8"/>
  <c r="AF97" i="8"/>
  <c r="AF102" i="8"/>
  <c r="AG103" i="8"/>
  <c r="AC111" i="8"/>
  <c r="AH9" i="8"/>
  <c r="AI9" i="8"/>
  <c r="AC9" i="8"/>
  <c r="AH13" i="8"/>
  <c r="AI13" i="8"/>
  <c r="AI20" i="8"/>
  <c r="AH20" i="8"/>
  <c r="AI28" i="8"/>
  <c r="AH28" i="8"/>
  <c r="AH40" i="8"/>
  <c r="AI40" i="8"/>
  <c r="AD26" i="8"/>
  <c r="AI48" i="8"/>
  <c r="AH48" i="8"/>
  <c r="AE53" i="8"/>
  <c r="AD68" i="8"/>
  <c r="AC56" i="8"/>
  <c r="AI56" i="8"/>
  <c r="AH56" i="8"/>
  <c r="AG69" i="8"/>
  <c r="AG65" i="8"/>
  <c r="AI90" i="8"/>
  <c r="AH90" i="8"/>
  <c r="AI74" i="8"/>
  <c r="AH74" i="8"/>
  <c r="AE74" i="8"/>
  <c r="AF77" i="8"/>
  <c r="AD85" i="8"/>
  <c r="AI82" i="8"/>
  <c r="AH82" i="8"/>
  <c r="AE82" i="8"/>
  <c r="AC103" i="8"/>
  <c r="AE117" i="8"/>
  <c r="AE109" i="8"/>
  <c r="AI115" i="8"/>
  <c r="AH115" i="8"/>
  <c r="AH112" i="8"/>
  <c r="AI112" i="8"/>
  <c r="AH123" i="8"/>
  <c r="AI123" i="8"/>
  <c r="AF125" i="8"/>
  <c r="AH127" i="8"/>
  <c r="AI127" i="8"/>
  <c r="AH131" i="8"/>
  <c r="AI131" i="8"/>
  <c r="AF133" i="8"/>
  <c r="AH135" i="8"/>
  <c r="AI135" i="8"/>
  <c r="AH139" i="8"/>
  <c r="AI139" i="8"/>
  <c r="AI92" i="8"/>
  <c r="AH92" i="8"/>
  <c r="AE92" i="8"/>
  <c r="AH97" i="8"/>
  <c r="AI97" i="8"/>
  <c r="AI114" i="8"/>
  <c r="AH114" i="8"/>
  <c r="AC115" i="8"/>
  <c r="AG117" i="8"/>
  <c r="AG118" i="8"/>
  <c r="AH3" i="8"/>
  <c r="AI3" i="8"/>
  <c r="AI15" i="8"/>
  <c r="AH15" i="8"/>
  <c r="AF19" i="8"/>
  <c r="AE20" i="8"/>
  <c r="AI24" i="8"/>
  <c r="AH24" i="8"/>
  <c r="AI32" i="8"/>
  <c r="AH32" i="8"/>
  <c r="AH38" i="8"/>
  <c r="AI38" i="8"/>
  <c r="AD22" i="8"/>
  <c r="AF30" i="8"/>
  <c r="AG24" i="8"/>
  <c r="AH36" i="8"/>
  <c r="AI36" i="8"/>
  <c r="AC22" i="8"/>
  <c r="AI26" i="8"/>
  <c r="AH26" i="8"/>
  <c r="AC30" i="8"/>
  <c r="AF42" i="8"/>
  <c r="AI51" i="8"/>
  <c r="AH51" i="8"/>
  <c r="AC57" i="8"/>
  <c r="AH58" i="8"/>
  <c r="AI58" i="8"/>
  <c r="AH50" i="8"/>
  <c r="AI50" i="8"/>
  <c r="AE61" i="8"/>
  <c r="AC69" i="8"/>
  <c r="AG64" i="8"/>
  <c r="AE77" i="8"/>
  <c r="AE79" i="8"/>
  <c r="AI95" i="8"/>
  <c r="AH95" i="8"/>
  <c r="AI85" i="8"/>
  <c r="AH85" i="8"/>
  <c r="AI87" i="8"/>
  <c r="AH87" i="8"/>
  <c r="AD110" i="8"/>
  <c r="AI98" i="8"/>
  <c r="AH98" i="8"/>
  <c r="AI107" i="8"/>
  <c r="AH107" i="8"/>
  <c r="AC119" i="8"/>
  <c r="C119" i="8" s="1"/>
  <c r="AD123" i="8"/>
  <c r="AD131" i="8"/>
  <c r="AD139" i="8"/>
  <c r="AC97" i="8"/>
  <c r="AH104" i="8"/>
  <c r="AI104" i="8"/>
  <c r="AF114" i="8"/>
  <c r="AD118" i="8"/>
  <c r="AH34" i="8"/>
  <c r="AI34" i="8"/>
  <c r="AI22" i="8"/>
  <c r="AH22" i="8"/>
  <c r="AF50" i="8"/>
  <c r="AI69" i="8"/>
  <c r="AH69" i="8"/>
  <c r="AI65" i="8"/>
  <c r="AH65" i="8"/>
  <c r="AI77" i="8"/>
  <c r="AH77" i="8"/>
  <c r="AH79" i="8"/>
  <c r="AI79" i="8"/>
  <c r="AG93" i="8"/>
  <c r="AH121" i="8"/>
  <c r="AI121" i="8"/>
  <c r="AH125" i="8"/>
  <c r="AI125" i="8"/>
  <c r="AH129" i="8"/>
  <c r="AI129" i="8"/>
  <c r="AH133" i="8"/>
  <c r="AI133" i="8"/>
  <c r="AH137" i="8"/>
  <c r="AI137" i="8"/>
  <c r="AC109" i="8"/>
  <c r="C41" i="8" l="1"/>
  <c r="C67" i="8"/>
  <c r="C58" i="8"/>
  <c r="C26" i="8"/>
  <c r="C66" i="8"/>
  <c r="C89" i="8"/>
  <c r="C72" i="8"/>
  <c r="C35" i="8"/>
  <c r="C2" i="8"/>
  <c r="C110" i="8"/>
  <c r="C76" i="8"/>
  <c r="C64" i="8"/>
  <c r="C63" i="8"/>
  <c r="C80" i="8"/>
  <c r="C88" i="8"/>
  <c r="C59" i="8"/>
  <c r="C117" i="8"/>
  <c r="C53" i="8"/>
  <c r="C43" i="8"/>
  <c r="C25" i="8"/>
  <c r="C126" i="8"/>
  <c r="C136" i="8"/>
  <c r="C37" i="8"/>
  <c r="C23" i="8"/>
  <c r="C83" i="8"/>
  <c r="C21" i="8"/>
  <c r="C81" i="8"/>
  <c r="C4" i="8"/>
  <c r="C105" i="8"/>
  <c r="C98" i="8"/>
  <c r="C87" i="8"/>
  <c r="C139" i="8"/>
  <c r="C28" i="8"/>
  <c r="C11" i="8"/>
  <c r="C5" i="8"/>
  <c r="C14" i="8"/>
  <c r="C18" i="8"/>
  <c r="C138" i="8"/>
  <c r="C29" i="8"/>
  <c r="C140" i="8"/>
  <c r="C86" i="8"/>
  <c r="C16" i="8"/>
  <c r="C96" i="8"/>
  <c r="C106" i="8"/>
  <c r="C48" i="8"/>
  <c r="C55" i="8"/>
  <c r="C111" i="8"/>
  <c r="C73" i="8"/>
  <c r="C39" i="8"/>
  <c r="C60" i="8"/>
  <c r="C103" i="8"/>
  <c r="C118" i="8"/>
  <c r="C49" i="8"/>
  <c r="C50" i="8"/>
  <c r="C61" i="8"/>
  <c r="C19" i="8"/>
  <c r="C47" i="8"/>
  <c r="C134" i="8"/>
  <c r="C91" i="8"/>
  <c r="C62" i="8"/>
  <c r="C8" i="8"/>
  <c r="C109" i="8"/>
  <c r="C100" i="8"/>
  <c r="C129" i="8"/>
  <c r="C114" i="8"/>
  <c r="C133" i="8"/>
  <c r="C69" i="8"/>
  <c r="C22" i="8"/>
  <c r="C34" i="8"/>
  <c r="C107" i="8"/>
  <c r="C51" i="8"/>
  <c r="C38" i="8"/>
  <c r="C97" i="8"/>
  <c r="C112" i="8"/>
  <c r="C82" i="8"/>
  <c r="C30" i="8"/>
  <c r="C17" i="8"/>
  <c r="C46" i="8"/>
  <c r="C122" i="8"/>
  <c r="C99" i="8"/>
  <c r="C120" i="8"/>
  <c r="C12" i="8"/>
  <c r="C45" i="8"/>
  <c r="C33" i="8"/>
  <c r="C71" i="8"/>
  <c r="C52" i="8"/>
  <c r="C137" i="8"/>
  <c r="C95" i="8"/>
  <c r="C24" i="8"/>
  <c r="C127" i="8"/>
  <c r="C123" i="8"/>
  <c r="C115" i="8"/>
  <c r="C40" i="8"/>
  <c r="C42" i="8"/>
  <c r="C132" i="8"/>
  <c r="C130" i="8"/>
  <c r="C124" i="8"/>
  <c r="C6" i="8"/>
  <c r="C101" i="8"/>
  <c r="C84" i="8"/>
  <c r="C54" i="8"/>
  <c r="C78" i="8"/>
  <c r="C116" i="8"/>
  <c r="C108" i="8"/>
  <c r="C70" i="8"/>
  <c r="C68" i="8"/>
  <c r="C31" i="8"/>
  <c r="C121" i="8"/>
  <c r="C79" i="8"/>
  <c r="C65" i="8"/>
  <c r="C125" i="8"/>
  <c r="C77" i="8"/>
  <c r="C104" i="8"/>
  <c r="C85" i="8"/>
  <c r="C36" i="8"/>
  <c r="C32" i="8"/>
  <c r="C15" i="8"/>
  <c r="C3" i="8"/>
  <c r="C92" i="8"/>
  <c r="C135" i="8"/>
  <c r="C131" i="8"/>
  <c r="C74" i="8"/>
  <c r="C90" i="8"/>
  <c r="C56" i="8"/>
  <c r="C20" i="8"/>
  <c r="C13" i="8"/>
  <c r="C9" i="8"/>
  <c r="C44" i="8"/>
  <c r="C7" i="8"/>
  <c r="C128" i="8"/>
  <c r="C10" i="8"/>
  <c r="C27" i="8"/>
  <c r="C94" i="8"/>
  <c r="C102" i="8"/>
  <c r="C75" i="8"/>
  <c r="C93" i="8"/>
  <c r="C57" i="8"/>
  <c r="C113" i="8"/>
  <c r="H1" i="19" l="1"/>
  <c r="L1" i="19"/>
  <c r="D1" i="19"/>
  <c r="I1" i="19"/>
  <c r="M1" i="19"/>
  <c r="F1" i="19"/>
  <c r="J1" i="19"/>
  <c r="G1" i="19"/>
  <c r="K1" i="19"/>
</calcChain>
</file>

<file path=xl/sharedStrings.xml><?xml version="1.0" encoding="utf-8"?>
<sst xmlns="http://schemas.openxmlformats.org/spreadsheetml/2006/main" count="1936" uniqueCount="289">
  <si>
    <t>Raid - Pit</t>
  </si>
  <si>
    <t>Raid - Tank</t>
  </si>
  <si>
    <t>Yellow</t>
  </si>
  <si>
    <t>Purple</t>
  </si>
  <si>
    <t>Luke Skywalker</t>
  </si>
  <si>
    <t>Ahsoka Fulcrum</t>
  </si>
  <si>
    <t>Total Needed</t>
  </si>
  <si>
    <t>Zetas:</t>
  </si>
  <si>
    <t>/</t>
  </si>
  <si>
    <t>Mk 6 Nubian Design Tech</t>
  </si>
  <si>
    <t>Mk 7 Nubian Security Scanner</t>
  </si>
  <si>
    <t>Mk 5 Arakyd Droid Caller</t>
  </si>
  <si>
    <t>Mk 5 CEC Fusion Furnace</t>
  </si>
  <si>
    <t>Mk 8 BioTech Implant</t>
  </si>
  <si>
    <t>Mk 5 Athakam Medpac</t>
  </si>
  <si>
    <t>Mk 9 Fabritech Data Pad</t>
  </si>
  <si>
    <t>Mk 3 Zaltin Bacta Gel</t>
  </si>
  <si>
    <t>Mk 6 CEC Fusion Furnace</t>
  </si>
  <si>
    <t>Mk 6 Merr-Sonn Thermal Detonator</t>
  </si>
  <si>
    <t>Mk 4 Sienar Holo Projector</t>
  </si>
  <si>
    <t>Mk 10 Neuro-Saav Electrobinoculars</t>
  </si>
  <si>
    <t>MK 8 Neuro-Saav Electrobinoculars</t>
  </si>
  <si>
    <t>Mk 10 TaggeCo Holo Lens</t>
  </si>
  <si>
    <t>Mk 11 BlasTech Weapon Mod</t>
  </si>
  <si>
    <t>Mk 7 Merr-Sonn Shield Generator</t>
  </si>
  <si>
    <t>Mk 9 Neuro-Saav Electrobinoculars</t>
  </si>
  <si>
    <t>Mk 4 Athakam Medpac</t>
  </si>
  <si>
    <t>Mk 4 Chedak Comlink</t>
  </si>
  <si>
    <t>Mk 5 Merr-Sonn Thermal Detonator</t>
  </si>
  <si>
    <t>Mk 5 Carbanti Sensor Array</t>
  </si>
  <si>
    <t>Mk 4 Carbanti Sensor Array</t>
  </si>
  <si>
    <t>Mk 9 BlasTech Weapon Mod</t>
  </si>
  <si>
    <t>Mk 8 BAW Armor Mod</t>
  </si>
  <si>
    <t>Mk 5 A/KT Stun Gun</t>
  </si>
  <si>
    <t>Mk 3 Czerka Stun Cuffs</t>
  </si>
  <si>
    <t>Mk 7 BioTech Implant</t>
  </si>
  <si>
    <t>Mk 6 Chiewab Hypo Syringe</t>
  </si>
  <si>
    <t>Mk 6 Merr-Sonn Shield Generator</t>
  </si>
  <si>
    <t>Mk 3 Carbanti Sensor Array</t>
  </si>
  <si>
    <t>Mk 7 TaggeCo Holo Lens</t>
  </si>
  <si>
    <t>Mk 3 Chedak Comlink</t>
  </si>
  <si>
    <t>Mk 3 Athakam Medpac</t>
  </si>
  <si>
    <t>Mk 5 Chiewab Hypo Syringe</t>
  </si>
  <si>
    <t>Mk 8 TaggeCo Holo Lens</t>
  </si>
  <si>
    <t>Mk 8 Fabritech Data Pad</t>
  </si>
  <si>
    <t>Mk 2 Zaltin Bacta Gel</t>
  </si>
  <si>
    <t>Mk 6 Nubian Security Scanner</t>
  </si>
  <si>
    <t>Mk 5 Nubian Design Tech</t>
  </si>
  <si>
    <t>Mk 8 BlasTech Weapon Mod</t>
  </si>
  <si>
    <t>Mk 6 BioTech Implant</t>
  </si>
  <si>
    <t>Mk 5 Nubian Security Scanner</t>
  </si>
  <si>
    <t>Mk 4 CEC Fusion Furnace</t>
  </si>
  <si>
    <t>Mk 7 Neuro-Saav Electrobinoculars</t>
  </si>
  <si>
    <t>Mk 4 Arakyd Droid Caller</t>
  </si>
  <si>
    <t>Mk 4 A/KT Stun Gun</t>
  </si>
  <si>
    <t>Mk 5 SoroSuub Keypad</t>
  </si>
  <si>
    <t>Mk 4 SoroSuub Keypad</t>
  </si>
  <si>
    <t>Mk 3 Sienar Holo Projector</t>
  </si>
  <si>
    <t>Mk 10 BlasTech Weapon Mod</t>
  </si>
  <si>
    <t>Mk 7 Loronar Power Cell</t>
  </si>
  <si>
    <t>Mk 4 Merr-Sonn Thermal Detonator</t>
  </si>
  <si>
    <t>Mk 6 Neuro-Saav Electrobinoculars</t>
  </si>
  <si>
    <t>Mk 2 Czerka Stun Cuffs</t>
  </si>
  <si>
    <t>Mk 1 Zaltin Bacta Gel</t>
  </si>
  <si>
    <t>Mk 4 Chiewab Hypo Syringe</t>
  </si>
  <si>
    <t>Mk 6 TaggeCo Holo Lens</t>
  </si>
  <si>
    <t>Mk 2 Carbanti Sensor Array</t>
  </si>
  <si>
    <t>Mk 7 BAW Armor Mod</t>
  </si>
  <si>
    <t>Mk 7 Fabritech Data Pad</t>
  </si>
  <si>
    <t>Mk 4 Nubian Security Scanner</t>
  </si>
  <si>
    <t>Mk 3 Nubian Design Tech</t>
  </si>
  <si>
    <t>Mk 4 Nubian Design Tech</t>
  </si>
  <si>
    <t>Mk 2 Sienar Holo Projector</t>
  </si>
  <si>
    <t>Mk 2 Athakam Medpac</t>
  </si>
  <si>
    <t>Mk 5 Merr-Sonn Shield Generator</t>
  </si>
  <si>
    <t>MK 7 BlasTech Weapon Mod</t>
  </si>
  <si>
    <t>Mk 6 BAW Armor Mod</t>
  </si>
  <si>
    <t>Mk 3 Merr-Sonn Thermal Detonator</t>
  </si>
  <si>
    <t>Mk 5 TaggeCo Holo Lens</t>
  </si>
  <si>
    <t>Mk 1 Carbanti Sensor Array</t>
  </si>
  <si>
    <t>Mk 3 Chiewab Hypo Syringe</t>
  </si>
  <si>
    <t>Mk 4 Fabritech Data Pad</t>
  </si>
  <si>
    <t>Mk 5 BioTech Implant</t>
  </si>
  <si>
    <t>Mk 6 Fabritech Data Pad</t>
  </si>
  <si>
    <t>Mk 5 Neuro-Saav Electrobinoculars</t>
  </si>
  <si>
    <t>Mk 4 TaggeCo Holo Lens</t>
  </si>
  <si>
    <t>Mk 1 Chedak Comlink</t>
  </si>
  <si>
    <t>Mk 1 Athakam Medpac</t>
  </si>
  <si>
    <t>Mk 6 Loronar Power Cell</t>
  </si>
  <si>
    <t>Mk 5 BAW Armor Mod</t>
  </si>
  <si>
    <t>Mk 4 BAW Armor Mod</t>
  </si>
  <si>
    <t>Mk 3 Arakyd Droid Caller</t>
  </si>
  <si>
    <t>Mk 5 Loronar Power Cell</t>
  </si>
  <si>
    <t>Mk 2 Merr-Sonn Shield Generator</t>
  </si>
  <si>
    <t>Mk 6 BlasTech Weapon Mod</t>
  </si>
  <si>
    <t>Mk 5 BlasTech Weapon Mod</t>
  </si>
  <si>
    <t>Mk 2 Chiewab Hypo Syringe</t>
  </si>
  <si>
    <t>Mk 3 BioTech Implant</t>
  </si>
  <si>
    <t>Mk 4 Loronar Power Cell</t>
  </si>
  <si>
    <t>Mk 2 Nubian Design Tech</t>
  </si>
  <si>
    <t>Mk 3 SoroSuub Keypad</t>
  </si>
  <si>
    <t>Mk 4 BioTech Implant</t>
  </si>
  <si>
    <t>Mk 1 Merr-Sonn Thermal Detonator</t>
  </si>
  <si>
    <t>Mk 3 Nubian Security Scanner</t>
  </si>
  <si>
    <t>Mk 2 A/KT Stun Gun</t>
  </si>
  <si>
    <t>Mk 3 CEC Fusion Furnace</t>
  </si>
  <si>
    <t>Mk 3 Merr-Sonn Shield Generator</t>
  </si>
  <si>
    <t>Mk 2 Merr-Sonn Thermal Detonator</t>
  </si>
  <si>
    <t>Mk 2 Chedak Comlink</t>
  </si>
  <si>
    <t>Mk 4 Merr-Sonn Shield Generator</t>
  </si>
  <si>
    <t>Mk 3 A/KT Stun Gun</t>
  </si>
  <si>
    <t>Mk 4 BlasTech Weapon Mod</t>
  </si>
  <si>
    <t>Mk 4 Neuro-Saav Electrobinoculars</t>
  </si>
  <si>
    <t>Mk 3 Fabritech Data Pad</t>
  </si>
  <si>
    <t>Mk 5 Fabritech Data Pad</t>
  </si>
  <si>
    <t>Mk 3 Neuro-Saav Electrobinoculars</t>
  </si>
  <si>
    <t>Mk 1 Sienar Holo Projector</t>
  </si>
  <si>
    <t>Mk 3 BlasTech Weapon Mod</t>
  </si>
  <si>
    <t>Mk 3 BAW Armor Mod</t>
  </si>
  <si>
    <t>Mk 2 Arakyd Droid Caller</t>
  </si>
  <si>
    <t>Mk 2 TaggeCo Holo Lens</t>
  </si>
  <si>
    <t>Mk 1 SoroSuub Keypad</t>
  </si>
  <si>
    <t>Mk 1 Czerka Stun Cuffs</t>
  </si>
  <si>
    <t>Mk 2 CEC Fusion Furnace</t>
  </si>
  <si>
    <t>Mk 3 TaggeCo Holo Lens</t>
  </si>
  <si>
    <t>Mk 3 Loronar Power Cell</t>
  </si>
  <si>
    <t>Mk 2 Fabritech Data Pad</t>
  </si>
  <si>
    <t>Mk 1 Nubian Design Tech</t>
  </si>
  <si>
    <t>Mk 2 SoroSuub Keypad</t>
  </si>
  <si>
    <t>Mk 2 BlasTech Weapon Mod</t>
  </si>
  <si>
    <t>Mk 2 Neuro-Saav Electrobinoculars</t>
  </si>
  <si>
    <t>Mk 2 BioTech Implant</t>
  </si>
  <si>
    <t>Mk 2 BAW Armor Mod</t>
  </si>
  <si>
    <t>Mk 2 Nubian Security Scanner</t>
  </si>
  <si>
    <t>Mk 2 Loronar Power Cell</t>
  </si>
  <si>
    <t>Mk 1 Chiewab Hypo Syringe</t>
  </si>
  <si>
    <t>Mk 1 Merr-Sonn Shield Generator</t>
  </si>
  <si>
    <t>Mk 1 BAW Armor Mod</t>
  </si>
  <si>
    <t>Mk 1 Neuro-Saav Electrobinoculars</t>
  </si>
  <si>
    <t>Mk 1 TaggeCo Holo Lens</t>
  </si>
  <si>
    <t>Mk 1 Nubian Security Scanner</t>
  </si>
  <si>
    <t>Mk 1 Loronar Power Cell</t>
  </si>
  <si>
    <t>Mk 1 Fabritech Data Pad</t>
  </si>
  <si>
    <t>Mk 1 Arakyd Droid Caller</t>
  </si>
  <si>
    <t>Mk 1 BioTech Implant</t>
  </si>
  <si>
    <t>Mk 1 A/KT Stun Gun</t>
  </si>
  <si>
    <t>Mk 1 CEC Fusion Furnace</t>
  </si>
  <si>
    <t>Mk 1 BlasTech Weapon Mod</t>
  </si>
  <si>
    <t>Mk 10 TaggeCo Holo Lens Salvage</t>
  </si>
  <si>
    <t>Mk 11 BlasTech Weapon Mod Salvage</t>
  </si>
  <si>
    <t>Mk 9 Neuro-Saav Electrobinoculars Salvage</t>
  </si>
  <si>
    <t>Mk 3 Czerka Stun Cuffs Salvage</t>
  </si>
  <si>
    <t>Mk 6 Chiewab Hypo Syringe Salvage</t>
  </si>
  <si>
    <t>Mk 3 Carbanti Sensor Array Salvage</t>
  </si>
  <si>
    <t>Mk 4 Arakyd Droid Caller Salvage</t>
  </si>
  <si>
    <t>Mk 4 A/KT Stun Gun Salvage</t>
  </si>
  <si>
    <t>Mk 5 SoroSuub Keypad Salvage</t>
  </si>
  <si>
    <t>Mk 4 SoroSuub Keypad Salvage</t>
  </si>
  <si>
    <t>Mk 3 Sienar Holo Projector Salvage</t>
  </si>
  <si>
    <t>Mk 6 Fabritech Data Pad Salvage</t>
  </si>
  <si>
    <t>Mk 5 Neuro-Saav Electrobinoculars Salvage</t>
  </si>
  <si>
    <t>Mk 4 TaggeCo Holo Lens Salvage</t>
  </si>
  <si>
    <t>Mk 1 Chedak Comlink Salvage</t>
  </si>
  <si>
    <t>Mk 1 Athakam Medpac Salvage</t>
  </si>
  <si>
    <t>Mk 6 Loronar Power Cell Salvage</t>
  </si>
  <si>
    <t>Mk 5 BAW Armor Mod Salvage</t>
  </si>
  <si>
    <t>Mk 4 BAW Armor Mod Salvage</t>
  </si>
  <si>
    <t>Mk 3 Arakyd Droid Caller Salvage</t>
  </si>
  <si>
    <t>Mk 5 Loronar Power Cell Salvage</t>
  </si>
  <si>
    <t>Name</t>
  </si>
  <si>
    <t>Mk 6 Nubian Design Tech Salvage</t>
  </si>
  <si>
    <t>Mk 7 Nubian Security Scanner Salvage</t>
  </si>
  <si>
    <t>Mk 5 Arakyd Droid Caller Salvage</t>
  </si>
  <si>
    <t>Mk 5 CEC Fusion Furnace Salvage</t>
  </si>
  <si>
    <t>Mk 8 BioTech Implant Salvage</t>
  </si>
  <si>
    <t>Mk 5 Athakam Medpac Salvage</t>
  </si>
  <si>
    <t>Mk 9 Fabritech Data Pad Salvage</t>
  </si>
  <si>
    <t>Mk 3 Zaltin Bacta Gel Salvage</t>
  </si>
  <si>
    <t>MK 8 Neuro-Saav Electrobinoculars Salvage</t>
  </si>
  <si>
    <t>Mk 6 Merr-Sonn Thermal Detonator Salvage</t>
  </si>
  <si>
    <t>Mk 4 Sienar Holo Projector Salvage</t>
  </si>
  <si>
    <t>Mk 7 Merr-Sonn Shield Generator Salvage</t>
  </si>
  <si>
    <t>Mk 4 Chedak Comlink Prototype Salvage</t>
  </si>
  <si>
    <t>Mk 5 Merr-Sonn Thermal Detonator Prototype Salvage</t>
  </si>
  <si>
    <t>Mk 4 Carbanti Sensor Array Prototype Salvage</t>
  </si>
  <si>
    <t>Mk 5 A/KT Stun Gun Prototype Salvage</t>
  </si>
  <si>
    <t>Mk 7 BioTech Implant Prototype Salvage</t>
  </si>
  <si>
    <t>Mk 4 Fabritech Data Pad Prototype</t>
  </si>
  <si>
    <t>Mk 3 Chedak Comlink Prototype Salvage</t>
  </si>
  <si>
    <t>Mk 1 Zaltin Bacta Gel Prototype Salvage</t>
  </si>
  <si>
    <t>Mk 5 Chiewab Hypo Syringe Prototype Salvage</t>
  </si>
  <si>
    <t>Mk 2 SoroSuub Keypad Prototype</t>
  </si>
  <si>
    <t>Mk 2 Sienar Holo Projector Prototype Salvage</t>
  </si>
  <si>
    <t>Mk 2 Zaltin Bacta Gel Prototype Salvage</t>
  </si>
  <si>
    <t>Mk 6 Nubian Security Scanner Prototype Salvage</t>
  </si>
  <si>
    <t>Mk 5 Nubian Design Tech Prototype Salvage</t>
  </si>
  <si>
    <t>Mk 8 BlasTech Weapon Mod Prototype Salvage</t>
  </si>
  <si>
    <t>Mk 6 BioTech Implant Prototype Salvage</t>
  </si>
  <si>
    <t>Mk 5 Nubian Security Scanner Prototype Salvage</t>
  </si>
  <si>
    <t>Mk 4 CEC Fusion Furnace Prototype Salvage</t>
  </si>
  <si>
    <t>Mk 10 BlasTech Weapon Mod Salvage</t>
  </si>
  <si>
    <t>Mk 4 Merr-Sonn Thermal Detonator Prototype Salvage</t>
  </si>
  <si>
    <t>Mk 6 Neuro-Saav Electrobinoculars Prototype Salvage</t>
  </si>
  <si>
    <t>Mk 4 Chiewab Hypo Syringe Prototype Salvage</t>
  </si>
  <si>
    <t>Mk 6 TaggeCo Holo Lens Prototype Salvage</t>
  </si>
  <si>
    <t>Mk 7 BAW Armor Mod Prototype Salvage</t>
  </si>
  <si>
    <t>Mk 4 Nubian Security Scanner Prototype Salvage</t>
  </si>
  <si>
    <t>MK 7 BlasTech Weapon Mod Prototype Salvage</t>
  </si>
  <si>
    <t>Mk 3 Merr-Sonn Thermal Detonator Prototype Salvage</t>
  </si>
  <si>
    <t>Mk 5 TaggeCo Holo Lens Prototype Salvage</t>
  </si>
  <si>
    <t>Mk 1 Carbanti Sensor Array Prototype Salvage</t>
  </si>
  <si>
    <t>Mk 3 Chiewab Hypo Syringe Prototype Salvage</t>
  </si>
  <si>
    <t>Mk 5 BioTech Implant Prototype</t>
  </si>
  <si>
    <t>Mk 6 BlasTech Weapon Mod Prototype</t>
  </si>
  <si>
    <t>Mk 5 BlasTech Weapon Mod Prototype</t>
  </si>
  <si>
    <t>Mk 4 Loronar Power Cell Prototype</t>
  </si>
  <si>
    <t>Mk 4 BioTech Implant Prototype</t>
  </si>
  <si>
    <t>Mk 2 Chedak Comlink Prototype</t>
  </si>
  <si>
    <t>Mk 4 BlasTech Weapon Mod Prototype</t>
  </si>
  <si>
    <t>Mk 2 Nubian Security Scanner Prototype</t>
  </si>
  <si>
    <t>Mk 3 TaggeCo Holo Lens Prototype</t>
  </si>
  <si>
    <t>Mk 1 Nubian Design Tech Prototype</t>
  </si>
  <si>
    <t>Mk 2 Neuro-Saav Electrobinoculars Prototype</t>
  </si>
  <si>
    <t>Mk 2 BAW Armor Mod Prototype</t>
  </si>
  <si>
    <t>Mk 1 Chiewab Hypo Syringe Prototype</t>
  </si>
  <si>
    <t>Mk 8 BioTech Implant Component</t>
  </si>
  <si>
    <t>Mk 5 Athakam Medpac Component</t>
  </si>
  <si>
    <t>Mk 9 Fabritech Data Pad Component</t>
  </si>
  <si>
    <t>MK 8 Neuro-Saav Electrobinoculars Component</t>
  </si>
  <si>
    <t>Mk 6 CEC Fusion Furnace Salvage</t>
  </si>
  <si>
    <t>Mk 10 BlasTech Weapon Mod Component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</si>
  <si>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</si>
  <si>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</si>
  <si>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</si>
  <si>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</si>
  <si>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</si>
  <si>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</si>
  <si>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</si>
  <si>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</si>
  <si>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</si>
  <si>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</si>
  <si>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</si>
  <si>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</si>
  <si>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DS/LS Node</t>
  </si>
  <si>
    <t>Challenge</t>
  </si>
  <si>
    <t>HAAT</t>
  </si>
  <si>
    <t>Rancor</t>
  </si>
  <si>
    <t>Full</t>
  </si>
  <si>
    <t>Num of Ingredients</t>
  </si>
  <si>
    <t>Score</t>
  </si>
  <si>
    <t>Green</t>
  </si>
  <si>
    <t>Blue</t>
  </si>
  <si>
    <t>White</t>
  </si>
  <si>
    <t>Column1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</si>
  <si>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</si>
  <si>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</si>
  <si>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</si>
  <si>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</si>
  <si>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</si>
  <si>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</si>
  <si>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</si>
  <si>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</si>
  <si>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</si>
  <si>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</si>
  <si>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</si>
  <si>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</si>
  <si>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</si>
  <si>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</si>
  <si>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</si>
  <si>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</si>
  <si>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</si>
  <si>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</si>
  <si>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</si>
  <si>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</si>
  <si>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</si>
  <si>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</si>
  <si>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</si>
  <si>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</si>
  <si>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</si>
  <si>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</si>
  <si>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Have</t>
  </si>
  <si>
    <t>IF(VLOOKUP($A2,Score!$A$2:$ZZ$140,2,FALSE)=2,VLOOKUP(VLOOKUP($A2,Score!$A$2:$ZZ$140,4,FALSE),$E$2:$F$83,2,false)+VLOOKUP(VLOOKUP($A2,Score!$A$2:$ZZ$140,5,FALSE),$E$2:$F$83,2,false),0)</t>
  </si>
  <si>
    <t>Need to update with rounding for components</t>
  </si>
  <si>
    <t>IF(OR(ROUNDDOWN(VLOOKUP(VLOOKUP($A9,Ingredients!$A$2:$ZZ$140,4,FALSE),$E$2:$F$800,2,FALSE)/VLOOKUP($A9,Number!$A$2:$ZZ$140,4,FALSE),0)=0,ROUNDDOWN(VLOOKUP(VLOOKUP($A9,Ingredients!$A$2:$ZZ$140,5,FALSE),$E$2:$F$800,2,FALSE)/VLOOKUP($A9,Number!$A$2:$ZZ$140,5,FALSE),0)=0,ROUNDDOWN(VLOOKUP(VLOOKUP($A9,Ingredients!$A$2:$ZZ$140,6,FALSE),$E$2:$F$800,2,FALSE)/VLOOKUP($A9,Number!$A$2:$ZZ$140,6,FALSE),0)=0),0,55555)</t>
  </si>
  <si>
    <t>RT</t>
  </si>
  <si>
    <t>Rey</t>
  </si>
  <si>
    <t>Finn</t>
  </si>
  <si>
    <t>Poe</t>
  </si>
  <si>
    <t>Salvage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</si>
</sst>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E85FF"/>
        <bgColor indexed="64"/>
      </patternFill>
    </fill>
    <fill>
      <patternFill patternType="solid">
        <fgColor rgb="FF8447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E7B0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7" borderId="2" xfId="0" applyFill="1" applyBorder="1" applyAlignment="1">
      <alignment horizontal="center"/>
    </xf>
    <xf numFmtId="0" fontId="1" fillId="6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3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0" fillId="6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4" xfId="0" applyFont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ont="1" applyFill="1" applyBorder="1"/>
    <xf numFmtId="0" fontId="5" fillId="0" borderId="0" xfId="0" applyFont="1"/>
    <xf numFmtId="0" fontId="5" fillId="0" borderId="0" xfId="0" applyFont="1" applyFill="1"/>
    <xf numFmtId="0" fontId="0" fillId="6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1" xfId="0" applyFont="1" applyBorder="1"/>
    <xf numFmtId="0" fontId="2" fillId="0" borderId="14" xfId="0" applyFont="1" applyBorder="1" applyAlignment="1">
      <alignment vertical="center"/>
    </xf>
    <xf numFmtId="0" fontId="4" fillId="0" borderId="15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0" fillId="8" borderId="0" xfId="0" applyFill="1"/>
    <xf numFmtId="0" fontId="0" fillId="4" borderId="0" xfId="0" applyFill="1"/>
    <xf numFmtId="2" fontId="0" fillId="0" borderId="0" xfId="0" applyNumberFormat="1" applyAlignment="1">
      <alignment horizontal="center"/>
    </xf>
    <xf numFmtId="0" fontId="5" fillId="8" borderId="0" xfId="0" applyFont="1" applyFill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97">
    <dxf>
      <font>
        <color theme="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FFB9B9"/>
      <color rgb="FFCCB3FF"/>
      <color rgb="FFAE85FF"/>
      <color rgb="FFFE7B0E"/>
      <color rgb="FF844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L222" totalsRowShown="0">
  <autoFilter ref="A1:L222"/>
  <sortState ref="A2:L222">
    <sortCondition ref="A1:A222"/>
  </sortState>
  <tableColumns count="12">
    <tableColumn id="1" name="Name"/>
    <tableColumn id="2" name="DS/LS Node"/>
    <tableColumn id="3" name="Challenge"/>
    <tableColumn id="4" name="HAAT"/>
    <tableColumn id="5" name="Rancor"/>
    <tableColumn id="6" name="Full"/>
    <tableColumn id="7" name="Purple"/>
    <tableColumn id="8" name="Green"/>
    <tableColumn id="9" name="Blue"/>
    <tableColumn id="10" name="White"/>
    <tableColumn id="11" name="Yellow"/>
    <tableColumn id="13" name="Column1" dataDxfId="9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0"/>
  <sheetViews>
    <sheetView showGridLines="0" tabSelected="1" topLeftCell="D1" workbookViewId="0">
      <selection activeCell="R3" sqref="R3"/>
    </sheetView>
  </sheetViews>
  <sheetFormatPr defaultRowHeight="15" x14ac:dyDescent="0.25"/>
  <cols>
    <col min="1" max="1" width="3.42578125" customWidth="1"/>
    <col min="2" max="2" width="13.85546875" bestFit="1" customWidth="1"/>
    <col min="3" max="3" width="33.42578125" bestFit="1" customWidth="1"/>
    <col min="4" max="4" width="19.5703125" bestFit="1" customWidth="1"/>
    <col min="5" max="5" width="7" bestFit="1" customWidth="1"/>
    <col min="6" max="6" width="19" bestFit="1" customWidth="1"/>
    <col min="7" max="7" width="19.5703125" bestFit="1" customWidth="1"/>
    <col min="8" max="8" width="18.28515625" bestFit="1" customWidth="1"/>
    <col min="9" max="9" width="9.42578125" bestFit="1" customWidth="1"/>
    <col min="10" max="10" width="18.28515625" bestFit="1" customWidth="1"/>
    <col min="11" max="12" width="5.5703125" bestFit="1" customWidth="1"/>
    <col min="13" max="13" width="8.28515625" bestFit="1" customWidth="1"/>
    <col min="14" max="14" width="16.7109375" bestFit="1" customWidth="1"/>
    <col min="15" max="15" width="30.42578125" bestFit="1" customWidth="1"/>
    <col min="16" max="16" width="8" bestFit="1" customWidth="1"/>
    <col min="18" max="18" width="13.85546875" customWidth="1"/>
    <col min="19" max="19" width="12" bestFit="1" customWidth="1"/>
    <col min="20" max="20" width="14.85546875" customWidth="1"/>
  </cols>
  <sheetData>
    <row r="1" spans="2:23" ht="15.75" thickBot="1" x14ac:dyDescent="0.3">
      <c r="D1" s="41">
        <f>(IFERROR(VLOOKUP($C3,Score!$A$2:$C$140,3,FALSE)*D3,0)+IFERROR(VLOOKUP($C4,Score!$A$2:$C$140,3,FALSE)*D4,0)+IFERROR(VLOOKUP($C5,Score!$A$2:$C$140,3,FALSE)*D5,0)+IFERROR(VLOOKUP($C6,Score!$A$2:$C$140,3,FALSE)*D6,0)+IFERROR(VLOOKUP($C7,Score!$A$2:$C$140,3,FALSE)*D7,0)+IFERROR(VLOOKUP($C8,Score!$A$2:$C$140,3,FALSE)*D8,0)+IFERROR(VLOOKUP($C9,Score!$A$2:$C$140,3,FALSE)*D9,0)+IFERROR(VLOOKUP($C10,Score!$A$2:$C$140,3,FALSE)*D10,0)+IFERROR(VLOOKUP($C11,Score!$A$2:$C$140,3,FALSE)*D11,0)+IFERROR(VLOOKUP($C12,Score!$A$2:$C$140,3,FALSE)*D12,0)+IFERROR(VLOOKUP($C13,Score!$A$2:$C$140,3,FALSE)*D13,0)+IFERROR(VLOOKUP($C14,Score!$A$2:$C$140,3,FALSE)*D14,0)+IFERROR(VLOOKUP($C15,Score!$A$2:$C$140,3,FALSE)*D15,0)+IFERROR(VLOOKUP($C16,Score!$A$2:$C$140,3,FALSE)*D16,0)+IFERROR(VLOOKUP($C17,Score!$A$2:$C$140,3,FALSE)*D17,0)+IFERROR(VLOOKUP($C18,Score!$A$2:$C$140,3,FALSE)*D18,0)+IFERROR(VLOOKUP($C19,Score!$A$2:$C$140,3,FALSE)*D19,0)+IFERROR(VLOOKUP($C20,Score!$A$2:$C$140,3,FALSE)*D20,0)+IFERROR(VLOOKUP($C21,Score!$A$2:$C$140,3,FALSE)*D21,0)+IFERROR(VLOOKUP($C22,Score!$A$2:$C$140,3,FALSE)*D22,0)+IFERROR(VLOOKUP($C23,Score!$A$2:$C$140,3,FALSE)*D23,0)+IFERROR(VLOOKUP($C24,Score!$A$2:$C$140,3,FALSE)*D24,0)+IFERROR(VLOOKUP($C25,Score!$A$2:$C$140,3,FALSE)*D25,0)+IFERROR(VLOOKUP($C26,Score!$A$2:$C$140,3,FALSE)*D26,0)+IFERROR(VLOOKUP($C27,Score!$A$2:$C$140,3,FALSE)*D27,0)+IFERROR(VLOOKUP($C28,Score!$A$2:$C$140,3,FALSE)*D28,0)+IFERROR(VLOOKUP($C30,Score!$A$2:$C$140,3,FALSE)*D30,0)+IFERROR(VLOOKUP($C29,Score!$A$2:$C$140,3,FALSE)*D30,0))/100</f>
        <v>53.401904761904774</v>
      </c>
      <c r="E1" s="41"/>
      <c r="F1" s="41">
        <f>(IFERROR(VLOOKUP($C3,Score!$A$2:$C$140,3,FALSE)*F3,0)+IFERROR(VLOOKUP($C4,Score!$A$2:$C$140,3,FALSE)*F4,0)+IFERROR(VLOOKUP($C5,Score!$A$2:$C$140,3,FALSE)*F5,0)+IFERROR(VLOOKUP($C6,Score!$A$2:$C$140,3,FALSE)*F6,0)+IFERROR(VLOOKUP($C7,Score!$A$2:$C$140,3,FALSE)*F7,0)+IFERROR(VLOOKUP($C8,Score!$A$2:$C$140,3,FALSE)*F8,0)+IFERROR(VLOOKUP($C9,Score!$A$2:$C$140,3,FALSE)*F9,0)+IFERROR(VLOOKUP($C10,Score!$A$2:$C$140,3,FALSE)*F10,0)+IFERROR(VLOOKUP($C11,Score!$A$2:$C$140,3,FALSE)*F11,0)+IFERROR(VLOOKUP($C12,Score!$A$2:$C$140,3,FALSE)*F12,0)+IFERROR(VLOOKUP($C13,Score!$A$2:$C$140,3,FALSE)*F13,0)+IFERROR(VLOOKUP($C14,Score!$A$2:$C$140,3,FALSE)*F14,0)+IFERROR(VLOOKUP($C15,Score!$A$2:$C$140,3,FALSE)*F15,0)+IFERROR(VLOOKUP($C16,Score!$A$2:$C$140,3,FALSE)*F16,0)+IFERROR(VLOOKUP($C17,Score!$A$2:$C$140,3,FALSE)*F17,0)+IFERROR(VLOOKUP($C18,Score!$A$2:$C$140,3,FALSE)*F18,0)+IFERROR(VLOOKUP($C19,Score!$A$2:$C$140,3,FALSE)*F19,0)+IFERROR(VLOOKUP($C20,Score!$A$2:$C$140,3,FALSE)*F20,0)+IFERROR(VLOOKUP($C21,Score!$A$2:$C$140,3,FALSE)*F21,0)+IFERROR(VLOOKUP($C22,Score!$A$2:$C$140,3,FALSE)*F22,0)+IFERROR(VLOOKUP($C23,Score!$A$2:$C$140,3,FALSE)*F23,0)+IFERROR(VLOOKUP($C24,Score!$A$2:$C$140,3,FALSE)*F24,0)+IFERROR(VLOOKUP($C25,Score!$A$2:$C$140,3,FALSE)*F25,0)+IFERROR(VLOOKUP($C26,Score!$A$2:$C$140,3,FALSE)*F26,0)+IFERROR(VLOOKUP($C27,Score!$A$2:$C$140,3,FALSE)*F27,0)+IFERROR(VLOOKUP($C28,Score!$A$2:$C$140,3,FALSE)*F28,0)+IFERROR(VLOOKUP($C30,Score!$A$2:$C$140,3,FALSE)*F30,0)+IFERROR(VLOOKUP($C29,Score!$A$2:$C$140,3,FALSE)*F30,0))/100</f>
        <v>18.643333333333331</v>
      </c>
      <c r="G1" s="41">
        <f>(IFERROR(VLOOKUP($C3,Score!$A$2:$C$140,3,FALSE)*G3,0)+IFERROR(VLOOKUP($C4,Score!$A$2:$C$140,3,FALSE)*G4,0)+IFERROR(VLOOKUP($C5,Score!$A$2:$C$140,3,FALSE)*G5,0)+IFERROR(VLOOKUP($C6,Score!$A$2:$C$140,3,FALSE)*G6,0)+IFERROR(VLOOKUP($C7,Score!$A$2:$C$140,3,FALSE)*G7,0)+IFERROR(VLOOKUP($C8,Score!$A$2:$C$140,3,FALSE)*G8,0)+IFERROR(VLOOKUP($C9,Score!$A$2:$C$140,3,FALSE)*G9,0)+IFERROR(VLOOKUP($C10,Score!$A$2:$C$140,3,FALSE)*G10,0)+IFERROR(VLOOKUP($C11,Score!$A$2:$C$140,3,FALSE)*G11,0)+IFERROR(VLOOKUP($C12,Score!$A$2:$C$140,3,FALSE)*G12,0)+IFERROR(VLOOKUP($C13,Score!$A$2:$C$140,3,FALSE)*G13,0)+IFERROR(VLOOKUP($C14,Score!$A$2:$C$140,3,FALSE)*G14,0)+IFERROR(VLOOKUP($C15,Score!$A$2:$C$140,3,FALSE)*G15,0)+IFERROR(VLOOKUP($C16,Score!$A$2:$C$140,3,FALSE)*G16,0)+IFERROR(VLOOKUP($C17,Score!$A$2:$C$140,3,FALSE)*G17,0)+IFERROR(VLOOKUP($C18,Score!$A$2:$C$140,3,FALSE)*G18,0)+IFERROR(VLOOKUP($C19,Score!$A$2:$C$140,3,FALSE)*G19,0)+IFERROR(VLOOKUP($C20,Score!$A$2:$C$140,3,FALSE)*G20,0)+IFERROR(VLOOKUP($C21,Score!$A$2:$C$140,3,FALSE)*G21,0)+IFERROR(VLOOKUP($C22,Score!$A$2:$C$140,3,FALSE)*G22,0)+IFERROR(VLOOKUP($C23,Score!$A$2:$C$140,3,FALSE)*G23,0)+IFERROR(VLOOKUP($C24,Score!$A$2:$C$140,3,FALSE)*G24,0)+IFERROR(VLOOKUP($C25,Score!$A$2:$C$140,3,FALSE)*G25,0)+IFERROR(VLOOKUP($C26,Score!$A$2:$C$140,3,FALSE)*G26,0)+IFERROR(VLOOKUP($C27,Score!$A$2:$C$140,3,FALSE)*G27,0)+IFERROR(VLOOKUP($C28,Score!$A$2:$C$140,3,FALSE)*G28,0)+IFERROR(VLOOKUP($C30,Score!$A$2:$C$140,3,FALSE)*G30,0)+IFERROR(VLOOKUP($C29,Score!$A$2:$C$140,3,FALSE)*G30,0))/100</f>
        <v>0</v>
      </c>
      <c r="H1" s="41">
        <f>(IFERROR(VLOOKUP($C3,Score!$A$2:$C$140,3,FALSE)*H3,0)+IFERROR(VLOOKUP($C4,Score!$A$2:$C$140,3,FALSE)*H4,0)+IFERROR(VLOOKUP($C5,Score!$A$2:$C$140,3,FALSE)*H5,0)+IFERROR(VLOOKUP($C6,Score!$A$2:$C$140,3,FALSE)*H6,0)+IFERROR(VLOOKUP($C7,Score!$A$2:$C$140,3,FALSE)*H7,0)+IFERROR(VLOOKUP($C8,Score!$A$2:$C$140,3,FALSE)*H8,0)+IFERROR(VLOOKUP($C9,Score!$A$2:$C$140,3,FALSE)*H9,0)+IFERROR(VLOOKUP($C10,Score!$A$2:$C$140,3,FALSE)*H10,0)+IFERROR(VLOOKUP($C11,Score!$A$2:$C$140,3,FALSE)*H11,0)+IFERROR(VLOOKUP($C12,Score!$A$2:$C$140,3,FALSE)*H12,0)+IFERROR(VLOOKUP($C13,Score!$A$2:$C$140,3,FALSE)*H13,0)+IFERROR(VLOOKUP($C14,Score!$A$2:$C$140,3,FALSE)*H14,0)+IFERROR(VLOOKUP($C15,Score!$A$2:$C$140,3,FALSE)*H15,0)+IFERROR(VLOOKUP($C16,Score!$A$2:$C$140,3,FALSE)*H16,0)+IFERROR(VLOOKUP($C17,Score!$A$2:$C$140,3,FALSE)*H17,0)+IFERROR(VLOOKUP($C18,Score!$A$2:$C$140,3,FALSE)*H18,0)+IFERROR(VLOOKUP($C19,Score!$A$2:$C$140,3,FALSE)*H19,0)+IFERROR(VLOOKUP($C20,Score!$A$2:$C$140,3,FALSE)*H20,0)+IFERROR(VLOOKUP($C21,Score!$A$2:$C$140,3,FALSE)*H21,0)+IFERROR(VLOOKUP($C22,Score!$A$2:$C$140,3,FALSE)*H22,0)+IFERROR(VLOOKUP($C23,Score!$A$2:$C$140,3,FALSE)*H23,0)+IFERROR(VLOOKUP($C24,Score!$A$2:$C$140,3,FALSE)*H24,0)+IFERROR(VLOOKUP($C25,Score!$A$2:$C$140,3,FALSE)*H25,0)+IFERROR(VLOOKUP($C26,Score!$A$2:$C$140,3,FALSE)*H26,0)+IFERROR(VLOOKUP($C27,Score!$A$2:$C$140,3,FALSE)*H27,0)+IFERROR(VLOOKUP($C28,Score!$A$2:$C$140,3,FALSE)*H28,0)+IFERROR(VLOOKUP($C30,Score!$A$2:$C$140,3,FALSE)*H30,0)+IFERROR(VLOOKUP($C29,Score!$A$2:$C$140,3,FALSE)*H30,0))/100</f>
        <v>0</v>
      </c>
      <c r="I1" s="41">
        <f>(IFERROR(VLOOKUP($C3,Score!$A$2:$C$140,3,FALSE)*I3,0)+IFERROR(VLOOKUP($C4,Score!$A$2:$C$140,3,FALSE)*I4,0)+IFERROR(VLOOKUP($C5,Score!$A$2:$C$140,3,FALSE)*I5,0)+IFERROR(VLOOKUP($C6,Score!$A$2:$C$140,3,FALSE)*I6,0)+IFERROR(VLOOKUP($C7,Score!$A$2:$C$140,3,FALSE)*I7,0)+IFERROR(VLOOKUP($C8,Score!$A$2:$C$140,3,FALSE)*I8,0)+IFERROR(VLOOKUP($C9,Score!$A$2:$C$140,3,FALSE)*I9,0)+IFERROR(VLOOKUP($C10,Score!$A$2:$C$140,3,FALSE)*I10,0)+IFERROR(VLOOKUP($C11,Score!$A$2:$C$140,3,FALSE)*I11,0)+IFERROR(VLOOKUP($C12,Score!$A$2:$C$140,3,FALSE)*I12,0)+IFERROR(VLOOKUP($C13,Score!$A$2:$C$140,3,FALSE)*I13,0)+IFERROR(VLOOKUP($C14,Score!$A$2:$C$140,3,FALSE)*I14,0)+IFERROR(VLOOKUP($C15,Score!$A$2:$C$140,3,FALSE)*I15,0)+IFERROR(VLOOKUP($C16,Score!$A$2:$C$140,3,FALSE)*I16,0)+IFERROR(VLOOKUP($C17,Score!$A$2:$C$140,3,FALSE)*I17,0)+IFERROR(VLOOKUP($C18,Score!$A$2:$C$140,3,FALSE)*I18,0)+IFERROR(VLOOKUP($C19,Score!$A$2:$C$140,3,FALSE)*I19,0)+IFERROR(VLOOKUP($C20,Score!$A$2:$C$140,3,FALSE)*I20,0)+IFERROR(VLOOKUP($C21,Score!$A$2:$C$140,3,FALSE)*I21,0)+IFERROR(VLOOKUP($C22,Score!$A$2:$C$140,3,FALSE)*I22,0)+IFERROR(VLOOKUP($C23,Score!$A$2:$C$140,3,FALSE)*I23,0)+IFERROR(VLOOKUP($C24,Score!$A$2:$C$140,3,FALSE)*I24,0)+IFERROR(VLOOKUP($C25,Score!$A$2:$C$140,3,FALSE)*I25,0)+IFERROR(VLOOKUP($C26,Score!$A$2:$C$140,3,FALSE)*I26,0)+IFERROR(VLOOKUP($C27,Score!$A$2:$C$140,3,FALSE)*I27,0)+IFERROR(VLOOKUP($C28,Score!$A$2:$C$140,3,FALSE)*I28,0)+IFERROR(VLOOKUP($C30,Score!$A$2:$C$140,3,FALSE)*I30,0)+IFERROR(VLOOKUP($C29,Score!$A$2:$C$140,3,FALSE)*I30,0))/100</f>
        <v>0</v>
      </c>
      <c r="J1" s="41">
        <f>(IFERROR(VLOOKUP($C3,Score!$A$2:$C$140,3,FALSE)*J3,0)+IFERROR(VLOOKUP($C4,Score!$A$2:$C$140,3,FALSE)*J4,0)+IFERROR(VLOOKUP($C5,Score!$A$2:$C$140,3,FALSE)*J5,0)+IFERROR(VLOOKUP($C6,Score!$A$2:$C$140,3,FALSE)*J6,0)+IFERROR(VLOOKUP($C7,Score!$A$2:$C$140,3,FALSE)*J7,0)+IFERROR(VLOOKUP($C8,Score!$A$2:$C$140,3,FALSE)*J8,0)+IFERROR(VLOOKUP($C9,Score!$A$2:$C$140,3,FALSE)*J9,0)+IFERROR(VLOOKUP($C10,Score!$A$2:$C$140,3,FALSE)*J10,0)+IFERROR(VLOOKUP($C11,Score!$A$2:$C$140,3,FALSE)*J11,0)+IFERROR(VLOOKUP($C12,Score!$A$2:$C$140,3,FALSE)*J12,0)+IFERROR(VLOOKUP($C13,Score!$A$2:$C$140,3,FALSE)*J13,0)+IFERROR(VLOOKUP($C14,Score!$A$2:$C$140,3,FALSE)*J14,0)+IFERROR(VLOOKUP($C15,Score!$A$2:$C$140,3,FALSE)*J15,0)+IFERROR(VLOOKUP($C16,Score!$A$2:$C$140,3,FALSE)*J16,0)+IFERROR(VLOOKUP($C17,Score!$A$2:$C$140,3,FALSE)*J17,0)+IFERROR(VLOOKUP($C18,Score!$A$2:$C$140,3,FALSE)*J18,0)+IFERROR(VLOOKUP($C19,Score!$A$2:$C$140,3,FALSE)*J19,0)+IFERROR(VLOOKUP($C20,Score!$A$2:$C$140,3,FALSE)*J20,0)+IFERROR(VLOOKUP($C21,Score!$A$2:$C$140,3,FALSE)*J21,0)+IFERROR(VLOOKUP($C22,Score!$A$2:$C$140,3,FALSE)*J22,0)+IFERROR(VLOOKUP($C23,Score!$A$2:$C$140,3,FALSE)*J23,0)+IFERROR(VLOOKUP($C24,Score!$A$2:$C$140,3,FALSE)*J24,0)+IFERROR(VLOOKUP($C25,Score!$A$2:$C$140,3,FALSE)*J25,0)+IFERROR(VLOOKUP($C26,Score!$A$2:$C$140,3,FALSE)*J26,0)+IFERROR(VLOOKUP($C27,Score!$A$2:$C$140,3,FALSE)*J27,0)+IFERROR(VLOOKUP($C28,Score!$A$2:$C$140,3,FALSE)*J28,0)+IFERROR(VLOOKUP($C30,Score!$A$2:$C$140,3,FALSE)*J30,0)+IFERROR(VLOOKUP($C29,Score!$A$2:$C$140,3,FALSE)*J30,0))/100</f>
        <v>0</v>
      </c>
      <c r="K1" s="41">
        <f>(IFERROR(VLOOKUP($C3,Score!$A$2:$C$140,3,FALSE)*K3,0)+IFERROR(VLOOKUP($C4,Score!$A$2:$C$140,3,FALSE)*K4,0)+IFERROR(VLOOKUP($C5,Score!$A$2:$C$140,3,FALSE)*K5,0)+IFERROR(VLOOKUP($C6,Score!$A$2:$C$140,3,FALSE)*K6,0)+IFERROR(VLOOKUP($C7,Score!$A$2:$C$140,3,FALSE)*K7,0)+IFERROR(VLOOKUP($C8,Score!$A$2:$C$140,3,FALSE)*K8,0)+IFERROR(VLOOKUP($C9,Score!$A$2:$C$140,3,FALSE)*K9,0)+IFERROR(VLOOKUP($C10,Score!$A$2:$C$140,3,FALSE)*K10,0)+IFERROR(VLOOKUP($C11,Score!$A$2:$C$140,3,FALSE)*K11,0)+IFERROR(VLOOKUP($C12,Score!$A$2:$C$140,3,FALSE)*K12,0)+IFERROR(VLOOKUP($C13,Score!$A$2:$C$140,3,FALSE)*K13,0)+IFERROR(VLOOKUP($C14,Score!$A$2:$C$140,3,FALSE)*K14,0)+IFERROR(VLOOKUP($C15,Score!$A$2:$C$140,3,FALSE)*K15,0)+IFERROR(VLOOKUP($C16,Score!$A$2:$C$140,3,FALSE)*K16,0)+IFERROR(VLOOKUP($C17,Score!$A$2:$C$140,3,FALSE)*K17,0)+IFERROR(VLOOKUP($C18,Score!$A$2:$C$140,3,FALSE)*K18,0)+IFERROR(VLOOKUP($C19,Score!$A$2:$C$140,3,FALSE)*K19,0)+IFERROR(VLOOKUP($C20,Score!$A$2:$C$140,3,FALSE)*K20,0)+IFERROR(VLOOKUP($C21,Score!$A$2:$C$140,3,FALSE)*K21,0)+IFERROR(VLOOKUP($C22,Score!$A$2:$C$140,3,FALSE)*K22,0)+IFERROR(VLOOKUP($C23,Score!$A$2:$C$140,3,FALSE)*K23,0)+IFERROR(VLOOKUP($C24,Score!$A$2:$C$140,3,FALSE)*K24,0)+IFERROR(VLOOKUP($C25,Score!$A$2:$C$140,3,FALSE)*K25,0)+IFERROR(VLOOKUP($C26,Score!$A$2:$C$140,3,FALSE)*K26,0)+IFERROR(VLOOKUP($C27,Score!$A$2:$C$140,3,FALSE)*K27,0)+IFERROR(VLOOKUP($C28,Score!$A$2:$C$140,3,FALSE)*K28,0)+IFERROR(VLOOKUP($C30,Score!$A$2:$C$140,3,FALSE)*K30,0)+IFERROR(VLOOKUP($C29,Score!$A$2:$C$140,3,FALSE)*K30,0))/100</f>
        <v>0</v>
      </c>
      <c r="L1" s="41">
        <f>(IFERROR(VLOOKUP($C3,Score!$A$2:$C$140,3,FALSE)*L3,0)+IFERROR(VLOOKUP($C4,Score!$A$2:$C$140,3,FALSE)*L4,0)+IFERROR(VLOOKUP($C5,Score!$A$2:$C$140,3,FALSE)*L5,0)+IFERROR(VLOOKUP($C6,Score!$A$2:$C$140,3,FALSE)*L6,0)+IFERROR(VLOOKUP($C7,Score!$A$2:$C$140,3,FALSE)*L7,0)+IFERROR(VLOOKUP($C8,Score!$A$2:$C$140,3,FALSE)*L8,0)+IFERROR(VLOOKUP($C9,Score!$A$2:$C$140,3,FALSE)*L9,0)+IFERROR(VLOOKUP($C10,Score!$A$2:$C$140,3,FALSE)*L10,0)+IFERROR(VLOOKUP($C11,Score!$A$2:$C$140,3,FALSE)*L11,0)+IFERROR(VLOOKUP($C12,Score!$A$2:$C$140,3,FALSE)*L12,0)+IFERROR(VLOOKUP($C13,Score!$A$2:$C$140,3,FALSE)*L13,0)+IFERROR(VLOOKUP($C14,Score!$A$2:$C$140,3,FALSE)*L14,0)+IFERROR(VLOOKUP($C15,Score!$A$2:$C$140,3,FALSE)*L15,0)+IFERROR(VLOOKUP($C16,Score!$A$2:$C$140,3,FALSE)*L16,0)+IFERROR(VLOOKUP($C17,Score!$A$2:$C$140,3,FALSE)*L17,0)+IFERROR(VLOOKUP($C18,Score!$A$2:$C$140,3,FALSE)*L18,0)+IFERROR(VLOOKUP($C19,Score!$A$2:$C$140,3,FALSE)*L19,0)+IFERROR(VLOOKUP($C20,Score!$A$2:$C$140,3,FALSE)*L20,0)+IFERROR(VLOOKUP($C21,Score!$A$2:$C$140,3,FALSE)*L21,0)+IFERROR(VLOOKUP($C22,Score!$A$2:$C$140,3,FALSE)*L22,0)+IFERROR(VLOOKUP($C23,Score!$A$2:$C$140,3,FALSE)*L23,0)+IFERROR(VLOOKUP($C24,Score!$A$2:$C$140,3,FALSE)*L24,0)+IFERROR(VLOOKUP($C25,Score!$A$2:$C$140,3,FALSE)*L25,0)+IFERROR(VLOOKUP($C26,Score!$A$2:$C$140,3,FALSE)*L26,0)+IFERROR(VLOOKUP($C27,Score!$A$2:$C$140,3,FALSE)*L27,0)+IFERROR(VLOOKUP($C28,Score!$A$2:$C$140,3,FALSE)*L28,0)+IFERROR(VLOOKUP($C30,Score!$A$2:$C$140,3,FALSE)*L30,0)+IFERROR(VLOOKUP($C29,Score!$A$2:$C$140,3,FALSE)*L30,0))/100</f>
        <v>0</v>
      </c>
      <c r="M1" s="41">
        <f>(IFERROR(VLOOKUP($C3,Score!$A$2:$C$140,3,FALSE)*M3,0)+IFERROR(VLOOKUP($C4,Score!$A$2:$C$140,3,FALSE)*M4,0)+IFERROR(VLOOKUP($C5,Score!$A$2:$C$140,3,FALSE)*M5,0)+IFERROR(VLOOKUP($C6,Score!$A$2:$C$140,3,FALSE)*M6,0)+IFERROR(VLOOKUP($C7,Score!$A$2:$C$140,3,FALSE)*M7,0)+IFERROR(VLOOKUP($C8,Score!$A$2:$C$140,3,FALSE)*M8,0)+IFERROR(VLOOKUP($C9,Score!$A$2:$C$140,3,FALSE)*M9,0)+IFERROR(VLOOKUP($C10,Score!$A$2:$C$140,3,FALSE)*M10,0)+IFERROR(VLOOKUP($C11,Score!$A$2:$C$140,3,FALSE)*M11,0)+IFERROR(VLOOKUP($C12,Score!$A$2:$C$140,3,FALSE)*M12,0)+IFERROR(VLOOKUP($C13,Score!$A$2:$C$140,3,FALSE)*M13,0)+IFERROR(VLOOKUP($C14,Score!$A$2:$C$140,3,FALSE)*M14,0)+IFERROR(VLOOKUP($C15,Score!$A$2:$C$140,3,FALSE)*M15,0)+IFERROR(VLOOKUP($C16,Score!$A$2:$C$140,3,FALSE)*M16,0)+IFERROR(VLOOKUP($C17,Score!$A$2:$C$140,3,FALSE)*M17,0)+IFERROR(VLOOKUP($C18,Score!$A$2:$C$140,3,FALSE)*M18,0)+IFERROR(VLOOKUP($C19,Score!$A$2:$C$140,3,FALSE)*M19,0)+IFERROR(VLOOKUP($C20,Score!$A$2:$C$140,3,FALSE)*M20,0)+IFERROR(VLOOKUP($C21,Score!$A$2:$C$140,3,FALSE)*M21,0)+IFERROR(VLOOKUP($C22,Score!$A$2:$C$140,3,FALSE)*M22,0)+IFERROR(VLOOKUP($C23,Score!$A$2:$C$140,3,FALSE)*M23,0)+IFERROR(VLOOKUP($C24,Score!$A$2:$C$140,3,FALSE)*M24,0)+IFERROR(VLOOKUP($C25,Score!$A$2:$C$140,3,FALSE)*M25,0)+IFERROR(VLOOKUP($C26,Score!$A$2:$C$140,3,FALSE)*M26,0)+IFERROR(VLOOKUP($C27,Score!$A$2:$C$140,3,FALSE)*M27,0)+IFERROR(VLOOKUP($C28,Score!$A$2:$C$140,3,FALSE)*M28,0)+IFERROR(VLOOKUP($C30,Score!$A$2:$C$140,3,FALSE)*M30,0)+IFERROR(VLOOKUP($C29,Score!$A$2:$C$140,3,FALSE)*M30,0))/100</f>
        <v>0</v>
      </c>
    </row>
    <row r="2" spans="2:23" ht="19.5" thickBot="1" x14ac:dyDescent="0.35">
      <c r="B2" s="9"/>
      <c r="C2" s="10"/>
      <c r="D2" s="10" t="s">
        <v>5</v>
      </c>
      <c r="E2" s="10" t="s">
        <v>280</v>
      </c>
      <c r="F2" s="10" t="s">
        <v>4</v>
      </c>
      <c r="G2" s="10"/>
      <c r="H2" s="10"/>
      <c r="I2" s="10"/>
      <c r="J2" s="10"/>
      <c r="K2" s="10"/>
      <c r="L2" s="10"/>
      <c r="M2" s="10"/>
      <c r="N2" s="37" t="s">
        <v>6</v>
      </c>
      <c r="O2" s="35"/>
      <c r="P2" s="11"/>
      <c r="R2" s="2" t="s">
        <v>173</v>
      </c>
      <c r="S2" s="2"/>
      <c r="T2" s="23"/>
      <c r="U2" s="23"/>
      <c r="V2" s="24"/>
      <c r="W2" s="24"/>
    </row>
    <row r="3" spans="2:23" x14ac:dyDescent="0.25">
      <c r="B3" s="46" t="s">
        <v>0</v>
      </c>
      <c r="C3" s="5" t="s">
        <v>12</v>
      </c>
      <c r="D3" s="12">
        <v>0</v>
      </c>
      <c r="E3" s="38">
        <f>VLOOKUP(C3,Inventory!$A$2:$B$1048576,2,FALSE)+VLOOKUP(C3,Inventory!$D$2:$G$32,4,FALSE)</f>
        <v>1</v>
      </c>
      <c r="F3" s="12">
        <v>1</v>
      </c>
      <c r="G3" s="12"/>
      <c r="H3" s="12"/>
      <c r="I3" s="12"/>
      <c r="J3" s="12"/>
      <c r="K3" s="12"/>
      <c r="L3" s="12"/>
      <c r="M3" s="31"/>
      <c r="N3" s="17">
        <f>IF(SUM(F3:M3,D3)-E3&lt;0,0,SUM(F3:M3,D3)-E3)</f>
        <v>0</v>
      </c>
      <c r="O3" s="34" t="str">
        <f>VLOOKUP($C3,Ingredients!$A$2:$F$29,4,FALSE)&amp;","&amp;VLOOKUP($C3,Ingredients!$A$2:$F$29,4,FALSE)&amp;","&amp;VLOOKUP($C3,Ingredients!$A$2:$F$29,4,FALSE)&amp;","&amp;VLOOKUP($C3,Ingredients!$A$2:$F$29,4,FALSE)</f>
        <v>Mk 5 CEC Fusion Furnace Salvage,Mk 5 CEC Fusion Furnace Salvage,Mk 5 CEC Fusion Furnace Salvage,Mk 5 CEC Fusion Furnace Salvage</v>
      </c>
      <c r="P3" s="18"/>
      <c r="Q3" s="1"/>
      <c r="R3" s="2">
        <f>LEN(SUBSTITUTE(O3,R2,""))+1</f>
        <v>4</v>
      </c>
      <c r="S3" s="2"/>
      <c r="T3" s="20"/>
      <c r="U3" s="3"/>
    </row>
    <row r="4" spans="2:23" x14ac:dyDescent="0.25">
      <c r="B4" s="46"/>
      <c r="C4" s="5" t="s">
        <v>9</v>
      </c>
      <c r="D4" s="12">
        <v>1</v>
      </c>
      <c r="E4" s="38">
        <f>VLOOKUP(C4,Inventory!$A$2:$B$1048576,2,FALSE)+VLOOKUP(C4,Inventory!$D$2:$G$32,4,FALSE)</f>
        <v>0</v>
      </c>
      <c r="F4" s="12">
        <v>0</v>
      </c>
      <c r="G4" s="12"/>
      <c r="H4" s="12"/>
      <c r="I4" s="12"/>
      <c r="J4" s="12"/>
      <c r="K4" s="12"/>
      <c r="L4" s="12"/>
      <c r="M4" s="31"/>
      <c r="N4" s="17">
        <f t="shared" ref="N4:N30" si="0">IF(SUM(F4:M4,D4)-E4&lt;0,0,SUM(F4:M4,D4)-E4)</f>
        <v>1</v>
      </c>
      <c r="O4" s="34"/>
      <c r="P4" s="18"/>
      <c r="Q4" s="1"/>
      <c r="R4" s="1"/>
      <c r="S4" s="2"/>
      <c r="T4" s="20"/>
      <c r="U4" s="3"/>
    </row>
    <row r="5" spans="2:23" x14ac:dyDescent="0.25">
      <c r="B5" s="46"/>
      <c r="C5" s="5" t="s">
        <v>11</v>
      </c>
      <c r="D5" s="12">
        <v>0</v>
      </c>
      <c r="E5" s="38">
        <f>VLOOKUP(C5,Inventory!$A$2:$B$1048576,2,FALSE)+VLOOKUP(C5,Inventory!$D$2:$G$32,4,FALSE)</f>
        <v>2</v>
      </c>
      <c r="F5" s="12">
        <v>0</v>
      </c>
      <c r="G5" s="12"/>
      <c r="H5" s="12"/>
      <c r="I5" s="12"/>
      <c r="J5" s="12"/>
      <c r="K5" s="12"/>
      <c r="L5" s="12"/>
      <c r="M5" s="31"/>
      <c r="N5" s="17">
        <f t="shared" si="0"/>
        <v>0</v>
      </c>
      <c r="O5" s="34"/>
      <c r="P5" s="18"/>
      <c r="Q5" s="1"/>
      <c r="R5" s="1"/>
      <c r="S5" s="2"/>
      <c r="T5" s="21"/>
      <c r="U5" s="3"/>
    </row>
    <row r="6" spans="2:23" x14ac:dyDescent="0.25">
      <c r="B6" s="46"/>
      <c r="C6" s="5" t="s">
        <v>10</v>
      </c>
      <c r="D6" s="12">
        <v>2</v>
      </c>
      <c r="E6" s="38">
        <f>VLOOKUP(C6,Inventory!$A$2:$B$1048576,2,FALSE)+VLOOKUP(C6,Inventory!$D$2:$G$32,4,FALSE)</f>
        <v>2</v>
      </c>
      <c r="F6" s="12">
        <v>0</v>
      </c>
      <c r="G6" s="12"/>
      <c r="H6" s="12"/>
      <c r="I6" s="12"/>
      <c r="J6" s="12"/>
      <c r="K6" s="12"/>
      <c r="L6" s="12"/>
      <c r="M6" s="31"/>
      <c r="N6" s="17">
        <f t="shared" si="0"/>
        <v>0</v>
      </c>
      <c r="O6" s="34"/>
      <c r="P6" s="18"/>
      <c r="Q6" s="1"/>
      <c r="R6" s="1"/>
      <c r="S6" s="2"/>
      <c r="T6" s="22"/>
      <c r="U6" s="3"/>
    </row>
    <row r="7" spans="2:23" x14ac:dyDescent="0.25">
      <c r="B7" s="47" t="s">
        <v>1</v>
      </c>
      <c r="C7" s="6" t="s">
        <v>23</v>
      </c>
      <c r="D7" s="13">
        <v>0</v>
      </c>
      <c r="E7" s="38">
        <f>VLOOKUP(C7,Inventory!$A$2:$B$1048576,2,FALSE)+VLOOKUP(C7,Inventory!$D$2:$G$32,4,FALSE)</f>
        <v>2</v>
      </c>
      <c r="F7" s="13">
        <v>0</v>
      </c>
      <c r="G7" s="13"/>
      <c r="H7" s="13"/>
      <c r="I7" s="13"/>
      <c r="J7" s="13"/>
      <c r="K7" s="13"/>
      <c r="L7" s="13"/>
      <c r="M7" s="32"/>
      <c r="N7" s="17">
        <f t="shared" si="0"/>
        <v>0</v>
      </c>
      <c r="O7" s="34"/>
      <c r="P7" s="18"/>
      <c r="Q7" s="1"/>
      <c r="R7" s="1"/>
      <c r="S7" s="2"/>
      <c r="T7" s="21"/>
      <c r="U7" s="3"/>
    </row>
    <row r="8" spans="2:23" x14ac:dyDescent="0.25">
      <c r="B8" s="47"/>
      <c r="C8" s="6" t="s">
        <v>18</v>
      </c>
      <c r="D8" s="13">
        <v>1</v>
      </c>
      <c r="E8" s="38">
        <f>VLOOKUP(C8,Inventory!$A$2:$B$1048576,2,FALSE)+VLOOKUP(C8,Inventory!$D$2:$G$32,4,FALSE)</f>
        <v>1</v>
      </c>
      <c r="F8" s="13">
        <v>0</v>
      </c>
      <c r="G8" s="13"/>
      <c r="H8" s="13"/>
      <c r="I8" s="13"/>
      <c r="J8" s="13"/>
      <c r="K8" s="13"/>
      <c r="L8" s="13"/>
      <c r="M8" s="32"/>
      <c r="N8" s="17">
        <f t="shared" si="0"/>
        <v>0</v>
      </c>
      <c r="O8" s="34"/>
      <c r="P8" s="18"/>
      <c r="Q8" s="1"/>
      <c r="R8" s="1"/>
      <c r="S8" s="2"/>
      <c r="T8" s="21"/>
      <c r="U8" s="3"/>
    </row>
    <row r="9" spans="2:23" x14ac:dyDescent="0.25">
      <c r="B9" s="47"/>
      <c r="C9" s="6" t="s">
        <v>19</v>
      </c>
      <c r="D9" s="13">
        <v>1</v>
      </c>
      <c r="E9" s="38">
        <f>VLOOKUP(C9,Inventory!$A$2:$B$1048576,2,FALSE)+VLOOKUP(C9,Inventory!$D$2:$G$32,4,FALSE)</f>
        <v>2</v>
      </c>
      <c r="F9" s="13">
        <v>0</v>
      </c>
      <c r="G9" s="13"/>
      <c r="H9" s="13"/>
      <c r="I9" s="13"/>
      <c r="J9" s="13"/>
      <c r="K9" s="13"/>
      <c r="L9" s="13"/>
      <c r="M9" s="32"/>
      <c r="N9" s="17">
        <f t="shared" si="0"/>
        <v>0</v>
      </c>
      <c r="O9" s="34"/>
      <c r="P9" s="18"/>
      <c r="Q9" s="1"/>
      <c r="R9" s="1"/>
      <c r="S9" s="2"/>
      <c r="T9" s="21"/>
      <c r="U9" s="3"/>
    </row>
    <row r="10" spans="2:23" x14ac:dyDescent="0.25">
      <c r="B10" s="47"/>
      <c r="C10" s="6" t="s">
        <v>16</v>
      </c>
      <c r="D10" s="13">
        <v>0</v>
      </c>
      <c r="E10" s="38">
        <f>VLOOKUP(C10,Inventory!$A$2:$B$1048576,2,FALSE)+VLOOKUP(C10,Inventory!$D$2:$G$32,4,FALSE)</f>
        <v>0</v>
      </c>
      <c r="F10" s="13">
        <v>0</v>
      </c>
      <c r="G10" s="13"/>
      <c r="H10" s="13"/>
      <c r="I10" s="13"/>
      <c r="J10" s="13"/>
      <c r="K10" s="13"/>
      <c r="L10" s="13"/>
      <c r="M10" s="32"/>
      <c r="N10" s="17">
        <f t="shared" si="0"/>
        <v>0</v>
      </c>
      <c r="O10" s="34"/>
      <c r="P10" s="18"/>
      <c r="Q10" s="1"/>
      <c r="R10" s="1"/>
      <c r="S10" s="2"/>
      <c r="T10" s="21"/>
      <c r="U10" s="3"/>
    </row>
    <row r="11" spans="2:23" x14ac:dyDescent="0.25">
      <c r="B11" s="47"/>
      <c r="C11" s="6" t="s">
        <v>22</v>
      </c>
      <c r="D11" s="13">
        <v>0</v>
      </c>
      <c r="E11" s="38">
        <f>VLOOKUP(C11,Inventory!$A$2:$B$1048576,2,FALSE)+VLOOKUP(C11,Inventory!$D$2:$G$32,4,FALSE)</f>
        <v>0</v>
      </c>
      <c r="F11" s="13">
        <v>0</v>
      </c>
      <c r="G11" s="13"/>
      <c r="H11" s="13"/>
      <c r="I11" s="13"/>
      <c r="J11" s="13"/>
      <c r="K11" s="13"/>
      <c r="L11" s="13"/>
      <c r="M11" s="32"/>
      <c r="N11" s="17">
        <f t="shared" si="0"/>
        <v>0</v>
      </c>
      <c r="O11" s="34"/>
      <c r="P11" s="18"/>
      <c r="Q11" s="1"/>
      <c r="R11" s="1"/>
      <c r="S11" s="2"/>
      <c r="T11" s="21"/>
      <c r="U11" s="3"/>
    </row>
    <row r="12" spans="2:23" x14ac:dyDescent="0.25">
      <c r="B12" s="47"/>
      <c r="C12" s="6" t="s">
        <v>17</v>
      </c>
      <c r="D12" s="13">
        <v>0</v>
      </c>
      <c r="E12" s="38">
        <f>VLOOKUP(C12,Inventory!$A$2:$B$1048576,2,FALSE)+VLOOKUP(C12,Inventory!$D$2:$G$32,4,FALSE)</f>
        <v>2</v>
      </c>
      <c r="F12" s="13">
        <v>0</v>
      </c>
      <c r="G12" s="13"/>
      <c r="H12" s="13"/>
      <c r="I12" s="13"/>
      <c r="J12" s="13"/>
      <c r="K12" s="13"/>
      <c r="L12" s="13"/>
      <c r="M12" s="32"/>
      <c r="N12" s="17">
        <f t="shared" si="0"/>
        <v>0</v>
      </c>
      <c r="O12" s="34"/>
      <c r="P12" s="18"/>
      <c r="Q12" s="1"/>
      <c r="R12" s="1"/>
      <c r="S12" s="2"/>
      <c r="T12" s="21"/>
      <c r="U12" s="3"/>
    </row>
    <row r="13" spans="2:23" x14ac:dyDescent="0.25">
      <c r="B13" s="48" t="s">
        <v>2</v>
      </c>
      <c r="C13" s="7" t="s">
        <v>13</v>
      </c>
      <c r="D13" s="14">
        <v>1</v>
      </c>
      <c r="E13" s="38">
        <f>VLOOKUP(C13,Inventory!$A$2:$B$1048576,2,FALSE)+VLOOKUP(C13,Inventory!$D$2:$G$32,4,FALSE)</f>
        <v>0</v>
      </c>
      <c r="F13" s="14">
        <v>0</v>
      </c>
      <c r="G13" s="14"/>
      <c r="H13" s="14"/>
      <c r="I13" s="14"/>
      <c r="J13" s="14"/>
      <c r="K13" s="14"/>
      <c r="L13" s="14"/>
      <c r="M13" s="33"/>
      <c r="N13" s="17">
        <f t="shared" si="0"/>
        <v>1</v>
      </c>
      <c r="O13" s="34"/>
      <c r="P13" s="18"/>
      <c r="Q13" s="1"/>
      <c r="R13" s="1"/>
      <c r="S13" s="2"/>
      <c r="T13" s="21"/>
      <c r="U13" s="3"/>
    </row>
    <row r="14" spans="2:23" x14ac:dyDescent="0.25">
      <c r="B14" s="48"/>
      <c r="C14" s="7" t="s">
        <v>15</v>
      </c>
      <c r="D14" s="14">
        <v>3</v>
      </c>
      <c r="E14" s="38">
        <f>VLOOKUP(C14,Inventory!$A$2:$B$1048576,2,FALSE)+VLOOKUP(C14,Inventory!$D$2:$G$32,4,FALSE)</f>
        <v>2</v>
      </c>
      <c r="F14" s="14">
        <v>0</v>
      </c>
      <c r="G14" s="14"/>
      <c r="H14" s="14"/>
      <c r="I14" s="14"/>
      <c r="J14" s="14"/>
      <c r="K14" s="14"/>
      <c r="L14" s="14"/>
      <c r="M14" s="33"/>
      <c r="N14" s="17">
        <f t="shared" si="0"/>
        <v>1</v>
      </c>
      <c r="O14" s="34"/>
      <c r="P14" s="18"/>
      <c r="Q14" s="1"/>
      <c r="R14" s="1"/>
      <c r="S14" s="2"/>
      <c r="T14" s="21"/>
      <c r="U14" s="3"/>
    </row>
    <row r="15" spans="2:23" x14ac:dyDescent="0.25">
      <c r="B15" s="48"/>
      <c r="C15" s="7" t="s">
        <v>14</v>
      </c>
      <c r="D15" s="14">
        <v>0</v>
      </c>
      <c r="E15" s="38">
        <f>VLOOKUP(C15,Inventory!$A$2:$B$1048576,2,FALSE)+VLOOKUP(C15,Inventory!$D$2:$G$32,4,FALSE)</f>
        <v>0</v>
      </c>
      <c r="F15" s="14">
        <v>0</v>
      </c>
      <c r="G15" s="14"/>
      <c r="H15" s="14"/>
      <c r="I15" s="14"/>
      <c r="J15" s="14"/>
      <c r="K15" s="14"/>
      <c r="L15" s="14"/>
      <c r="M15" s="33"/>
      <c r="N15" s="17">
        <f t="shared" si="0"/>
        <v>0</v>
      </c>
      <c r="O15" s="34"/>
      <c r="P15" s="18"/>
      <c r="Q15" s="1"/>
      <c r="R15" s="1"/>
      <c r="S15" s="2"/>
      <c r="T15" s="21"/>
      <c r="U15" s="3"/>
    </row>
    <row r="16" spans="2:23" x14ac:dyDescent="0.25">
      <c r="B16" s="49" t="s">
        <v>3</v>
      </c>
      <c r="C16" s="8" t="s">
        <v>27</v>
      </c>
      <c r="D16" s="15">
        <v>0</v>
      </c>
      <c r="E16" s="38">
        <f>VLOOKUP(C16,Inventory!$A$2:$B$1048576,2,FALSE)+VLOOKUP(C16,Inventory!$D$2:$G$32,4,FALSE)</f>
        <v>0</v>
      </c>
      <c r="F16" s="15">
        <v>1</v>
      </c>
      <c r="G16" s="15"/>
      <c r="H16" s="15"/>
      <c r="I16" s="15"/>
      <c r="J16" s="15"/>
      <c r="K16" s="15"/>
      <c r="L16" s="15"/>
      <c r="M16" s="16"/>
      <c r="N16" s="17">
        <f t="shared" si="0"/>
        <v>1</v>
      </c>
      <c r="O16" s="34"/>
      <c r="P16" s="18"/>
      <c r="Q16" s="1"/>
      <c r="R16" s="1"/>
      <c r="S16" s="2"/>
      <c r="T16" s="21"/>
      <c r="U16" s="3"/>
    </row>
    <row r="17" spans="2:21" x14ac:dyDescent="0.25">
      <c r="B17" s="49"/>
      <c r="C17" s="8" t="s">
        <v>34</v>
      </c>
      <c r="D17" s="15">
        <v>0</v>
      </c>
      <c r="E17" s="38">
        <f>VLOOKUP(C17,Inventory!$A$2:$B$1048576,2,FALSE)+VLOOKUP(C17,Inventory!$D$2:$G$32,4,FALSE)</f>
        <v>0</v>
      </c>
      <c r="F17" s="15">
        <v>0</v>
      </c>
      <c r="G17" s="15"/>
      <c r="H17" s="15"/>
      <c r="I17" s="15"/>
      <c r="J17" s="15"/>
      <c r="K17" s="15"/>
      <c r="L17" s="15"/>
      <c r="M17" s="16"/>
      <c r="N17" s="17">
        <f t="shared" si="0"/>
        <v>0</v>
      </c>
      <c r="O17" s="34"/>
      <c r="P17" s="18"/>
      <c r="Q17" s="1"/>
      <c r="R17" s="1"/>
      <c r="S17" s="2"/>
      <c r="T17" s="21"/>
      <c r="U17" s="3"/>
    </row>
    <row r="18" spans="2:21" x14ac:dyDescent="0.25">
      <c r="B18" s="49"/>
      <c r="C18" s="8" t="s">
        <v>33</v>
      </c>
      <c r="D18" s="15">
        <v>1</v>
      </c>
      <c r="E18" s="38">
        <f>VLOOKUP(C18,Inventory!$A$2:$B$1048576,2,FALSE)+VLOOKUP(C18,Inventory!$D$2:$G$32,4,FALSE)</f>
        <v>0</v>
      </c>
      <c r="F18" s="15">
        <v>1</v>
      </c>
      <c r="G18" s="15"/>
      <c r="H18" s="15"/>
      <c r="I18" s="15"/>
      <c r="J18" s="15"/>
      <c r="K18" s="15"/>
      <c r="L18" s="15"/>
      <c r="M18" s="16"/>
      <c r="N18" s="17">
        <f t="shared" si="0"/>
        <v>2</v>
      </c>
      <c r="O18" s="34"/>
      <c r="P18" s="18"/>
      <c r="Q18" s="1"/>
      <c r="R18" s="1"/>
      <c r="S18" s="2"/>
      <c r="T18" s="21"/>
      <c r="U18" s="3"/>
    </row>
    <row r="19" spans="2:21" x14ac:dyDescent="0.25">
      <c r="B19" s="49"/>
      <c r="C19" s="8" t="s">
        <v>38</v>
      </c>
      <c r="D19" s="15">
        <v>2</v>
      </c>
      <c r="E19" s="38">
        <f>VLOOKUP(C19,Inventory!$A$2:$B$1048576,2,FALSE)+VLOOKUP(C19,Inventory!$D$2:$G$32,4,FALSE)</f>
        <v>0</v>
      </c>
      <c r="F19" s="15">
        <v>0</v>
      </c>
      <c r="G19" s="15"/>
      <c r="H19" s="15"/>
      <c r="I19" s="15"/>
      <c r="J19" s="15"/>
      <c r="K19" s="15"/>
      <c r="L19" s="15"/>
      <c r="M19" s="16"/>
      <c r="N19" s="17">
        <f t="shared" si="0"/>
        <v>2</v>
      </c>
      <c r="O19" s="34"/>
      <c r="P19" s="18"/>
      <c r="Q19" s="1"/>
      <c r="R19" s="1"/>
      <c r="S19" s="2"/>
      <c r="T19" s="21"/>
      <c r="U19" s="3"/>
    </row>
    <row r="20" spans="2:21" x14ac:dyDescent="0.25">
      <c r="B20" s="49"/>
      <c r="C20" s="8" t="s">
        <v>28</v>
      </c>
      <c r="D20" s="15">
        <v>0</v>
      </c>
      <c r="E20" s="38">
        <f>VLOOKUP(C20,Inventory!$A$2:$B$1048576,2,FALSE)+VLOOKUP(C20,Inventory!$D$2:$G$32,4,FALSE)</f>
        <v>0</v>
      </c>
      <c r="F20" s="15">
        <v>0</v>
      </c>
      <c r="G20" s="15"/>
      <c r="H20" s="15"/>
      <c r="I20" s="15"/>
      <c r="J20" s="15"/>
      <c r="K20" s="15"/>
      <c r="L20" s="15"/>
      <c r="M20" s="16"/>
      <c r="N20" s="17">
        <f t="shared" si="0"/>
        <v>0</v>
      </c>
      <c r="O20" s="34"/>
      <c r="P20" s="18"/>
      <c r="Q20" s="1"/>
      <c r="R20" s="1"/>
      <c r="S20" s="2"/>
      <c r="T20" s="21"/>
      <c r="U20" s="3"/>
    </row>
    <row r="21" spans="2:21" x14ac:dyDescent="0.25">
      <c r="B21" s="49"/>
      <c r="C21" s="8" t="s">
        <v>20</v>
      </c>
      <c r="D21" s="15">
        <v>0</v>
      </c>
      <c r="E21" s="38">
        <f>VLOOKUP(C21,Inventory!$A$2:$B$1048576,2,FALSE)+VLOOKUP(C21,Inventory!$D$2:$G$32,4,FALSE)</f>
        <v>1</v>
      </c>
      <c r="F21" s="15">
        <v>0</v>
      </c>
      <c r="G21" s="15"/>
      <c r="H21" s="15"/>
      <c r="I21" s="15"/>
      <c r="J21" s="15"/>
      <c r="K21" s="15"/>
      <c r="L21" s="15"/>
      <c r="M21" s="16"/>
      <c r="N21" s="17">
        <f t="shared" si="0"/>
        <v>0</v>
      </c>
      <c r="O21" s="34"/>
      <c r="P21" s="18"/>
      <c r="Q21" s="1"/>
      <c r="R21" s="1"/>
      <c r="S21" s="2"/>
      <c r="T21" s="21"/>
      <c r="U21" s="3"/>
    </row>
    <row r="22" spans="2:21" x14ac:dyDescent="0.25">
      <c r="B22" s="49"/>
      <c r="C22" s="8" t="s">
        <v>24</v>
      </c>
      <c r="D22" s="15">
        <v>1</v>
      </c>
      <c r="E22" s="38">
        <f>VLOOKUP(C22,Inventory!$A$2:$B$1048576,2,FALSE)+VLOOKUP(C22,Inventory!$D$2:$G$32,4,FALSE)</f>
        <v>0</v>
      </c>
      <c r="F22" s="15">
        <v>0</v>
      </c>
      <c r="G22" s="15"/>
      <c r="H22" s="15"/>
      <c r="I22" s="15"/>
      <c r="J22" s="15"/>
      <c r="K22" s="15"/>
      <c r="L22" s="15"/>
      <c r="M22" s="16"/>
      <c r="N22" s="17">
        <f t="shared" si="0"/>
        <v>1</v>
      </c>
      <c r="O22" s="34"/>
      <c r="P22" s="18"/>
      <c r="Q22" s="1"/>
      <c r="R22" s="1"/>
      <c r="S22" s="2"/>
      <c r="T22" s="21"/>
      <c r="U22" s="3"/>
    </row>
    <row r="23" spans="2:21" x14ac:dyDescent="0.25">
      <c r="B23" s="49"/>
      <c r="C23" s="8" t="s">
        <v>36</v>
      </c>
      <c r="D23" s="15">
        <v>0</v>
      </c>
      <c r="E23" s="38">
        <f>VLOOKUP(C23,Inventory!$A$2:$B$1048576,2,FALSE)+VLOOKUP(C23,Inventory!$D$2:$G$32,4,FALSE)</f>
        <v>4</v>
      </c>
      <c r="F23" s="15">
        <v>0</v>
      </c>
      <c r="G23" s="15"/>
      <c r="H23" s="15"/>
      <c r="I23" s="15"/>
      <c r="J23" s="15"/>
      <c r="K23" s="15"/>
      <c r="L23" s="15"/>
      <c r="M23" s="16"/>
      <c r="N23" s="17">
        <f t="shared" si="0"/>
        <v>0</v>
      </c>
      <c r="O23" s="34"/>
      <c r="P23" s="18"/>
      <c r="Q23" s="1"/>
      <c r="R23" s="1"/>
      <c r="S23" s="2"/>
      <c r="T23" s="21"/>
      <c r="U23" s="3"/>
    </row>
    <row r="24" spans="2:21" x14ac:dyDescent="0.25">
      <c r="B24" s="49"/>
      <c r="C24" s="8" t="s">
        <v>57</v>
      </c>
      <c r="D24" s="15">
        <v>0</v>
      </c>
      <c r="E24" s="38">
        <f>VLOOKUP(C24,Inventory!$A$2:$B$1048576,2,FALSE)+VLOOKUP(C24,Inventory!$D$2:$G$32,4,FALSE)</f>
        <v>0</v>
      </c>
      <c r="F24" s="15">
        <v>0</v>
      </c>
      <c r="G24" s="15"/>
      <c r="H24" s="15"/>
      <c r="I24" s="15"/>
      <c r="J24" s="15"/>
      <c r="K24" s="15"/>
      <c r="L24" s="15"/>
      <c r="M24" s="16"/>
      <c r="N24" s="17">
        <f t="shared" si="0"/>
        <v>0</v>
      </c>
      <c r="O24" s="34"/>
      <c r="P24" s="18"/>
      <c r="Q24" s="1"/>
      <c r="R24" s="1"/>
      <c r="S24" s="2"/>
      <c r="T24" s="21"/>
      <c r="U24" s="3"/>
    </row>
    <row r="25" spans="2:21" x14ac:dyDescent="0.25">
      <c r="B25" s="49"/>
      <c r="C25" s="8" t="s">
        <v>77</v>
      </c>
      <c r="D25" s="15">
        <v>0</v>
      </c>
      <c r="E25" s="38">
        <f>VLOOKUP(C25,Inventory!$A$2:$B$1048576,2,FALSE)+VLOOKUP(C25,Inventory!$D$2:$G$32,4,FALSE)</f>
        <v>1</v>
      </c>
      <c r="F25" s="15">
        <v>0</v>
      </c>
      <c r="G25" s="15"/>
      <c r="H25" s="15"/>
      <c r="I25" s="15"/>
      <c r="J25" s="15"/>
      <c r="K25" s="15"/>
      <c r="L25" s="15"/>
      <c r="M25" s="16"/>
      <c r="N25" s="17">
        <f t="shared" si="0"/>
        <v>0</v>
      </c>
      <c r="O25" s="34"/>
      <c r="P25" s="4"/>
      <c r="Q25" s="1"/>
      <c r="R25" s="2"/>
      <c r="S25" s="2"/>
      <c r="T25" s="19"/>
      <c r="U25" s="3"/>
    </row>
    <row r="26" spans="2:21" x14ac:dyDescent="0.25">
      <c r="B26" s="49"/>
      <c r="C26" s="8" t="s">
        <v>58</v>
      </c>
      <c r="D26" s="15">
        <v>0</v>
      </c>
      <c r="E26" s="38">
        <f>VLOOKUP(C26,Inventory!$A$2:$B$1048576,2,FALSE)+VLOOKUP(C26,Inventory!$D$2:$G$32,4,FALSE)</f>
        <v>1</v>
      </c>
      <c r="F26" s="15">
        <v>0</v>
      </c>
      <c r="G26" s="15"/>
      <c r="H26" s="15"/>
      <c r="I26" s="15"/>
      <c r="J26" s="15"/>
      <c r="K26" s="15"/>
      <c r="L26" s="15"/>
      <c r="M26" s="16"/>
      <c r="N26" s="17">
        <f t="shared" si="0"/>
        <v>0</v>
      </c>
      <c r="O26" s="34"/>
      <c r="P26" s="4"/>
      <c r="Q26" s="2"/>
      <c r="R26" s="2"/>
      <c r="S26" s="2"/>
      <c r="T26" s="3"/>
      <c r="U26" s="3"/>
    </row>
    <row r="27" spans="2:21" x14ac:dyDescent="0.25">
      <c r="B27" s="49"/>
      <c r="C27" s="8" t="s">
        <v>21</v>
      </c>
      <c r="D27" s="15">
        <v>0</v>
      </c>
      <c r="E27" s="38">
        <f>VLOOKUP(C27,Inventory!$A$2:$B$1048576,2,FALSE)+VLOOKUP(C27,Inventory!$D$2:$G$32,4,FALSE)</f>
        <v>2</v>
      </c>
      <c r="F27" s="15">
        <v>0</v>
      </c>
      <c r="G27" s="15"/>
      <c r="H27" s="15"/>
      <c r="I27" s="15"/>
      <c r="J27" s="15"/>
      <c r="K27" s="15"/>
      <c r="L27" s="15"/>
      <c r="M27" s="16"/>
      <c r="N27" s="17">
        <f t="shared" si="0"/>
        <v>0</v>
      </c>
      <c r="O27" s="34"/>
      <c r="P27" s="4"/>
      <c r="Q27" s="2"/>
      <c r="R27" s="2"/>
      <c r="S27" s="2"/>
      <c r="T27" s="3"/>
      <c r="U27" s="3"/>
    </row>
    <row r="28" spans="2:21" x14ac:dyDescent="0.25">
      <c r="B28" s="49"/>
      <c r="C28" s="8" t="s">
        <v>25</v>
      </c>
      <c r="D28" s="15">
        <v>0</v>
      </c>
      <c r="E28" s="38">
        <f>VLOOKUP(C28,Inventory!$A$2:$B$1048576,2,FALSE)+VLOOKUP(C28,Inventory!$D$2:$G$32,4,FALSE)</f>
        <v>1</v>
      </c>
      <c r="F28" s="15">
        <v>0</v>
      </c>
      <c r="G28" s="15"/>
      <c r="H28" s="15"/>
      <c r="I28" s="15"/>
      <c r="J28" s="15"/>
      <c r="K28" s="15"/>
      <c r="L28" s="15"/>
      <c r="M28" s="16"/>
      <c r="N28" s="17">
        <f t="shared" si="0"/>
        <v>0</v>
      </c>
      <c r="O28" s="34"/>
      <c r="P28" s="4"/>
      <c r="Q28" s="2"/>
      <c r="R28" s="2"/>
      <c r="S28" s="2"/>
      <c r="T28" s="3"/>
      <c r="U28" s="3"/>
    </row>
    <row r="29" spans="2:21" x14ac:dyDescent="0.25">
      <c r="B29" s="49"/>
      <c r="C29" s="8" t="s">
        <v>26</v>
      </c>
      <c r="D29" s="15">
        <v>0</v>
      </c>
      <c r="E29" s="38">
        <f>VLOOKUP(C29,Inventory!$A$2:$B$1048576,2,FALSE)</f>
        <v>4</v>
      </c>
      <c r="F29" s="15">
        <v>0</v>
      </c>
      <c r="G29" s="15"/>
      <c r="H29" s="15"/>
      <c r="I29" s="15"/>
      <c r="J29" s="15"/>
      <c r="K29" s="15"/>
      <c r="L29" s="15"/>
      <c r="M29" s="16"/>
      <c r="N29" s="17">
        <f t="shared" si="0"/>
        <v>0</v>
      </c>
      <c r="O29" s="34"/>
      <c r="P29" s="4"/>
      <c r="Q29" s="2"/>
      <c r="R29" s="2"/>
      <c r="S29" s="2"/>
      <c r="T29" s="3"/>
      <c r="U29" s="3"/>
    </row>
    <row r="30" spans="2:21" ht="15.75" thickBot="1" x14ac:dyDescent="0.3">
      <c r="B30" s="49"/>
      <c r="C30" s="8" t="s">
        <v>31</v>
      </c>
      <c r="D30" s="15">
        <v>2</v>
      </c>
      <c r="E30" s="38">
        <f>VLOOKUP(C30,Inventory!$A$2:$B$1048576,2,FALSE)</f>
        <v>0</v>
      </c>
      <c r="F30" s="15">
        <v>1</v>
      </c>
      <c r="G30" s="15"/>
      <c r="H30" s="15"/>
      <c r="I30" s="15"/>
      <c r="J30" s="15"/>
      <c r="K30" s="15"/>
      <c r="L30" s="15"/>
      <c r="M30" s="16"/>
      <c r="N30" s="17">
        <f t="shared" si="0"/>
        <v>3</v>
      </c>
      <c r="O30" s="34"/>
      <c r="P30" s="4"/>
      <c r="Q30" s="2"/>
      <c r="R30" s="2"/>
      <c r="S30" s="2"/>
      <c r="T30" s="3"/>
      <c r="U30" s="3"/>
    </row>
    <row r="31" spans="2:21" ht="84.75" customHeight="1" thickBot="1" x14ac:dyDescent="0.3">
      <c r="B31" s="43"/>
      <c r="C31" s="44"/>
      <c r="D31" s="45"/>
      <c r="E31" s="26"/>
      <c r="F31" s="44" t="s">
        <v>7</v>
      </c>
      <c r="G31" s="44"/>
      <c r="H31" s="25">
        <v>19</v>
      </c>
      <c r="I31" s="25" t="s">
        <v>8</v>
      </c>
      <c r="J31" s="25">
        <v>60</v>
      </c>
      <c r="K31" s="25"/>
      <c r="L31" s="25"/>
      <c r="M31" s="25"/>
      <c r="N31" s="36"/>
      <c r="O31" s="25"/>
      <c r="P31" s="25"/>
      <c r="Q31" s="2"/>
      <c r="R31" s="2"/>
      <c r="S31" s="2"/>
      <c r="T31" s="3"/>
      <c r="U31" s="3"/>
    </row>
    <row r="32" spans="2:21" x14ac:dyDescent="0.25">
      <c r="O32" s="1"/>
      <c r="P32" s="1"/>
      <c r="Q32" s="1"/>
      <c r="R32" s="1"/>
      <c r="S32" s="1"/>
    </row>
    <row r="33" spans="14:19" x14ac:dyDescent="0.25">
      <c r="O33" s="1"/>
      <c r="P33" s="1"/>
      <c r="Q33" s="1"/>
      <c r="R33" s="1"/>
      <c r="S33" s="1"/>
    </row>
    <row r="34" spans="14:19" x14ac:dyDescent="0.25">
      <c r="O34" s="1"/>
      <c r="P34" s="1"/>
      <c r="Q34" s="1"/>
      <c r="R34" s="1"/>
      <c r="S34" s="1"/>
    </row>
    <row r="35" spans="14:19" x14ac:dyDescent="0.25">
      <c r="O35" s="1"/>
      <c r="P35" s="1"/>
      <c r="Q35" s="1"/>
      <c r="R35" s="1"/>
      <c r="S35" s="1"/>
    </row>
    <row r="36" spans="14:19" x14ac:dyDescent="0.25">
      <c r="O36" s="1"/>
      <c r="P36" s="1"/>
      <c r="Q36" s="1"/>
      <c r="R36" s="1"/>
      <c r="S36" s="1"/>
    </row>
    <row r="37" spans="14:19" x14ac:dyDescent="0.25">
      <c r="O37" s="1"/>
      <c r="P37" s="1"/>
      <c r="Q37" s="1"/>
      <c r="R37" s="1"/>
      <c r="S37" s="1"/>
    </row>
    <row r="38" spans="14:19" x14ac:dyDescent="0.25">
      <c r="N38" s="1"/>
      <c r="O38" s="1"/>
      <c r="P38" s="1"/>
      <c r="Q38" s="1"/>
      <c r="R38" s="1"/>
      <c r="S38" s="1"/>
    </row>
    <row r="39" spans="14:19" x14ac:dyDescent="0.25">
      <c r="O39" s="1"/>
      <c r="P39" s="1"/>
      <c r="Q39" s="1"/>
      <c r="R39" s="1"/>
      <c r="S39" s="1"/>
    </row>
    <row r="40" spans="14:19" x14ac:dyDescent="0.25">
      <c r="O40" s="1"/>
      <c r="P40" s="1"/>
    </row>
  </sheetData>
  <mergeCells count="6">
    <mergeCell ref="B31:D31"/>
    <mergeCell ref="F31:G31"/>
    <mergeCell ref="B3:B6"/>
    <mergeCell ref="B7:B12"/>
    <mergeCell ref="B13:B15"/>
    <mergeCell ref="B16:B30"/>
  </mergeCells>
  <conditionalFormatting sqref="K31:P31">
    <cfRule type="cellIs" dxfId="95" priority="43" operator="lessThanOrEqual">
      <formula>0</formula>
    </cfRule>
  </conditionalFormatting>
  <conditionalFormatting sqref="K31:P31">
    <cfRule type="cellIs" dxfId="94" priority="42" operator="greaterThan">
      <formula>200</formula>
    </cfRule>
  </conditionalFormatting>
  <conditionalFormatting sqref="B2:C3 B7:C7 B13:C13 C8:C12 B16:C16 C14:C15 C17:C23 P20:P30 K31:P31 N2:P2 C4:C6 K3:K23 O3:P19 E2:K2 F3:I30">
    <cfRule type="containsBlanks" dxfId="93" priority="41" stopIfTrue="1">
      <formula>LEN(TRIM(B2))=0</formula>
    </cfRule>
  </conditionalFormatting>
  <conditionalFormatting sqref="P3:P24">
    <cfRule type="cellIs" dxfId="92" priority="40" operator="greaterThan">
      <formula>0</formula>
    </cfRule>
  </conditionalFormatting>
  <conditionalFormatting sqref="C24:C27 K24:K25">
    <cfRule type="containsBlanks" dxfId="91" priority="39" stopIfTrue="1">
      <formula>LEN(TRIM(C24))=0</formula>
    </cfRule>
  </conditionalFormatting>
  <conditionalFormatting sqref="O20:O30">
    <cfRule type="cellIs" dxfId="90" priority="38" operator="greaterThan">
      <formula>200</formula>
    </cfRule>
  </conditionalFormatting>
  <conditionalFormatting sqref="O20:O30">
    <cfRule type="cellIs" dxfId="89" priority="37" operator="lessThanOrEqual">
      <formula>0</formula>
    </cfRule>
  </conditionalFormatting>
  <conditionalFormatting sqref="O20:O30">
    <cfRule type="containsBlanks" dxfId="88" priority="36" stopIfTrue="1">
      <formula>LEN(TRIM(O20))=0</formula>
    </cfRule>
  </conditionalFormatting>
  <conditionalFormatting sqref="E31">
    <cfRule type="cellIs" dxfId="87" priority="30" operator="greaterThan">
      <formula>200</formula>
    </cfRule>
  </conditionalFormatting>
  <conditionalFormatting sqref="K26:K29">
    <cfRule type="containsBlanks" dxfId="86" priority="33" stopIfTrue="1">
      <formula>LEN(TRIM(K26))=0</formula>
    </cfRule>
  </conditionalFormatting>
  <conditionalFormatting sqref="E31">
    <cfRule type="cellIs" dxfId="85" priority="31" operator="lessThanOrEqual">
      <formula>0</formula>
    </cfRule>
  </conditionalFormatting>
  <conditionalFormatting sqref="E31">
    <cfRule type="containsBlanks" dxfId="84" priority="29" stopIfTrue="1">
      <formula>LEN(TRIM(E31))=0</formula>
    </cfRule>
  </conditionalFormatting>
  <conditionalFormatting sqref="B31">
    <cfRule type="containsBlanks" dxfId="83" priority="28" stopIfTrue="1">
      <formula>LEN(TRIM(B31))=0</formula>
    </cfRule>
  </conditionalFormatting>
  <conditionalFormatting sqref="C30">
    <cfRule type="containsBlanks" dxfId="82" priority="20" stopIfTrue="1">
      <formula>LEN(TRIM(C30))=0</formula>
    </cfRule>
  </conditionalFormatting>
  <conditionalFormatting sqref="C28:C29">
    <cfRule type="containsBlanks" dxfId="81" priority="27" stopIfTrue="1">
      <formula>LEN(TRIM(C28))=0</formula>
    </cfRule>
  </conditionalFormatting>
  <conditionalFormatting sqref="M2:M23">
    <cfRule type="containsBlanks" dxfId="80" priority="26" stopIfTrue="1">
      <formula>LEN(TRIM(M2))=0</formula>
    </cfRule>
  </conditionalFormatting>
  <conditionalFormatting sqref="M24:M25">
    <cfRule type="containsBlanks" dxfId="79" priority="25" stopIfTrue="1">
      <formula>LEN(TRIM(M24))=0</formula>
    </cfRule>
  </conditionalFormatting>
  <conditionalFormatting sqref="M26:M29">
    <cfRule type="containsBlanks" dxfId="78" priority="24" stopIfTrue="1">
      <formula>LEN(TRIM(M26))=0</formula>
    </cfRule>
  </conditionalFormatting>
  <conditionalFormatting sqref="L2:L23">
    <cfRule type="containsBlanks" dxfId="77" priority="23" stopIfTrue="1">
      <formula>LEN(TRIM(L2))=0</formula>
    </cfRule>
  </conditionalFormatting>
  <conditionalFormatting sqref="L24:L25">
    <cfRule type="containsBlanks" dxfId="76" priority="22" stopIfTrue="1">
      <formula>LEN(TRIM(L24))=0</formula>
    </cfRule>
  </conditionalFormatting>
  <conditionalFormatting sqref="L26:L29">
    <cfRule type="containsBlanks" dxfId="75" priority="21" stopIfTrue="1">
      <formula>LEN(TRIM(L26))=0</formula>
    </cfRule>
  </conditionalFormatting>
  <conditionalFormatting sqref="K30">
    <cfRule type="containsBlanks" dxfId="74" priority="19" stopIfTrue="1">
      <formula>LEN(TRIM(K30))=0</formula>
    </cfRule>
  </conditionalFormatting>
  <conditionalFormatting sqref="M30">
    <cfRule type="containsBlanks" dxfId="73" priority="17" stopIfTrue="1">
      <formula>LEN(TRIM(M30))=0</formula>
    </cfRule>
  </conditionalFormatting>
  <conditionalFormatting sqref="L30">
    <cfRule type="containsBlanks" dxfId="72" priority="16" stopIfTrue="1">
      <formula>LEN(TRIM(L30))=0</formula>
    </cfRule>
  </conditionalFormatting>
  <conditionalFormatting sqref="J3:J23">
    <cfRule type="containsBlanks" dxfId="71" priority="15" stopIfTrue="1">
      <formula>LEN(TRIM(J3))=0</formula>
    </cfRule>
  </conditionalFormatting>
  <conditionalFormatting sqref="J24:J25">
    <cfRule type="containsBlanks" dxfId="70" priority="14" stopIfTrue="1">
      <formula>LEN(TRIM(J24))=0</formula>
    </cfRule>
  </conditionalFormatting>
  <conditionalFormatting sqref="J26:J29">
    <cfRule type="containsBlanks" dxfId="69" priority="13" stopIfTrue="1">
      <formula>LEN(TRIM(J26))=0</formula>
    </cfRule>
  </conditionalFormatting>
  <conditionalFormatting sqref="J30">
    <cfRule type="containsBlanks" dxfId="68" priority="12" stopIfTrue="1">
      <formula>LEN(TRIM(J30))=0</formula>
    </cfRule>
  </conditionalFormatting>
  <conditionalFormatting sqref="N3:N30">
    <cfRule type="colorScale" priority="3">
      <colorScale>
        <cfvo type="min"/>
        <cfvo type="percentile" val="50"/>
        <cfvo type="max"/>
        <color theme="0"/>
        <color rgb="FFFFEB84"/>
        <color rgb="FF63BE7B"/>
      </colorScale>
    </cfRule>
    <cfRule type="cellIs" dxfId="67" priority="10" operator="greaterThan">
      <formula>4</formula>
    </cfRule>
  </conditionalFormatting>
  <conditionalFormatting sqref="F1:M1 D1">
    <cfRule type="colorScale" priority="5">
      <colorScale>
        <cfvo type="min"/>
        <cfvo type="max"/>
        <color theme="0"/>
        <color rgb="FFFF0000"/>
      </colorScale>
    </cfRule>
  </conditionalFormatting>
  <conditionalFormatting sqref="C3:C30">
    <cfRule type="expression" dxfId="66" priority="4">
      <formula>$N3&gt;4</formula>
    </cfRule>
  </conditionalFormatting>
  <conditionalFormatting sqref="D2:D30">
    <cfRule type="containsBlanks" dxfId="65" priority="2" stopIfTrue="1">
      <formula>LEN(TRIM(D2))=0</formula>
    </cfRule>
  </conditionalFormatting>
  <conditionalFormatting sqref="E3:E30">
    <cfRule type="expression" dxfId="0" priority="1">
      <formula>$N3&gt;$E3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140"/>
  <sheetViews>
    <sheetView workbookViewId="0">
      <selection activeCell="A130" sqref="A130:XFD130"/>
    </sheetView>
  </sheetViews>
  <sheetFormatPr defaultRowHeight="15" x14ac:dyDescent="0.25"/>
  <cols>
    <col min="1" max="1" width="33.28515625" bestFit="1" customWidth="1"/>
    <col min="2" max="2" width="18.42578125" bestFit="1" customWidth="1"/>
    <col min="3" max="3" width="12" bestFit="1" customWidth="1"/>
    <col min="4" max="4" width="49.85546875" customWidth="1"/>
    <col min="5" max="6" width="49.85546875" bestFit="1" customWidth="1"/>
    <col min="7" max="7" width="44.5703125" bestFit="1" customWidth="1"/>
    <col min="8" max="8" width="49.85546875" bestFit="1" customWidth="1"/>
    <col min="9" max="9" width="49.28515625" bestFit="1" customWidth="1"/>
    <col min="10" max="10" width="39.7109375" bestFit="1" customWidth="1"/>
    <col min="11" max="11" width="32.28515625" bestFit="1" customWidth="1"/>
    <col min="12" max="12" width="26" bestFit="1" customWidth="1"/>
    <col min="13" max="13" width="40.42578125" bestFit="1" customWidth="1"/>
    <col min="14" max="14" width="28.7109375" bestFit="1" customWidth="1"/>
    <col min="15" max="15" width="26.140625" bestFit="1" customWidth="1"/>
    <col min="16" max="16" width="5.5703125" bestFit="1" customWidth="1"/>
    <col min="17" max="24" width="3.28515625" bestFit="1" customWidth="1"/>
    <col min="25" max="27" width="4.28515625" bestFit="1" customWidth="1"/>
    <col min="28" max="30" width="12" bestFit="1" customWidth="1"/>
    <col min="31" max="31" width="2" bestFit="1" customWidth="1"/>
    <col min="32" max="32" width="12" bestFit="1" customWidth="1"/>
    <col min="33" max="33" width="3" bestFit="1" customWidth="1"/>
    <col min="34" max="34" width="5.85546875" bestFit="1" customWidth="1"/>
    <col min="35" max="35" width="7" bestFit="1" customWidth="1"/>
  </cols>
  <sheetData>
    <row r="1" spans="1:35" x14ac:dyDescent="0.25">
      <c r="B1" t="s">
        <v>248</v>
      </c>
      <c r="C1" t="s">
        <v>249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  <c r="W1" t="s">
        <v>238</v>
      </c>
      <c r="X1" t="s">
        <v>239</v>
      </c>
      <c r="Y1" t="s">
        <v>240</v>
      </c>
      <c r="Z1" t="s">
        <v>241</v>
      </c>
      <c r="AA1" t="s">
        <v>242</v>
      </c>
      <c r="AH1" t="s">
        <v>245</v>
      </c>
      <c r="AI1" t="s">
        <v>246</v>
      </c>
    </row>
    <row r="2" spans="1:35" x14ac:dyDescent="0.25">
      <c r="A2" t="s">
        <v>145</v>
      </c>
      <c r="B2">
        <f>INDEX('Ingredients(Full)'!$A$1:$AA$180,MATCH(Score!$A2,'Ingredients(Full)'!$A$1:$A$180,0),MATCH(Score!B$1,'Ingredients(Full)'!$A$1:$AA$1,0))</f>
        <v>1</v>
      </c>
      <c r="C2">
        <f t="shared" ref="C2:C33" si="0">IF($AH2=1,SUM(AC2:AG2)+AB2*3,IF(AI2=1,SUM(AC2:AG2)+AB2*2,SUM(AB2:AG2)))</f>
        <v>1</v>
      </c>
      <c r="D2" t="str">
        <f>IF(D$1&lt;=$B2,INDEX('Ingredients(Full)'!$A$1:$AA$180,MATCH(Score!$A2,'Ingredients(Full)'!$A$1:$A$180,0),MATCH(Score!D$1,'Ingredients(Full)'!$A$1:$AA$1,0)),"")</f>
        <v>Mk 1 A/KT Stun Gun</v>
      </c>
      <c r="E2" t="str">
        <f>IF(E$1&lt;=$B2,INDEX('Ingredients(Full)'!$A$1:$AA$140,MATCH(Score!$A2,'Ingredients(Full)'!$A$1:$A$140,0),MATCH(Score!E$1,'Ingredients(Full)'!$A$1:$AA$1,0)),"")</f>
        <v/>
      </c>
      <c r="F2" t="str">
        <f>IF(F$1&lt;=$B2,INDEX('Ingredients(Full)'!$A$1:$AA$140,MATCH(Score!$A2,'Ingredients(Full)'!$A$1:$A$140,0),MATCH(Score!F$1,'Ingredients(Full)'!$A$1:$AA$1,0)),"")</f>
        <v/>
      </c>
      <c r="G2" t="str">
        <f>IF(G$1&lt;=$B2,INDEX('Ingredients(Full)'!$A$1:$AA$140,MATCH(Score!$A2,'Ingredients(Full)'!$A$1:$A$140,0),MATCH(Score!G$1,'Ingredients(Full)'!$A$1:$AA$1,0)),"")</f>
        <v/>
      </c>
      <c r="H2" t="str">
        <f>IF(H$1&lt;=$B2,INDEX('Ingredients(Full)'!$A$1:$AA$140,MATCH(Score!$A2,'Ingredients(Full)'!$A$1:$A$140,0),MATCH(Score!H$1,'Ingredients(Full)'!$A$1:$AA$1,0)),"")</f>
        <v/>
      </c>
      <c r="I2" t="str">
        <f>IF(I$1&lt;=$B2,INDEX('Ingredients(Full)'!$A$1:$AA$140,MATCH(Score!$A2,'Ingredients(Full)'!$A$1:$A$140,0),MATCH(Score!I$1,'Ingredients(Full)'!$A$1:$AA$1,0)),"")</f>
        <v/>
      </c>
      <c r="J2" t="str">
        <f>IF(J$1&lt;=$B2,INDEX('Ingredients(Full)'!$A$1:$AA$140,MATCH(Score!$A2,'Ingredients(Full)'!$A$1:$A$140,0),MATCH(Score!J$1,'Ingredients(Full)'!$A$1:$AA$1,0)),"")</f>
        <v/>
      </c>
      <c r="K2" t="str">
        <f>IF(K$1&lt;=$B2,INDEX('Ingredients(Full)'!$A$1:$AA$140,MATCH(Score!$A2,'Ingredients(Full)'!$A$1:$A$140,0),MATCH(Score!K$1,'Ingredients(Full)'!$A$1:$AA$1,0)),"")</f>
        <v/>
      </c>
      <c r="L2" t="str">
        <f>IF(L$1&lt;=$B2,INDEX('Ingredients(Full)'!$A$1:$AA$140,MATCH(Score!$A2,'Ingredients(Full)'!$A$1:$A$140,0),MATCH(Score!L$1,'Ingredients(Full)'!$A$1:$AA$1,0)),"")</f>
        <v/>
      </c>
      <c r="M2" t="str">
        <f>IF(M$1&lt;=$B2,INDEX('Ingredients(Full)'!$A$1:$AA$140,MATCH(Score!$A2,'Ingredients(Full)'!$A$1:$A$140,0),MATCH(Score!M$1,'Ingredients(Full)'!$A$1:$AA$1,0)),"")</f>
        <v/>
      </c>
      <c r="N2" t="str">
        <f>IF(N$1&lt;=$B2,INDEX('Ingredients(Full)'!$A$1:$AA$140,MATCH(Score!$A2,'Ingredients(Full)'!$A$1:$A$140,0),MATCH(Score!N$1,'Ingredients(Full)'!$A$1:$AA$1,0)),"")</f>
        <v/>
      </c>
      <c r="O2" t="str">
        <f>IF(O$1&lt;=$B2,INDEX('Ingredients(Full)'!$A$1:$AA$140,MATCH(Score!$A2,'Ingredients(Full)'!$A$1:$A$140,0),MATCH(Score!O$1,'Ingredients(Full)'!$A$1:$AA$1,0)),"")</f>
        <v/>
      </c>
      <c r="P2">
        <f>IF(VALUE(RIGHT(P$1,LEN(P$1)-1))&lt;=$B2,INDEX('Ingredients(Full)'!$A$1:$AA$140,MATCH(Score!$A2,'Ingredients(Full)'!$A$1:$A$140,0),MATCH(Score!P$1,'Ingredients(Full)'!$A$1:$AA$1,0)),"")</f>
        <v>1</v>
      </c>
      <c r="Q2" t="str">
        <f>IF(VALUE(RIGHT(Q$1,LEN(Q$1)-1))&lt;=$B2,INDEX('Ingredients(Full)'!$A$1:$AA$140,MATCH(Score!$A2,'Ingredients(Full)'!$A$1:$A$140,0),MATCH(Score!Q$1,'Ingredients(Full)'!$A$1:$AA$1,0)),"")</f>
        <v/>
      </c>
      <c r="R2" t="str">
        <f>IF(VALUE(RIGHT(R$1,LEN(R$1)-1))&lt;=$B2,INDEX('Ingredients(Full)'!$A$1:$AA$140,MATCH(Score!$A2,'Ingredients(Full)'!$A$1:$A$140,0),MATCH(Score!R$1,'Ingredients(Full)'!$A$1:$AA$1,0)),"")</f>
        <v/>
      </c>
      <c r="S2" t="str">
        <f>IF(VALUE(RIGHT(S$1,LEN(S$1)-1))&lt;=$B2,INDEX('Ingredients(Full)'!$A$1:$AA$140,MATCH(Score!$A2,'Ingredients(Full)'!$A$1:$A$140,0),MATCH(Score!S$1,'Ingredients(Full)'!$A$1:$AA$1,0)),"")</f>
        <v/>
      </c>
      <c r="T2" t="str">
        <f>IF(VALUE(RIGHT(T$1,LEN(T$1)-1))&lt;=$B2,INDEX('Ingredients(Full)'!$A$1:$AA$140,MATCH(Score!$A2,'Ingredients(Full)'!$A$1:$A$140,0),MATCH(Score!T$1,'Ingredients(Full)'!$A$1:$AA$1,0)),"")</f>
        <v/>
      </c>
      <c r="U2" t="str">
        <f>IF(VALUE(RIGHT(U$1,LEN(U$1)-1))&lt;=$B2,INDEX('Ingredients(Full)'!$A$1:$AA$140,MATCH(Score!$A2,'Ingredients(Full)'!$A$1:$A$140,0),MATCH(Score!U$1,'Ingredients(Full)'!$A$1:$AA$1,0)),"")</f>
        <v/>
      </c>
      <c r="V2" t="str">
        <f>IF(VALUE(RIGHT(V$1,LEN(V$1)-1))&lt;=$B2,INDEX('Ingredients(Full)'!$A$1:$AA$140,MATCH(Score!$A2,'Ingredients(Full)'!$A$1:$A$140,0),MATCH(Score!V$1,'Ingredients(Full)'!$A$1:$AA$1,0)),"")</f>
        <v/>
      </c>
      <c r="W2" t="str">
        <f>IF(VALUE(RIGHT(W$1,LEN(W$1)-1))&lt;=$B2,INDEX('Ingredients(Full)'!$A$1:$AA$140,MATCH(Score!$A2,'Ingredients(Full)'!$A$1:$A$140,0),MATCH(Score!W$1,'Ingredients(Full)'!$A$1:$AA$1,0)),"")</f>
        <v/>
      </c>
      <c r="X2" t="str">
        <f>IF(VALUE(RIGHT(X$1,LEN(X$1)-1))&lt;=$B2,INDEX('Ingredients(Full)'!$A$1:$AA$140,MATCH(Score!$A2,'Ingredients(Full)'!$A$1:$A$140,0),MATCH(Score!X$1,'Ingredients(Full)'!$A$1:$AA$1,0)),"")</f>
        <v/>
      </c>
      <c r="Y2" t="str">
        <f>IF(VALUE(RIGHT(Y$1,LEN(Y$1)-1))&lt;=$B2,INDEX('Ingredients(Full)'!$A$1:$AA$140,MATCH(Score!$A2,'Ingredients(Full)'!$A$1:$A$140,0),MATCH(Score!Y$1,'Ingredients(Full)'!$A$1:$AA$1,0)),"")</f>
        <v/>
      </c>
      <c r="Z2" t="str">
        <f>IF(VALUE(RIGHT(Z$1,LEN(Z$1)-1))&lt;=$B2,INDEX('Ingredients(Full)'!$A$1:$AA$140,MATCH(Score!$A2,'Ingredients(Full)'!$A$1:$A$140,0),MATCH(Score!Z$1,'Ingredients(Full)'!$A$1:$AA$1,0)),"")</f>
        <v/>
      </c>
      <c r="AA2" t="str">
        <f>IF(VALUE(RIGHT(AA$1,LEN(AA$1)-1))&lt;=$B2,INDEX('Ingredients(Full)'!$A$1:$AA$140,MATCH(Score!$A2,'Ingredients(Full)'!$A$1:$A$140,0),MATCH(Score!AA$1,'Ingredients(Full)'!$A$1:$AA$1,0)),"")</f>
        <v/>
      </c>
      <c r="AB2">
        <f>IFERROR(IF(VLOOKUP($D2,Sheet3!$A$1:'Sheet3'!$K$222,MATCH("Challenge",Sheet3!$A$1:'Sheet3'!$K$1,0),FALSE)&gt;=1,IFERROR(IF(VLOOKUP($D2,Sheet3!$A$1:'Sheet3'!$K$222,MATCH("Blue",Sheet3!$A$1:$K$1,0),FALSE)&gt;0,VLOOKUP($D2,Sheet3!$A$1:'Sheet3'!$K$222,MATCH("Blue",Sheet3!$A$1:$K$1,0),FALSE)*3,IF(VLOOKUP($D2,Sheet3!$A$1:'Sheet3'!$K$222,MATCH("Purple",Sheet3!$A$1:$K$1,0),FALSE)&gt;0,VLOOKUP($D2,Sheet3!$A$1:'Sheet3'!$K$222,MATCH("Purple",Sheet3!$A$1:$K$1,0),FALSE)*4,IF(VLOOKUP($D2,Sheet3!$A$1:'Sheet3'!$K$222,MATCH("Green",Sheet3!$A$1:$K$1,0),FALSE)&gt;0,VLOOKUP($D2,Sheet3!$A$1:'Sheet3'!$K$222,MATCH("Green",Sheet3!$A$1:$K$1,0),FALSE)*2,IF(VLOOKUP($D2,Sheet3!$A$1:'Sheet3'!$K$222,MATCH("White",Sheet3!$A$1:$K$1,0),FALSE)&gt;0,VLOOKUP($D2,Sheet3!$A$1:'Sheet3'!$K$222,MATCH("White",Sheet3!$A$1:$K$1,0),FALSE),IF(VLOOKUP($D2,Sheet3!$A$1:'Sheet3'!$K$222,MATCH("Yellow",Sheet3!$A$1:$K$1,0),FALSE)&gt;0,VLOOKUP($D2,Sheet3!$A$1:'Sheet3'!$K$222,MATCH("Yellow",Sheet3!$A$1:$K$1,0),FALSE)*2.5,0))))),0)/VLOOKUP($D2,Sheet3!$A$1:'Sheet3'!$K$222,MATCH("Challenge",Sheet3!$A$1:'Sheet3'!$K$1,0),FALSE),IFERROR(IF(VLOOKUP($D2,Sheet3!$A$1:'Sheet3'!$K$222,MATCH("Blue",Sheet3!$A$1:$K$1,0),FALSE)&gt;0,VLOOKUP($D2,Sheet3!$A$1:'Sheet3'!$K$222,MATCH("Blue",Sheet3!$A$1:$K$1,0),FALSE)*3,IF(VLOOKUP($D2,Sheet3!$A$1:'Sheet3'!$K$222,MATCH("Purple",Sheet3!$A$1:$K$1,0),FALSE)&gt;0,VLOOKUP($D2,Sheet3!$A$1:'Sheet3'!$K$222,MATCH("Purple",Sheet3!$A$1:$K$1,0),FALSE)*4,IF(VLOOKUP($D2,Sheet3!$A$1:'Sheet3'!$K$222,MATCH("Green",Sheet3!$A$1:$K$1,0),FALSE)&gt;0,VLOOKUP($D2,Sheet3!$A$1:'Sheet3'!$K$222,MATCH("Green",Sheet3!$A$1:$K$1,0),FALSE)*2,IF(VLOOKUP($D2,Sheet3!$A$1:'Sheet3'!$K$222,MATCH("White",Sheet3!$A$1:$K$1,0),FALSE)&gt;0,VLOOKUP($D2,Sheet3!$A$1:'Sheet3'!$K$222,MATCH("White",Sheet3!$A$1:$K$1,0),FALSE),IF(VLOOKUP($D2,Sheet3!$A$1:'Sheet3'!$K$222,MATCH("Yellow",Sheet3!$A$1:$K$1,0),FALSE)&gt;0,VLOOKUP($D2,Sheet3!$A$1:'Sheet3'!$K$222,MATCH("Yellow",Sheet3!$A$1:$K$1,0),FALSE)*2.5,0))))),0)),0)+IFERROR(IF(VLOOKUP($E2,Sheet3!$A$1:'Sheet3'!$K$222,MATCH("Challenge",Sheet3!$A$1:'Sheet3'!$K$1,0),FALSE)&gt;=1,IFERROR(IF(VLOOKUP($E2,Sheet3!$A$1:'Sheet3'!$K$222,MATCH("Blue",Sheet3!$A$1:$K$1,0),FALSE)&gt;0,VLOOKUP($E2,Sheet3!$A$1:'Sheet3'!$K$222,MATCH("Blue",Sheet3!$A$1:$K$1,0),FALSE)*3,IF(VLOOKUP($E2,Sheet3!$A$1:'Sheet3'!$K$222,MATCH("Purple",Sheet3!$A$1:$K$1,0),FALSE)&gt;0,VLOOKUP($E2,Sheet3!$A$1:'Sheet3'!$K$222,MATCH("Purple",Sheet3!$A$1:$K$1,0),FALSE)*4,IF(VLOOKUP($E2,Sheet3!$A$1:'Sheet3'!$K$222,MATCH("Green",Sheet3!$A$1:$K$1,0),FALSE)&gt;0,VLOOKUP($E2,Sheet3!$A$1:'Sheet3'!$K$222,MATCH("Green",Sheet3!$A$1:$K$1,0),FALSE)*2,IF(VLOOKUP($E2,Sheet3!$A$1:'Sheet3'!$K$222,MATCH("White",Sheet3!$A$1:$K$1,0),FALSE)&gt;0,VLOOKUP($E2,Sheet3!$A$1:'Sheet3'!$K$222,MATCH("White",Sheet3!$A$1:$K$1,0),FALSE),IF(VLOOKUP($E2,Sheet3!$A$1:'Sheet3'!$K$222,MATCH("Yellow",Sheet3!$A$1:$K$1,0),FALSE)&gt;0,VLOOKUP($E2,Sheet3!$A$1:'Sheet3'!$K$222,MATCH("Yellow",Sheet3!$A$1:$K$1,0),FALSE)*2.5,0))))),0)/VLOOKUP($E2,Sheet3!$A$1:'Sheet3'!$K$222,MATCH("Challenge",Sheet3!$A$1:'Sheet3'!$K$1,0),FALSE),IFERROR(IF(VLOOKUP($E2,Sheet3!$A$1:'Sheet3'!$K$222,MATCH("Blue",Sheet3!$A$1:$K$1,0),FALSE)&gt;0,VLOOKUP($E2,Sheet3!$A$1:'Sheet3'!$K$222,MATCH("Blue",Sheet3!$A$1:$K$1,0),FALSE)*3,IF(VLOOKUP($E2,Sheet3!$A$1:'Sheet3'!$K$222,MATCH("Purple",Sheet3!$A$1:$K$1,0),FALSE)&gt;0,VLOOKUP($E2,Sheet3!$A$1:'Sheet3'!$K$222,MATCH("Purple",Sheet3!$A$1:$K$1,0),FALSE)*4,IF(VLOOKUP($E2,Sheet3!$A$1:'Sheet3'!$K$222,MATCH("Green",Sheet3!$A$1:$K$1,0),FALSE)&gt;0,VLOOKUP($E2,Sheet3!$A$1:'Sheet3'!$K$222,MATCH("Green",Sheet3!$A$1:$K$1,0),FALSE)*2,IF(VLOOKUP($E2,Sheet3!$A$1:'Sheet3'!$K$222,MATCH("White",Sheet3!$A$1:$K$1,0),FALSE)&gt;0,VLOOKUP($E2,Sheet3!$A$1:'Sheet3'!$K$222,MATCH("White",Sheet3!$A$1:$K$1,0),FALSE),IF(VLOOKUP($E2,Sheet3!$A$1:'Sheet3'!$K$222,MATCH("Yellow",Sheet3!$A$1:$K$1,0),FALSE)&gt;0,VLOOKUP($E2,Sheet3!$A$1:'Sheet3'!$K$222,MATCH("Yellow",Sheet3!$A$1:$K$1,0),FALSE)*2.5,0))))),0)),0)</f>
        <v>1</v>
      </c>
      <c r="AC2">
        <f>IFERROR(IF(VLOOKUP($F2,Sheet3!$A$1:'Sheet3'!$K$222,MATCH("Challenge",Sheet3!$A$1:'Sheet3'!$K$1,0),FALSE)&gt;=1,IFERROR(IF(VLOOKUP($F2,Sheet3!$A$1:'Sheet3'!$K$222,MATCH("Blue",Sheet3!$A$1:$K$1,0),FALSE)&gt;0,VLOOKUP($F2,Sheet3!$A$1:'Sheet3'!$K$222,MATCH("Blue",Sheet3!$A$1:$K$1,0),FALSE)*3,IF(VLOOKUP($F2,Sheet3!$A$1:'Sheet3'!$K$222,MATCH("Purple",Sheet3!$A$1:$K$1,0),FALSE)&gt;0,VLOOKUP($F2,Sheet3!$A$1:'Sheet3'!$K$222,MATCH("Purple",Sheet3!$A$1:$K$1,0),FALSE)*4,IF(VLOOKUP($F2,Sheet3!$A$1:'Sheet3'!$K$222,MATCH("Green",Sheet3!$A$1:$K$1,0),FALSE)&gt;0,VLOOKUP($F2,Sheet3!$A$1:'Sheet3'!$K$222,MATCH("Green",Sheet3!$A$1:$K$1,0),FALSE)*2,IF(VLOOKUP($F2,Sheet3!$A$1:'Sheet3'!$K$222,MATCH("White",Sheet3!$A$1:$K$1,0),FALSE)&gt;0,VLOOKUP($F2,Sheet3!$A$1:'Sheet3'!$K$222,MATCH("White",Sheet3!$A$1:$K$1,0),FALSE),IF(VLOOKUP($F2,Sheet3!$A$1:'Sheet3'!$K$222,MATCH("Yellow",Sheet3!$A$1:$K$1,0),FALSE)&gt;0,VLOOKUP($F2,Sheet3!$A$1:'Sheet3'!$K$222,MATCH("Yellow",Sheet3!$A$1:$K$1,0),FALSE)*5,0))))),0)/VLOOKUP($F2,Sheet3!$A$1:'Sheet3'!$K$222,MATCH("Challenge",Sheet3!$A$1:'Sheet3'!$K$1,0),FALSE),IFERROR(IF(VLOOKUP($F2,Sheet3!$A$1:'Sheet3'!$K$222,MATCH("Blue",Sheet3!$A$1:$K$1,0),FALSE)&gt;0,VLOOKUP($F2,Sheet3!$A$1:'Sheet3'!$K$222,MATCH("Blue",Sheet3!$A$1:$K$1,0),FALSE)*3,IF(VLOOKUP($F2,Sheet3!$A$1:'Sheet3'!$K$222,MATCH("Purple",Sheet3!$A$1:$K$1,0),FALSE)&gt;0,VLOOKUP($F2,Sheet3!$A$1:'Sheet3'!$K$222,MATCH("Purple",Sheet3!$A$1:$K$1,0),FALSE)*4,IF(VLOOKUP($F2,Sheet3!$A$1:'Sheet3'!$K$222,MATCH("Green",Sheet3!$A$1:$K$1,0),FALSE)&gt;0,VLOOKUP($F2,Sheet3!$A$1:'Sheet3'!$K$222,MATCH("Green",Sheet3!$A$1:$K$1,0),FALSE)*2,IF(VLOOKUP($F2,Sheet3!$A$1:'Sheet3'!$K$222,MATCH("White",Sheet3!$A$1:$K$1,0),FALSE)&gt;0,VLOOKUP($F2,Sheet3!$A$1:'Sheet3'!$K$222,MATCH("White",Sheet3!$A$1:$K$1,0),FALSE),IF(VLOOKUP($F2,Sheet3!$A$1:'Sheet3'!$K$222,MATCH("Yellow",Sheet3!$A$1:$K$1,0),FALSE)&gt;0,VLOOKUP($F2,Sheet3!$A$1:'Sheet3'!$K$222,MATCH("Yellow",Sheet3!$A$1:$K$1,0),FALSE)*5,0))))),0)),0)+IFERROR(IF(VLOOKUP($G2,Sheet3!$A$1:'Sheet3'!$K$222,MATCH("Challenge",Sheet3!$A$1:'Sheet3'!$K$1,0),FALSE)&gt;=1,IFERROR(IF(VLOOKUP($G2,Sheet3!$A$1:'Sheet3'!$K$222,MATCH("Blue",Sheet3!$A$1:$K$1,0),FALSE)&gt;0,VLOOKUP($G2,Sheet3!$A$1:'Sheet3'!$K$222,MATCH("Blue",Sheet3!$A$1:$K$1,0),FALSE)*3,IF(VLOOKUP($G2,Sheet3!$A$1:'Sheet3'!$K$222,MATCH("Purple",Sheet3!$A$1:$K$1,0),FALSE)&gt;0,VLOOKUP($G2,Sheet3!$A$1:'Sheet3'!$K$222,MATCH("Purple",Sheet3!$A$1:$K$1,0),FALSE)*4,IF(VLOOKUP($G2,Sheet3!$A$1:'Sheet3'!$K$222,MATCH("Green",Sheet3!$A$1:$K$1,0),FALSE)&gt;0,VLOOKUP($G2,Sheet3!$A$1:'Sheet3'!$K$222,MATCH("Green",Sheet3!$A$1:$K$1,0),FALSE)*2,IF(VLOOKUP($G2,Sheet3!$A$1:'Sheet3'!$K$222,MATCH("White",Sheet3!$A$1:$K$1,0),FALSE)&gt;0,VLOOKUP($G2,Sheet3!$A$1:'Sheet3'!$K$222,MATCH("White",Sheet3!$A$1:$K$1,0),FALSE),IF(VLOOKUP($G2,Sheet3!$A$1:'Sheet3'!$K$222,MATCH("Yellow",Sheet3!$A$1:$K$1,0),FALSE)&gt;0,VLOOKUP($G2,Sheet3!$A$1:'Sheet3'!$K$222,MATCH("Yellow",Sheet3!$A$1:$K$1,0),FALSE)*5,0))))),0)/VLOOKUP($G2,Sheet3!$A$1:'Sheet3'!$K$222,MATCH("Challenge",Sheet3!$A$1:'Sheet3'!$K$1,0),FALSE),IFERROR(IF(VLOOKUP($G2,Sheet3!$A$1:'Sheet3'!$K$222,MATCH("Blue",Sheet3!$A$1:$K$1,0),FALSE)&gt;0,VLOOKUP($G2,Sheet3!$A$1:'Sheet3'!$K$222,MATCH("Blue",Sheet3!$A$1:$K$1,0),FALSE)*3,IF(VLOOKUP($G2,Sheet3!$A$1:'Sheet3'!$K$222,MATCH("Purple",Sheet3!$A$1:$K$1,0),FALSE)&gt;0,VLOOKUP($G2,Sheet3!$A$1:'Sheet3'!$K$222,MATCH("Purple",Sheet3!$A$1:$K$1,0),FALSE)*4,IF(VLOOKUP($G2,Sheet3!$A$1:'Sheet3'!$K$222,MATCH("Green",Sheet3!$A$1:$K$1,0),FALSE)&gt;0,VLOOKUP($G2,Sheet3!$A$1:'Sheet3'!$K$222,MATCH("Green",Sheet3!$A$1:$K$1,0),FALSE)*2,IF(VLOOKUP($G2,Sheet3!$A$1:'Sheet3'!$K$222,MATCH("White",Sheet3!$A$1:$K$1,0),FALSE)&gt;0,VLOOKUP($G2,Sheet3!$A$1:'Sheet3'!$K$222,MATCH("White",Sheet3!$A$1:$K$1,0),FALSE),IF(VLOOKUP($G2,Sheet3!$A$1:'Sheet3'!$K$222,MATCH("Yellow",Sheet3!$A$1:$K$1,0),FALSE)&gt;0,VLOOKUP($G2,Sheet3!$A$1:'Sheet3'!$K$222,MATCH("Yellow",Sheet3!$A$1:$K$1,0),FALSE)*5,0))))),0)),0)</f>
        <v>0</v>
      </c>
      <c r="AD2">
        <f>IFERROR(IF(VLOOKUP($H2,Sheet3!$A$1:'Sheet3'!$K$222,MATCH("Challenge",Sheet3!$A$1:'Sheet3'!$K$1,0),FALSE)&gt;=1,IFERROR(IF(VLOOKUP($H2,Sheet3!$A$1:'Sheet3'!$K$222,MATCH("Blue",Sheet3!$A$1:$K$1,0),FALSE)&gt;0,VLOOKUP($H2,Sheet3!$A$1:'Sheet3'!$K$222,MATCH("Blue",Sheet3!$A$1:$K$1,0),FALSE)*3,IF(VLOOKUP($H2,Sheet3!$A$1:'Sheet3'!$K$222,MATCH("Purple",Sheet3!$A$1:$K$1,0),FALSE)&gt;0,VLOOKUP($H2,Sheet3!$A$1:'Sheet3'!$K$222,MATCH("Purple",Sheet3!$A$1:$K$1,0),FALSE)*4,IF(VLOOKUP($H2,Sheet3!$A$1:'Sheet3'!$K$222,MATCH("Green",Sheet3!$A$1:$K$1,0),FALSE)&gt;0,VLOOKUP($H2,Sheet3!$A$1:'Sheet3'!$K$222,MATCH("Green",Sheet3!$A$1:$K$1,0),FALSE)*2,IF(VLOOKUP($H2,Sheet3!$A$1:'Sheet3'!$K$222,MATCH("White",Sheet3!$A$1:$K$1,0),FALSE)&gt;0,VLOOKUP($H2,Sheet3!$A$1:'Sheet3'!$K$222,MATCH("White",Sheet3!$A$1:$K$1,0),FALSE),IF(VLOOKUP($H2,Sheet3!$A$1:'Sheet3'!$K$222,MATCH("Yellow",Sheet3!$A$1:$K$1,0),FALSE)&gt;0,VLOOKUP($H2,Sheet3!$A$1:'Sheet3'!$K$222,MATCH("Yellow",Sheet3!$A$1:$K$1,0),FALSE)*5,0))))),0)/VLOOKUP($H2,Sheet3!$A$1:'Sheet3'!$K$222,MATCH("Challenge",Sheet3!$A$1:'Sheet3'!$K$1,0),FALSE),IFERROR(IF(VLOOKUP($H2,Sheet3!$A$1:'Sheet3'!$K$222,MATCH("Blue",Sheet3!$A$1:$K$1,0),FALSE)&gt;0,VLOOKUP($H2,Sheet3!$A$1:'Sheet3'!$K$222,MATCH("Blue",Sheet3!$A$1:$K$1,0),FALSE)*3,IF(VLOOKUP($H2,Sheet3!$A$1:'Sheet3'!$K$222,MATCH("Purple",Sheet3!$A$1:$K$1,0),FALSE)&gt;0,VLOOKUP($H2,Sheet3!$A$1:'Sheet3'!$K$222,MATCH("Purple",Sheet3!$A$1:$K$1,0),FALSE)*4,IF(VLOOKUP($H2,Sheet3!$A$1:'Sheet3'!$K$222,MATCH("Green",Sheet3!$A$1:$K$1,0),FALSE)&gt;0,VLOOKUP($H2,Sheet3!$A$1:'Sheet3'!$K$222,MATCH("Green",Sheet3!$A$1:$K$1,0),FALSE)*2,IF(VLOOKUP($H2,Sheet3!$A$1:'Sheet3'!$K$222,MATCH("White",Sheet3!$A$1:$K$1,0),FALSE)&gt;0,VLOOKUP($H2,Sheet3!$A$1:'Sheet3'!$K$222,MATCH("White",Sheet3!$A$1:$K$1,0),FALSE),IF(VLOOKUP($H2,Sheet3!$A$1:'Sheet3'!$K$222,MATCH("Yellow",Sheet3!$A$1:$K$1,0),FALSE)&gt;0,VLOOKUP($H2,Sheet3!$A$1:'Sheet3'!$K$222,MATCH("Yellow",Sheet3!$A$1:$K$1,0),FALSE)*5,0))))),0)),0)+IFERROR(IF(VLOOKUP($I2,Sheet3!$A$1:'Sheet3'!$K$222,MATCH("Challenge",Sheet3!$A$1:'Sheet3'!$K$1,0),FALSE)&gt;=1,IFERROR(IF(VLOOKUP($I2,Sheet3!$A$1:'Sheet3'!$K$222,MATCH("Blue",Sheet3!$A$1:$K$1,0),FALSE)&gt;0,VLOOKUP($I2,Sheet3!$A$1:'Sheet3'!$K$222,MATCH("Blue",Sheet3!$A$1:$K$1,0),FALSE)*3,IF(VLOOKUP($I2,Sheet3!$A$1:'Sheet3'!$K$222,MATCH("Purple",Sheet3!$A$1:$K$1,0),FALSE)&gt;0,VLOOKUP($I2,Sheet3!$A$1:'Sheet3'!$K$222,MATCH("Purple",Sheet3!$A$1:$K$1,0),FALSE)*4,IF(VLOOKUP($I2,Sheet3!$A$1:'Sheet3'!$K$222,MATCH("Green",Sheet3!$A$1:$K$1,0),FALSE)&gt;0,VLOOKUP($I2,Sheet3!$A$1:'Sheet3'!$K$222,MATCH("Green",Sheet3!$A$1:$K$1,0),FALSE)*2,IF(VLOOKUP($I2,Sheet3!$A$1:'Sheet3'!$K$222,MATCH("White",Sheet3!$A$1:$K$1,0),FALSE)&gt;0,VLOOKUP($I2,Sheet3!$A$1:'Sheet3'!$K$222,MATCH("White",Sheet3!$A$1:$K$1,0),FALSE),IF(VLOOKUP($I2,Sheet3!$A$1:'Sheet3'!$K$222,MATCH("Yellow",Sheet3!$A$1:$K$1,0),FALSE)&gt;0,VLOOKUP($I2,Sheet3!$A$1:'Sheet3'!$K$222,MATCH("Yellow",Sheet3!$A$1:$K$1,0),FALSE)*5,0))))),0)/VLOOKUP($I2,Sheet3!$A$1:'Sheet3'!$K$222,MATCH("Challenge",Sheet3!$A$1:'Sheet3'!$K$1,0),FALSE),IFERROR(IF(VLOOKUP($I2,Sheet3!$A$1:'Sheet3'!$K$222,MATCH("Blue",Sheet3!$A$1:$K$1,0),FALSE)&gt;0,VLOOKUP($I2,Sheet3!$A$1:'Sheet3'!$K$222,MATCH("Blue",Sheet3!$A$1:$K$1,0),FALSE)*3,IF(VLOOKUP($I2,Sheet3!$A$1:'Sheet3'!$K$222,MATCH("Purple",Sheet3!$A$1:$K$1,0),FALSE)&gt;0,VLOOKUP($I2,Sheet3!$A$1:'Sheet3'!$K$222,MATCH("Purple",Sheet3!$A$1:$K$1,0),FALSE)*4,IF(VLOOKUP($I2,Sheet3!$A$1:'Sheet3'!$K$222,MATCH("Green",Sheet3!$A$1:$K$1,0),FALSE)&gt;0,VLOOKUP($I2,Sheet3!$A$1:'Sheet3'!$K$222,MATCH("Green",Sheet3!$A$1:$K$1,0),FALSE)*2,IF(VLOOKUP($I2,Sheet3!$A$1:'Sheet3'!$K$222,MATCH("White",Sheet3!$A$1:$K$1,0),FALSE)&gt;0,VLOOKUP($I2,Sheet3!$A$1:'Sheet3'!$K$222,MATCH("White",Sheet3!$A$1:$K$1,0),FALSE),IF(VLOOKUP($I2,Sheet3!$A$1:'Sheet3'!$K$222,MATCH("Yellow",Sheet3!$A$1:$K$1,0),FALSE)&gt;0,VLOOKUP($I2,Sheet3!$A$1:'Sheet3'!$K$222,MATCH("Yellow",Sheet3!$A$1:$K$1,0),FALSE)*5,0))))),0)),0)</f>
        <v>0</v>
      </c>
      <c r="AE2">
        <f>IFERROR(IF(VLOOKUP($J2,Sheet3!$A$1:'Sheet3'!$K$222,MATCH("Challenge",Sheet3!$A$1:'Sheet3'!$K$1,0),FALSE)&gt;=1,IFERROR(IF(VLOOKUP($J2,Sheet3!$A$1:'Sheet3'!$K$222,MATCH("Blue",Sheet3!$A$1:$K$1,0),FALSE)&gt;0,VLOOKUP($J2,Sheet3!$A$1:'Sheet3'!$K$222,MATCH("Blue",Sheet3!$A$1:$K$1,0),FALSE)*3,IF(VLOOKUP($J2,Sheet3!$A$1:'Sheet3'!$K$222,MATCH("Purple",Sheet3!$A$1:$K$1,0),FALSE)&gt;0,VLOOKUP($J2,Sheet3!$A$1:'Sheet3'!$K$222,MATCH("Purple",Sheet3!$A$1:$K$1,0),FALSE)*4,IF(VLOOKUP($J2,Sheet3!$A$1:'Sheet3'!$K$222,MATCH("Green",Sheet3!$A$1:$K$1,0),FALSE)&gt;0,VLOOKUP($J2,Sheet3!$A$1:'Sheet3'!$K$222,MATCH("Green",Sheet3!$A$1:$K$1,0),FALSE)*2,IF(VLOOKUP($J2,Sheet3!$A$1:'Sheet3'!$K$222,MATCH("White",Sheet3!$A$1:$K$1,0),FALSE)&gt;0,VLOOKUP($J2,Sheet3!$A$1:'Sheet3'!$K$222,MATCH("White",Sheet3!$A$1:$K$1,0),FALSE),IF(VLOOKUP($J2,Sheet3!$A$1:'Sheet3'!$K$222,MATCH("Yellow",Sheet3!$A$1:$K$1,0),FALSE)&gt;0,VLOOKUP($J2,Sheet3!$A$1:'Sheet3'!$K$222,MATCH("Yellow",Sheet3!$A$1:$K$1,0),FALSE)*5,0))))),0)/VLOOKUP($J2,Sheet3!$A$1:'Sheet3'!$K$222,MATCH("Challenge",Sheet3!$A$1:'Sheet3'!$K$1,0),FALSE),IFERROR(IF(VLOOKUP($J2,Sheet3!$A$1:'Sheet3'!$K$222,MATCH("Blue",Sheet3!$A$1:$K$1,0),FALSE)&gt;0,VLOOKUP($J2,Sheet3!$A$1:'Sheet3'!$K$222,MATCH("Blue",Sheet3!$A$1:$K$1,0),FALSE)*3,IF(VLOOKUP($J2,Sheet3!$A$1:'Sheet3'!$K$222,MATCH("Purple",Sheet3!$A$1:$K$1,0),FALSE)&gt;0,VLOOKUP($J2,Sheet3!$A$1:'Sheet3'!$K$222,MATCH("Purple",Sheet3!$A$1:$K$1,0),FALSE)*4,IF(VLOOKUP($J2,Sheet3!$A$1:'Sheet3'!$K$222,MATCH("Green",Sheet3!$A$1:$K$1,0),FALSE)&gt;0,VLOOKUP($J2,Sheet3!$A$1:'Sheet3'!$K$222,MATCH("Green",Sheet3!$A$1:$K$1,0),FALSE)*2,IF(VLOOKUP($J2,Sheet3!$A$1:'Sheet3'!$K$222,MATCH("White",Sheet3!$A$1:$K$1,0),FALSE)&gt;0,VLOOKUP($J2,Sheet3!$A$1:'Sheet3'!$K$222,MATCH("White",Sheet3!$A$1:$K$1,0),FALSE),IF(VLOOKUP($J2,Sheet3!$A$1:'Sheet3'!$K$222,MATCH("Yellow",Sheet3!$A$1:$K$1,0),FALSE)&gt;0,VLOOKUP($J2,Sheet3!$A$1:'Sheet3'!$K$222,MATCH("Yellow",Sheet3!$A$1:$K$1,0),FALSE)*5,0))))),0)),0)+IFERROR(IF(VLOOKUP($K2,Sheet3!$A$1:'Sheet3'!$K$222,MATCH("Challenge",Sheet3!$A$1:'Sheet3'!$K$1,0),FALSE)&gt;=1,IFERROR(IF(VLOOKUP($K2,Sheet3!$A$1:'Sheet3'!$K$222,MATCH("Blue",Sheet3!$A$1:$K$1,0),FALSE)&gt;0,VLOOKUP($K2,Sheet3!$A$1:'Sheet3'!$K$222,MATCH("Blue",Sheet3!$A$1:$K$1,0),FALSE)*3,IF(VLOOKUP($K2,Sheet3!$A$1:'Sheet3'!$K$222,MATCH("Purple",Sheet3!$A$1:$K$1,0),FALSE)&gt;0,VLOOKUP($K2,Sheet3!$A$1:'Sheet3'!$K$222,MATCH("Purple",Sheet3!$A$1:$K$1,0),FALSE)*4,IF(VLOOKUP($K2,Sheet3!$A$1:'Sheet3'!$K$222,MATCH("Green",Sheet3!$A$1:$K$1,0),FALSE)&gt;0,VLOOKUP($K2,Sheet3!$A$1:'Sheet3'!$K$222,MATCH("Green",Sheet3!$A$1:$K$1,0),FALSE)*2,IF(VLOOKUP($K2,Sheet3!$A$1:'Sheet3'!$K$222,MATCH("White",Sheet3!$A$1:$K$1,0),FALSE)&gt;0,VLOOKUP($K2,Sheet3!$A$1:'Sheet3'!$K$222,MATCH("White",Sheet3!$A$1:$K$1,0),FALSE),IF(VLOOKUP($K2,Sheet3!$A$1:'Sheet3'!$K$222,MATCH("Yellow",Sheet3!$A$1:$K$1,0),FALSE)&gt;0,VLOOKUP($K2,Sheet3!$A$1:'Sheet3'!$K$222,MATCH("Yellow",Sheet3!$A$1:$K$1,0),FALSE)*5,0))))),0)/VLOOKUP($K2,Sheet3!$A$1:'Sheet3'!$K$222,MATCH("Challenge",Sheet3!$A$1:'Sheet3'!$K$1,0),FALSE),IFERROR(IF(VLOOKUP($K2,Sheet3!$A$1:'Sheet3'!$K$222,MATCH("Blue",Sheet3!$A$1:$K$1,0),FALSE)&gt;0,VLOOKUP($K2,Sheet3!$A$1:'Sheet3'!$K$222,MATCH("Blue",Sheet3!$A$1:$K$1,0),FALSE)*3,IF(VLOOKUP($K2,Sheet3!$A$1:'Sheet3'!$K$222,MATCH("Purple",Sheet3!$A$1:$K$1,0),FALSE)&gt;0,VLOOKUP($K2,Sheet3!$A$1:'Sheet3'!$K$222,MATCH("Purple",Sheet3!$A$1:$K$1,0),FALSE)*4,IF(VLOOKUP($K2,Sheet3!$A$1:'Sheet3'!$K$222,MATCH("Green",Sheet3!$A$1:$K$1,0),FALSE)&gt;0,VLOOKUP($K2,Sheet3!$A$1:'Sheet3'!$K$222,MATCH("Green",Sheet3!$A$1:$K$1,0),FALSE)*2,IF(VLOOKUP($K2,Sheet3!$A$1:'Sheet3'!$K$222,MATCH("White",Sheet3!$A$1:$K$1,0),FALSE)&gt;0,VLOOKUP($K2,Sheet3!$A$1:'Sheet3'!$K$222,MATCH("White",Sheet3!$A$1:$K$1,0),FALSE),IF(VLOOKUP($K2,Sheet3!$A$1:'Sheet3'!$K$222,MATCH("Yellow",Sheet3!$A$1:$K$1,0),FALSE)&gt;0,VLOOKUP($K2,Sheet3!$A$1:'Sheet3'!$K$222,MATCH("Yellow",Sheet3!$A$1:$K$1,0),FALSE)*5,0))))),0)),0)</f>
        <v>0</v>
      </c>
      <c r="AF2">
        <f>IFERROR(IF(VLOOKUP($L2,Sheet3!$A$1:'Sheet3'!$K$222,MATCH("Challenge",Sheet3!$A$1:'Sheet3'!$K$1,0),FALSE)&gt;=1,IFERROR(IF(VLOOKUP($L2,Sheet3!$A$1:'Sheet3'!$K$222,MATCH("Blue",Sheet3!$A$1:$K$1,0),FALSE)&gt;0,VLOOKUP($L2,Sheet3!$A$1:'Sheet3'!$K$222,MATCH("Blue",Sheet3!$A$1:$K$1,0),FALSE)*3,IF(VLOOKUP($L2,Sheet3!$A$1:'Sheet3'!$K$222,MATCH("Purple",Sheet3!$A$1:$K$1,0),FALSE)&gt;0,VLOOKUP($L2,Sheet3!$A$1:'Sheet3'!$K$222,MATCH("Purple",Sheet3!$A$1:$K$1,0),FALSE)*4,IF(VLOOKUP($L2,Sheet3!$A$1:'Sheet3'!$K$222,MATCH("Green",Sheet3!$A$1:$K$1,0),FALSE)&gt;0,VLOOKUP($L2,Sheet3!$A$1:'Sheet3'!$K$222,MATCH("Green",Sheet3!$A$1:$K$1,0),FALSE)*2,IF(VLOOKUP($L2,Sheet3!$A$1:'Sheet3'!$K$222,MATCH("White",Sheet3!$A$1:$K$1,0),FALSE)&gt;0,VLOOKUP($L2,Sheet3!$A$1:'Sheet3'!$K$222,MATCH("White",Sheet3!$A$1:$K$1,0),FALSE),IF(VLOOKUP($L2,Sheet3!$A$1:'Sheet3'!$K$222,MATCH("Yellow",Sheet3!$A$1:$K$1,0),FALSE)&gt;0,VLOOKUP($L2,Sheet3!$A$1:'Sheet3'!$K$222,MATCH("Yellow",Sheet3!$A$1:$K$1,0),FALSE)*5,0))))),0)/VLOOKUP($L2,Sheet3!$A$1:'Sheet3'!$K$222,MATCH("Challenge",Sheet3!$A$1:'Sheet3'!$K$1,0),FALSE),IFERROR(IF(VLOOKUP($L2,Sheet3!$A$1:'Sheet3'!$K$222,MATCH("Blue",Sheet3!$A$1:$K$1,0),FALSE)&gt;0,VLOOKUP($L2,Sheet3!$A$1:'Sheet3'!$K$222,MATCH("Blue",Sheet3!$A$1:$K$1,0),FALSE)*3,IF(VLOOKUP($L2,Sheet3!$A$1:'Sheet3'!$K$222,MATCH("Purple",Sheet3!$A$1:$K$1,0),FALSE)&gt;0,VLOOKUP($L2,Sheet3!$A$1:'Sheet3'!$K$222,MATCH("Purple",Sheet3!$A$1:$K$1,0),FALSE)*4,IF(VLOOKUP($L2,Sheet3!$A$1:'Sheet3'!$K$222,MATCH("Green",Sheet3!$A$1:$K$1,0),FALSE)&gt;0,VLOOKUP($L2,Sheet3!$A$1:'Sheet3'!$K$222,MATCH("Green",Sheet3!$A$1:$K$1,0),FALSE)*2,IF(VLOOKUP($L2,Sheet3!$A$1:'Sheet3'!$K$222,MATCH("White",Sheet3!$A$1:$K$1,0),FALSE)&gt;0,VLOOKUP($L2,Sheet3!$A$1:'Sheet3'!$K$222,MATCH("White",Sheet3!$A$1:$K$1,0),FALSE),IF(VLOOKUP($L2,Sheet3!$A$1:'Sheet3'!$K$222,MATCH("Yellow",Sheet3!$A$1:$K$1,0),FALSE)&gt;0,VLOOKUP($L2,Sheet3!$A$1:'Sheet3'!$K$222,MATCH("Yellow",Sheet3!$A$1:$K$1,0),FALSE)*5,0))))),0)),0)+IFERROR(IF(VLOOKUP($M2,Sheet3!$A$1:'Sheet3'!$K$222,MATCH("Challenge",Sheet3!$A$1:'Sheet3'!$K$1,0),FALSE)&gt;=1,IFERROR(IF(VLOOKUP($M2,Sheet3!$A$1:'Sheet3'!$K$222,MATCH("Blue",Sheet3!$A$1:$K$1,0),FALSE)&gt;0,VLOOKUP($M2,Sheet3!$A$1:'Sheet3'!$K$222,MATCH("Blue",Sheet3!$A$1:$K$1,0),FALSE)*3,IF(VLOOKUP($M2,Sheet3!$A$1:'Sheet3'!$K$222,MATCH("Purple",Sheet3!$A$1:$K$1,0),FALSE)&gt;0,VLOOKUP($M2,Sheet3!$A$1:'Sheet3'!$K$222,MATCH("Purple",Sheet3!$A$1:$K$1,0),FALSE)*4,IF(VLOOKUP($M2,Sheet3!$A$1:'Sheet3'!$K$222,MATCH("Green",Sheet3!$A$1:$K$1,0),FALSE)&gt;0,VLOOKUP($M2,Sheet3!$A$1:'Sheet3'!$K$222,MATCH("Green",Sheet3!$A$1:$K$1,0),FALSE)*2,IF(VLOOKUP($M2,Sheet3!$A$1:'Sheet3'!$K$222,MATCH("White",Sheet3!$A$1:$K$1,0),FALSE)&gt;0,VLOOKUP($M2,Sheet3!$A$1:'Sheet3'!$K$222,MATCH("White",Sheet3!$A$1:$K$1,0),FALSE),IF(VLOOKUP($M2,Sheet3!$A$1:'Sheet3'!$K$222,MATCH("Yellow",Sheet3!$A$1:$K$1,0),FALSE)&gt;0,VLOOKUP($M2,Sheet3!$A$1:'Sheet3'!$K$222,MATCH("Yellow",Sheet3!$A$1:$K$1,0),FALSE)*5,0))))),0)/VLOOKUP($M2,Sheet3!$A$1:'Sheet3'!$K$222,MATCH("Challenge",Sheet3!$A$1:'Sheet3'!$K$1,0),FALSE),IFERROR(IF(VLOOKUP($M2,Sheet3!$A$1:'Sheet3'!$K$222,MATCH("Blue",Sheet3!$A$1:$K$1,0),FALSE)&gt;0,VLOOKUP($M2,Sheet3!$A$1:'Sheet3'!$K$222,MATCH("Blue",Sheet3!$A$1:$K$1,0),FALSE)*3,IF(VLOOKUP($M2,Sheet3!$A$1:'Sheet3'!$K$222,MATCH("Purple",Sheet3!$A$1:$K$1,0),FALSE)&gt;0,VLOOKUP($M2,Sheet3!$A$1:'Sheet3'!$K$222,MATCH("Purple",Sheet3!$A$1:$K$1,0),FALSE)*4,IF(VLOOKUP($M2,Sheet3!$A$1:'Sheet3'!$K$222,MATCH("Green",Sheet3!$A$1:$K$1,0),FALSE)&gt;0,VLOOKUP($M2,Sheet3!$A$1:'Sheet3'!$K$222,MATCH("Green",Sheet3!$A$1:$K$1,0),FALSE)*2,IF(VLOOKUP($M2,Sheet3!$A$1:'Sheet3'!$K$222,MATCH("White",Sheet3!$A$1:$K$1,0),FALSE)&gt;0,VLOOKUP($M2,Sheet3!$A$1:'Sheet3'!$K$222,MATCH("White",Sheet3!$A$1:$K$1,0),FALSE),IF(VLOOKUP($M2,Sheet3!$A$1:'Sheet3'!$K$222,MATCH("Yellow",Sheet3!$A$1:$K$1,0),FALSE)&gt;0,VLOOKUP($M2,Sheet3!$A$1:'Sheet3'!$K$222,MATCH("Yellow",Sheet3!$A$1:$K$1,0),FALSE)*5,0))))),0)),0)</f>
        <v>0</v>
      </c>
      <c r="AG2">
        <f>IFERROR(IF(VLOOKUP($N2,Sheet3!$A$1:'Sheet3'!$K$222,MATCH("Challenge",Sheet3!$A$1:'Sheet3'!$K$1,0),FALSE)&gt;=1,IFERROR(IF(VLOOKUP($N2,Sheet3!$A$1:'Sheet3'!$K$222,MATCH("Blue",Sheet3!$A$1:$K$1,0),FALSE)&gt;0,VLOOKUP($N2,Sheet3!$A$1:'Sheet3'!$K$222,MATCH("Blue",Sheet3!$A$1:$K$1,0),FALSE)*3,IF(VLOOKUP($N2,Sheet3!$A$1:'Sheet3'!$K$222,MATCH("Purple",Sheet3!$A$1:$K$1,0),FALSE)&gt;0,VLOOKUP($N2,Sheet3!$A$1:'Sheet3'!$K$222,MATCH("Purple",Sheet3!$A$1:$K$1,0),FALSE)*4,IF(VLOOKUP($N2,Sheet3!$A$1:'Sheet3'!$K$222,MATCH("Green",Sheet3!$A$1:$K$1,0),FALSE)&gt;0,VLOOKUP($N2,Sheet3!$A$1:'Sheet3'!$K$222,MATCH("Green",Sheet3!$A$1:$K$1,0),FALSE)*2,IF(VLOOKUP($N2,Sheet3!$A$1:'Sheet3'!$K$222,MATCH("White",Sheet3!$A$1:$K$1,0),FALSE)&gt;0,VLOOKUP($N2,Sheet3!$A$1:'Sheet3'!$K$222,MATCH("White",Sheet3!$A$1:$K$1,0),FALSE),IF(VLOOKUP($N2,Sheet3!$A$1:'Sheet3'!$K$222,MATCH("Yellow",Sheet3!$A$1:$K$1,0),FALSE)&gt;0,VLOOKUP($N2,Sheet3!$A$1:'Sheet3'!$K$222,MATCH("Yellow",Sheet3!$A$1:$K$1,0),FALSE)*5,0))))),0)/VLOOKUP($N2,Sheet3!$A$1:'Sheet3'!$K$222,MATCH("Challenge",Sheet3!$A$1:'Sheet3'!$K$1,0),FALSE),IFERROR(IF(VLOOKUP($N2,Sheet3!$A$1:'Sheet3'!$K$222,MATCH("Blue",Sheet3!$A$1:$K$1,0),FALSE)&gt;0,VLOOKUP($N2,Sheet3!$A$1:'Sheet3'!$K$222,MATCH("Blue",Sheet3!$A$1:$K$1,0),FALSE)*3,IF(VLOOKUP($N2,Sheet3!$A$1:'Sheet3'!$K$222,MATCH("Purple",Sheet3!$A$1:$K$1,0),FALSE)&gt;0,VLOOKUP($N2,Sheet3!$A$1:'Sheet3'!$K$222,MATCH("Purple",Sheet3!$A$1:$K$1,0),FALSE)*4,IF(VLOOKUP($N2,Sheet3!$A$1:'Sheet3'!$K$222,MATCH("Green",Sheet3!$A$1:$K$1,0),FALSE)&gt;0,VLOOKUP($N2,Sheet3!$A$1:'Sheet3'!$K$222,MATCH("Green",Sheet3!$A$1:$K$1,0),FALSE)*2,IF(VLOOKUP($N2,Sheet3!$A$1:'Sheet3'!$K$222,MATCH("White",Sheet3!$A$1:$K$1,0),FALSE)&gt;0,VLOOKUP($N2,Sheet3!$A$1:'Sheet3'!$K$222,MATCH("White",Sheet3!$A$1:$K$1,0),FALSE),IF(VLOOKUP($N2,Sheet3!$A$1:'Sheet3'!$K$222,MATCH("Yellow",Sheet3!$A$1:$K$1,0),FALSE)&gt;0,VLOOKUP($N2,Sheet3!$A$1:'Sheet3'!$K$222,MATCH("Yellow",Sheet3!$A$1:$K$1,0),FALSE)*5,0))))),0)),0)+IFERROR(IF(VLOOKUP($O2,Sheet3!$A$1:'Sheet3'!$K$222,MATCH("Challenge",Sheet3!$A$1:'Sheet3'!$K$1,0),FALSE)&gt;=1,IFERROR(IF(VLOOKUP($O2,Sheet3!$A$1:'Sheet3'!$K$222,MATCH("Blue",Sheet3!$A$1:$K$1,0),FALSE)&gt;0,VLOOKUP($O2,Sheet3!$A$1:'Sheet3'!$K$222,MATCH("Blue",Sheet3!$A$1:$K$1,0),FALSE)*3,IF(VLOOKUP($O2,Sheet3!$A$1:'Sheet3'!$K$222,MATCH("Purple",Sheet3!$A$1:$K$1,0),FALSE)&gt;0,VLOOKUP($O2,Sheet3!$A$1:'Sheet3'!$K$222,MATCH("Purple",Sheet3!$A$1:$K$1,0),FALSE)*4,IF(VLOOKUP($O2,Sheet3!$A$1:'Sheet3'!$K$222,MATCH("Green",Sheet3!$A$1:$K$1,0),FALSE)&gt;0,VLOOKUP($O2,Sheet3!$A$1:'Sheet3'!$K$222,MATCH("Green",Sheet3!$A$1:$K$1,0),FALSE)*2,IF(VLOOKUP($O2,Sheet3!$A$1:'Sheet3'!$K$222,MATCH("White",Sheet3!$A$1:$K$1,0),FALSE)&gt;0,VLOOKUP($O2,Sheet3!$A$1:'Sheet3'!$K$222,MATCH("White",Sheet3!$A$1:$K$1,0),FALSE),IF(VLOOKUP($O2,Sheet3!$A$1:'Sheet3'!$K$222,MATCH("Yellow",Sheet3!$A$1:$K$1,0),FALSE)&gt;0,VLOOKUP($O2,Sheet3!$A$1:'Sheet3'!$K$222,MATCH("Yellow",Sheet3!$A$1:$K$1,0),FALSE)*5,0))))),0)/VLOOKUP($O2,Sheet3!$A$1:'Sheet3'!$K$222,MATCH("Challenge",Sheet3!$A$1:'Sheet3'!$K$1,0),FALSE),IFERROR(IF(VLOOKUP($O2,Sheet3!$A$1:'Sheet3'!$K$222,MATCH("Blue",Sheet3!$A$1:$K$1,0),FALSE)&gt;0,VLOOKUP($O2,Sheet3!$A$1:'Sheet3'!$K$222,MATCH("Blue",Sheet3!$A$1:$K$1,0),FALSE)*3,IF(VLOOKUP($O2,Sheet3!$A$1:'Sheet3'!$K$222,MATCH("Purple",Sheet3!$A$1:$K$1,0),FALSE)&gt;0,VLOOKUP($O2,Sheet3!$A$1:'Sheet3'!$K$222,MATCH("Purple",Sheet3!$A$1:$K$1,0),FALSE)*4,IF(VLOOKUP($O2,Sheet3!$A$1:'Sheet3'!$K$222,MATCH("Green",Sheet3!$A$1:$K$1,0),FALSE)&gt;0,VLOOKUP($O2,Sheet3!$A$1:'Sheet3'!$K$222,MATCH("Green",Sheet3!$A$1:$K$1,0),FALSE)*2,IF(VLOOKUP($O2,Sheet3!$A$1:'Sheet3'!$K$222,MATCH("White",Sheet3!$A$1:$K$1,0),FALSE)&gt;0,VLOOKUP($O2,Sheet3!$A$1:'Sheet3'!$K$222,MATCH("White",Sheet3!$A$1:$K$1,0),FALSE),IF(VLOOKUP($O2,Sheet3!$A$1:'Sheet3'!$K$222,MATCH("Yellow",Sheet3!$A$1:$K$1,0),FALSE)&gt;0,VLOOKUP($O2,Sheet3!$A$1:'Sheet3'!$K$222,MATCH("Yellow",Sheet3!$A$1:$K$1,0),FALSE)*5,0))))),0)),0)</f>
        <v>0</v>
      </c>
      <c r="AH2">
        <f>VLOOKUP($D2,Sheet3!$A$1:'Sheet3'!$K$222,4,FALSE)</f>
        <v>0</v>
      </c>
      <c r="AI2">
        <f>VLOOKUP($D2,Sheet3!$A$1:'Sheet3'!$K$222,5,FALSE)</f>
        <v>0</v>
      </c>
    </row>
    <row r="3" spans="1:35" x14ac:dyDescent="0.25">
      <c r="A3" t="s">
        <v>143</v>
      </c>
      <c r="B3">
        <f>INDEX('Ingredients(Full)'!$A$1:$AA$180,MATCH(Score!$A3,'Ingredients(Full)'!$A$1:$A$180,0),MATCH(Score!B$1,'Ingredients(Full)'!$A$1:$AA$1,0))</f>
        <v>1</v>
      </c>
      <c r="C3">
        <f t="shared" si="0"/>
        <v>1</v>
      </c>
      <c r="D3" t="str">
        <f>IF(D$1&lt;=$B3,INDEX('Ingredients(Full)'!$A$1:$AA$180,MATCH(Score!$A3,'Ingredients(Full)'!$A$1:$A$180,0),MATCH(Score!D$1,'Ingredients(Full)'!$A$1:$AA$1,0)),"")</f>
        <v>Mk 1 Arakyd Droid Caller</v>
      </c>
      <c r="E3" t="str">
        <f>IF(E$1&lt;=$B3,INDEX('Ingredients(Full)'!$A$1:$AA$140,MATCH(Score!$A3,'Ingredients(Full)'!$A$1:$A$140,0),MATCH(Score!E$1,'Ingredients(Full)'!$A$1:$AA$1,0)),"")</f>
        <v/>
      </c>
      <c r="F3" t="str">
        <f>IF(F$1&lt;=$B3,INDEX('Ingredients(Full)'!$A$1:$AA$140,MATCH(Score!$A3,'Ingredients(Full)'!$A$1:$A$140,0),MATCH(Score!F$1,'Ingredients(Full)'!$A$1:$AA$1,0)),"")</f>
        <v/>
      </c>
      <c r="G3" t="str">
        <f>IF(G$1&lt;=$B3,INDEX('Ingredients(Full)'!$A$1:$AA$140,MATCH(Score!$A3,'Ingredients(Full)'!$A$1:$A$140,0),MATCH(Score!G$1,'Ingredients(Full)'!$A$1:$AA$1,0)),"")</f>
        <v/>
      </c>
      <c r="H3" t="str">
        <f>IF(H$1&lt;=$B3,INDEX('Ingredients(Full)'!$A$1:$AA$140,MATCH(Score!$A3,'Ingredients(Full)'!$A$1:$A$140,0),MATCH(Score!H$1,'Ingredients(Full)'!$A$1:$AA$1,0)),"")</f>
        <v/>
      </c>
      <c r="I3" t="str">
        <f>IF(I$1&lt;=$B3,INDEX('Ingredients(Full)'!$A$1:$AA$140,MATCH(Score!$A3,'Ingredients(Full)'!$A$1:$A$140,0),MATCH(Score!I$1,'Ingredients(Full)'!$A$1:$AA$1,0)),"")</f>
        <v/>
      </c>
      <c r="J3" t="str">
        <f>IF(J$1&lt;=$B3,INDEX('Ingredients(Full)'!$A$1:$AA$140,MATCH(Score!$A3,'Ingredients(Full)'!$A$1:$A$140,0),MATCH(Score!J$1,'Ingredients(Full)'!$A$1:$AA$1,0)),"")</f>
        <v/>
      </c>
      <c r="K3" t="str">
        <f>IF(K$1&lt;=$B3,INDEX('Ingredients(Full)'!$A$1:$AA$140,MATCH(Score!$A3,'Ingredients(Full)'!$A$1:$A$140,0),MATCH(Score!K$1,'Ingredients(Full)'!$A$1:$AA$1,0)),"")</f>
        <v/>
      </c>
      <c r="L3" t="str">
        <f>IF(L$1&lt;=$B3,INDEX('Ingredients(Full)'!$A$1:$AA$140,MATCH(Score!$A3,'Ingredients(Full)'!$A$1:$A$140,0),MATCH(Score!L$1,'Ingredients(Full)'!$A$1:$AA$1,0)),"")</f>
        <v/>
      </c>
      <c r="M3" t="str">
        <f>IF(M$1&lt;=$B3,INDEX('Ingredients(Full)'!$A$1:$AA$140,MATCH(Score!$A3,'Ingredients(Full)'!$A$1:$A$140,0),MATCH(Score!M$1,'Ingredients(Full)'!$A$1:$AA$1,0)),"")</f>
        <v/>
      </c>
      <c r="N3" t="str">
        <f>IF(N$1&lt;=$B3,INDEX('Ingredients(Full)'!$A$1:$AA$140,MATCH(Score!$A3,'Ingredients(Full)'!$A$1:$A$140,0),MATCH(Score!N$1,'Ingredients(Full)'!$A$1:$AA$1,0)),"")</f>
        <v/>
      </c>
      <c r="O3" t="str">
        <f>IF(O$1&lt;=$B3,INDEX('Ingredients(Full)'!$A$1:$AA$140,MATCH(Score!$A3,'Ingredients(Full)'!$A$1:$A$140,0),MATCH(Score!O$1,'Ingredients(Full)'!$A$1:$AA$1,0)),"")</f>
        <v/>
      </c>
      <c r="P3">
        <f>IF(VALUE(RIGHT(P$1,LEN(P$1)-1))&lt;=$B3,INDEX('Ingredients(Full)'!$A$1:$AA$140,MATCH(Score!$A3,'Ingredients(Full)'!$A$1:$A$140,0),MATCH(Score!P$1,'Ingredients(Full)'!$A$1:$AA$1,0)),"")</f>
        <v>1</v>
      </c>
      <c r="Q3" t="str">
        <f>IF(VALUE(RIGHT(Q$1,LEN(Q$1)-1))&lt;=$B3,INDEX('Ingredients(Full)'!$A$1:$AA$140,MATCH(Score!$A3,'Ingredients(Full)'!$A$1:$A$140,0),MATCH(Score!Q$1,'Ingredients(Full)'!$A$1:$AA$1,0)),"")</f>
        <v/>
      </c>
      <c r="R3" t="str">
        <f>IF(VALUE(RIGHT(R$1,LEN(R$1)-1))&lt;=$B3,INDEX('Ingredients(Full)'!$A$1:$AA$140,MATCH(Score!$A3,'Ingredients(Full)'!$A$1:$A$140,0),MATCH(Score!R$1,'Ingredients(Full)'!$A$1:$AA$1,0)),"")</f>
        <v/>
      </c>
      <c r="S3" t="str">
        <f>IF(VALUE(RIGHT(S$1,LEN(S$1)-1))&lt;=$B3,INDEX('Ingredients(Full)'!$A$1:$AA$140,MATCH(Score!$A3,'Ingredients(Full)'!$A$1:$A$140,0),MATCH(Score!S$1,'Ingredients(Full)'!$A$1:$AA$1,0)),"")</f>
        <v/>
      </c>
      <c r="T3" t="str">
        <f>IF(VALUE(RIGHT(T$1,LEN(T$1)-1))&lt;=$B3,INDEX('Ingredients(Full)'!$A$1:$AA$140,MATCH(Score!$A3,'Ingredients(Full)'!$A$1:$A$140,0),MATCH(Score!T$1,'Ingredients(Full)'!$A$1:$AA$1,0)),"")</f>
        <v/>
      </c>
      <c r="U3" t="str">
        <f>IF(VALUE(RIGHT(U$1,LEN(U$1)-1))&lt;=$B3,INDEX('Ingredients(Full)'!$A$1:$AA$140,MATCH(Score!$A3,'Ingredients(Full)'!$A$1:$A$140,0),MATCH(Score!U$1,'Ingredients(Full)'!$A$1:$AA$1,0)),"")</f>
        <v/>
      </c>
      <c r="V3" t="str">
        <f>IF(VALUE(RIGHT(V$1,LEN(V$1)-1))&lt;=$B3,INDEX('Ingredients(Full)'!$A$1:$AA$140,MATCH(Score!$A3,'Ingredients(Full)'!$A$1:$A$140,0),MATCH(Score!V$1,'Ingredients(Full)'!$A$1:$AA$1,0)),"")</f>
        <v/>
      </c>
      <c r="W3" t="str">
        <f>IF(VALUE(RIGHT(W$1,LEN(W$1)-1))&lt;=$B3,INDEX('Ingredients(Full)'!$A$1:$AA$140,MATCH(Score!$A3,'Ingredients(Full)'!$A$1:$A$140,0),MATCH(Score!W$1,'Ingredients(Full)'!$A$1:$AA$1,0)),"")</f>
        <v/>
      </c>
      <c r="X3" t="str">
        <f>IF(VALUE(RIGHT(X$1,LEN(X$1)-1))&lt;=$B3,INDEX('Ingredients(Full)'!$A$1:$AA$140,MATCH(Score!$A3,'Ingredients(Full)'!$A$1:$A$140,0),MATCH(Score!X$1,'Ingredients(Full)'!$A$1:$AA$1,0)),"")</f>
        <v/>
      </c>
      <c r="Y3" t="str">
        <f>IF(VALUE(RIGHT(Y$1,LEN(Y$1)-1))&lt;=$B3,INDEX('Ingredients(Full)'!$A$1:$AA$140,MATCH(Score!$A3,'Ingredients(Full)'!$A$1:$A$140,0),MATCH(Score!Y$1,'Ingredients(Full)'!$A$1:$AA$1,0)),"")</f>
        <v/>
      </c>
      <c r="Z3" t="str">
        <f>IF(VALUE(RIGHT(Z$1,LEN(Z$1)-1))&lt;=$B3,INDEX('Ingredients(Full)'!$A$1:$AA$140,MATCH(Score!$A3,'Ingredients(Full)'!$A$1:$A$140,0),MATCH(Score!Z$1,'Ingredients(Full)'!$A$1:$AA$1,0)),"")</f>
        <v/>
      </c>
      <c r="AA3" t="str">
        <f>IF(VALUE(RIGHT(AA$1,LEN(AA$1)-1))&lt;=$B3,INDEX('Ingredients(Full)'!$A$1:$AA$140,MATCH(Score!$A3,'Ingredients(Full)'!$A$1:$A$140,0),MATCH(Score!AA$1,'Ingredients(Full)'!$A$1:$AA$1,0)),"")</f>
        <v/>
      </c>
      <c r="AB3">
        <f>IFERROR(IF(VLOOKUP($D3,Sheet3!$A$1:'Sheet3'!$K$222,MATCH("Challenge",Sheet3!$A$1:'Sheet3'!$K$1,0),FALSE)&gt;=1,IFERROR(IF(VLOOKUP($D3,Sheet3!$A$1:'Sheet3'!$K$222,MATCH("Blue",Sheet3!$A$1:$K$1,0),FALSE)&gt;0,VLOOKUP($D3,Sheet3!$A$1:'Sheet3'!$K$222,MATCH("Blue",Sheet3!$A$1:$K$1,0),FALSE)*3,IF(VLOOKUP($D3,Sheet3!$A$1:'Sheet3'!$K$222,MATCH("Purple",Sheet3!$A$1:$K$1,0),FALSE)&gt;0,VLOOKUP($D3,Sheet3!$A$1:'Sheet3'!$K$222,MATCH("Purple",Sheet3!$A$1:$K$1,0),FALSE)*4,IF(VLOOKUP($D3,Sheet3!$A$1:'Sheet3'!$K$222,MATCH("Green",Sheet3!$A$1:$K$1,0),FALSE)&gt;0,VLOOKUP($D3,Sheet3!$A$1:'Sheet3'!$K$222,MATCH("Green",Sheet3!$A$1:$K$1,0),FALSE)*2,IF(VLOOKUP($D3,Sheet3!$A$1:'Sheet3'!$K$222,MATCH("White",Sheet3!$A$1:$K$1,0),FALSE)&gt;0,VLOOKUP($D3,Sheet3!$A$1:'Sheet3'!$K$222,MATCH("White",Sheet3!$A$1:$K$1,0),FALSE),IF(VLOOKUP($D3,Sheet3!$A$1:'Sheet3'!$K$222,MATCH("Yellow",Sheet3!$A$1:$K$1,0),FALSE)&gt;0,VLOOKUP($D3,Sheet3!$A$1:'Sheet3'!$K$222,MATCH("Yellow",Sheet3!$A$1:$K$1,0),FALSE)*2.5,0))))),0)/VLOOKUP($D3,Sheet3!$A$1:'Sheet3'!$K$222,MATCH("Challenge",Sheet3!$A$1:'Sheet3'!$K$1,0),FALSE),IFERROR(IF(VLOOKUP($D3,Sheet3!$A$1:'Sheet3'!$K$222,MATCH("Blue",Sheet3!$A$1:$K$1,0),FALSE)&gt;0,VLOOKUP($D3,Sheet3!$A$1:'Sheet3'!$K$222,MATCH("Blue",Sheet3!$A$1:$K$1,0),FALSE)*3,IF(VLOOKUP($D3,Sheet3!$A$1:'Sheet3'!$K$222,MATCH("Purple",Sheet3!$A$1:$K$1,0),FALSE)&gt;0,VLOOKUP($D3,Sheet3!$A$1:'Sheet3'!$K$222,MATCH("Purple",Sheet3!$A$1:$K$1,0),FALSE)*4,IF(VLOOKUP($D3,Sheet3!$A$1:'Sheet3'!$K$222,MATCH("Green",Sheet3!$A$1:$K$1,0),FALSE)&gt;0,VLOOKUP($D3,Sheet3!$A$1:'Sheet3'!$K$222,MATCH("Green",Sheet3!$A$1:$K$1,0),FALSE)*2,IF(VLOOKUP($D3,Sheet3!$A$1:'Sheet3'!$K$222,MATCH("White",Sheet3!$A$1:$K$1,0),FALSE)&gt;0,VLOOKUP($D3,Sheet3!$A$1:'Sheet3'!$K$222,MATCH("White",Sheet3!$A$1:$K$1,0),FALSE),IF(VLOOKUP($D3,Sheet3!$A$1:'Sheet3'!$K$222,MATCH("Yellow",Sheet3!$A$1:$K$1,0),FALSE)&gt;0,VLOOKUP($D3,Sheet3!$A$1:'Sheet3'!$K$222,MATCH("Yellow",Sheet3!$A$1:$K$1,0),FALSE)*2.5,0))))),0)),0)+IFERROR(IF(VLOOKUP($E3,Sheet3!$A$1:'Sheet3'!$K$222,MATCH("Challenge",Sheet3!$A$1:'Sheet3'!$K$1,0),FALSE)&gt;=1,IFERROR(IF(VLOOKUP($E3,Sheet3!$A$1:'Sheet3'!$K$222,MATCH("Blue",Sheet3!$A$1:$K$1,0),FALSE)&gt;0,VLOOKUP($E3,Sheet3!$A$1:'Sheet3'!$K$222,MATCH("Blue",Sheet3!$A$1:$K$1,0),FALSE)*3,IF(VLOOKUP($E3,Sheet3!$A$1:'Sheet3'!$K$222,MATCH("Purple",Sheet3!$A$1:$K$1,0),FALSE)&gt;0,VLOOKUP($E3,Sheet3!$A$1:'Sheet3'!$K$222,MATCH("Purple",Sheet3!$A$1:$K$1,0),FALSE)*4,IF(VLOOKUP($E3,Sheet3!$A$1:'Sheet3'!$K$222,MATCH("Green",Sheet3!$A$1:$K$1,0),FALSE)&gt;0,VLOOKUP($E3,Sheet3!$A$1:'Sheet3'!$K$222,MATCH("Green",Sheet3!$A$1:$K$1,0),FALSE)*2,IF(VLOOKUP($E3,Sheet3!$A$1:'Sheet3'!$K$222,MATCH("White",Sheet3!$A$1:$K$1,0),FALSE)&gt;0,VLOOKUP($E3,Sheet3!$A$1:'Sheet3'!$K$222,MATCH("White",Sheet3!$A$1:$K$1,0),FALSE),IF(VLOOKUP($E3,Sheet3!$A$1:'Sheet3'!$K$222,MATCH("Yellow",Sheet3!$A$1:$K$1,0),FALSE)&gt;0,VLOOKUP($E3,Sheet3!$A$1:'Sheet3'!$K$222,MATCH("Yellow",Sheet3!$A$1:$K$1,0),FALSE)*2.5,0))))),0)/VLOOKUP($E3,Sheet3!$A$1:'Sheet3'!$K$222,MATCH("Challenge",Sheet3!$A$1:'Sheet3'!$K$1,0),FALSE),IFERROR(IF(VLOOKUP($E3,Sheet3!$A$1:'Sheet3'!$K$222,MATCH("Blue",Sheet3!$A$1:$K$1,0),FALSE)&gt;0,VLOOKUP($E3,Sheet3!$A$1:'Sheet3'!$K$222,MATCH("Blue",Sheet3!$A$1:$K$1,0),FALSE)*3,IF(VLOOKUP($E3,Sheet3!$A$1:'Sheet3'!$K$222,MATCH("Purple",Sheet3!$A$1:$K$1,0),FALSE)&gt;0,VLOOKUP($E3,Sheet3!$A$1:'Sheet3'!$K$222,MATCH("Purple",Sheet3!$A$1:$K$1,0),FALSE)*4,IF(VLOOKUP($E3,Sheet3!$A$1:'Sheet3'!$K$222,MATCH("Green",Sheet3!$A$1:$K$1,0),FALSE)&gt;0,VLOOKUP($E3,Sheet3!$A$1:'Sheet3'!$K$222,MATCH("Green",Sheet3!$A$1:$K$1,0),FALSE)*2,IF(VLOOKUP($E3,Sheet3!$A$1:'Sheet3'!$K$222,MATCH("White",Sheet3!$A$1:$K$1,0),FALSE)&gt;0,VLOOKUP($E3,Sheet3!$A$1:'Sheet3'!$K$222,MATCH("White",Sheet3!$A$1:$K$1,0),FALSE),IF(VLOOKUP($E3,Sheet3!$A$1:'Sheet3'!$K$222,MATCH("Yellow",Sheet3!$A$1:$K$1,0),FALSE)&gt;0,VLOOKUP($E3,Sheet3!$A$1:'Sheet3'!$K$222,MATCH("Yellow",Sheet3!$A$1:$K$1,0),FALSE)*2.5,0))))),0)),0)</f>
        <v>1</v>
      </c>
      <c r="AC3">
        <f>IFERROR(IF(VLOOKUP($F3,Sheet3!$A$1:'Sheet3'!$K$222,MATCH("Challenge",Sheet3!$A$1:'Sheet3'!$K$1,0),FALSE)&gt;=1,IFERROR(IF(VLOOKUP($F3,Sheet3!$A$1:'Sheet3'!$K$222,MATCH("Blue",Sheet3!$A$1:$K$1,0),FALSE)&gt;0,VLOOKUP($F3,Sheet3!$A$1:'Sheet3'!$K$222,MATCH("Blue",Sheet3!$A$1:$K$1,0),FALSE)*3,IF(VLOOKUP($F3,Sheet3!$A$1:'Sheet3'!$K$222,MATCH("Purple",Sheet3!$A$1:$K$1,0),FALSE)&gt;0,VLOOKUP($F3,Sheet3!$A$1:'Sheet3'!$K$222,MATCH("Purple",Sheet3!$A$1:$K$1,0),FALSE)*4,IF(VLOOKUP($F3,Sheet3!$A$1:'Sheet3'!$K$222,MATCH("Green",Sheet3!$A$1:$K$1,0),FALSE)&gt;0,VLOOKUP($F3,Sheet3!$A$1:'Sheet3'!$K$222,MATCH("Green",Sheet3!$A$1:$K$1,0),FALSE)*2,IF(VLOOKUP($F3,Sheet3!$A$1:'Sheet3'!$K$222,MATCH("White",Sheet3!$A$1:$K$1,0),FALSE)&gt;0,VLOOKUP($F3,Sheet3!$A$1:'Sheet3'!$K$222,MATCH("White",Sheet3!$A$1:$K$1,0),FALSE),IF(VLOOKUP($F3,Sheet3!$A$1:'Sheet3'!$K$222,MATCH("Yellow",Sheet3!$A$1:$K$1,0),FALSE)&gt;0,VLOOKUP($F3,Sheet3!$A$1:'Sheet3'!$K$222,MATCH("Yellow",Sheet3!$A$1:$K$1,0),FALSE)*5,0))))),0)/VLOOKUP($F3,Sheet3!$A$1:'Sheet3'!$K$222,MATCH("Challenge",Sheet3!$A$1:'Sheet3'!$K$1,0),FALSE),IFERROR(IF(VLOOKUP($F3,Sheet3!$A$1:'Sheet3'!$K$222,MATCH("Blue",Sheet3!$A$1:$K$1,0),FALSE)&gt;0,VLOOKUP($F3,Sheet3!$A$1:'Sheet3'!$K$222,MATCH("Blue",Sheet3!$A$1:$K$1,0),FALSE)*3,IF(VLOOKUP($F3,Sheet3!$A$1:'Sheet3'!$K$222,MATCH("Purple",Sheet3!$A$1:$K$1,0),FALSE)&gt;0,VLOOKUP($F3,Sheet3!$A$1:'Sheet3'!$K$222,MATCH("Purple",Sheet3!$A$1:$K$1,0),FALSE)*4,IF(VLOOKUP($F3,Sheet3!$A$1:'Sheet3'!$K$222,MATCH("Green",Sheet3!$A$1:$K$1,0),FALSE)&gt;0,VLOOKUP($F3,Sheet3!$A$1:'Sheet3'!$K$222,MATCH("Green",Sheet3!$A$1:$K$1,0),FALSE)*2,IF(VLOOKUP($F3,Sheet3!$A$1:'Sheet3'!$K$222,MATCH("White",Sheet3!$A$1:$K$1,0),FALSE)&gt;0,VLOOKUP($F3,Sheet3!$A$1:'Sheet3'!$K$222,MATCH("White",Sheet3!$A$1:$K$1,0),FALSE),IF(VLOOKUP($F3,Sheet3!$A$1:'Sheet3'!$K$222,MATCH("Yellow",Sheet3!$A$1:$K$1,0),FALSE)&gt;0,VLOOKUP($F3,Sheet3!$A$1:'Sheet3'!$K$222,MATCH("Yellow",Sheet3!$A$1:$K$1,0),FALSE)*5,0))))),0)),0)+IFERROR(IF(VLOOKUP($G3,Sheet3!$A$1:'Sheet3'!$K$222,MATCH("Challenge",Sheet3!$A$1:'Sheet3'!$K$1,0),FALSE)&gt;=1,IFERROR(IF(VLOOKUP($G3,Sheet3!$A$1:'Sheet3'!$K$222,MATCH("Blue",Sheet3!$A$1:$K$1,0),FALSE)&gt;0,VLOOKUP($G3,Sheet3!$A$1:'Sheet3'!$K$222,MATCH("Blue",Sheet3!$A$1:$K$1,0),FALSE)*3,IF(VLOOKUP($G3,Sheet3!$A$1:'Sheet3'!$K$222,MATCH("Purple",Sheet3!$A$1:$K$1,0),FALSE)&gt;0,VLOOKUP($G3,Sheet3!$A$1:'Sheet3'!$K$222,MATCH("Purple",Sheet3!$A$1:$K$1,0),FALSE)*4,IF(VLOOKUP($G3,Sheet3!$A$1:'Sheet3'!$K$222,MATCH("Green",Sheet3!$A$1:$K$1,0),FALSE)&gt;0,VLOOKUP($G3,Sheet3!$A$1:'Sheet3'!$K$222,MATCH("Green",Sheet3!$A$1:$K$1,0),FALSE)*2,IF(VLOOKUP($G3,Sheet3!$A$1:'Sheet3'!$K$222,MATCH("White",Sheet3!$A$1:$K$1,0),FALSE)&gt;0,VLOOKUP($G3,Sheet3!$A$1:'Sheet3'!$K$222,MATCH("White",Sheet3!$A$1:$K$1,0),FALSE),IF(VLOOKUP($G3,Sheet3!$A$1:'Sheet3'!$K$222,MATCH("Yellow",Sheet3!$A$1:$K$1,0),FALSE)&gt;0,VLOOKUP($G3,Sheet3!$A$1:'Sheet3'!$K$222,MATCH("Yellow",Sheet3!$A$1:$K$1,0),FALSE)*5,0))))),0)/VLOOKUP($G3,Sheet3!$A$1:'Sheet3'!$K$222,MATCH("Challenge",Sheet3!$A$1:'Sheet3'!$K$1,0),FALSE),IFERROR(IF(VLOOKUP($G3,Sheet3!$A$1:'Sheet3'!$K$222,MATCH("Blue",Sheet3!$A$1:$K$1,0),FALSE)&gt;0,VLOOKUP($G3,Sheet3!$A$1:'Sheet3'!$K$222,MATCH("Blue",Sheet3!$A$1:$K$1,0),FALSE)*3,IF(VLOOKUP($G3,Sheet3!$A$1:'Sheet3'!$K$222,MATCH("Purple",Sheet3!$A$1:$K$1,0),FALSE)&gt;0,VLOOKUP($G3,Sheet3!$A$1:'Sheet3'!$K$222,MATCH("Purple",Sheet3!$A$1:$K$1,0),FALSE)*4,IF(VLOOKUP($G3,Sheet3!$A$1:'Sheet3'!$K$222,MATCH("Green",Sheet3!$A$1:$K$1,0),FALSE)&gt;0,VLOOKUP($G3,Sheet3!$A$1:'Sheet3'!$K$222,MATCH("Green",Sheet3!$A$1:$K$1,0),FALSE)*2,IF(VLOOKUP($G3,Sheet3!$A$1:'Sheet3'!$K$222,MATCH("White",Sheet3!$A$1:$K$1,0),FALSE)&gt;0,VLOOKUP($G3,Sheet3!$A$1:'Sheet3'!$K$222,MATCH("White",Sheet3!$A$1:$K$1,0),FALSE),IF(VLOOKUP($G3,Sheet3!$A$1:'Sheet3'!$K$222,MATCH("Yellow",Sheet3!$A$1:$K$1,0),FALSE)&gt;0,VLOOKUP($G3,Sheet3!$A$1:'Sheet3'!$K$222,MATCH("Yellow",Sheet3!$A$1:$K$1,0),FALSE)*5,0))))),0)),0)</f>
        <v>0</v>
      </c>
      <c r="AD3">
        <f>IFERROR(IF(VLOOKUP($H3,Sheet3!$A$1:'Sheet3'!$K$222,MATCH("Challenge",Sheet3!$A$1:'Sheet3'!$K$1,0),FALSE)&gt;=1,IFERROR(IF(VLOOKUP($H3,Sheet3!$A$1:'Sheet3'!$K$222,MATCH("Blue",Sheet3!$A$1:$K$1,0),FALSE)&gt;0,VLOOKUP($H3,Sheet3!$A$1:'Sheet3'!$K$222,MATCH("Blue",Sheet3!$A$1:$K$1,0),FALSE)*3,IF(VLOOKUP($H3,Sheet3!$A$1:'Sheet3'!$K$222,MATCH("Purple",Sheet3!$A$1:$K$1,0),FALSE)&gt;0,VLOOKUP($H3,Sheet3!$A$1:'Sheet3'!$K$222,MATCH("Purple",Sheet3!$A$1:$K$1,0),FALSE)*4,IF(VLOOKUP($H3,Sheet3!$A$1:'Sheet3'!$K$222,MATCH("Green",Sheet3!$A$1:$K$1,0),FALSE)&gt;0,VLOOKUP($H3,Sheet3!$A$1:'Sheet3'!$K$222,MATCH("Green",Sheet3!$A$1:$K$1,0),FALSE)*2,IF(VLOOKUP($H3,Sheet3!$A$1:'Sheet3'!$K$222,MATCH("White",Sheet3!$A$1:$K$1,0),FALSE)&gt;0,VLOOKUP($H3,Sheet3!$A$1:'Sheet3'!$K$222,MATCH("White",Sheet3!$A$1:$K$1,0),FALSE),IF(VLOOKUP($H3,Sheet3!$A$1:'Sheet3'!$K$222,MATCH("Yellow",Sheet3!$A$1:$K$1,0),FALSE)&gt;0,VLOOKUP($H3,Sheet3!$A$1:'Sheet3'!$K$222,MATCH("Yellow",Sheet3!$A$1:$K$1,0),FALSE)*5,0))))),0)/VLOOKUP($H3,Sheet3!$A$1:'Sheet3'!$K$222,MATCH("Challenge",Sheet3!$A$1:'Sheet3'!$K$1,0),FALSE),IFERROR(IF(VLOOKUP($H3,Sheet3!$A$1:'Sheet3'!$K$222,MATCH("Blue",Sheet3!$A$1:$K$1,0),FALSE)&gt;0,VLOOKUP($H3,Sheet3!$A$1:'Sheet3'!$K$222,MATCH("Blue",Sheet3!$A$1:$K$1,0),FALSE)*3,IF(VLOOKUP($H3,Sheet3!$A$1:'Sheet3'!$K$222,MATCH("Purple",Sheet3!$A$1:$K$1,0),FALSE)&gt;0,VLOOKUP($H3,Sheet3!$A$1:'Sheet3'!$K$222,MATCH("Purple",Sheet3!$A$1:$K$1,0),FALSE)*4,IF(VLOOKUP($H3,Sheet3!$A$1:'Sheet3'!$K$222,MATCH("Green",Sheet3!$A$1:$K$1,0),FALSE)&gt;0,VLOOKUP($H3,Sheet3!$A$1:'Sheet3'!$K$222,MATCH("Green",Sheet3!$A$1:$K$1,0),FALSE)*2,IF(VLOOKUP($H3,Sheet3!$A$1:'Sheet3'!$K$222,MATCH("White",Sheet3!$A$1:$K$1,0),FALSE)&gt;0,VLOOKUP($H3,Sheet3!$A$1:'Sheet3'!$K$222,MATCH("White",Sheet3!$A$1:$K$1,0),FALSE),IF(VLOOKUP($H3,Sheet3!$A$1:'Sheet3'!$K$222,MATCH("Yellow",Sheet3!$A$1:$K$1,0),FALSE)&gt;0,VLOOKUP($H3,Sheet3!$A$1:'Sheet3'!$K$222,MATCH("Yellow",Sheet3!$A$1:$K$1,0),FALSE)*5,0))))),0)),0)+IFERROR(IF(VLOOKUP($I3,Sheet3!$A$1:'Sheet3'!$K$222,MATCH("Challenge",Sheet3!$A$1:'Sheet3'!$K$1,0),FALSE)&gt;=1,IFERROR(IF(VLOOKUP($I3,Sheet3!$A$1:'Sheet3'!$K$222,MATCH("Blue",Sheet3!$A$1:$K$1,0),FALSE)&gt;0,VLOOKUP($I3,Sheet3!$A$1:'Sheet3'!$K$222,MATCH("Blue",Sheet3!$A$1:$K$1,0),FALSE)*3,IF(VLOOKUP($I3,Sheet3!$A$1:'Sheet3'!$K$222,MATCH("Purple",Sheet3!$A$1:$K$1,0),FALSE)&gt;0,VLOOKUP($I3,Sheet3!$A$1:'Sheet3'!$K$222,MATCH("Purple",Sheet3!$A$1:$K$1,0),FALSE)*4,IF(VLOOKUP($I3,Sheet3!$A$1:'Sheet3'!$K$222,MATCH("Green",Sheet3!$A$1:$K$1,0),FALSE)&gt;0,VLOOKUP($I3,Sheet3!$A$1:'Sheet3'!$K$222,MATCH("Green",Sheet3!$A$1:$K$1,0),FALSE)*2,IF(VLOOKUP($I3,Sheet3!$A$1:'Sheet3'!$K$222,MATCH("White",Sheet3!$A$1:$K$1,0),FALSE)&gt;0,VLOOKUP($I3,Sheet3!$A$1:'Sheet3'!$K$222,MATCH("White",Sheet3!$A$1:$K$1,0),FALSE),IF(VLOOKUP($I3,Sheet3!$A$1:'Sheet3'!$K$222,MATCH("Yellow",Sheet3!$A$1:$K$1,0),FALSE)&gt;0,VLOOKUP($I3,Sheet3!$A$1:'Sheet3'!$K$222,MATCH("Yellow",Sheet3!$A$1:$K$1,0),FALSE)*5,0))))),0)/VLOOKUP($I3,Sheet3!$A$1:'Sheet3'!$K$222,MATCH("Challenge",Sheet3!$A$1:'Sheet3'!$K$1,0),FALSE),IFERROR(IF(VLOOKUP($I3,Sheet3!$A$1:'Sheet3'!$K$222,MATCH("Blue",Sheet3!$A$1:$K$1,0),FALSE)&gt;0,VLOOKUP($I3,Sheet3!$A$1:'Sheet3'!$K$222,MATCH("Blue",Sheet3!$A$1:$K$1,0),FALSE)*3,IF(VLOOKUP($I3,Sheet3!$A$1:'Sheet3'!$K$222,MATCH("Purple",Sheet3!$A$1:$K$1,0),FALSE)&gt;0,VLOOKUP($I3,Sheet3!$A$1:'Sheet3'!$K$222,MATCH("Purple",Sheet3!$A$1:$K$1,0),FALSE)*4,IF(VLOOKUP($I3,Sheet3!$A$1:'Sheet3'!$K$222,MATCH("Green",Sheet3!$A$1:$K$1,0),FALSE)&gt;0,VLOOKUP($I3,Sheet3!$A$1:'Sheet3'!$K$222,MATCH("Green",Sheet3!$A$1:$K$1,0),FALSE)*2,IF(VLOOKUP($I3,Sheet3!$A$1:'Sheet3'!$K$222,MATCH("White",Sheet3!$A$1:$K$1,0),FALSE)&gt;0,VLOOKUP($I3,Sheet3!$A$1:'Sheet3'!$K$222,MATCH("White",Sheet3!$A$1:$K$1,0),FALSE),IF(VLOOKUP($I3,Sheet3!$A$1:'Sheet3'!$K$222,MATCH("Yellow",Sheet3!$A$1:$K$1,0),FALSE)&gt;0,VLOOKUP($I3,Sheet3!$A$1:'Sheet3'!$K$222,MATCH("Yellow",Sheet3!$A$1:$K$1,0),FALSE)*5,0))))),0)),0)</f>
        <v>0</v>
      </c>
      <c r="AE3">
        <f>IFERROR(IF(VLOOKUP($J3,Sheet3!$A$1:'Sheet3'!$K$222,MATCH("Challenge",Sheet3!$A$1:'Sheet3'!$K$1,0),FALSE)&gt;=1,IFERROR(IF(VLOOKUP($J3,Sheet3!$A$1:'Sheet3'!$K$222,MATCH("Blue",Sheet3!$A$1:$K$1,0),FALSE)&gt;0,VLOOKUP($J3,Sheet3!$A$1:'Sheet3'!$K$222,MATCH("Blue",Sheet3!$A$1:$K$1,0),FALSE)*3,IF(VLOOKUP($J3,Sheet3!$A$1:'Sheet3'!$K$222,MATCH("Purple",Sheet3!$A$1:$K$1,0),FALSE)&gt;0,VLOOKUP($J3,Sheet3!$A$1:'Sheet3'!$K$222,MATCH("Purple",Sheet3!$A$1:$K$1,0),FALSE)*4,IF(VLOOKUP($J3,Sheet3!$A$1:'Sheet3'!$K$222,MATCH("Green",Sheet3!$A$1:$K$1,0),FALSE)&gt;0,VLOOKUP($J3,Sheet3!$A$1:'Sheet3'!$K$222,MATCH("Green",Sheet3!$A$1:$K$1,0),FALSE)*2,IF(VLOOKUP($J3,Sheet3!$A$1:'Sheet3'!$K$222,MATCH("White",Sheet3!$A$1:$K$1,0),FALSE)&gt;0,VLOOKUP($J3,Sheet3!$A$1:'Sheet3'!$K$222,MATCH("White",Sheet3!$A$1:$K$1,0),FALSE),IF(VLOOKUP($J3,Sheet3!$A$1:'Sheet3'!$K$222,MATCH("Yellow",Sheet3!$A$1:$K$1,0),FALSE)&gt;0,VLOOKUP($J3,Sheet3!$A$1:'Sheet3'!$K$222,MATCH("Yellow",Sheet3!$A$1:$K$1,0),FALSE)*5,0))))),0)/VLOOKUP($J3,Sheet3!$A$1:'Sheet3'!$K$222,MATCH("Challenge",Sheet3!$A$1:'Sheet3'!$K$1,0),FALSE),IFERROR(IF(VLOOKUP($J3,Sheet3!$A$1:'Sheet3'!$K$222,MATCH("Blue",Sheet3!$A$1:$K$1,0),FALSE)&gt;0,VLOOKUP($J3,Sheet3!$A$1:'Sheet3'!$K$222,MATCH("Blue",Sheet3!$A$1:$K$1,0),FALSE)*3,IF(VLOOKUP($J3,Sheet3!$A$1:'Sheet3'!$K$222,MATCH("Purple",Sheet3!$A$1:$K$1,0),FALSE)&gt;0,VLOOKUP($J3,Sheet3!$A$1:'Sheet3'!$K$222,MATCH("Purple",Sheet3!$A$1:$K$1,0),FALSE)*4,IF(VLOOKUP($J3,Sheet3!$A$1:'Sheet3'!$K$222,MATCH("Green",Sheet3!$A$1:$K$1,0),FALSE)&gt;0,VLOOKUP($J3,Sheet3!$A$1:'Sheet3'!$K$222,MATCH("Green",Sheet3!$A$1:$K$1,0),FALSE)*2,IF(VLOOKUP($J3,Sheet3!$A$1:'Sheet3'!$K$222,MATCH("White",Sheet3!$A$1:$K$1,0),FALSE)&gt;0,VLOOKUP($J3,Sheet3!$A$1:'Sheet3'!$K$222,MATCH("White",Sheet3!$A$1:$K$1,0),FALSE),IF(VLOOKUP($J3,Sheet3!$A$1:'Sheet3'!$K$222,MATCH("Yellow",Sheet3!$A$1:$K$1,0),FALSE)&gt;0,VLOOKUP($J3,Sheet3!$A$1:'Sheet3'!$K$222,MATCH("Yellow",Sheet3!$A$1:$K$1,0),FALSE)*5,0))))),0)),0)+IFERROR(IF(VLOOKUP($K3,Sheet3!$A$1:'Sheet3'!$K$222,MATCH("Challenge",Sheet3!$A$1:'Sheet3'!$K$1,0),FALSE)&gt;=1,IFERROR(IF(VLOOKUP($K3,Sheet3!$A$1:'Sheet3'!$K$222,MATCH("Blue",Sheet3!$A$1:$K$1,0),FALSE)&gt;0,VLOOKUP($K3,Sheet3!$A$1:'Sheet3'!$K$222,MATCH("Blue",Sheet3!$A$1:$K$1,0),FALSE)*3,IF(VLOOKUP($K3,Sheet3!$A$1:'Sheet3'!$K$222,MATCH("Purple",Sheet3!$A$1:$K$1,0),FALSE)&gt;0,VLOOKUP($K3,Sheet3!$A$1:'Sheet3'!$K$222,MATCH("Purple",Sheet3!$A$1:$K$1,0),FALSE)*4,IF(VLOOKUP($K3,Sheet3!$A$1:'Sheet3'!$K$222,MATCH("Green",Sheet3!$A$1:$K$1,0),FALSE)&gt;0,VLOOKUP($K3,Sheet3!$A$1:'Sheet3'!$K$222,MATCH("Green",Sheet3!$A$1:$K$1,0),FALSE)*2,IF(VLOOKUP($K3,Sheet3!$A$1:'Sheet3'!$K$222,MATCH("White",Sheet3!$A$1:$K$1,0),FALSE)&gt;0,VLOOKUP($K3,Sheet3!$A$1:'Sheet3'!$K$222,MATCH("White",Sheet3!$A$1:$K$1,0),FALSE),IF(VLOOKUP($K3,Sheet3!$A$1:'Sheet3'!$K$222,MATCH("Yellow",Sheet3!$A$1:$K$1,0),FALSE)&gt;0,VLOOKUP($K3,Sheet3!$A$1:'Sheet3'!$K$222,MATCH("Yellow",Sheet3!$A$1:$K$1,0),FALSE)*5,0))))),0)/VLOOKUP($K3,Sheet3!$A$1:'Sheet3'!$K$222,MATCH("Challenge",Sheet3!$A$1:'Sheet3'!$K$1,0),FALSE),IFERROR(IF(VLOOKUP($K3,Sheet3!$A$1:'Sheet3'!$K$222,MATCH("Blue",Sheet3!$A$1:$K$1,0),FALSE)&gt;0,VLOOKUP($K3,Sheet3!$A$1:'Sheet3'!$K$222,MATCH("Blue",Sheet3!$A$1:$K$1,0),FALSE)*3,IF(VLOOKUP($K3,Sheet3!$A$1:'Sheet3'!$K$222,MATCH("Purple",Sheet3!$A$1:$K$1,0),FALSE)&gt;0,VLOOKUP($K3,Sheet3!$A$1:'Sheet3'!$K$222,MATCH("Purple",Sheet3!$A$1:$K$1,0),FALSE)*4,IF(VLOOKUP($K3,Sheet3!$A$1:'Sheet3'!$K$222,MATCH("Green",Sheet3!$A$1:$K$1,0),FALSE)&gt;0,VLOOKUP($K3,Sheet3!$A$1:'Sheet3'!$K$222,MATCH("Green",Sheet3!$A$1:$K$1,0),FALSE)*2,IF(VLOOKUP($K3,Sheet3!$A$1:'Sheet3'!$K$222,MATCH("White",Sheet3!$A$1:$K$1,0),FALSE)&gt;0,VLOOKUP($K3,Sheet3!$A$1:'Sheet3'!$K$222,MATCH("White",Sheet3!$A$1:$K$1,0),FALSE),IF(VLOOKUP($K3,Sheet3!$A$1:'Sheet3'!$K$222,MATCH("Yellow",Sheet3!$A$1:$K$1,0),FALSE)&gt;0,VLOOKUP($K3,Sheet3!$A$1:'Sheet3'!$K$222,MATCH("Yellow",Sheet3!$A$1:$K$1,0),FALSE)*5,0))))),0)),0)</f>
        <v>0</v>
      </c>
      <c r="AF3">
        <f>IFERROR(IF(VLOOKUP($L3,Sheet3!$A$1:'Sheet3'!$K$222,MATCH("Challenge",Sheet3!$A$1:'Sheet3'!$K$1,0),FALSE)&gt;=1,IFERROR(IF(VLOOKUP($L3,Sheet3!$A$1:'Sheet3'!$K$222,MATCH("Blue",Sheet3!$A$1:$K$1,0),FALSE)&gt;0,VLOOKUP($L3,Sheet3!$A$1:'Sheet3'!$K$222,MATCH("Blue",Sheet3!$A$1:$K$1,0),FALSE)*3,IF(VLOOKUP($L3,Sheet3!$A$1:'Sheet3'!$K$222,MATCH("Purple",Sheet3!$A$1:$K$1,0),FALSE)&gt;0,VLOOKUP($L3,Sheet3!$A$1:'Sheet3'!$K$222,MATCH("Purple",Sheet3!$A$1:$K$1,0),FALSE)*4,IF(VLOOKUP($L3,Sheet3!$A$1:'Sheet3'!$K$222,MATCH("Green",Sheet3!$A$1:$K$1,0),FALSE)&gt;0,VLOOKUP($L3,Sheet3!$A$1:'Sheet3'!$K$222,MATCH("Green",Sheet3!$A$1:$K$1,0),FALSE)*2,IF(VLOOKUP($L3,Sheet3!$A$1:'Sheet3'!$K$222,MATCH("White",Sheet3!$A$1:$K$1,0),FALSE)&gt;0,VLOOKUP($L3,Sheet3!$A$1:'Sheet3'!$K$222,MATCH("White",Sheet3!$A$1:$K$1,0),FALSE),IF(VLOOKUP($L3,Sheet3!$A$1:'Sheet3'!$K$222,MATCH("Yellow",Sheet3!$A$1:$K$1,0),FALSE)&gt;0,VLOOKUP($L3,Sheet3!$A$1:'Sheet3'!$K$222,MATCH("Yellow",Sheet3!$A$1:$K$1,0),FALSE)*5,0))))),0)/VLOOKUP($L3,Sheet3!$A$1:'Sheet3'!$K$222,MATCH("Challenge",Sheet3!$A$1:'Sheet3'!$K$1,0),FALSE),IFERROR(IF(VLOOKUP($L3,Sheet3!$A$1:'Sheet3'!$K$222,MATCH("Blue",Sheet3!$A$1:$K$1,0),FALSE)&gt;0,VLOOKUP($L3,Sheet3!$A$1:'Sheet3'!$K$222,MATCH("Blue",Sheet3!$A$1:$K$1,0),FALSE)*3,IF(VLOOKUP($L3,Sheet3!$A$1:'Sheet3'!$K$222,MATCH("Purple",Sheet3!$A$1:$K$1,0),FALSE)&gt;0,VLOOKUP($L3,Sheet3!$A$1:'Sheet3'!$K$222,MATCH("Purple",Sheet3!$A$1:$K$1,0),FALSE)*4,IF(VLOOKUP($L3,Sheet3!$A$1:'Sheet3'!$K$222,MATCH("Green",Sheet3!$A$1:$K$1,0),FALSE)&gt;0,VLOOKUP($L3,Sheet3!$A$1:'Sheet3'!$K$222,MATCH("Green",Sheet3!$A$1:$K$1,0),FALSE)*2,IF(VLOOKUP($L3,Sheet3!$A$1:'Sheet3'!$K$222,MATCH("White",Sheet3!$A$1:$K$1,0),FALSE)&gt;0,VLOOKUP($L3,Sheet3!$A$1:'Sheet3'!$K$222,MATCH("White",Sheet3!$A$1:$K$1,0),FALSE),IF(VLOOKUP($L3,Sheet3!$A$1:'Sheet3'!$K$222,MATCH("Yellow",Sheet3!$A$1:$K$1,0),FALSE)&gt;0,VLOOKUP($L3,Sheet3!$A$1:'Sheet3'!$K$222,MATCH("Yellow",Sheet3!$A$1:$K$1,0),FALSE)*5,0))))),0)),0)+IFERROR(IF(VLOOKUP($M3,Sheet3!$A$1:'Sheet3'!$K$222,MATCH("Challenge",Sheet3!$A$1:'Sheet3'!$K$1,0),FALSE)&gt;=1,IFERROR(IF(VLOOKUP($M3,Sheet3!$A$1:'Sheet3'!$K$222,MATCH("Blue",Sheet3!$A$1:$K$1,0),FALSE)&gt;0,VLOOKUP($M3,Sheet3!$A$1:'Sheet3'!$K$222,MATCH("Blue",Sheet3!$A$1:$K$1,0),FALSE)*3,IF(VLOOKUP($M3,Sheet3!$A$1:'Sheet3'!$K$222,MATCH("Purple",Sheet3!$A$1:$K$1,0),FALSE)&gt;0,VLOOKUP($M3,Sheet3!$A$1:'Sheet3'!$K$222,MATCH("Purple",Sheet3!$A$1:$K$1,0),FALSE)*4,IF(VLOOKUP($M3,Sheet3!$A$1:'Sheet3'!$K$222,MATCH("Green",Sheet3!$A$1:$K$1,0),FALSE)&gt;0,VLOOKUP($M3,Sheet3!$A$1:'Sheet3'!$K$222,MATCH("Green",Sheet3!$A$1:$K$1,0),FALSE)*2,IF(VLOOKUP($M3,Sheet3!$A$1:'Sheet3'!$K$222,MATCH("White",Sheet3!$A$1:$K$1,0),FALSE)&gt;0,VLOOKUP($M3,Sheet3!$A$1:'Sheet3'!$K$222,MATCH("White",Sheet3!$A$1:$K$1,0),FALSE),IF(VLOOKUP($M3,Sheet3!$A$1:'Sheet3'!$K$222,MATCH("Yellow",Sheet3!$A$1:$K$1,0),FALSE)&gt;0,VLOOKUP($M3,Sheet3!$A$1:'Sheet3'!$K$222,MATCH("Yellow",Sheet3!$A$1:$K$1,0),FALSE)*5,0))))),0)/VLOOKUP($M3,Sheet3!$A$1:'Sheet3'!$K$222,MATCH("Challenge",Sheet3!$A$1:'Sheet3'!$K$1,0),FALSE),IFERROR(IF(VLOOKUP($M3,Sheet3!$A$1:'Sheet3'!$K$222,MATCH("Blue",Sheet3!$A$1:$K$1,0),FALSE)&gt;0,VLOOKUP($M3,Sheet3!$A$1:'Sheet3'!$K$222,MATCH("Blue",Sheet3!$A$1:$K$1,0),FALSE)*3,IF(VLOOKUP($M3,Sheet3!$A$1:'Sheet3'!$K$222,MATCH("Purple",Sheet3!$A$1:$K$1,0),FALSE)&gt;0,VLOOKUP($M3,Sheet3!$A$1:'Sheet3'!$K$222,MATCH("Purple",Sheet3!$A$1:$K$1,0),FALSE)*4,IF(VLOOKUP($M3,Sheet3!$A$1:'Sheet3'!$K$222,MATCH("Green",Sheet3!$A$1:$K$1,0),FALSE)&gt;0,VLOOKUP($M3,Sheet3!$A$1:'Sheet3'!$K$222,MATCH("Green",Sheet3!$A$1:$K$1,0),FALSE)*2,IF(VLOOKUP($M3,Sheet3!$A$1:'Sheet3'!$K$222,MATCH("White",Sheet3!$A$1:$K$1,0),FALSE)&gt;0,VLOOKUP($M3,Sheet3!$A$1:'Sheet3'!$K$222,MATCH("White",Sheet3!$A$1:$K$1,0),FALSE),IF(VLOOKUP($M3,Sheet3!$A$1:'Sheet3'!$K$222,MATCH("Yellow",Sheet3!$A$1:$K$1,0),FALSE)&gt;0,VLOOKUP($M3,Sheet3!$A$1:'Sheet3'!$K$222,MATCH("Yellow",Sheet3!$A$1:$K$1,0),FALSE)*5,0))))),0)),0)</f>
        <v>0</v>
      </c>
      <c r="AG3">
        <f>IFERROR(IF(VLOOKUP($N3,Sheet3!$A$1:'Sheet3'!$K$222,MATCH("Challenge",Sheet3!$A$1:'Sheet3'!$K$1,0),FALSE)&gt;=1,IFERROR(IF(VLOOKUP($N3,Sheet3!$A$1:'Sheet3'!$K$222,MATCH("Blue",Sheet3!$A$1:$K$1,0),FALSE)&gt;0,VLOOKUP($N3,Sheet3!$A$1:'Sheet3'!$K$222,MATCH("Blue",Sheet3!$A$1:$K$1,0),FALSE)*3,IF(VLOOKUP($N3,Sheet3!$A$1:'Sheet3'!$K$222,MATCH("Purple",Sheet3!$A$1:$K$1,0),FALSE)&gt;0,VLOOKUP($N3,Sheet3!$A$1:'Sheet3'!$K$222,MATCH("Purple",Sheet3!$A$1:$K$1,0),FALSE)*4,IF(VLOOKUP($N3,Sheet3!$A$1:'Sheet3'!$K$222,MATCH("Green",Sheet3!$A$1:$K$1,0),FALSE)&gt;0,VLOOKUP($N3,Sheet3!$A$1:'Sheet3'!$K$222,MATCH("Green",Sheet3!$A$1:$K$1,0),FALSE)*2,IF(VLOOKUP($N3,Sheet3!$A$1:'Sheet3'!$K$222,MATCH("White",Sheet3!$A$1:$K$1,0),FALSE)&gt;0,VLOOKUP($N3,Sheet3!$A$1:'Sheet3'!$K$222,MATCH("White",Sheet3!$A$1:$K$1,0),FALSE),IF(VLOOKUP($N3,Sheet3!$A$1:'Sheet3'!$K$222,MATCH("Yellow",Sheet3!$A$1:$K$1,0),FALSE)&gt;0,VLOOKUP($N3,Sheet3!$A$1:'Sheet3'!$K$222,MATCH("Yellow",Sheet3!$A$1:$K$1,0),FALSE)*5,0))))),0)/VLOOKUP($N3,Sheet3!$A$1:'Sheet3'!$K$222,MATCH("Challenge",Sheet3!$A$1:'Sheet3'!$K$1,0),FALSE),IFERROR(IF(VLOOKUP($N3,Sheet3!$A$1:'Sheet3'!$K$222,MATCH("Blue",Sheet3!$A$1:$K$1,0),FALSE)&gt;0,VLOOKUP($N3,Sheet3!$A$1:'Sheet3'!$K$222,MATCH("Blue",Sheet3!$A$1:$K$1,0),FALSE)*3,IF(VLOOKUP($N3,Sheet3!$A$1:'Sheet3'!$K$222,MATCH("Purple",Sheet3!$A$1:$K$1,0),FALSE)&gt;0,VLOOKUP($N3,Sheet3!$A$1:'Sheet3'!$K$222,MATCH("Purple",Sheet3!$A$1:$K$1,0),FALSE)*4,IF(VLOOKUP($N3,Sheet3!$A$1:'Sheet3'!$K$222,MATCH("Green",Sheet3!$A$1:$K$1,0),FALSE)&gt;0,VLOOKUP($N3,Sheet3!$A$1:'Sheet3'!$K$222,MATCH("Green",Sheet3!$A$1:$K$1,0),FALSE)*2,IF(VLOOKUP($N3,Sheet3!$A$1:'Sheet3'!$K$222,MATCH("White",Sheet3!$A$1:$K$1,0),FALSE)&gt;0,VLOOKUP($N3,Sheet3!$A$1:'Sheet3'!$K$222,MATCH("White",Sheet3!$A$1:$K$1,0),FALSE),IF(VLOOKUP($N3,Sheet3!$A$1:'Sheet3'!$K$222,MATCH("Yellow",Sheet3!$A$1:$K$1,0),FALSE)&gt;0,VLOOKUP($N3,Sheet3!$A$1:'Sheet3'!$K$222,MATCH("Yellow",Sheet3!$A$1:$K$1,0),FALSE)*5,0))))),0)),0)+IFERROR(IF(VLOOKUP($O3,Sheet3!$A$1:'Sheet3'!$K$222,MATCH("Challenge",Sheet3!$A$1:'Sheet3'!$K$1,0),FALSE)&gt;=1,IFERROR(IF(VLOOKUP($O3,Sheet3!$A$1:'Sheet3'!$K$222,MATCH("Blue",Sheet3!$A$1:$K$1,0),FALSE)&gt;0,VLOOKUP($O3,Sheet3!$A$1:'Sheet3'!$K$222,MATCH("Blue",Sheet3!$A$1:$K$1,0),FALSE)*3,IF(VLOOKUP($O3,Sheet3!$A$1:'Sheet3'!$K$222,MATCH("Purple",Sheet3!$A$1:$K$1,0),FALSE)&gt;0,VLOOKUP($O3,Sheet3!$A$1:'Sheet3'!$K$222,MATCH("Purple",Sheet3!$A$1:$K$1,0),FALSE)*4,IF(VLOOKUP($O3,Sheet3!$A$1:'Sheet3'!$K$222,MATCH("Green",Sheet3!$A$1:$K$1,0),FALSE)&gt;0,VLOOKUP($O3,Sheet3!$A$1:'Sheet3'!$K$222,MATCH("Green",Sheet3!$A$1:$K$1,0),FALSE)*2,IF(VLOOKUP($O3,Sheet3!$A$1:'Sheet3'!$K$222,MATCH("White",Sheet3!$A$1:$K$1,0),FALSE)&gt;0,VLOOKUP($O3,Sheet3!$A$1:'Sheet3'!$K$222,MATCH("White",Sheet3!$A$1:$K$1,0),FALSE),IF(VLOOKUP($O3,Sheet3!$A$1:'Sheet3'!$K$222,MATCH("Yellow",Sheet3!$A$1:$K$1,0),FALSE)&gt;0,VLOOKUP($O3,Sheet3!$A$1:'Sheet3'!$K$222,MATCH("Yellow",Sheet3!$A$1:$K$1,0),FALSE)*5,0))))),0)/VLOOKUP($O3,Sheet3!$A$1:'Sheet3'!$K$222,MATCH("Challenge",Sheet3!$A$1:'Sheet3'!$K$1,0),FALSE),IFERROR(IF(VLOOKUP($O3,Sheet3!$A$1:'Sheet3'!$K$222,MATCH("Blue",Sheet3!$A$1:$K$1,0),FALSE)&gt;0,VLOOKUP($O3,Sheet3!$A$1:'Sheet3'!$K$222,MATCH("Blue",Sheet3!$A$1:$K$1,0),FALSE)*3,IF(VLOOKUP($O3,Sheet3!$A$1:'Sheet3'!$K$222,MATCH("Purple",Sheet3!$A$1:$K$1,0),FALSE)&gt;0,VLOOKUP($O3,Sheet3!$A$1:'Sheet3'!$K$222,MATCH("Purple",Sheet3!$A$1:$K$1,0),FALSE)*4,IF(VLOOKUP($O3,Sheet3!$A$1:'Sheet3'!$K$222,MATCH("Green",Sheet3!$A$1:$K$1,0),FALSE)&gt;0,VLOOKUP($O3,Sheet3!$A$1:'Sheet3'!$K$222,MATCH("Green",Sheet3!$A$1:$K$1,0),FALSE)*2,IF(VLOOKUP($O3,Sheet3!$A$1:'Sheet3'!$K$222,MATCH("White",Sheet3!$A$1:$K$1,0),FALSE)&gt;0,VLOOKUP($O3,Sheet3!$A$1:'Sheet3'!$K$222,MATCH("White",Sheet3!$A$1:$K$1,0),FALSE),IF(VLOOKUP($O3,Sheet3!$A$1:'Sheet3'!$K$222,MATCH("Yellow",Sheet3!$A$1:$K$1,0),FALSE)&gt;0,VLOOKUP($O3,Sheet3!$A$1:'Sheet3'!$K$222,MATCH("Yellow",Sheet3!$A$1:$K$1,0),FALSE)*5,0))))),0)),0)</f>
        <v>0</v>
      </c>
      <c r="AH3">
        <f>VLOOKUP($D3,Sheet3!$A$1:'Sheet3'!$K$222,4,FALSE)</f>
        <v>0</v>
      </c>
      <c r="AI3">
        <f>VLOOKUP($D3,Sheet3!$A$1:'Sheet3'!$K$222,5,FALSE)</f>
        <v>0</v>
      </c>
    </row>
    <row r="4" spans="1:35" x14ac:dyDescent="0.25">
      <c r="A4" t="s">
        <v>87</v>
      </c>
      <c r="B4">
        <f>INDEX('Ingredients(Full)'!$A$1:$AA$180,MATCH(Score!$A4,'Ingredients(Full)'!$A$1:$A$180,0),MATCH(Score!B$1,'Ingredients(Full)'!$A$1:$AA$1,0))</f>
        <v>1</v>
      </c>
      <c r="C4">
        <f t="shared" si="0"/>
        <v>3</v>
      </c>
      <c r="D4" t="str">
        <f>IF(D$1&lt;=$B4,INDEX('Ingredients(Full)'!$A$1:$AA$180,MATCH(Score!$A4,'Ingredients(Full)'!$A$1:$A$180,0),MATCH(Score!D$1,'Ingredients(Full)'!$A$1:$AA$1,0)),"")</f>
        <v>Mk 1 Athakam Medpac Salvage</v>
      </c>
      <c r="E4" t="str">
        <f>IF(E$1&lt;=$B4,INDEX('Ingredients(Full)'!$A$1:$AA$140,MATCH(Score!$A4,'Ingredients(Full)'!$A$1:$A$140,0),MATCH(Score!E$1,'Ingredients(Full)'!$A$1:$AA$1,0)),"")</f>
        <v/>
      </c>
      <c r="F4" t="str">
        <f>IF(F$1&lt;=$B4,INDEX('Ingredients(Full)'!$A$1:$AA$140,MATCH(Score!$A4,'Ingredients(Full)'!$A$1:$A$140,0),MATCH(Score!F$1,'Ingredients(Full)'!$A$1:$AA$1,0)),"")</f>
        <v/>
      </c>
      <c r="G4" t="str">
        <f>IF(G$1&lt;=$B4,INDEX('Ingredients(Full)'!$A$1:$AA$140,MATCH(Score!$A4,'Ingredients(Full)'!$A$1:$A$140,0),MATCH(Score!G$1,'Ingredients(Full)'!$A$1:$AA$1,0)),"")</f>
        <v/>
      </c>
      <c r="H4" t="str">
        <f>IF(H$1&lt;=$B4,INDEX('Ingredients(Full)'!$A$1:$AA$140,MATCH(Score!$A4,'Ingredients(Full)'!$A$1:$A$140,0),MATCH(Score!H$1,'Ingredients(Full)'!$A$1:$AA$1,0)),"")</f>
        <v/>
      </c>
      <c r="I4" t="str">
        <f>IF(I$1&lt;=$B4,INDEX('Ingredients(Full)'!$A$1:$AA$140,MATCH(Score!$A4,'Ingredients(Full)'!$A$1:$A$140,0),MATCH(Score!I$1,'Ingredients(Full)'!$A$1:$AA$1,0)),"")</f>
        <v/>
      </c>
      <c r="J4" t="str">
        <f>IF(J$1&lt;=$B4,INDEX('Ingredients(Full)'!$A$1:$AA$140,MATCH(Score!$A4,'Ingredients(Full)'!$A$1:$A$140,0),MATCH(Score!J$1,'Ingredients(Full)'!$A$1:$AA$1,0)),"")</f>
        <v/>
      </c>
      <c r="K4" t="str">
        <f>IF(K$1&lt;=$B4,INDEX('Ingredients(Full)'!$A$1:$AA$140,MATCH(Score!$A4,'Ingredients(Full)'!$A$1:$A$140,0),MATCH(Score!K$1,'Ingredients(Full)'!$A$1:$AA$1,0)),"")</f>
        <v/>
      </c>
      <c r="L4" t="str">
        <f>IF(L$1&lt;=$B4,INDEX('Ingredients(Full)'!$A$1:$AA$140,MATCH(Score!$A4,'Ingredients(Full)'!$A$1:$A$140,0),MATCH(Score!L$1,'Ingredients(Full)'!$A$1:$AA$1,0)),"")</f>
        <v/>
      </c>
      <c r="M4" t="str">
        <f>IF(M$1&lt;=$B4,INDEX('Ingredients(Full)'!$A$1:$AA$140,MATCH(Score!$A4,'Ingredients(Full)'!$A$1:$A$140,0),MATCH(Score!M$1,'Ingredients(Full)'!$A$1:$AA$1,0)),"")</f>
        <v/>
      </c>
      <c r="N4" t="str">
        <f>IF(N$1&lt;=$B4,INDEX('Ingredients(Full)'!$A$1:$AA$140,MATCH(Score!$A4,'Ingredients(Full)'!$A$1:$A$140,0),MATCH(Score!N$1,'Ingredients(Full)'!$A$1:$AA$1,0)),"")</f>
        <v/>
      </c>
      <c r="O4" t="str">
        <f>IF(O$1&lt;=$B4,INDEX('Ingredients(Full)'!$A$1:$AA$140,MATCH(Score!$A4,'Ingredients(Full)'!$A$1:$A$140,0),MATCH(Score!O$1,'Ingredients(Full)'!$A$1:$AA$1,0)),"")</f>
        <v/>
      </c>
      <c r="P4">
        <f>IF(VALUE(RIGHT(P$1,LEN(P$1)-1))&lt;=$B4,INDEX('Ingredients(Full)'!$A$1:$AA$140,MATCH(Score!$A4,'Ingredients(Full)'!$A$1:$A$140,0),MATCH(Score!P$1,'Ingredients(Full)'!$A$1:$AA$1,0)),"")</f>
        <v>5</v>
      </c>
      <c r="Q4" t="str">
        <f>IF(VALUE(RIGHT(Q$1,LEN(Q$1)-1))&lt;=$B4,INDEX('Ingredients(Full)'!$A$1:$AA$140,MATCH(Score!$A4,'Ingredients(Full)'!$A$1:$A$140,0),MATCH(Score!Q$1,'Ingredients(Full)'!$A$1:$AA$1,0)),"")</f>
        <v/>
      </c>
      <c r="R4" t="str">
        <f>IF(VALUE(RIGHT(R$1,LEN(R$1)-1))&lt;=$B4,INDEX('Ingredients(Full)'!$A$1:$AA$140,MATCH(Score!$A4,'Ingredients(Full)'!$A$1:$A$140,0),MATCH(Score!R$1,'Ingredients(Full)'!$A$1:$AA$1,0)),"")</f>
        <v/>
      </c>
      <c r="S4" t="str">
        <f>IF(VALUE(RIGHT(S$1,LEN(S$1)-1))&lt;=$B4,INDEX('Ingredients(Full)'!$A$1:$AA$140,MATCH(Score!$A4,'Ingredients(Full)'!$A$1:$A$140,0),MATCH(Score!S$1,'Ingredients(Full)'!$A$1:$AA$1,0)),"")</f>
        <v/>
      </c>
      <c r="T4" t="str">
        <f>IF(VALUE(RIGHT(T$1,LEN(T$1)-1))&lt;=$B4,INDEX('Ingredients(Full)'!$A$1:$AA$140,MATCH(Score!$A4,'Ingredients(Full)'!$A$1:$A$140,0),MATCH(Score!T$1,'Ingredients(Full)'!$A$1:$AA$1,0)),"")</f>
        <v/>
      </c>
      <c r="U4" t="str">
        <f>IF(VALUE(RIGHT(U$1,LEN(U$1)-1))&lt;=$B4,INDEX('Ingredients(Full)'!$A$1:$AA$140,MATCH(Score!$A4,'Ingredients(Full)'!$A$1:$A$140,0),MATCH(Score!U$1,'Ingredients(Full)'!$A$1:$AA$1,0)),"")</f>
        <v/>
      </c>
      <c r="V4" t="str">
        <f>IF(VALUE(RIGHT(V$1,LEN(V$1)-1))&lt;=$B4,INDEX('Ingredients(Full)'!$A$1:$AA$140,MATCH(Score!$A4,'Ingredients(Full)'!$A$1:$A$140,0),MATCH(Score!V$1,'Ingredients(Full)'!$A$1:$AA$1,0)),"")</f>
        <v/>
      </c>
      <c r="W4" t="str">
        <f>IF(VALUE(RIGHT(W$1,LEN(W$1)-1))&lt;=$B4,INDEX('Ingredients(Full)'!$A$1:$AA$140,MATCH(Score!$A4,'Ingredients(Full)'!$A$1:$A$140,0),MATCH(Score!W$1,'Ingredients(Full)'!$A$1:$AA$1,0)),"")</f>
        <v/>
      </c>
      <c r="X4" t="str">
        <f>IF(VALUE(RIGHT(X$1,LEN(X$1)-1))&lt;=$B4,INDEX('Ingredients(Full)'!$A$1:$AA$140,MATCH(Score!$A4,'Ingredients(Full)'!$A$1:$A$140,0),MATCH(Score!X$1,'Ingredients(Full)'!$A$1:$AA$1,0)),"")</f>
        <v/>
      </c>
      <c r="Y4" t="str">
        <f>IF(VALUE(RIGHT(Y$1,LEN(Y$1)-1))&lt;=$B4,INDEX('Ingredients(Full)'!$A$1:$AA$140,MATCH(Score!$A4,'Ingredients(Full)'!$A$1:$A$140,0),MATCH(Score!Y$1,'Ingredients(Full)'!$A$1:$AA$1,0)),"")</f>
        <v/>
      </c>
      <c r="Z4" t="str">
        <f>IF(VALUE(RIGHT(Z$1,LEN(Z$1)-1))&lt;=$B4,INDEX('Ingredients(Full)'!$A$1:$AA$140,MATCH(Score!$A4,'Ingredients(Full)'!$A$1:$A$140,0),MATCH(Score!Z$1,'Ingredients(Full)'!$A$1:$AA$1,0)),"")</f>
        <v/>
      </c>
      <c r="AA4" t="str">
        <f>IF(VALUE(RIGHT(AA$1,LEN(AA$1)-1))&lt;=$B4,INDEX('Ingredients(Full)'!$A$1:$AA$140,MATCH(Score!$A4,'Ingredients(Full)'!$A$1:$A$140,0),MATCH(Score!AA$1,'Ingredients(Full)'!$A$1:$AA$1,0)),"")</f>
        <v/>
      </c>
      <c r="AB4">
        <f>IFERROR(IF(VLOOKUP($D4,Sheet3!$A$1:'Sheet3'!$K$222,MATCH("Challenge",Sheet3!$A$1:'Sheet3'!$K$1,0),FALSE)&gt;=1,IFERROR(IF(VLOOKUP($D4,Sheet3!$A$1:'Sheet3'!$K$222,MATCH("Blue",Sheet3!$A$1:$K$1,0),FALSE)&gt;0,VLOOKUP($D4,Sheet3!$A$1:'Sheet3'!$K$222,MATCH("Blue",Sheet3!$A$1:$K$1,0),FALSE)*3,IF(VLOOKUP($D4,Sheet3!$A$1:'Sheet3'!$K$222,MATCH("Purple",Sheet3!$A$1:$K$1,0),FALSE)&gt;0,VLOOKUP($D4,Sheet3!$A$1:'Sheet3'!$K$222,MATCH("Purple",Sheet3!$A$1:$K$1,0),FALSE)*4,IF(VLOOKUP($D4,Sheet3!$A$1:'Sheet3'!$K$222,MATCH("Green",Sheet3!$A$1:$K$1,0),FALSE)&gt;0,VLOOKUP($D4,Sheet3!$A$1:'Sheet3'!$K$222,MATCH("Green",Sheet3!$A$1:$K$1,0),FALSE)*2,IF(VLOOKUP($D4,Sheet3!$A$1:'Sheet3'!$K$222,MATCH("White",Sheet3!$A$1:$K$1,0),FALSE)&gt;0,VLOOKUP($D4,Sheet3!$A$1:'Sheet3'!$K$222,MATCH("White",Sheet3!$A$1:$K$1,0),FALSE),IF(VLOOKUP($D4,Sheet3!$A$1:'Sheet3'!$K$222,MATCH("Yellow",Sheet3!$A$1:$K$1,0),FALSE)&gt;0,VLOOKUP($D4,Sheet3!$A$1:'Sheet3'!$K$222,MATCH("Yellow",Sheet3!$A$1:$K$1,0),FALSE)*2.5,0))))),0)/VLOOKUP($D4,Sheet3!$A$1:'Sheet3'!$K$222,MATCH("Challenge",Sheet3!$A$1:'Sheet3'!$K$1,0),FALSE),IFERROR(IF(VLOOKUP($D4,Sheet3!$A$1:'Sheet3'!$K$222,MATCH("Blue",Sheet3!$A$1:$K$1,0),FALSE)&gt;0,VLOOKUP($D4,Sheet3!$A$1:'Sheet3'!$K$222,MATCH("Blue",Sheet3!$A$1:$K$1,0),FALSE)*3,IF(VLOOKUP($D4,Sheet3!$A$1:'Sheet3'!$K$222,MATCH("Purple",Sheet3!$A$1:$K$1,0),FALSE)&gt;0,VLOOKUP($D4,Sheet3!$A$1:'Sheet3'!$K$222,MATCH("Purple",Sheet3!$A$1:$K$1,0),FALSE)*4,IF(VLOOKUP($D4,Sheet3!$A$1:'Sheet3'!$K$222,MATCH("Green",Sheet3!$A$1:$K$1,0),FALSE)&gt;0,VLOOKUP($D4,Sheet3!$A$1:'Sheet3'!$K$222,MATCH("Green",Sheet3!$A$1:$K$1,0),FALSE)*2,IF(VLOOKUP($D4,Sheet3!$A$1:'Sheet3'!$K$222,MATCH("White",Sheet3!$A$1:$K$1,0),FALSE)&gt;0,VLOOKUP($D4,Sheet3!$A$1:'Sheet3'!$K$222,MATCH("White",Sheet3!$A$1:$K$1,0),FALSE),IF(VLOOKUP($D4,Sheet3!$A$1:'Sheet3'!$K$222,MATCH("Yellow",Sheet3!$A$1:$K$1,0),FALSE)&gt;0,VLOOKUP($D4,Sheet3!$A$1:'Sheet3'!$K$222,MATCH("Yellow",Sheet3!$A$1:$K$1,0),FALSE)*2.5,0))))),0)),0)+IFERROR(IF(VLOOKUP($E4,Sheet3!$A$1:'Sheet3'!$K$222,MATCH("Challenge",Sheet3!$A$1:'Sheet3'!$K$1,0),FALSE)&gt;=1,IFERROR(IF(VLOOKUP($E4,Sheet3!$A$1:'Sheet3'!$K$222,MATCH("Blue",Sheet3!$A$1:$K$1,0),FALSE)&gt;0,VLOOKUP($E4,Sheet3!$A$1:'Sheet3'!$K$222,MATCH("Blue",Sheet3!$A$1:$K$1,0),FALSE)*3,IF(VLOOKUP($E4,Sheet3!$A$1:'Sheet3'!$K$222,MATCH("Purple",Sheet3!$A$1:$K$1,0),FALSE)&gt;0,VLOOKUP($E4,Sheet3!$A$1:'Sheet3'!$K$222,MATCH("Purple",Sheet3!$A$1:$K$1,0),FALSE)*4,IF(VLOOKUP($E4,Sheet3!$A$1:'Sheet3'!$K$222,MATCH("Green",Sheet3!$A$1:$K$1,0),FALSE)&gt;0,VLOOKUP($E4,Sheet3!$A$1:'Sheet3'!$K$222,MATCH("Green",Sheet3!$A$1:$K$1,0),FALSE)*2,IF(VLOOKUP($E4,Sheet3!$A$1:'Sheet3'!$K$222,MATCH("White",Sheet3!$A$1:$K$1,0),FALSE)&gt;0,VLOOKUP($E4,Sheet3!$A$1:'Sheet3'!$K$222,MATCH("White",Sheet3!$A$1:$K$1,0),FALSE),IF(VLOOKUP($E4,Sheet3!$A$1:'Sheet3'!$K$222,MATCH("Yellow",Sheet3!$A$1:$K$1,0),FALSE)&gt;0,VLOOKUP($E4,Sheet3!$A$1:'Sheet3'!$K$222,MATCH("Yellow",Sheet3!$A$1:$K$1,0),FALSE)*2.5,0))))),0)/VLOOKUP($E4,Sheet3!$A$1:'Sheet3'!$K$222,MATCH("Challenge",Sheet3!$A$1:'Sheet3'!$K$1,0),FALSE),IFERROR(IF(VLOOKUP($E4,Sheet3!$A$1:'Sheet3'!$K$222,MATCH("Blue",Sheet3!$A$1:$K$1,0),FALSE)&gt;0,VLOOKUP($E4,Sheet3!$A$1:'Sheet3'!$K$222,MATCH("Blue",Sheet3!$A$1:$K$1,0),FALSE)*3,IF(VLOOKUP($E4,Sheet3!$A$1:'Sheet3'!$K$222,MATCH("Purple",Sheet3!$A$1:$K$1,0),FALSE)&gt;0,VLOOKUP($E4,Sheet3!$A$1:'Sheet3'!$K$222,MATCH("Purple",Sheet3!$A$1:$K$1,0),FALSE)*4,IF(VLOOKUP($E4,Sheet3!$A$1:'Sheet3'!$K$222,MATCH("Green",Sheet3!$A$1:$K$1,0),FALSE)&gt;0,VLOOKUP($E4,Sheet3!$A$1:'Sheet3'!$K$222,MATCH("Green",Sheet3!$A$1:$K$1,0),FALSE)*2,IF(VLOOKUP($E4,Sheet3!$A$1:'Sheet3'!$K$222,MATCH("White",Sheet3!$A$1:$K$1,0),FALSE)&gt;0,VLOOKUP($E4,Sheet3!$A$1:'Sheet3'!$K$222,MATCH("White",Sheet3!$A$1:$K$1,0),FALSE),IF(VLOOKUP($E4,Sheet3!$A$1:'Sheet3'!$K$222,MATCH("Yellow",Sheet3!$A$1:$K$1,0),FALSE)&gt;0,VLOOKUP($E4,Sheet3!$A$1:'Sheet3'!$K$222,MATCH("Yellow",Sheet3!$A$1:$K$1,0),FALSE)*2.5,0))))),0)),0)</f>
        <v>3</v>
      </c>
      <c r="AC4">
        <f>IFERROR(IF(VLOOKUP($F4,Sheet3!$A$1:'Sheet3'!$K$222,MATCH("Challenge",Sheet3!$A$1:'Sheet3'!$K$1,0),FALSE)&gt;=1,IFERROR(IF(VLOOKUP($F4,Sheet3!$A$1:'Sheet3'!$K$222,MATCH("Blue",Sheet3!$A$1:$K$1,0),FALSE)&gt;0,VLOOKUP($F4,Sheet3!$A$1:'Sheet3'!$K$222,MATCH("Blue",Sheet3!$A$1:$K$1,0),FALSE)*3,IF(VLOOKUP($F4,Sheet3!$A$1:'Sheet3'!$K$222,MATCH("Purple",Sheet3!$A$1:$K$1,0),FALSE)&gt;0,VLOOKUP($F4,Sheet3!$A$1:'Sheet3'!$K$222,MATCH("Purple",Sheet3!$A$1:$K$1,0),FALSE)*4,IF(VLOOKUP($F4,Sheet3!$A$1:'Sheet3'!$K$222,MATCH("Green",Sheet3!$A$1:$K$1,0),FALSE)&gt;0,VLOOKUP($F4,Sheet3!$A$1:'Sheet3'!$K$222,MATCH("Green",Sheet3!$A$1:$K$1,0),FALSE)*2,IF(VLOOKUP($F4,Sheet3!$A$1:'Sheet3'!$K$222,MATCH("White",Sheet3!$A$1:$K$1,0),FALSE)&gt;0,VLOOKUP($F4,Sheet3!$A$1:'Sheet3'!$K$222,MATCH("White",Sheet3!$A$1:$K$1,0),FALSE),IF(VLOOKUP($F4,Sheet3!$A$1:'Sheet3'!$K$222,MATCH("Yellow",Sheet3!$A$1:$K$1,0),FALSE)&gt;0,VLOOKUP($F4,Sheet3!$A$1:'Sheet3'!$K$222,MATCH("Yellow",Sheet3!$A$1:$K$1,0),FALSE)*5,0))))),0)/VLOOKUP($F4,Sheet3!$A$1:'Sheet3'!$K$222,MATCH("Challenge",Sheet3!$A$1:'Sheet3'!$K$1,0),FALSE),IFERROR(IF(VLOOKUP($F4,Sheet3!$A$1:'Sheet3'!$K$222,MATCH("Blue",Sheet3!$A$1:$K$1,0),FALSE)&gt;0,VLOOKUP($F4,Sheet3!$A$1:'Sheet3'!$K$222,MATCH("Blue",Sheet3!$A$1:$K$1,0),FALSE)*3,IF(VLOOKUP($F4,Sheet3!$A$1:'Sheet3'!$K$222,MATCH("Purple",Sheet3!$A$1:$K$1,0),FALSE)&gt;0,VLOOKUP($F4,Sheet3!$A$1:'Sheet3'!$K$222,MATCH("Purple",Sheet3!$A$1:$K$1,0),FALSE)*4,IF(VLOOKUP($F4,Sheet3!$A$1:'Sheet3'!$K$222,MATCH("Green",Sheet3!$A$1:$K$1,0),FALSE)&gt;0,VLOOKUP($F4,Sheet3!$A$1:'Sheet3'!$K$222,MATCH("Green",Sheet3!$A$1:$K$1,0),FALSE)*2,IF(VLOOKUP($F4,Sheet3!$A$1:'Sheet3'!$K$222,MATCH("White",Sheet3!$A$1:$K$1,0),FALSE)&gt;0,VLOOKUP($F4,Sheet3!$A$1:'Sheet3'!$K$222,MATCH("White",Sheet3!$A$1:$K$1,0),FALSE),IF(VLOOKUP($F4,Sheet3!$A$1:'Sheet3'!$K$222,MATCH("Yellow",Sheet3!$A$1:$K$1,0),FALSE)&gt;0,VLOOKUP($F4,Sheet3!$A$1:'Sheet3'!$K$222,MATCH("Yellow",Sheet3!$A$1:$K$1,0),FALSE)*5,0))))),0)),0)+IFERROR(IF(VLOOKUP($G4,Sheet3!$A$1:'Sheet3'!$K$222,MATCH("Challenge",Sheet3!$A$1:'Sheet3'!$K$1,0),FALSE)&gt;=1,IFERROR(IF(VLOOKUP($G4,Sheet3!$A$1:'Sheet3'!$K$222,MATCH("Blue",Sheet3!$A$1:$K$1,0),FALSE)&gt;0,VLOOKUP($G4,Sheet3!$A$1:'Sheet3'!$K$222,MATCH("Blue",Sheet3!$A$1:$K$1,0),FALSE)*3,IF(VLOOKUP($G4,Sheet3!$A$1:'Sheet3'!$K$222,MATCH("Purple",Sheet3!$A$1:$K$1,0),FALSE)&gt;0,VLOOKUP($G4,Sheet3!$A$1:'Sheet3'!$K$222,MATCH("Purple",Sheet3!$A$1:$K$1,0),FALSE)*4,IF(VLOOKUP($G4,Sheet3!$A$1:'Sheet3'!$K$222,MATCH("Green",Sheet3!$A$1:$K$1,0),FALSE)&gt;0,VLOOKUP($G4,Sheet3!$A$1:'Sheet3'!$K$222,MATCH("Green",Sheet3!$A$1:$K$1,0),FALSE)*2,IF(VLOOKUP($G4,Sheet3!$A$1:'Sheet3'!$K$222,MATCH("White",Sheet3!$A$1:$K$1,0),FALSE)&gt;0,VLOOKUP($G4,Sheet3!$A$1:'Sheet3'!$K$222,MATCH("White",Sheet3!$A$1:$K$1,0),FALSE),IF(VLOOKUP($G4,Sheet3!$A$1:'Sheet3'!$K$222,MATCH("Yellow",Sheet3!$A$1:$K$1,0),FALSE)&gt;0,VLOOKUP($G4,Sheet3!$A$1:'Sheet3'!$K$222,MATCH("Yellow",Sheet3!$A$1:$K$1,0),FALSE)*5,0))))),0)/VLOOKUP($G4,Sheet3!$A$1:'Sheet3'!$K$222,MATCH("Challenge",Sheet3!$A$1:'Sheet3'!$K$1,0),FALSE),IFERROR(IF(VLOOKUP($G4,Sheet3!$A$1:'Sheet3'!$K$222,MATCH("Blue",Sheet3!$A$1:$K$1,0),FALSE)&gt;0,VLOOKUP($G4,Sheet3!$A$1:'Sheet3'!$K$222,MATCH("Blue",Sheet3!$A$1:$K$1,0),FALSE)*3,IF(VLOOKUP($G4,Sheet3!$A$1:'Sheet3'!$K$222,MATCH("Purple",Sheet3!$A$1:$K$1,0),FALSE)&gt;0,VLOOKUP($G4,Sheet3!$A$1:'Sheet3'!$K$222,MATCH("Purple",Sheet3!$A$1:$K$1,0),FALSE)*4,IF(VLOOKUP($G4,Sheet3!$A$1:'Sheet3'!$K$222,MATCH("Green",Sheet3!$A$1:$K$1,0),FALSE)&gt;0,VLOOKUP($G4,Sheet3!$A$1:'Sheet3'!$K$222,MATCH("Green",Sheet3!$A$1:$K$1,0),FALSE)*2,IF(VLOOKUP($G4,Sheet3!$A$1:'Sheet3'!$K$222,MATCH("White",Sheet3!$A$1:$K$1,0),FALSE)&gt;0,VLOOKUP($G4,Sheet3!$A$1:'Sheet3'!$K$222,MATCH("White",Sheet3!$A$1:$K$1,0),FALSE),IF(VLOOKUP($G4,Sheet3!$A$1:'Sheet3'!$K$222,MATCH("Yellow",Sheet3!$A$1:$K$1,0),FALSE)&gt;0,VLOOKUP($G4,Sheet3!$A$1:'Sheet3'!$K$222,MATCH("Yellow",Sheet3!$A$1:$K$1,0),FALSE)*5,0))))),0)),0)</f>
        <v>0</v>
      </c>
      <c r="AD4">
        <f>IFERROR(IF(VLOOKUP($H4,Sheet3!$A$1:'Sheet3'!$K$222,MATCH("Challenge",Sheet3!$A$1:'Sheet3'!$K$1,0),FALSE)&gt;=1,IFERROR(IF(VLOOKUP($H4,Sheet3!$A$1:'Sheet3'!$K$222,MATCH("Blue",Sheet3!$A$1:$K$1,0),FALSE)&gt;0,VLOOKUP($H4,Sheet3!$A$1:'Sheet3'!$K$222,MATCH("Blue",Sheet3!$A$1:$K$1,0),FALSE)*3,IF(VLOOKUP($H4,Sheet3!$A$1:'Sheet3'!$K$222,MATCH("Purple",Sheet3!$A$1:$K$1,0),FALSE)&gt;0,VLOOKUP($H4,Sheet3!$A$1:'Sheet3'!$K$222,MATCH("Purple",Sheet3!$A$1:$K$1,0),FALSE)*4,IF(VLOOKUP($H4,Sheet3!$A$1:'Sheet3'!$K$222,MATCH("Green",Sheet3!$A$1:$K$1,0),FALSE)&gt;0,VLOOKUP($H4,Sheet3!$A$1:'Sheet3'!$K$222,MATCH("Green",Sheet3!$A$1:$K$1,0),FALSE)*2,IF(VLOOKUP($H4,Sheet3!$A$1:'Sheet3'!$K$222,MATCH("White",Sheet3!$A$1:$K$1,0),FALSE)&gt;0,VLOOKUP($H4,Sheet3!$A$1:'Sheet3'!$K$222,MATCH("White",Sheet3!$A$1:$K$1,0),FALSE),IF(VLOOKUP($H4,Sheet3!$A$1:'Sheet3'!$K$222,MATCH("Yellow",Sheet3!$A$1:$K$1,0),FALSE)&gt;0,VLOOKUP($H4,Sheet3!$A$1:'Sheet3'!$K$222,MATCH("Yellow",Sheet3!$A$1:$K$1,0),FALSE)*5,0))))),0)/VLOOKUP($H4,Sheet3!$A$1:'Sheet3'!$K$222,MATCH("Challenge",Sheet3!$A$1:'Sheet3'!$K$1,0),FALSE),IFERROR(IF(VLOOKUP($H4,Sheet3!$A$1:'Sheet3'!$K$222,MATCH("Blue",Sheet3!$A$1:$K$1,0),FALSE)&gt;0,VLOOKUP($H4,Sheet3!$A$1:'Sheet3'!$K$222,MATCH("Blue",Sheet3!$A$1:$K$1,0),FALSE)*3,IF(VLOOKUP($H4,Sheet3!$A$1:'Sheet3'!$K$222,MATCH("Purple",Sheet3!$A$1:$K$1,0),FALSE)&gt;0,VLOOKUP($H4,Sheet3!$A$1:'Sheet3'!$K$222,MATCH("Purple",Sheet3!$A$1:$K$1,0),FALSE)*4,IF(VLOOKUP($H4,Sheet3!$A$1:'Sheet3'!$K$222,MATCH("Green",Sheet3!$A$1:$K$1,0),FALSE)&gt;0,VLOOKUP($H4,Sheet3!$A$1:'Sheet3'!$K$222,MATCH("Green",Sheet3!$A$1:$K$1,0),FALSE)*2,IF(VLOOKUP($H4,Sheet3!$A$1:'Sheet3'!$K$222,MATCH("White",Sheet3!$A$1:$K$1,0),FALSE)&gt;0,VLOOKUP($H4,Sheet3!$A$1:'Sheet3'!$K$222,MATCH("White",Sheet3!$A$1:$K$1,0),FALSE),IF(VLOOKUP($H4,Sheet3!$A$1:'Sheet3'!$K$222,MATCH("Yellow",Sheet3!$A$1:$K$1,0),FALSE)&gt;0,VLOOKUP($H4,Sheet3!$A$1:'Sheet3'!$K$222,MATCH("Yellow",Sheet3!$A$1:$K$1,0),FALSE)*5,0))))),0)),0)+IFERROR(IF(VLOOKUP($I4,Sheet3!$A$1:'Sheet3'!$K$222,MATCH("Challenge",Sheet3!$A$1:'Sheet3'!$K$1,0),FALSE)&gt;=1,IFERROR(IF(VLOOKUP($I4,Sheet3!$A$1:'Sheet3'!$K$222,MATCH("Blue",Sheet3!$A$1:$K$1,0),FALSE)&gt;0,VLOOKUP($I4,Sheet3!$A$1:'Sheet3'!$K$222,MATCH("Blue",Sheet3!$A$1:$K$1,0),FALSE)*3,IF(VLOOKUP($I4,Sheet3!$A$1:'Sheet3'!$K$222,MATCH("Purple",Sheet3!$A$1:$K$1,0),FALSE)&gt;0,VLOOKUP($I4,Sheet3!$A$1:'Sheet3'!$K$222,MATCH("Purple",Sheet3!$A$1:$K$1,0),FALSE)*4,IF(VLOOKUP($I4,Sheet3!$A$1:'Sheet3'!$K$222,MATCH("Green",Sheet3!$A$1:$K$1,0),FALSE)&gt;0,VLOOKUP($I4,Sheet3!$A$1:'Sheet3'!$K$222,MATCH("Green",Sheet3!$A$1:$K$1,0),FALSE)*2,IF(VLOOKUP($I4,Sheet3!$A$1:'Sheet3'!$K$222,MATCH("White",Sheet3!$A$1:$K$1,0),FALSE)&gt;0,VLOOKUP($I4,Sheet3!$A$1:'Sheet3'!$K$222,MATCH("White",Sheet3!$A$1:$K$1,0),FALSE),IF(VLOOKUP($I4,Sheet3!$A$1:'Sheet3'!$K$222,MATCH("Yellow",Sheet3!$A$1:$K$1,0),FALSE)&gt;0,VLOOKUP($I4,Sheet3!$A$1:'Sheet3'!$K$222,MATCH("Yellow",Sheet3!$A$1:$K$1,0),FALSE)*5,0))))),0)/VLOOKUP($I4,Sheet3!$A$1:'Sheet3'!$K$222,MATCH("Challenge",Sheet3!$A$1:'Sheet3'!$K$1,0),FALSE),IFERROR(IF(VLOOKUP($I4,Sheet3!$A$1:'Sheet3'!$K$222,MATCH("Blue",Sheet3!$A$1:$K$1,0),FALSE)&gt;0,VLOOKUP($I4,Sheet3!$A$1:'Sheet3'!$K$222,MATCH("Blue",Sheet3!$A$1:$K$1,0),FALSE)*3,IF(VLOOKUP($I4,Sheet3!$A$1:'Sheet3'!$K$222,MATCH("Purple",Sheet3!$A$1:$K$1,0),FALSE)&gt;0,VLOOKUP($I4,Sheet3!$A$1:'Sheet3'!$K$222,MATCH("Purple",Sheet3!$A$1:$K$1,0),FALSE)*4,IF(VLOOKUP($I4,Sheet3!$A$1:'Sheet3'!$K$222,MATCH("Green",Sheet3!$A$1:$K$1,0),FALSE)&gt;0,VLOOKUP($I4,Sheet3!$A$1:'Sheet3'!$K$222,MATCH("Green",Sheet3!$A$1:$K$1,0),FALSE)*2,IF(VLOOKUP($I4,Sheet3!$A$1:'Sheet3'!$K$222,MATCH("White",Sheet3!$A$1:$K$1,0),FALSE)&gt;0,VLOOKUP($I4,Sheet3!$A$1:'Sheet3'!$K$222,MATCH("White",Sheet3!$A$1:$K$1,0),FALSE),IF(VLOOKUP($I4,Sheet3!$A$1:'Sheet3'!$K$222,MATCH("Yellow",Sheet3!$A$1:$K$1,0),FALSE)&gt;0,VLOOKUP($I4,Sheet3!$A$1:'Sheet3'!$K$222,MATCH("Yellow",Sheet3!$A$1:$K$1,0),FALSE)*5,0))))),0)),0)</f>
        <v>0</v>
      </c>
      <c r="AE4">
        <f>IFERROR(IF(VLOOKUP($J4,Sheet3!$A$1:'Sheet3'!$K$222,MATCH("Challenge",Sheet3!$A$1:'Sheet3'!$K$1,0),FALSE)&gt;=1,IFERROR(IF(VLOOKUP($J4,Sheet3!$A$1:'Sheet3'!$K$222,MATCH("Blue",Sheet3!$A$1:$K$1,0),FALSE)&gt;0,VLOOKUP($J4,Sheet3!$A$1:'Sheet3'!$K$222,MATCH("Blue",Sheet3!$A$1:$K$1,0),FALSE)*3,IF(VLOOKUP($J4,Sheet3!$A$1:'Sheet3'!$K$222,MATCH("Purple",Sheet3!$A$1:$K$1,0),FALSE)&gt;0,VLOOKUP($J4,Sheet3!$A$1:'Sheet3'!$K$222,MATCH("Purple",Sheet3!$A$1:$K$1,0),FALSE)*4,IF(VLOOKUP($J4,Sheet3!$A$1:'Sheet3'!$K$222,MATCH("Green",Sheet3!$A$1:$K$1,0),FALSE)&gt;0,VLOOKUP($J4,Sheet3!$A$1:'Sheet3'!$K$222,MATCH("Green",Sheet3!$A$1:$K$1,0),FALSE)*2,IF(VLOOKUP($J4,Sheet3!$A$1:'Sheet3'!$K$222,MATCH("White",Sheet3!$A$1:$K$1,0),FALSE)&gt;0,VLOOKUP($J4,Sheet3!$A$1:'Sheet3'!$K$222,MATCH("White",Sheet3!$A$1:$K$1,0),FALSE),IF(VLOOKUP($J4,Sheet3!$A$1:'Sheet3'!$K$222,MATCH("Yellow",Sheet3!$A$1:$K$1,0),FALSE)&gt;0,VLOOKUP($J4,Sheet3!$A$1:'Sheet3'!$K$222,MATCH("Yellow",Sheet3!$A$1:$K$1,0),FALSE)*5,0))))),0)/VLOOKUP($J4,Sheet3!$A$1:'Sheet3'!$K$222,MATCH("Challenge",Sheet3!$A$1:'Sheet3'!$K$1,0),FALSE),IFERROR(IF(VLOOKUP($J4,Sheet3!$A$1:'Sheet3'!$K$222,MATCH("Blue",Sheet3!$A$1:$K$1,0),FALSE)&gt;0,VLOOKUP($J4,Sheet3!$A$1:'Sheet3'!$K$222,MATCH("Blue",Sheet3!$A$1:$K$1,0),FALSE)*3,IF(VLOOKUP($J4,Sheet3!$A$1:'Sheet3'!$K$222,MATCH("Purple",Sheet3!$A$1:$K$1,0),FALSE)&gt;0,VLOOKUP($J4,Sheet3!$A$1:'Sheet3'!$K$222,MATCH("Purple",Sheet3!$A$1:$K$1,0),FALSE)*4,IF(VLOOKUP($J4,Sheet3!$A$1:'Sheet3'!$K$222,MATCH("Green",Sheet3!$A$1:$K$1,0),FALSE)&gt;0,VLOOKUP($J4,Sheet3!$A$1:'Sheet3'!$K$222,MATCH("Green",Sheet3!$A$1:$K$1,0),FALSE)*2,IF(VLOOKUP($J4,Sheet3!$A$1:'Sheet3'!$K$222,MATCH("White",Sheet3!$A$1:$K$1,0),FALSE)&gt;0,VLOOKUP($J4,Sheet3!$A$1:'Sheet3'!$K$222,MATCH("White",Sheet3!$A$1:$K$1,0),FALSE),IF(VLOOKUP($J4,Sheet3!$A$1:'Sheet3'!$K$222,MATCH("Yellow",Sheet3!$A$1:$K$1,0),FALSE)&gt;0,VLOOKUP($J4,Sheet3!$A$1:'Sheet3'!$K$222,MATCH("Yellow",Sheet3!$A$1:$K$1,0),FALSE)*5,0))))),0)),0)+IFERROR(IF(VLOOKUP($K4,Sheet3!$A$1:'Sheet3'!$K$222,MATCH("Challenge",Sheet3!$A$1:'Sheet3'!$K$1,0),FALSE)&gt;=1,IFERROR(IF(VLOOKUP($K4,Sheet3!$A$1:'Sheet3'!$K$222,MATCH("Blue",Sheet3!$A$1:$K$1,0),FALSE)&gt;0,VLOOKUP($K4,Sheet3!$A$1:'Sheet3'!$K$222,MATCH("Blue",Sheet3!$A$1:$K$1,0),FALSE)*3,IF(VLOOKUP($K4,Sheet3!$A$1:'Sheet3'!$K$222,MATCH("Purple",Sheet3!$A$1:$K$1,0),FALSE)&gt;0,VLOOKUP($K4,Sheet3!$A$1:'Sheet3'!$K$222,MATCH("Purple",Sheet3!$A$1:$K$1,0),FALSE)*4,IF(VLOOKUP($K4,Sheet3!$A$1:'Sheet3'!$K$222,MATCH("Green",Sheet3!$A$1:$K$1,0),FALSE)&gt;0,VLOOKUP($K4,Sheet3!$A$1:'Sheet3'!$K$222,MATCH("Green",Sheet3!$A$1:$K$1,0),FALSE)*2,IF(VLOOKUP($K4,Sheet3!$A$1:'Sheet3'!$K$222,MATCH("White",Sheet3!$A$1:$K$1,0),FALSE)&gt;0,VLOOKUP($K4,Sheet3!$A$1:'Sheet3'!$K$222,MATCH("White",Sheet3!$A$1:$K$1,0),FALSE),IF(VLOOKUP($K4,Sheet3!$A$1:'Sheet3'!$K$222,MATCH("Yellow",Sheet3!$A$1:$K$1,0),FALSE)&gt;0,VLOOKUP($K4,Sheet3!$A$1:'Sheet3'!$K$222,MATCH("Yellow",Sheet3!$A$1:$K$1,0),FALSE)*5,0))))),0)/VLOOKUP($K4,Sheet3!$A$1:'Sheet3'!$K$222,MATCH("Challenge",Sheet3!$A$1:'Sheet3'!$K$1,0),FALSE),IFERROR(IF(VLOOKUP($K4,Sheet3!$A$1:'Sheet3'!$K$222,MATCH("Blue",Sheet3!$A$1:$K$1,0),FALSE)&gt;0,VLOOKUP($K4,Sheet3!$A$1:'Sheet3'!$K$222,MATCH("Blue",Sheet3!$A$1:$K$1,0),FALSE)*3,IF(VLOOKUP($K4,Sheet3!$A$1:'Sheet3'!$K$222,MATCH("Purple",Sheet3!$A$1:$K$1,0),FALSE)&gt;0,VLOOKUP($K4,Sheet3!$A$1:'Sheet3'!$K$222,MATCH("Purple",Sheet3!$A$1:$K$1,0),FALSE)*4,IF(VLOOKUP($K4,Sheet3!$A$1:'Sheet3'!$K$222,MATCH("Green",Sheet3!$A$1:$K$1,0),FALSE)&gt;0,VLOOKUP($K4,Sheet3!$A$1:'Sheet3'!$K$222,MATCH("Green",Sheet3!$A$1:$K$1,0),FALSE)*2,IF(VLOOKUP($K4,Sheet3!$A$1:'Sheet3'!$K$222,MATCH("White",Sheet3!$A$1:$K$1,0),FALSE)&gt;0,VLOOKUP($K4,Sheet3!$A$1:'Sheet3'!$K$222,MATCH("White",Sheet3!$A$1:$K$1,0),FALSE),IF(VLOOKUP($K4,Sheet3!$A$1:'Sheet3'!$K$222,MATCH("Yellow",Sheet3!$A$1:$K$1,0),FALSE)&gt;0,VLOOKUP($K4,Sheet3!$A$1:'Sheet3'!$K$222,MATCH("Yellow",Sheet3!$A$1:$K$1,0),FALSE)*5,0))))),0)),0)</f>
        <v>0</v>
      </c>
      <c r="AF4">
        <f>IFERROR(IF(VLOOKUP($L4,Sheet3!$A$1:'Sheet3'!$K$222,MATCH("Challenge",Sheet3!$A$1:'Sheet3'!$K$1,0),FALSE)&gt;=1,IFERROR(IF(VLOOKUP($L4,Sheet3!$A$1:'Sheet3'!$K$222,MATCH("Blue",Sheet3!$A$1:$K$1,0),FALSE)&gt;0,VLOOKUP($L4,Sheet3!$A$1:'Sheet3'!$K$222,MATCH("Blue",Sheet3!$A$1:$K$1,0),FALSE)*3,IF(VLOOKUP($L4,Sheet3!$A$1:'Sheet3'!$K$222,MATCH("Purple",Sheet3!$A$1:$K$1,0),FALSE)&gt;0,VLOOKUP($L4,Sheet3!$A$1:'Sheet3'!$K$222,MATCH("Purple",Sheet3!$A$1:$K$1,0),FALSE)*4,IF(VLOOKUP($L4,Sheet3!$A$1:'Sheet3'!$K$222,MATCH("Green",Sheet3!$A$1:$K$1,0),FALSE)&gt;0,VLOOKUP($L4,Sheet3!$A$1:'Sheet3'!$K$222,MATCH("Green",Sheet3!$A$1:$K$1,0),FALSE)*2,IF(VLOOKUP($L4,Sheet3!$A$1:'Sheet3'!$K$222,MATCH("White",Sheet3!$A$1:$K$1,0),FALSE)&gt;0,VLOOKUP($L4,Sheet3!$A$1:'Sheet3'!$K$222,MATCH("White",Sheet3!$A$1:$K$1,0),FALSE),IF(VLOOKUP($L4,Sheet3!$A$1:'Sheet3'!$K$222,MATCH("Yellow",Sheet3!$A$1:$K$1,0),FALSE)&gt;0,VLOOKUP($L4,Sheet3!$A$1:'Sheet3'!$K$222,MATCH("Yellow",Sheet3!$A$1:$K$1,0),FALSE)*5,0))))),0)/VLOOKUP($L4,Sheet3!$A$1:'Sheet3'!$K$222,MATCH("Challenge",Sheet3!$A$1:'Sheet3'!$K$1,0),FALSE),IFERROR(IF(VLOOKUP($L4,Sheet3!$A$1:'Sheet3'!$K$222,MATCH("Blue",Sheet3!$A$1:$K$1,0),FALSE)&gt;0,VLOOKUP($L4,Sheet3!$A$1:'Sheet3'!$K$222,MATCH("Blue",Sheet3!$A$1:$K$1,0),FALSE)*3,IF(VLOOKUP($L4,Sheet3!$A$1:'Sheet3'!$K$222,MATCH("Purple",Sheet3!$A$1:$K$1,0),FALSE)&gt;0,VLOOKUP($L4,Sheet3!$A$1:'Sheet3'!$K$222,MATCH("Purple",Sheet3!$A$1:$K$1,0),FALSE)*4,IF(VLOOKUP($L4,Sheet3!$A$1:'Sheet3'!$K$222,MATCH("Green",Sheet3!$A$1:$K$1,0),FALSE)&gt;0,VLOOKUP($L4,Sheet3!$A$1:'Sheet3'!$K$222,MATCH("Green",Sheet3!$A$1:$K$1,0),FALSE)*2,IF(VLOOKUP($L4,Sheet3!$A$1:'Sheet3'!$K$222,MATCH("White",Sheet3!$A$1:$K$1,0),FALSE)&gt;0,VLOOKUP($L4,Sheet3!$A$1:'Sheet3'!$K$222,MATCH("White",Sheet3!$A$1:$K$1,0),FALSE),IF(VLOOKUP($L4,Sheet3!$A$1:'Sheet3'!$K$222,MATCH("Yellow",Sheet3!$A$1:$K$1,0),FALSE)&gt;0,VLOOKUP($L4,Sheet3!$A$1:'Sheet3'!$K$222,MATCH("Yellow",Sheet3!$A$1:$K$1,0),FALSE)*5,0))))),0)),0)+IFERROR(IF(VLOOKUP($M4,Sheet3!$A$1:'Sheet3'!$K$222,MATCH("Challenge",Sheet3!$A$1:'Sheet3'!$K$1,0),FALSE)&gt;=1,IFERROR(IF(VLOOKUP($M4,Sheet3!$A$1:'Sheet3'!$K$222,MATCH("Blue",Sheet3!$A$1:$K$1,0),FALSE)&gt;0,VLOOKUP($M4,Sheet3!$A$1:'Sheet3'!$K$222,MATCH("Blue",Sheet3!$A$1:$K$1,0),FALSE)*3,IF(VLOOKUP($M4,Sheet3!$A$1:'Sheet3'!$K$222,MATCH("Purple",Sheet3!$A$1:$K$1,0),FALSE)&gt;0,VLOOKUP($M4,Sheet3!$A$1:'Sheet3'!$K$222,MATCH("Purple",Sheet3!$A$1:$K$1,0),FALSE)*4,IF(VLOOKUP($M4,Sheet3!$A$1:'Sheet3'!$K$222,MATCH("Green",Sheet3!$A$1:$K$1,0),FALSE)&gt;0,VLOOKUP($M4,Sheet3!$A$1:'Sheet3'!$K$222,MATCH("Green",Sheet3!$A$1:$K$1,0),FALSE)*2,IF(VLOOKUP($M4,Sheet3!$A$1:'Sheet3'!$K$222,MATCH("White",Sheet3!$A$1:$K$1,0),FALSE)&gt;0,VLOOKUP($M4,Sheet3!$A$1:'Sheet3'!$K$222,MATCH("White",Sheet3!$A$1:$K$1,0),FALSE),IF(VLOOKUP($M4,Sheet3!$A$1:'Sheet3'!$K$222,MATCH("Yellow",Sheet3!$A$1:$K$1,0),FALSE)&gt;0,VLOOKUP($M4,Sheet3!$A$1:'Sheet3'!$K$222,MATCH("Yellow",Sheet3!$A$1:$K$1,0),FALSE)*5,0))))),0)/VLOOKUP($M4,Sheet3!$A$1:'Sheet3'!$K$222,MATCH("Challenge",Sheet3!$A$1:'Sheet3'!$K$1,0),FALSE),IFERROR(IF(VLOOKUP($M4,Sheet3!$A$1:'Sheet3'!$K$222,MATCH("Blue",Sheet3!$A$1:$K$1,0),FALSE)&gt;0,VLOOKUP($M4,Sheet3!$A$1:'Sheet3'!$K$222,MATCH("Blue",Sheet3!$A$1:$K$1,0),FALSE)*3,IF(VLOOKUP($M4,Sheet3!$A$1:'Sheet3'!$K$222,MATCH("Purple",Sheet3!$A$1:$K$1,0),FALSE)&gt;0,VLOOKUP($M4,Sheet3!$A$1:'Sheet3'!$K$222,MATCH("Purple",Sheet3!$A$1:$K$1,0),FALSE)*4,IF(VLOOKUP($M4,Sheet3!$A$1:'Sheet3'!$K$222,MATCH("Green",Sheet3!$A$1:$K$1,0),FALSE)&gt;0,VLOOKUP($M4,Sheet3!$A$1:'Sheet3'!$K$222,MATCH("Green",Sheet3!$A$1:$K$1,0),FALSE)*2,IF(VLOOKUP($M4,Sheet3!$A$1:'Sheet3'!$K$222,MATCH("White",Sheet3!$A$1:$K$1,0),FALSE)&gt;0,VLOOKUP($M4,Sheet3!$A$1:'Sheet3'!$K$222,MATCH("White",Sheet3!$A$1:$K$1,0),FALSE),IF(VLOOKUP($M4,Sheet3!$A$1:'Sheet3'!$K$222,MATCH("Yellow",Sheet3!$A$1:$K$1,0),FALSE)&gt;0,VLOOKUP($M4,Sheet3!$A$1:'Sheet3'!$K$222,MATCH("Yellow",Sheet3!$A$1:$K$1,0),FALSE)*5,0))))),0)),0)</f>
        <v>0</v>
      </c>
      <c r="AG4">
        <f>IFERROR(IF(VLOOKUP($N4,Sheet3!$A$1:'Sheet3'!$K$222,MATCH("Challenge",Sheet3!$A$1:'Sheet3'!$K$1,0),FALSE)&gt;=1,IFERROR(IF(VLOOKUP($N4,Sheet3!$A$1:'Sheet3'!$K$222,MATCH("Blue",Sheet3!$A$1:$K$1,0),FALSE)&gt;0,VLOOKUP($N4,Sheet3!$A$1:'Sheet3'!$K$222,MATCH("Blue",Sheet3!$A$1:$K$1,0),FALSE)*3,IF(VLOOKUP($N4,Sheet3!$A$1:'Sheet3'!$K$222,MATCH("Purple",Sheet3!$A$1:$K$1,0),FALSE)&gt;0,VLOOKUP($N4,Sheet3!$A$1:'Sheet3'!$K$222,MATCH("Purple",Sheet3!$A$1:$K$1,0),FALSE)*4,IF(VLOOKUP($N4,Sheet3!$A$1:'Sheet3'!$K$222,MATCH("Green",Sheet3!$A$1:$K$1,0),FALSE)&gt;0,VLOOKUP($N4,Sheet3!$A$1:'Sheet3'!$K$222,MATCH("Green",Sheet3!$A$1:$K$1,0),FALSE)*2,IF(VLOOKUP($N4,Sheet3!$A$1:'Sheet3'!$K$222,MATCH("White",Sheet3!$A$1:$K$1,0),FALSE)&gt;0,VLOOKUP($N4,Sheet3!$A$1:'Sheet3'!$K$222,MATCH("White",Sheet3!$A$1:$K$1,0),FALSE),IF(VLOOKUP($N4,Sheet3!$A$1:'Sheet3'!$K$222,MATCH("Yellow",Sheet3!$A$1:$K$1,0),FALSE)&gt;0,VLOOKUP($N4,Sheet3!$A$1:'Sheet3'!$K$222,MATCH("Yellow",Sheet3!$A$1:$K$1,0),FALSE)*5,0))))),0)/VLOOKUP($N4,Sheet3!$A$1:'Sheet3'!$K$222,MATCH("Challenge",Sheet3!$A$1:'Sheet3'!$K$1,0),FALSE),IFERROR(IF(VLOOKUP($N4,Sheet3!$A$1:'Sheet3'!$K$222,MATCH("Blue",Sheet3!$A$1:$K$1,0),FALSE)&gt;0,VLOOKUP($N4,Sheet3!$A$1:'Sheet3'!$K$222,MATCH("Blue",Sheet3!$A$1:$K$1,0),FALSE)*3,IF(VLOOKUP($N4,Sheet3!$A$1:'Sheet3'!$K$222,MATCH("Purple",Sheet3!$A$1:$K$1,0),FALSE)&gt;0,VLOOKUP($N4,Sheet3!$A$1:'Sheet3'!$K$222,MATCH("Purple",Sheet3!$A$1:$K$1,0),FALSE)*4,IF(VLOOKUP($N4,Sheet3!$A$1:'Sheet3'!$K$222,MATCH("Green",Sheet3!$A$1:$K$1,0),FALSE)&gt;0,VLOOKUP($N4,Sheet3!$A$1:'Sheet3'!$K$222,MATCH("Green",Sheet3!$A$1:$K$1,0),FALSE)*2,IF(VLOOKUP($N4,Sheet3!$A$1:'Sheet3'!$K$222,MATCH("White",Sheet3!$A$1:$K$1,0),FALSE)&gt;0,VLOOKUP($N4,Sheet3!$A$1:'Sheet3'!$K$222,MATCH("White",Sheet3!$A$1:$K$1,0),FALSE),IF(VLOOKUP($N4,Sheet3!$A$1:'Sheet3'!$K$222,MATCH("Yellow",Sheet3!$A$1:$K$1,0),FALSE)&gt;0,VLOOKUP($N4,Sheet3!$A$1:'Sheet3'!$K$222,MATCH("Yellow",Sheet3!$A$1:$K$1,0),FALSE)*5,0))))),0)),0)+IFERROR(IF(VLOOKUP($O4,Sheet3!$A$1:'Sheet3'!$K$222,MATCH("Challenge",Sheet3!$A$1:'Sheet3'!$K$1,0),FALSE)&gt;=1,IFERROR(IF(VLOOKUP($O4,Sheet3!$A$1:'Sheet3'!$K$222,MATCH("Blue",Sheet3!$A$1:$K$1,0),FALSE)&gt;0,VLOOKUP($O4,Sheet3!$A$1:'Sheet3'!$K$222,MATCH("Blue",Sheet3!$A$1:$K$1,0),FALSE)*3,IF(VLOOKUP($O4,Sheet3!$A$1:'Sheet3'!$K$222,MATCH("Purple",Sheet3!$A$1:$K$1,0),FALSE)&gt;0,VLOOKUP($O4,Sheet3!$A$1:'Sheet3'!$K$222,MATCH("Purple",Sheet3!$A$1:$K$1,0),FALSE)*4,IF(VLOOKUP($O4,Sheet3!$A$1:'Sheet3'!$K$222,MATCH("Green",Sheet3!$A$1:$K$1,0),FALSE)&gt;0,VLOOKUP($O4,Sheet3!$A$1:'Sheet3'!$K$222,MATCH("Green",Sheet3!$A$1:$K$1,0),FALSE)*2,IF(VLOOKUP($O4,Sheet3!$A$1:'Sheet3'!$K$222,MATCH("White",Sheet3!$A$1:$K$1,0),FALSE)&gt;0,VLOOKUP($O4,Sheet3!$A$1:'Sheet3'!$K$222,MATCH("White",Sheet3!$A$1:$K$1,0),FALSE),IF(VLOOKUP($O4,Sheet3!$A$1:'Sheet3'!$K$222,MATCH("Yellow",Sheet3!$A$1:$K$1,0),FALSE)&gt;0,VLOOKUP($O4,Sheet3!$A$1:'Sheet3'!$K$222,MATCH("Yellow",Sheet3!$A$1:$K$1,0),FALSE)*5,0))))),0)/VLOOKUP($O4,Sheet3!$A$1:'Sheet3'!$K$222,MATCH("Challenge",Sheet3!$A$1:'Sheet3'!$K$1,0),FALSE),IFERROR(IF(VLOOKUP($O4,Sheet3!$A$1:'Sheet3'!$K$222,MATCH("Blue",Sheet3!$A$1:$K$1,0),FALSE)&gt;0,VLOOKUP($O4,Sheet3!$A$1:'Sheet3'!$K$222,MATCH("Blue",Sheet3!$A$1:$K$1,0),FALSE)*3,IF(VLOOKUP($O4,Sheet3!$A$1:'Sheet3'!$K$222,MATCH("Purple",Sheet3!$A$1:$K$1,0),FALSE)&gt;0,VLOOKUP($O4,Sheet3!$A$1:'Sheet3'!$K$222,MATCH("Purple",Sheet3!$A$1:$K$1,0),FALSE)*4,IF(VLOOKUP($O4,Sheet3!$A$1:'Sheet3'!$K$222,MATCH("Green",Sheet3!$A$1:$K$1,0),FALSE)&gt;0,VLOOKUP($O4,Sheet3!$A$1:'Sheet3'!$K$222,MATCH("Green",Sheet3!$A$1:$K$1,0),FALSE)*2,IF(VLOOKUP($O4,Sheet3!$A$1:'Sheet3'!$K$222,MATCH("White",Sheet3!$A$1:$K$1,0),FALSE)&gt;0,VLOOKUP($O4,Sheet3!$A$1:'Sheet3'!$K$222,MATCH("White",Sheet3!$A$1:$K$1,0),FALSE),IF(VLOOKUP($O4,Sheet3!$A$1:'Sheet3'!$K$222,MATCH("Yellow",Sheet3!$A$1:$K$1,0),FALSE)&gt;0,VLOOKUP($O4,Sheet3!$A$1:'Sheet3'!$K$222,MATCH("Yellow",Sheet3!$A$1:$K$1,0),FALSE)*5,0))))),0)),0)</f>
        <v>0</v>
      </c>
      <c r="AH4">
        <f>VLOOKUP($D4,Sheet3!$A$1:'Sheet3'!$K$222,4,FALSE)</f>
        <v>0</v>
      </c>
      <c r="AI4">
        <f>VLOOKUP($D4,Sheet3!$A$1:'Sheet3'!$K$222,5,FALSE)</f>
        <v>0</v>
      </c>
    </row>
    <row r="5" spans="1:35" x14ac:dyDescent="0.25">
      <c r="A5" t="s">
        <v>137</v>
      </c>
      <c r="B5">
        <f>INDEX('Ingredients(Full)'!$A$1:$AA$180,MATCH(Score!$A5,'Ingredients(Full)'!$A$1:$A$180,0),MATCH(Score!B$1,'Ingredients(Full)'!$A$1:$AA$1,0))</f>
        <v>1</v>
      </c>
      <c r="C5">
        <f t="shared" si="0"/>
        <v>1</v>
      </c>
      <c r="D5" t="str">
        <f>IF(D$1&lt;=$B5,INDEX('Ingredients(Full)'!$A$1:$AA$180,MATCH(Score!$A5,'Ingredients(Full)'!$A$1:$A$180,0),MATCH(Score!D$1,'Ingredients(Full)'!$A$1:$AA$1,0)),"")</f>
        <v>Mk 1 BAW Armor Mod</v>
      </c>
      <c r="E5" t="str">
        <f>IF(E$1&lt;=$B5,INDEX('Ingredients(Full)'!$A$1:$AA$140,MATCH(Score!$A5,'Ingredients(Full)'!$A$1:$A$140,0),MATCH(Score!E$1,'Ingredients(Full)'!$A$1:$AA$1,0)),"")</f>
        <v/>
      </c>
      <c r="F5" t="str">
        <f>IF(F$1&lt;=$B5,INDEX('Ingredients(Full)'!$A$1:$AA$140,MATCH(Score!$A5,'Ingredients(Full)'!$A$1:$A$140,0),MATCH(Score!F$1,'Ingredients(Full)'!$A$1:$AA$1,0)),"")</f>
        <v/>
      </c>
      <c r="G5" t="str">
        <f>IF(G$1&lt;=$B5,INDEX('Ingredients(Full)'!$A$1:$AA$140,MATCH(Score!$A5,'Ingredients(Full)'!$A$1:$A$140,0),MATCH(Score!G$1,'Ingredients(Full)'!$A$1:$AA$1,0)),"")</f>
        <v/>
      </c>
      <c r="H5" t="str">
        <f>IF(H$1&lt;=$B5,INDEX('Ingredients(Full)'!$A$1:$AA$140,MATCH(Score!$A5,'Ingredients(Full)'!$A$1:$A$140,0),MATCH(Score!H$1,'Ingredients(Full)'!$A$1:$AA$1,0)),"")</f>
        <v/>
      </c>
      <c r="I5" t="str">
        <f>IF(I$1&lt;=$B5,INDEX('Ingredients(Full)'!$A$1:$AA$140,MATCH(Score!$A5,'Ingredients(Full)'!$A$1:$A$140,0),MATCH(Score!I$1,'Ingredients(Full)'!$A$1:$AA$1,0)),"")</f>
        <v/>
      </c>
      <c r="J5" t="str">
        <f>IF(J$1&lt;=$B5,INDEX('Ingredients(Full)'!$A$1:$AA$140,MATCH(Score!$A5,'Ingredients(Full)'!$A$1:$A$140,0),MATCH(Score!J$1,'Ingredients(Full)'!$A$1:$AA$1,0)),"")</f>
        <v/>
      </c>
      <c r="K5" t="str">
        <f>IF(K$1&lt;=$B5,INDEX('Ingredients(Full)'!$A$1:$AA$140,MATCH(Score!$A5,'Ingredients(Full)'!$A$1:$A$140,0),MATCH(Score!K$1,'Ingredients(Full)'!$A$1:$AA$1,0)),"")</f>
        <v/>
      </c>
      <c r="L5" t="str">
        <f>IF(L$1&lt;=$B5,INDEX('Ingredients(Full)'!$A$1:$AA$140,MATCH(Score!$A5,'Ingredients(Full)'!$A$1:$A$140,0),MATCH(Score!L$1,'Ingredients(Full)'!$A$1:$AA$1,0)),"")</f>
        <v/>
      </c>
      <c r="M5" t="str">
        <f>IF(M$1&lt;=$B5,INDEX('Ingredients(Full)'!$A$1:$AA$140,MATCH(Score!$A5,'Ingredients(Full)'!$A$1:$A$140,0),MATCH(Score!M$1,'Ingredients(Full)'!$A$1:$AA$1,0)),"")</f>
        <v/>
      </c>
      <c r="N5" t="str">
        <f>IF(N$1&lt;=$B5,INDEX('Ingredients(Full)'!$A$1:$AA$140,MATCH(Score!$A5,'Ingredients(Full)'!$A$1:$A$140,0),MATCH(Score!N$1,'Ingredients(Full)'!$A$1:$AA$1,0)),"")</f>
        <v/>
      </c>
      <c r="O5" t="str">
        <f>IF(O$1&lt;=$B5,INDEX('Ingredients(Full)'!$A$1:$AA$140,MATCH(Score!$A5,'Ingredients(Full)'!$A$1:$A$140,0),MATCH(Score!O$1,'Ingredients(Full)'!$A$1:$AA$1,0)),"")</f>
        <v/>
      </c>
      <c r="P5">
        <f>IF(VALUE(RIGHT(P$1,LEN(P$1)-1))&lt;=$B5,INDEX('Ingredients(Full)'!$A$1:$AA$140,MATCH(Score!$A5,'Ingredients(Full)'!$A$1:$A$140,0),MATCH(Score!P$1,'Ingredients(Full)'!$A$1:$AA$1,0)),"")</f>
        <v>1</v>
      </c>
      <c r="Q5" t="str">
        <f>IF(VALUE(RIGHT(Q$1,LEN(Q$1)-1))&lt;=$B5,INDEX('Ingredients(Full)'!$A$1:$AA$140,MATCH(Score!$A5,'Ingredients(Full)'!$A$1:$A$140,0),MATCH(Score!Q$1,'Ingredients(Full)'!$A$1:$AA$1,0)),"")</f>
        <v/>
      </c>
      <c r="R5" t="str">
        <f>IF(VALUE(RIGHT(R$1,LEN(R$1)-1))&lt;=$B5,INDEX('Ingredients(Full)'!$A$1:$AA$140,MATCH(Score!$A5,'Ingredients(Full)'!$A$1:$A$140,0),MATCH(Score!R$1,'Ingredients(Full)'!$A$1:$AA$1,0)),"")</f>
        <v/>
      </c>
      <c r="S5" t="str">
        <f>IF(VALUE(RIGHT(S$1,LEN(S$1)-1))&lt;=$B5,INDEX('Ingredients(Full)'!$A$1:$AA$140,MATCH(Score!$A5,'Ingredients(Full)'!$A$1:$A$140,0),MATCH(Score!S$1,'Ingredients(Full)'!$A$1:$AA$1,0)),"")</f>
        <v/>
      </c>
      <c r="T5" t="str">
        <f>IF(VALUE(RIGHT(T$1,LEN(T$1)-1))&lt;=$B5,INDEX('Ingredients(Full)'!$A$1:$AA$140,MATCH(Score!$A5,'Ingredients(Full)'!$A$1:$A$140,0),MATCH(Score!T$1,'Ingredients(Full)'!$A$1:$AA$1,0)),"")</f>
        <v/>
      </c>
      <c r="U5" t="str">
        <f>IF(VALUE(RIGHT(U$1,LEN(U$1)-1))&lt;=$B5,INDEX('Ingredients(Full)'!$A$1:$AA$140,MATCH(Score!$A5,'Ingredients(Full)'!$A$1:$A$140,0),MATCH(Score!U$1,'Ingredients(Full)'!$A$1:$AA$1,0)),"")</f>
        <v/>
      </c>
      <c r="V5" t="str">
        <f>IF(VALUE(RIGHT(V$1,LEN(V$1)-1))&lt;=$B5,INDEX('Ingredients(Full)'!$A$1:$AA$140,MATCH(Score!$A5,'Ingredients(Full)'!$A$1:$A$140,0),MATCH(Score!V$1,'Ingredients(Full)'!$A$1:$AA$1,0)),"")</f>
        <v/>
      </c>
      <c r="W5" t="str">
        <f>IF(VALUE(RIGHT(W$1,LEN(W$1)-1))&lt;=$B5,INDEX('Ingredients(Full)'!$A$1:$AA$140,MATCH(Score!$A5,'Ingredients(Full)'!$A$1:$A$140,0),MATCH(Score!W$1,'Ingredients(Full)'!$A$1:$AA$1,0)),"")</f>
        <v/>
      </c>
      <c r="X5" t="str">
        <f>IF(VALUE(RIGHT(X$1,LEN(X$1)-1))&lt;=$B5,INDEX('Ingredients(Full)'!$A$1:$AA$140,MATCH(Score!$A5,'Ingredients(Full)'!$A$1:$A$140,0),MATCH(Score!X$1,'Ingredients(Full)'!$A$1:$AA$1,0)),"")</f>
        <v/>
      </c>
      <c r="Y5" t="str">
        <f>IF(VALUE(RIGHT(Y$1,LEN(Y$1)-1))&lt;=$B5,INDEX('Ingredients(Full)'!$A$1:$AA$140,MATCH(Score!$A5,'Ingredients(Full)'!$A$1:$A$140,0),MATCH(Score!Y$1,'Ingredients(Full)'!$A$1:$AA$1,0)),"")</f>
        <v/>
      </c>
      <c r="Z5" t="str">
        <f>IF(VALUE(RIGHT(Z$1,LEN(Z$1)-1))&lt;=$B5,INDEX('Ingredients(Full)'!$A$1:$AA$140,MATCH(Score!$A5,'Ingredients(Full)'!$A$1:$A$140,0),MATCH(Score!Z$1,'Ingredients(Full)'!$A$1:$AA$1,0)),"")</f>
        <v/>
      </c>
      <c r="AA5" t="str">
        <f>IF(VALUE(RIGHT(AA$1,LEN(AA$1)-1))&lt;=$B5,INDEX('Ingredients(Full)'!$A$1:$AA$140,MATCH(Score!$A5,'Ingredients(Full)'!$A$1:$A$140,0),MATCH(Score!AA$1,'Ingredients(Full)'!$A$1:$AA$1,0)),"")</f>
        <v/>
      </c>
      <c r="AB5">
        <f>IFERROR(IF(VLOOKUP($D5,Sheet3!$A$1:'Sheet3'!$K$222,MATCH("Challenge",Sheet3!$A$1:'Sheet3'!$K$1,0),FALSE)&gt;=1,IFERROR(IF(VLOOKUP($D5,Sheet3!$A$1:'Sheet3'!$K$222,MATCH("Blue",Sheet3!$A$1:$K$1,0),FALSE)&gt;0,VLOOKUP($D5,Sheet3!$A$1:'Sheet3'!$K$222,MATCH("Blue",Sheet3!$A$1:$K$1,0),FALSE)*3,IF(VLOOKUP($D5,Sheet3!$A$1:'Sheet3'!$K$222,MATCH("Purple",Sheet3!$A$1:$K$1,0),FALSE)&gt;0,VLOOKUP($D5,Sheet3!$A$1:'Sheet3'!$K$222,MATCH("Purple",Sheet3!$A$1:$K$1,0),FALSE)*4,IF(VLOOKUP($D5,Sheet3!$A$1:'Sheet3'!$K$222,MATCH("Green",Sheet3!$A$1:$K$1,0),FALSE)&gt;0,VLOOKUP($D5,Sheet3!$A$1:'Sheet3'!$K$222,MATCH("Green",Sheet3!$A$1:$K$1,0),FALSE)*2,IF(VLOOKUP($D5,Sheet3!$A$1:'Sheet3'!$K$222,MATCH("White",Sheet3!$A$1:$K$1,0),FALSE)&gt;0,VLOOKUP($D5,Sheet3!$A$1:'Sheet3'!$K$222,MATCH("White",Sheet3!$A$1:$K$1,0),FALSE),IF(VLOOKUP($D5,Sheet3!$A$1:'Sheet3'!$K$222,MATCH("Yellow",Sheet3!$A$1:$K$1,0),FALSE)&gt;0,VLOOKUP($D5,Sheet3!$A$1:'Sheet3'!$K$222,MATCH("Yellow",Sheet3!$A$1:$K$1,0),FALSE)*2.5,0))))),0)/VLOOKUP($D5,Sheet3!$A$1:'Sheet3'!$K$222,MATCH("Challenge",Sheet3!$A$1:'Sheet3'!$K$1,0),FALSE),IFERROR(IF(VLOOKUP($D5,Sheet3!$A$1:'Sheet3'!$K$222,MATCH("Blue",Sheet3!$A$1:$K$1,0),FALSE)&gt;0,VLOOKUP($D5,Sheet3!$A$1:'Sheet3'!$K$222,MATCH("Blue",Sheet3!$A$1:$K$1,0),FALSE)*3,IF(VLOOKUP($D5,Sheet3!$A$1:'Sheet3'!$K$222,MATCH("Purple",Sheet3!$A$1:$K$1,0),FALSE)&gt;0,VLOOKUP($D5,Sheet3!$A$1:'Sheet3'!$K$222,MATCH("Purple",Sheet3!$A$1:$K$1,0),FALSE)*4,IF(VLOOKUP($D5,Sheet3!$A$1:'Sheet3'!$K$222,MATCH("Green",Sheet3!$A$1:$K$1,0),FALSE)&gt;0,VLOOKUP($D5,Sheet3!$A$1:'Sheet3'!$K$222,MATCH("Green",Sheet3!$A$1:$K$1,0),FALSE)*2,IF(VLOOKUP($D5,Sheet3!$A$1:'Sheet3'!$K$222,MATCH("White",Sheet3!$A$1:$K$1,0),FALSE)&gt;0,VLOOKUP($D5,Sheet3!$A$1:'Sheet3'!$K$222,MATCH("White",Sheet3!$A$1:$K$1,0),FALSE),IF(VLOOKUP($D5,Sheet3!$A$1:'Sheet3'!$K$222,MATCH("Yellow",Sheet3!$A$1:$K$1,0),FALSE)&gt;0,VLOOKUP($D5,Sheet3!$A$1:'Sheet3'!$K$222,MATCH("Yellow",Sheet3!$A$1:$K$1,0),FALSE)*2.5,0))))),0)),0)+IFERROR(IF(VLOOKUP($E5,Sheet3!$A$1:'Sheet3'!$K$222,MATCH("Challenge",Sheet3!$A$1:'Sheet3'!$K$1,0),FALSE)&gt;=1,IFERROR(IF(VLOOKUP($E5,Sheet3!$A$1:'Sheet3'!$K$222,MATCH("Blue",Sheet3!$A$1:$K$1,0),FALSE)&gt;0,VLOOKUP($E5,Sheet3!$A$1:'Sheet3'!$K$222,MATCH("Blue",Sheet3!$A$1:$K$1,0),FALSE)*3,IF(VLOOKUP($E5,Sheet3!$A$1:'Sheet3'!$K$222,MATCH("Purple",Sheet3!$A$1:$K$1,0),FALSE)&gt;0,VLOOKUP($E5,Sheet3!$A$1:'Sheet3'!$K$222,MATCH("Purple",Sheet3!$A$1:$K$1,0),FALSE)*4,IF(VLOOKUP($E5,Sheet3!$A$1:'Sheet3'!$K$222,MATCH("Green",Sheet3!$A$1:$K$1,0),FALSE)&gt;0,VLOOKUP($E5,Sheet3!$A$1:'Sheet3'!$K$222,MATCH("Green",Sheet3!$A$1:$K$1,0),FALSE)*2,IF(VLOOKUP($E5,Sheet3!$A$1:'Sheet3'!$K$222,MATCH("White",Sheet3!$A$1:$K$1,0),FALSE)&gt;0,VLOOKUP($E5,Sheet3!$A$1:'Sheet3'!$K$222,MATCH("White",Sheet3!$A$1:$K$1,0),FALSE),IF(VLOOKUP($E5,Sheet3!$A$1:'Sheet3'!$K$222,MATCH("Yellow",Sheet3!$A$1:$K$1,0),FALSE)&gt;0,VLOOKUP($E5,Sheet3!$A$1:'Sheet3'!$K$222,MATCH("Yellow",Sheet3!$A$1:$K$1,0),FALSE)*2.5,0))))),0)/VLOOKUP($E5,Sheet3!$A$1:'Sheet3'!$K$222,MATCH("Challenge",Sheet3!$A$1:'Sheet3'!$K$1,0),FALSE),IFERROR(IF(VLOOKUP($E5,Sheet3!$A$1:'Sheet3'!$K$222,MATCH("Blue",Sheet3!$A$1:$K$1,0),FALSE)&gt;0,VLOOKUP($E5,Sheet3!$A$1:'Sheet3'!$K$222,MATCH("Blue",Sheet3!$A$1:$K$1,0),FALSE)*3,IF(VLOOKUP($E5,Sheet3!$A$1:'Sheet3'!$K$222,MATCH("Purple",Sheet3!$A$1:$K$1,0),FALSE)&gt;0,VLOOKUP($E5,Sheet3!$A$1:'Sheet3'!$K$222,MATCH("Purple",Sheet3!$A$1:$K$1,0),FALSE)*4,IF(VLOOKUP($E5,Sheet3!$A$1:'Sheet3'!$K$222,MATCH("Green",Sheet3!$A$1:$K$1,0),FALSE)&gt;0,VLOOKUP($E5,Sheet3!$A$1:'Sheet3'!$K$222,MATCH("Green",Sheet3!$A$1:$K$1,0),FALSE)*2,IF(VLOOKUP($E5,Sheet3!$A$1:'Sheet3'!$K$222,MATCH("White",Sheet3!$A$1:$K$1,0),FALSE)&gt;0,VLOOKUP($E5,Sheet3!$A$1:'Sheet3'!$K$222,MATCH("White",Sheet3!$A$1:$K$1,0),FALSE),IF(VLOOKUP($E5,Sheet3!$A$1:'Sheet3'!$K$222,MATCH("Yellow",Sheet3!$A$1:$K$1,0),FALSE)&gt;0,VLOOKUP($E5,Sheet3!$A$1:'Sheet3'!$K$222,MATCH("Yellow",Sheet3!$A$1:$K$1,0),FALSE)*2.5,0))))),0)),0)</f>
        <v>1</v>
      </c>
      <c r="AC5">
        <f>IFERROR(IF(VLOOKUP($F5,Sheet3!$A$1:'Sheet3'!$K$222,MATCH("Challenge",Sheet3!$A$1:'Sheet3'!$K$1,0),FALSE)&gt;=1,IFERROR(IF(VLOOKUP($F5,Sheet3!$A$1:'Sheet3'!$K$222,MATCH("Blue",Sheet3!$A$1:$K$1,0),FALSE)&gt;0,VLOOKUP($F5,Sheet3!$A$1:'Sheet3'!$K$222,MATCH("Blue",Sheet3!$A$1:$K$1,0),FALSE)*3,IF(VLOOKUP($F5,Sheet3!$A$1:'Sheet3'!$K$222,MATCH("Purple",Sheet3!$A$1:$K$1,0),FALSE)&gt;0,VLOOKUP($F5,Sheet3!$A$1:'Sheet3'!$K$222,MATCH("Purple",Sheet3!$A$1:$K$1,0),FALSE)*4,IF(VLOOKUP($F5,Sheet3!$A$1:'Sheet3'!$K$222,MATCH("Green",Sheet3!$A$1:$K$1,0),FALSE)&gt;0,VLOOKUP($F5,Sheet3!$A$1:'Sheet3'!$K$222,MATCH("Green",Sheet3!$A$1:$K$1,0),FALSE)*2,IF(VLOOKUP($F5,Sheet3!$A$1:'Sheet3'!$K$222,MATCH("White",Sheet3!$A$1:$K$1,0),FALSE)&gt;0,VLOOKUP($F5,Sheet3!$A$1:'Sheet3'!$K$222,MATCH("White",Sheet3!$A$1:$K$1,0),FALSE),IF(VLOOKUP($F5,Sheet3!$A$1:'Sheet3'!$K$222,MATCH("Yellow",Sheet3!$A$1:$K$1,0),FALSE)&gt;0,VLOOKUP($F5,Sheet3!$A$1:'Sheet3'!$K$222,MATCH("Yellow",Sheet3!$A$1:$K$1,0),FALSE)*5,0))))),0)/VLOOKUP($F5,Sheet3!$A$1:'Sheet3'!$K$222,MATCH("Challenge",Sheet3!$A$1:'Sheet3'!$K$1,0),FALSE),IFERROR(IF(VLOOKUP($F5,Sheet3!$A$1:'Sheet3'!$K$222,MATCH("Blue",Sheet3!$A$1:$K$1,0),FALSE)&gt;0,VLOOKUP($F5,Sheet3!$A$1:'Sheet3'!$K$222,MATCH("Blue",Sheet3!$A$1:$K$1,0),FALSE)*3,IF(VLOOKUP($F5,Sheet3!$A$1:'Sheet3'!$K$222,MATCH("Purple",Sheet3!$A$1:$K$1,0),FALSE)&gt;0,VLOOKUP($F5,Sheet3!$A$1:'Sheet3'!$K$222,MATCH("Purple",Sheet3!$A$1:$K$1,0),FALSE)*4,IF(VLOOKUP($F5,Sheet3!$A$1:'Sheet3'!$K$222,MATCH("Green",Sheet3!$A$1:$K$1,0),FALSE)&gt;0,VLOOKUP($F5,Sheet3!$A$1:'Sheet3'!$K$222,MATCH("Green",Sheet3!$A$1:$K$1,0),FALSE)*2,IF(VLOOKUP($F5,Sheet3!$A$1:'Sheet3'!$K$222,MATCH("White",Sheet3!$A$1:$K$1,0),FALSE)&gt;0,VLOOKUP($F5,Sheet3!$A$1:'Sheet3'!$K$222,MATCH("White",Sheet3!$A$1:$K$1,0),FALSE),IF(VLOOKUP($F5,Sheet3!$A$1:'Sheet3'!$K$222,MATCH("Yellow",Sheet3!$A$1:$K$1,0),FALSE)&gt;0,VLOOKUP($F5,Sheet3!$A$1:'Sheet3'!$K$222,MATCH("Yellow",Sheet3!$A$1:$K$1,0),FALSE)*5,0))))),0)),0)+IFERROR(IF(VLOOKUP($G5,Sheet3!$A$1:'Sheet3'!$K$222,MATCH("Challenge",Sheet3!$A$1:'Sheet3'!$K$1,0),FALSE)&gt;=1,IFERROR(IF(VLOOKUP($G5,Sheet3!$A$1:'Sheet3'!$K$222,MATCH("Blue",Sheet3!$A$1:$K$1,0),FALSE)&gt;0,VLOOKUP($G5,Sheet3!$A$1:'Sheet3'!$K$222,MATCH("Blue",Sheet3!$A$1:$K$1,0),FALSE)*3,IF(VLOOKUP($G5,Sheet3!$A$1:'Sheet3'!$K$222,MATCH("Purple",Sheet3!$A$1:$K$1,0),FALSE)&gt;0,VLOOKUP($G5,Sheet3!$A$1:'Sheet3'!$K$222,MATCH("Purple",Sheet3!$A$1:$K$1,0),FALSE)*4,IF(VLOOKUP($G5,Sheet3!$A$1:'Sheet3'!$K$222,MATCH("Green",Sheet3!$A$1:$K$1,0),FALSE)&gt;0,VLOOKUP($G5,Sheet3!$A$1:'Sheet3'!$K$222,MATCH("Green",Sheet3!$A$1:$K$1,0),FALSE)*2,IF(VLOOKUP($G5,Sheet3!$A$1:'Sheet3'!$K$222,MATCH("White",Sheet3!$A$1:$K$1,0),FALSE)&gt;0,VLOOKUP($G5,Sheet3!$A$1:'Sheet3'!$K$222,MATCH("White",Sheet3!$A$1:$K$1,0),FALSE),IF(VLOOKUP($G5,Sheet3!$A$1:'Sheet3'!$K$222,MATCH("Yellow",Sheet3!$A$1:$K$1,0),FALSE)&gt;0,VLOOKUP($G5,Sheet3!$A$1:'Sheet3'!$K$222,MATCH("Yellow",Sheet3!$A$1:$K$1,0),FALSE)*5,0))))),0)/VLOOKUP($G5,Sheet3!$A$1:'Sheet3'!$K$222,MATCH("Challenge",Sheet3!$A$1:'Sheet3'!$K$1,0),FALSE),IFERROR(IF(VLOOKUP($G5,Sheet3!$A$1:'Sheet3'!$K$222,MATCH("Blue",Sheet3!$A$1:$K$1,0),FALSE)&gt;0,VLOOKUP($G5,Sheet3!$A$1:'Sheet3'!$K$222,MATCH("Blue",Sheet3!$A$1:$K$1,0),FALSE)*3,IF(VLOOKUP($G5,Sheet3!$A$1:'Sheet3'!$K$222,MATCH("Purple",Sheet3!$A$1:$K$1,0),FALSE)&gt;0,VLOOKUP($G5,Sheet3!$A$1:'Sheet3'!$K$222,MATCH("Purple",Sheet3!$A$1:$K$1,0),FALSE)*4,IF(VLOOKUP($G5,Sheet3!$A$1:'Sheet3'!$K$222,MATCH("Green",Sheet3!$A$1:$K$1,0),FALSE)&gt;0,VLOOKUP($G5,Sheet3!$A$1:'Sheet3'!$K$222,MATCH("Green",Sheet3!$A$1:$K$1,0),FALSE)*2,IF(VLOOKUP($G5,Sheet3!$A$1:'Sheet3'!$K$222,MATCH("White",Sheet3!$A$1:$K$1,0),FALSE)&gt;0,VLOOKUP($G5,Sheet3!$A$1:'Sheet3'!$K$222,MATCH("White",Sheet3!$A$1:$K$1,0),FALSE),IF(VLOOKUP($G5,Sheet3!$A$1:'Sheet3'!$K$222,MATCH("Yellow",Sheet3!$A$1:$K$1,0),FALSE)&gt;0,VLOOKUP($G5,Sheet3!$A$1:'Sheet3'!$K$222,MATCH("Yellow",Sheet3!$A$1:$K$1,0),FALSE)*5,0))))),0)),0)</f>
        <v>0</v>
      </c>
      <c r="AD5">
        <f>IFERROR(IF(VLOOKUP($H5,Sheet3!$A$1:'Sheet3'!$K$222,MATCH("Challenge",Sheet3!$A$1:'Sheet3'!$K$1,0),FALSE)&gt;=1,IFERROR(IF(VLOOKUP($H5,Sheet3!$A$1:'Sheet3'!$K$222,MATCH("Blue",Sheet3!$A$1:$K$1,0),FALSE)&gt;0,VLOOKUP($H5,Sheet3!$A$1:'Sheet3'!$K$222,MATCH("Blue",Sheet3!$A$1:$K$1,0),FALSE)*3,IF(VLOOKUP($H5,Sheet3!$A$1:'Sheet3'!$K$222,MATCH("Purple",Sheet3!$A$1:$K$1,0),FALSE)&gt;0,VLOOKUP($H5,Sheet3!$A$1:'Sheet3'!$K$222,MATCH("Purple",Sheet3!$A$1:$K$1,0),FALSE)*4,IF(VLOOKUP($H5,Sheet3!$A$1:'Sheet3'!$K$222,MATCH("Green",Sheet3!$A$1:$K$1,0),FALSE)&gt;0,VLOOKUP($H5,Sheet3!$A$1:'Sheet3'!$K$222,MATCH("Green",Sheet3!$A$1:$K$1,0),FALSE)*2,IF(VLOOKUP($H5,Sheet3!$A$1:'Sheet3'!$K$222,MATCH("White",Sheet3!$A$1:$K$1,0),FALSE)&gt;0,VLOOKUP($H5,Sheet3!$A$1:'Sheet3'!$K$222,MATCH("White",Sheet3!$A$1:$K$1,0),FALSE),IF(VLOOKUP($H5,Sheet3!$A$1:'Sheet3'!$K$222,MATCH("Yellow",Sheet3!$A$1:$K$1,0),FALSE)&gt;0,VLOOKUP($H5,Sheet3!$A$1:'Sheet3'!$K$222,MATCH("Yellow",Sheet3!$A$1:$K$1,0),FALSE)*5,0))))),0)/VLOOKUP($H5,Sheet3!$A$1:'Sheet3'!$K$222,MATCH("Challenge",Sheet3!$A$1:'Sheet3'!$K$1,0),FALSE),IFERROR(IF(VLOOKUP($H5,Sheet3!$A$1:'Sheet3'!$K$222,MATCH("Blue",Sheet3!$A$1:$K$1,0),FALSE)&gt;0,VLOOKUP($H5,Sheet3!$A$1:'Sheet3'!$K$222,MATCH("Blue",Sheet3!$A$1:$K$1,0),FALSE)*3,IF(VLOOKUP($H5,Sheet3!$A$1:'Sheet3'!$K$222,MATCH("Purple",Sheet3!$A$1:$K$1,0),FALSE)&gt;0,VLOOKUP($H5,Sheet3!$A$1:'Sheet3'!$K$222,MATCH("Purple",Sheet3!$A$1:$K$1,0),FALSE)*4,IF(VLOOKUP($H5,Sheet3!$A$1:'Sheet3'!$K$222,MATCH("Green",Sheet3!$A$1:$K$1,0),FALSE)&gt;0,VLOOKUP($H5,Sheet3!$A$1:'Sheet3'!$K$222,MATCH("Green",Sheet3!$A$1:$K$1,0),FALSE)*2,IF(VLOOKUP($H5,Sheet3!$A$1:'Sheet3'!$K$222,MATCH("White",Sheet3!$A$1:$K$1,0),FALSE)&gt;0,VLOOKUP($H5,Sheet3!$A$1:'Sheet3'!$K$222,MATCH("White",Sheet3!$A$1:$K$1,0),FALSE),IF(VLOOKUP($H5,Sheet3!$A$1:'Sheet3'!$K$222,MATCH("Yellow",Sheet3!$A$1:$K$1,0),FALSE)&gt;0,VLOOKUP($H5,Sheet3!$A$1:'Sheet3'!$K$222,MATCH("Yellow",Sheet3!$A$1:$K$1,0),FALSE)*5,0))))),0)),0)+IFERROR(IF(VLOOKUP($I5,Sheet3!$A$1:'Sheet3'!$K$222,MATCH("Challenge",Sheet3!$A$1:'Sheet3'!$K$1,0),FALSE)&gt;=1,IFERROR(IF(VLOOKUP($I5,Sheet3!$A$1:'Sheet3'!$K$222,MATCH("Blue",Sheet3!$A$1:$K$1,0),FALSE)&gt;0,VLOOKUP($I5,Sheet3!$A$1:'Sheet3'!$K$222,MATCH("Blue",Sheet3!$A$1:$K$1,0),FALSE)*3,IF(VLOOKUP($I5,Sheet3!$A$1:'Sheet3'!$K$222,MATCH("Purple",Sheet3!$A$1:$K$1,0),FALSE)&gt;0,VLOOKUP($I5,Sheet3!$A$1:'Sheet3'!$K$222,MATCH("Purple",Sheet3!$A$1:$K$1,0),FALSE)*4,IF(VLOOKUP($I5,Sheet3!$A$1:'Sheet3'!$K$222,MATCH("Green",Sheet3!$A$1:$K$1,0),FALSE)&gt;0,VLOOKUP($I5,Sheet3!$A$1:'Sheet3'!$K$222,MATCH("Green",Sheet3!$A$1:$K$1,0),FALSE)*2,IF(VLOOKUP($I5,Sheet3!$A$1:'Sheet3'!$K$222,MATCH("White",Sheet3!$A$1:$K$1,0),FALSE)&gt;0,VLOOKUP($I5,Sheet3!$A$1:'Sheet3'!$K$222,MATCH("White",Sheet3!$A$1:$K$1,0),FALSE),IF(VLOOKUP($I5,Sheet3!$A$1:'Sheet3'!$K$222,MATCH("Yellow",Sheet3!$A$1:$K$1,0),FALSE)&gt;0,VLOOKUP($I5,Sheet3!$A$1:'Sheet3'!$K$222,MATCH("Yellow",Sheet3!$A$1:$K$1,0),FALSE)*5,0))))),0)/VLOOKUP($I5,Sheet3!$A$1:'Sheet3'!$K$222,MATCH("Challenge",Sheet3!$A$1:'Sheet3'!$K$1,0),FALSE),IFERROR(IF(VLOOKUP($I5,Sheet3!$A$1:'Sheet3'!$K$222,MATCH("Blue",Sheet3!$A$1:$K$1,0),FALSE)&gt;0,VLOOKUP($I5,Sheet3!$A$1:'Sheet3'!$K$222,MATCH("Blue",Sheet3!$A$1:$K$1,0),FALSE)*3,IF(VLOOKUP($I5,Sheet3!$A$1:'Sheet3'!$K$222,MATCH("Purple",Sheet3!$A$1:$K$1,0),FALSE)&gt;0,VLOOKUP($I5,Sheet3!$A$1:'Sheet3'!$K$222,MATCH("Purple",Sheet3!$A$1:$K$1,0),FALSE)*4,IF(VLOOKUP($I5,Sheet3!$A$1:'Sheet3'!$K$222,MATCH("Green",Sheet3!$A$1:$K$1,0),FALSE)&gt;0,VLOOKUP($I5,Sheet3!$A$1:'Sheet3'!$K$222,MATCH("Green",Sheet3!$A$1:$K$1,0),FALSE)*2,IF(VLOOKUP($I5,Sheet3!$A$1:'Sheet3'!$K$222,MATCH("White",Sheet3!$A$1:$K$1,0),FALSE)&gt;0,VLOOKUP($I5,Sheet3!$A$1:'Sheet3'!$K$222,MATCH("White",Sheet3!$A$1:$K$1,0),FALSE),IF(VLOOKUP($I5,Sheet3!$A$1:'Sheet3'!$K$222,MATCH("Yellow",Sheet3!$A$1:$K$1,0),FALSE)&gt;0,VLOOKUP($I5,Sheet3!$A$1:'Sheet3'!$K$222,MATCH("Yellow",Sheet3!$A$1:$K$1,0),FALSE)*5,0))))),0)),0)</f>
        <v>0</v>
      </c>
      <c r="AE5">
        <f>IFERROR(IF(VLOOKUP($J5,Sheet3!$A$1:'Sheet3'!$K$222,MATCH("Challenge",Sheet3!$A$1:'Sheet3'!$K$1,0),FALSE)&gt;=1,IFERROR(IF(VLOOKUP($J5,Sheet3!$A$1:'Sheet3'!$K$222,MATCH("Blue",Sheet3!$A$1:$K$1,0),FALSE)&gt;0,VLOOKUP($J5,Sheet3!$A$1:'Sheet3'!$K$222,MATCH("Blue",Sheet3!$A$1:$K$1,0),FALSE)*3,IF(VLOOKUP($J5,Sheet3!$A$1:'Sheet3'!$K$222,MATCH("Purple",Sheet3!$A$1:$K$1,0),FALSE)&gt;0,VLOOKUP($J5,Sheet3!$A$1:'Sheet3'!$K$222,MATCH("Purple",Sheet3!$A$1:$K$1,0),FALSE)*4,IF(VLOOKUP($J5,Sheet3!$A$1:'Sheet3'!$K$222,MATCH("Green",Sheet3!$A$1:$K$1,0),FALSE)&gt;0,VLOOKUP($J5,Sheet3!$A$1:'Sheet3'!$K$222,MATCH("Green",Sheet3!$A$1:$K$1,0),FALSE)*2,IF(VLOOKUP($J5,Sheet3!$A$1:'Sheet3'!$K$222,MATCH("White",Sheet3!$A$1:$K$1,0),FALSE)&gt;0,VLOOKUP($J5,Sheet3!$A$1:'Sheet3'!$K$222,MATCH("White",Sheet3!$A$1:$K$1,0),FALSE),IF(VLOOKUP($J5,Sheet3!$A$1:'Sheet3'!$K$222,MATCH("Yellow",Sheet3!$A$1:$K$1,0),FALSE)&gt;0,VLOOKUP($J5,Sheet3!$A$1:'Sheet3'!$K$222,MATCH("Yellow",Sheet3!$A$1:$K$1,0),FALSE)*5,0))))),0)/VLOOKUP($J5,Sheet3!$A$1:'Sheet3'!$K$222,MATCH("Challenge",Sheet3!$A$1:'Sheet3'!$K$1,0),FALSE),IFERROR(IF(VLOOKUP($J5,Sheet3!$A$1:'Sheet3'!$K$222,MATCH("Blue",Sheet3!$A$1:$K$1,0),FALSE)&gt;0,VLOOKUP($J5,Sheet3!$A$1:'Sheet3'!$K$222,MATCH("Blue",Sheet3!$A$1:$K$1,0),FALSE)*3,IF(VLOOKUP($J5,Sheet3!$A$1:'Sheet3'!$K$222,MATCH("Purple",Sheet3!$A$1:$K$1,0),FALSE)&gt;0,VLOOKUP($J5,Sheet3!$A$1:'Sheet3'!$K$222,MATCH("Purple",Sheet3!$A$1:$K$1,0),FALSE)*4,IF(VLOOKUP($J5,Sheet3!$A$1:'Sheet3'!$K$222,MATCH("Green",Sheet3!$A$1:$K$1,0),FALSE)&gt;0,VLOOKUP($J5,Sheet3!$A$1:'Sheet3'!$K$222,MATCH("Green",Sheet3!$A$1:$K$1,0),FALSE)*2,IF(VLOOKUP($J5,Sheet3!$A$1:'Sheet3'!$K$222,MATCH("White",Sheet3!$A$1:$K$1,0),FALSE)&gt;0,VLOOKUP($J5,Sheet3!$A$1:'Sheet3'!$K$222,MATCH("White",Sheet3!$A$1:$K$1,0),FALSE),IF(VLOOKUP($J5,Sheet3!$A$1:'Sheet3'!$K$222,MATCH("Yellow",Sheet3!$A$1:$K$1,0),FALSE)&gt;0,VLOOKUP($J5,Sheet3!$A$1:'Sheet3'!$K$222,MATCH("Yellow",Sheet3!$A$1:$K$1,0),FALSE)*5,0))))),0)),0)+IFERROR(IF(VLOOKUP($K5,Sheet3!$A$1:'Sheet3'!$K$222,MATCH("Challenge",Sheet3!$A$1:'Sheet3'!$K$1,0),FALSE)&gt;=1,IFERROR(IF(VLOOKUP($K5,Sheet3!$A$1:'Sheet3'!$K$222,MATCH("Blue",Sheet3!$A$1:$K$1,0),FALSE)&gt;0,VLOOKUP($K5,Sheet3!$A$1:'Sheet3'!$K$222,MATCH("Blue",Sheet3!$A$1:$K$1,0),FALSE)*3,IF(VLOOKUP($K5,Sheet3!$A$1:'Sheet3'!$K$222,MATCH("Purple",Sheet3!$A$1:$K$1,0),FALSE)&gt;0,VLOOKUP($K5,Sheet3!$A$1:'Sheet3'!$K$222,MATCH("Purple",Sheet3!$A$1:$K$1,0),FALSE)*4,IF(VLOOKUP($K5,Sheet3!$A$1:'Sheet3'!$K$222,MATCH("Green",Sheet3!$A$1:$K$1,0),FALSE)&gt;0,VLOOKUP($K5,Sheet3!$A$1:'Sheet3'!$K$222,MATCH("Green",Sheet3!$A$1:$K$1,0),FALSE)*2,IF(VLOOKUP($K5,Sheet3!$A$1:'Sheet3'!$K$222,MATCH("White",Sheet3!$A$1:$K$1,0),FALSE)&gt;0,VLOOKUP($K5,Sheet3!$A$1:'Sheet3'!$K$222,MATCH("White",Sheet3!$A$1:$K$1,0),FALSE),IF(VLOOKUP($K5,Sheet3!$A$1:'Sheet3'!$K$222,MATCH("Yellow",Sheet3!$A$1:$K$1,0),FALSE)&gt;0,VLOOKUP($K5,Sheet3!$A$1:'Sheet3'!$K$222,MATCH("Yellow",Sheet3!$A$1:$K$1,0),FALSE)*5,0))))),0)/VLOOKUP($K5,Sheet3!$A$1:'Sheet3'!$K$222,MATCH("Challenge",Sheet3!$A$1:'Sheet3'!$K$1,0),FALSE),IFERROR(IF(VLOOKUP($K5,Sheet3!$A$1:'Sheet3'!$K$222,MATCH("Blue",Sheet3!$A$1:$K$1,0),FALSE)&gt;0,VLOOKUP($K5,Sheet3!$A$1:'Sheet3'!$K$222,MATCH("Blue",Sheet3!$A$1:$K$1,0),FALSE)*3,IF(VLOOKUP($K5,Sheet3!$A$1:'Sheet3'!$K$222,MATCH("Purple",Sheet3!$A$1:$K$1,0),FALSE)&gt;0,VLOOKUP($K5,Sheet3!$A$1:'Sheet3'!$K$222,MATCH("Purple",Sheet3!$A$1:$K$1,0),FALSE)*4,IF(VLOOKUP($K5,Sheet3!$A$1:'Sheet3'!$K$222,MATCH("Green",Sheet3!$A$1:$K$1,0),FALSE)&gt;0,VLOOKUP($K5,Sheet3!$A$1:'Sheet3'!$K$222,MATCH("Green",Sheet3!$A$1:$K$1,0),FALSE)*2,IF(VLOOKUP($K5,Sheet3!$A$1:'Sheet3'!$K$222,MATCH("White",Sheet3!$A$1:$K$1,0),FALSE)&gt;0,VLOOKUP($K5,Sheet3!$A$1:'Sheet3'!$K$222,MATCH("White",Sheet3!$A$1:$K$1,0),FALSE),IF(VLOOKUP($K5,Sheet3!$A$1:'Sheet3'!$K$222,MATCH("Yellow",Sheet3!$A$1:$K$1,0),FALSE)&gt;0,VLOOKUP($K5,Sheet3!$A$1:'Sheet3'!$K$222,MATCH("Yellow",Sheet3!$A$1:$K$1,0),FALSE)*5,0))))),0)),0)</f>
        <v>0</v>
      </c>
      <c r="AF5">
        <f>IFERROR(IF(VLOOKUP($L5,Sheet3!$A$1:'Sheet3'!$K$222,MATCH("Challenge",Sheet3!$A$1:'Sheet3'!$K$1,0),FALSE)&gt;=1,IFERROR(IF(VLOOKUP($L5,Sheet3!$A$1:'Sheet3'!$K$222,MATCH("Blue",Sheet3!$A$1:$K$1,0),FALSE)&gt;0,VLOOKUP($L5,Sheet3!$A$1:'Sheet3'!$K$222,MATCH("Blue",Sheet3!$A$1:$K$1,0),FALSE)*3,IF(VLOOKUP($L5,Sheet3!$A$1:'Sheet3'!$K$222,MATCH("Purple",Sheet3!$A$1:$K$1,0),FALSE)&gt;0,VLOOKUP($L5,Sheet3!$A$1:'Sheet3'!$K$222,MATCH("Purple",Sheet3!$A$1:$K$1,0),FALSE)*4,IF(VLOOKUP($L5,Sheet3!$A$1:'Sheet3'!$K$222,MATCH("Green",Sheet3!$A$1:$K$1,0),FALSE)&gt;0,VLOOKUP($L5,Sheet3!$A$1:'Sheet3'!$K$222,MATCH("Green",Sheet3!$A$1:$K$1,0),FALSE)*2,IF(VLOOKUP($L5,Sheet3!$A$1:'Sheet3'!$K$222,MATCH("White",Sheet3!$A$1:$K$1,0),FALSE)&gt;0,VLOOKUP($L5,Sheet3!$A$1:'Sheet3'!$K$222,MATCH("White",Sheet3!$A$1:$K$1,0),FALSE),IF(VLOOKUP($L5,Sheet3!$A$1:'Sheet3'!$K$222,MATCH("Yellow",Sheet3!$A$1:$K$1,0),FALSE)&gt;0,VLOOKUP($L5,Sheet3!$A$1:'Sheet3'!$K$222,MATCH("Yellow",Sheet3!$A$1:$K$1,0),FALSE)*5,0))))),0)/VLOOKUP($L5,Sheet3!$A$1:'Sheet3'!$K$222,MATCH("Challenge",Sheet3!$A$1:'Sheet3'!$K$1,0),FALSE),IFERROR(IF(VLOOKUP($L5,Sheet3!$A$1:'Sheet3'!$K$222,MATCH("Blue",Sheet3!$A$1:$K$1,0),FALSE)&gt;0,VLOOKUP($L5,Sheet3!$A$1:'Sheet3'!$K$222,MATCH("Blue",Sheet3!$A$1:$K$1,0),FALSE)*3,IF(VLOOKUP($L5,Sheet3!$A$1:'Sheet3'!$K$222,MATCH("Purple",Sheet3!$A$1:$K$1,0),FALSE)&gt;0,VLOOKUP($L5,Sheet3!$A$1:'Sheet3'!$K$222,MATCH("Purple",Sheet3!$A$1:$K$1,0),FALSE)*4,IF(VLOOKUP($L5,Sheet3!$A$1:'Sheet3'!$K$222,MATCH("Green",Sheet3!$A$1:$K$1,0),FALSE)&gt;0,VLOOKUP($L5,Sheet3!$A$1:'Sheet3'!$K$222,MATCH("Green",Sheet3!$A$1:$K$1,0),FALSE)*2,IF(VLOOKUP($L5,Sheet3!$A$1:'Sheet3'!$K$222,MATCH("White",Sheet3!$A$1:$K$1,0),FALSE)&gt;0,VLOOKUP($L5,Sheet3!$A$1:'Sheet3'!$K$222,MATCH("White",Sheet3!$A$1:$K$1,0),FALSE),IF(VLOOKUP($L5,Sheet3!$A$1:'Sheet3'!$K$222,MATCH("Yellow",Sheet3!$A$1:$K$1,0),FALSE)&gt;0,VLOOKUP($L5,Sheet3!$A$1:'Sheet3'!$K$222,MATCH("Yellow",Sheet3!$A$1:$K$1,0),FALSE)*5,0))))),0)),0)+IFERROR(IF(VLOOKUP($M5,Sheet3!$A$1:'Sheet3'!$K$222,MATCH("Challenge",Sheet3!$A$1:'Sheet3'!$K$1,0),FALSE)&gt;=1,IFERROR(IF(VLOOKUP($M5,Sheet3!$A$1:'Sheet3'!$K$222,MATCH("Blue",Sheet3!$A$1:$K$1,0),FALSE)&gt;0,VLOOKUP($M5,Sheet3!$A$1:'Sheet3'!$K$222,MATCH("Blue",Sheet3!$A$1:$K$1,0),FALSE)*3,IF(VLOOKUP($M5,Sheet3!$A$1:'Sheet3'!$K$222,MATCH("Purple",Sheet3!$A$1:$K$1,0),FALSE)&gt;0,VLOOKUP($M5,Sheet3!$A$1:'Sheet3'!$K$222,MATCH("Purple",Sheet3!$A$1:$K$1,0),FALSE)*4,IF(VLOOKUP($M5,Sheet3!$A$1:'Sheet3'!$K$222,MATCH("Green",Sheet3!$A$1:$K$1,0),FALSE)&gt;0,VLOOKUP($M5,Sheet3!$A$1:'Sheet3'!$K$222,MATCH("Green",Sheet3!$A$1:$K$1,0),FALSE)*2,IF(VLOOKUP($M5,Sheet3!$A$1:'Sheet3'!$K$222,MATCH("White",Sheet3!$A$1:$K$1,0),FALSE)&gt;0,VLOOKUP($M5,Sheet3!$A$1:'Sheet3'!$K$222,MATCH("White",Sheet3!$A$1:$K$1,0),FALSE),IF(VLOOKUP($M5,Sheet3!$A$1:'Sheet3'!$K$222,MATCH("Yellow",Sheet3!$A$1:$K$1,0),FALSE)&gt;0,VLOOKUP($M5,Sheet3!$A$1:'Sheet3'!$K$222,MATCH("Yellow",Sheet3!$A$1:$K$1,0),FALSE)*5,0))))),0)/VLOOKUP($M5,Sheet3!$A$1:'Sheet3'!$K$222,MATCH("Challenge",Sheet3!$A$1:'Sheet3'!$K$1,0),FALSE),IFERROR(IF(VLOOKUP($M5,Sheet3!$A$1:'Sheet3'!$K$222,MATCH("Blue",Sheet3!$A$1:$K$1,0),FALSE)&gt;0,VLOOKUP($M5,Sheet3!$A$1:'Sheet3'!$K$222,MATCH("Blue",Sheet3!$A$1:$K$1,0),FALSE)*3,IF(VLOOKUP($M5,Sheet3!$A$1:'Sheet3'!$K$222,MATCH("Purple",Sheet3!$A$1:$K$1,0),FALSE)&gt;0,VLOOKUP($M5,Sheet3!$A$1:'Sheet3'!$K$222,MATCH("Purple",Sheet3!$A$1:$K$1,0),FALSE)*4,IF(VLOOKUP($M5,Sheet3!$A$1:'Sheet3'!$K$222,MATCH("Green",Sheet3!$A$1:$K$1,0),FALSE)&gt;0,VLOOKUP($M5,Sheet3!$A$1:'Sheet3'!$K$222,MATCH("Green",Sheet3!$A$1:$K$1,0),FALSE)*2,IF(VLOOKUP($M5,Sheet3!$A$1:'Sheet3'!$K$222,MATCH("White",Sheet3!$A$1:$K$1,0),FALSE)&gt;0,VLOOKUP($M5,Sheet3!$A$1:'Sheet3'!$K$222,MATCH("White",Sheet3!$A$1:$K$1,0),FALSE),IF(VLOOKUP($M5,Sheet3!$A$1:'Sheet3'!$K$222,MATCH("Yellow",Sheet3!$A$1:$K$1,0),FALSE)&gt;0,VLOOKUP($M5,Sheet3!$A$1:'Sheet3'!$K$222,MATCH("Yellow",Sheet3!$A$1:$K$1,0),FALSE)*5,0))))),0)),0)</f>
        <v>0</v>
      </c>
      <c r="AG5">
        <f>IFERROR(IF(VLOOKUP($N5,Sheet3!$A$1:'Sheet3'!$K$222,MATCH("Challenge",Sheet3!$A$1:'Sheet3'!$K$1,0),FALSE)&gt;=1,IFERROR(IF(VLOOKUP($N5,Sheet3!$A$1:'Sheet3'!$K$222,MATCH("Blue",Sheet3!$A$1:$K$1,0),FALSE)&gt;0,VLOOKUP($N5,Sheet3!$A$1:'Sheet3'!$K$222,MATCH("Blue",Sheet3!$A$1:$K$1,0),FALSE)*3,IF(VLOOKUP($N5,Sheet3!$A$1:'Sheet3'!$K$222,MATCH("Purple",Sheet3!$A$1:$K$1,0),FALSE)&gt;0,VLOOKUP($N5,Sheet3!$A$1:'Sheet3'!$K$222,MATCH("Purple",Sheet3!$A$1:$K$1,0),FALSE)*4,IF(VLOOKUP($N5,Sheet3!$A$1:'Sheet3'!$K$222,MATCH("Green",Sheet3!$A$1:$K$1,0),FALSE)&gt;0,VLOOKUP($N5,Sheet3!$A$1:'Sheet3'!$K$222,MATCH("Green",Sheet3!$A$1:$K$1,0),FALSE)*2,IF(VLOOKUP($N5,Sheet3!$A$1:'Sheet3'!$K$222,MATCH("White",Sheet3!$A$1:$K$1,0),FALSE)&gt;0,VLOOKUP($N5,Sheet3!$A$1:'Sheet3'!$K$222,MATCH("White",Sheet3!$A$1:$K$1,0),FALSE),IF(VLOOKUP($N5,Sheet3!$A$1:'Sheet3'!$K$222,MATCH("Yellow",Sheet3!$A$1:$K$1,0),FALSE)&gt;0,VLOOKUP($N5,Sheet3!$A$1:'Sheet3'!$K$222,MATCH("Yellow",Sheet3!$A$1:$K$1,0),FALSE)*5,0))))),0)/VLOOKUP($N5,Sheet3!$A$1:'Sheet3'!$K$222,MATCH("Challenge",Sheet3!$A$1:'Sheet3'!$K$1,0),FALSE),IFERROR(IF(VLOOKUP($N5,Sheet3!$A$1:'Sheet3'!$K$222,MATCH("Blue",Sheet3!$A$1:$K$1,0),FALSE)&gt;0,VLOOKUP($N5,Sheet3!$A$1:'Sheet3'!$K$222,MATCH("Blue",Sheet3!$A$1:$K$1,0),FALSE)*3,IF(VLOOKUP($N5,Sheet3!$A$1:'Sheet3'!$K$222,MATCH("Purple",Sheet3!$A$1:$K$1,0),FALSE)&gt;0,VLOOKUP($N5,Sheet3!$A$1:'Sheet3'!$K$222,MATCH("Purple",Sheet3!$A$1:$K$1,0),FALSE)*4,IF(VLOOKUP($N5,Sheet3!$A$1:'Sheet3'!$K$222,MATCH("Green",Sheet3!$A$1:$K$1,0),FALSE)&gt;0,VLOOKUP($N5,Sheet3!$A$1:'Sheet3'!$K$222,MATCH("Green",Sheet3!$A$1:$K$1,0),FALSE)*2,IF(VLOOKUP($N5,Sheet3!$A$1:'Sheet3'!$K$222,MATCH("White",Sheet3!$A$1:$K$1,0),FALSE)&gt;0,VLOOKUP($N5,Sheet3!$A$1:'Sheet3'!$K$222,MATCH("White",Sheet3!$A$1:$K$1,0),FALSE),IF(VLOOKUP($N5,Sheet3!$A$1:'Sheet3'!$K$222,MATCH("Yellow",Sheet3!$A$1:$K$1,0),FALSE)&gt;0,VLOOKUP($N5,Sheet3!$A$1:'Sheet3'!$K$222,MATCH("Yellow",Sheet3!$A$1:$K$1,0),FALSE)*5,0))))),0)),0)+IFERROR(IF(VLOOKUP($O5,Sheet3!$A$1:'Sheet3'!$K$222,MATCH("Challenge",Sheet3!$A$1:'Sheet3'!$K$1,0),FALSE)&gt;=1,IFERROR(IF(VLOOKUP($O5,Sheet3!$A$1:'Sheet3'!$K$222,MATCH("Blue",Sheet3!$A$1:$K$1,0),FALSE)&gt;0,VLOOKUP($O5,Sheet3!$A$1:'Sheet3'!$K$222,MATCH("Blue",Sheet3!$A$1:$K$1,0),FALSE)*3,IF(VLOOKUP($O5,Sheet3!$A$1:'Sheet3'!$K$222,MATCH("Purple",Sheet3!$A$1:$K$1,0),FALSE)&gt;0,VLOOKUP($O5,Sheet3!$A$1:'Sheet3'!$K$222,MATCH("Purple",Sheet3!$A$1:$K$1,0),FALSE)*4,IF(VLOOKUP($O5,Sheet3!$A$1:'Sheet3'!$K$222,MATCH("Green",Sheet3!$A$1:$K$1,0),FALSE)&gt;0,VLOOKUP($O5,Sheet3!$A$1:'Sheet3'!$K$222,MATCH("Green",Sheet3!$A$1:$K$1,0),FALSE)*2,IF(VLOOKUP($O5,Sheet3!$A$1:'Sheet3'!$K$222,MATCH("White",Sheet3!$A$1:$K$1,0),FALSE)&gt;0,VLOOKUP($O5,Sheet3!$A$1:'Sheet3'!$K$222,MATCH("White",Sheet3!$A$1:$K$1,0),FALSE),IF(VLOOKUP($O5,Sheet3!$A$1:'Sheet3'!$K$222,MATCH("Yellow",Sheet3!$A$1:$K$1,0),FALSE)&gt;0,VLOOKUP($O5,Sheet3!$A$1:'Sheet3'!$K$222,MATCH("Yellow",Sheet3!$A$1:$K$1,0),FALSE)*5,0))))),0)/VLOOKUP($O5,Sheet3!$A$1:'Sheet3'!$K$222,MATCH("Challenge",Sheet3!$A$1:'Sheet3'!$K$1,0),FALSE),IFERROR(IF(VLOOKUP($O5,Sheet3!$A$1:'Sheet3'!$K$222,MATCH("Blue",Sheet3!$A$1:$K$1,0),FALSE)&gt;0,VLOOKUP($O5,Sheet3!$A$1:'Sheet3'!$K$222,MATCH("Blue",Sheet3!$A$1:$K$1,0),FALSE)*3,IF(VLOOKUP($O5,Sheet3!$A$1:'Sheet3'!$K$222,MATCH("Purple",Sheet3!$A$1:$K$1,0),FALSE)&gt;0,VLOOKUP($O5,Sheet3!$A$1:'Sheet3'!$K$222,MATCH("Purple",Sheet3!$A$1:$K$1,0),FALSE)*4,IF(VLOOKUP($O5,Sheet3!$A$1:'Sheet3'!$K$222,MATCH("Green",Sheet3!$A$1:$K$1,0),FALSE)&gt;0,VLOOKUP($O5,Sheet3!$A$1:'Sheet3'!$K$222,MATCH("Green",Sheet3!$A$1:$K$1,0),FALSE)*2,IF(VLOOKUP($O5,Sheet3!$A$1:'Sheet3'!$K$222,MATCH("White",Sheet3!$A$1:$K$1,0),FALSE)&gt;0,VLOOKUP($O5,Sheet3!$A$1:'Sheet3'!$K$222,MATCH("White",Sheet3!$A$1:$K$1,0),FALSE),IF(VLOOKUP($O5,Sheet3!$A$1:'Sheet3'!$K$222,MATCH("Yellow",Sheet3!$A$1:$K$1,0),FALSE)&gt;0,VLOOKUP($O5,Sheet3!$A$1:'Sheet3'!$K$222,MATCH("Yellow",Sheet3!$A$1:$K$1,0),FALSE)*5,0))))),0)),0)</f>
        <v>0</v>
      </c>
      <c r="AH5">
        <f>VLOOKUP($D5,Sheet3!$A$1:'Sheet3'!$K$222,4,FALSE)</f>
        <v>0</v>
      </c>
      <c r="AI5">
        <f>VLOOKUP($D5,Sheet3!$A$1:'Sheet3'!$K$222,5,FALSE)</f>
        <v>0</v>
      </c>
    </row>
    <row r="6" spans="1:35" x14ac:dyDescent="0.25">
      <c r="A6" t="s">
        <v>144</v>
      </c>
      <c r="B6">
        <f>INDEX('Ingredients(Full)'!$A$1:$AA$180,MATCH(Score!$A6,'Ingredients(Full)'!$A$1:$A$180,0),MATCH(Score!B$1,'Ingredients(Full)'!$A$1:$AA$1,0))</f>
        <v>1</v>
      </c>
      <c r="C6">
        <f t="shared" si="0"/>
        <v>1</v>
      </c>
      <c r="D6" t="str">
        <f>IF(D$1&lt;=$B6,INDEX('Ingredients(Full)'!$A$1:$AA$180,MATCH(Score!$A6,'Ingredients(Full)'!$A$1:$A$180,0),MATCH(Score!D$1,'Ingredients(Full)'!$A$1:$AA$1,0)),"")</f>
        <v>Mk 1 BioTech Implant</v>
      </c>
      <c r="E6" t="str">
        <f>IF(E$1&lt;=$B6,INDEX('Ingredients(Full)'!$A$1:$AA$140,MATCH(Score!$A6,'Ingredients(Full)'!$A$1:$A$140,0),MATCH(Score!E$1,'Ingredients(Full)'!$A$1:$AA$1,0)),"")</f>
        <v/>
      </c>
      <c r="F6" t="str">
        <f>IF(F$1&lt;=$B6,INDEX('Ingredients(Full)'!$A$1:$AA$140,MATCH(Score!$A6,'Ingredients(Full)'!$A$1:$A$140,0),MATCH(Score!F$1,'Ingredients(Full)'!$A$1:$AA$1,0)),"")</f>
        <v/>
      </c>
      <c r="G6" t="str">
        <f>IF(G$1&lt;=$B6,INDEX('Ingredients(Full)'!$A$1:$AA$140,MATCH(Score!$A6,'Ingredients(Full)'!$A$1:$A$140,0),MATCH(Score!G$1,'Ingredients(Full)'!$A$1:$AA$1,0)),"")</f>
        <v/>
      </c>
      <c r="H6" t="str">
        <f>IF(H$1&lt;=$B6,INDEX('Ingredients(Full)'!$A$1:$AA$140,MATCH(Score!$A6,'Ingredients(Full)'!$A$1:$A$140,0),MATCH(Score!H$1,'Ingredients(Full)'!$A$1:$AA$1,0)),"")</f>
        <v/>
      </c>
      <c r="I6" t="str">
        <f>IF(I$1&lt;=$B6,INDEX('Ingredients(Full)'!$A$1:$AA$140,MATCH(Score!$A6,'Ingredients(Full)'!$A$1:$A$140,0),MATCH(Score!I$1,'Ingredients(Full)'!$A$1:$AA$1,0)),"")</f>
        <v/>
      </c>
      <c r="J6" t="str">
        <f>IF(J$1&lt;=$B6,INDEX('Ingredients(Full)'!$A$1:$AA$140,MATCH(Score!$A6,'Ingredients(Full)'!$A$1:$A$140,0),MATCH(Score!J$1,'Ingredients(Full)'!$A$1:$AA$1,0)),"")</f>
        <v/>
      </c>
      <c r="K6" t="str">
        <f>IF(K$1&lt;=$B6,INDEX('Ingredients(Full)'!$A$1:$AA$140,MATCH(Score!$A6,'Ingredients(Full)'!$A$1:$A$140,0),MATCH(Score!K$1,'Ingredients(Full)'!$A$1:$AA$1,0)),"")</f>
        <v/>
      </c>
      <c r="L6" t="str">
        <f>IF(L$1&lt;=$B6,INDEX('Ingredients(Full)'!$A$1:$AA$140,MATCH(Score!$A6,'Ingredients(Full)'!$A$1:$A$140,0),MATCH(Score!L$1,'Ingredients(Full)'!$A$1:$AA$1,0)),"")</f>
        <v/>
      </c>
      <c r="M6" t="str">
        <f>IF(M$1&lt;=$B6,INDEX('Ingredients(Full)'!$A$1:$AA$140,MATCH(Score!$A6,'Ingredients(Full)'!$A$1:$A$140,0),MATCH(Score!M$1,'Ingredients(Full)'!$A$1:$AA$1,0)),"")</f>
        <v/>
      </c>
      <c r="N6" t="str">
        <f>IF(N$1&lt;=$B6,INDEX('Ingredients(Full)'!$A$1:$AA$140,MATCH(Score!$A6,'Ingredients(Full)'!$A$1:$A$140,0),MATCH(Score!N$1,'Ingredients(Full)'!$A$1:$AA$1,0)),"")</f>
        <v/>
      </c>
      <c r="O6" t="str">
        <f>IF(O$1&lt;=$B6,INDEX('Ingredients(Full)'!$A$1:$AA$140,MATCH(Score!$A6,'Ingredients(Full)'!$A$1:$A$140,0),MATCH(Score!O$1,'Ingredients(Full)'!$A$1:$AA$1,0)),"")</f>
        <v/>
      </c>
      <c r="P6">
        <f>IF(VALUE(RIGHT(P$1,LEN(P$1)-1))&lt;=$B6,INDEX('Ingredients(Full)'!$A$1:$AA$140,MATCH(Score!$A6,'Ingredients(Full)'!$A$1:$A$140,0),MATCH(Score!P$1,'Ingredients(Full)'!$A$1:$AA$1,0)),"")</f>
        <v>1</v>
      </c>
      <c r="Q6" t="str">
        <f>IF(VALUE(RIGHT(Q$1,LEN(Q$1)-1))&lt;=$B6,INDEX('Ingredients(Full)'!$A$1:$AA$140,MATCH(Score!$A6,'Ingredients(Full)'!$A$1:$A$140,0),MATCH(Score!Q$1,'Ingredients(Full)'!$A$1:$AA$1,0)),"")</f>
        <v/>
      </c>
      <c r="R6" t="str">
        <f>IF(VALUE(RIGHT(R$1,LEN(R$1)-1))&lt;=$B6,INDEX('Ingredients(Full)'!$A$1:$AA$140,MATCH(Score!$A6,'Ingredients(Full)'!$A$1:$A$140,0),MATCH(Score!R$1,'Ingredients(Full)'!$A$1:$AA$1,0)),"")</f>
        <v/>
      </c>
      <c r="S6" t="str">
        <f>IF(VALUE(RIGHT(S$1,LEN(S$1)-1))&lt;=$B6,INDEX('Ingredients(Full)'!$A$1:$AA$140,MATCH(Score!$A6,'Ingredients(Full)'!$A$1:$A$140,0),MATCH(Score!S$1,'Ingredients(Full)'!$A$1:$AA$1,0)),"")</f>
        <v/>
      </c>
      <c r="T6" t="str">
        <f>IF(VALUE(RIGHT(T$1,LEN(T$1)-1))&lt;=$B6,INDEX('Ingredients(Full)'!$A$1:$AA$140,MATCH(Score!$A6,'Ingredients(Full)'!$A$1:$A$140,0),MATCH(Score!T$1,'Ingredients(Full)'!$A$1:$AA$1,0)),"")</f>
        <v/>
      </c>
      <c r="U6" t="str">
        <f>IF(VALUE(RIGHT(U$1,LEN(U$1)-1))&lt;=$B6,INDEX('Ingredients(Full)'!$A$1:$AA$140,MATCH(Score!$A6,'Ingredients(Full)'!$A$1:$A$140,0),MATCH(Score!U$1,'Ingredients(Full)'!$A$1:$AA$1,0)),"")</f>
        <v/>
      </c>
      <c r="V6" t="str">
        <f>IF(VALUE(RIGHT(V$1,LEN(V$1)-1))&lt;=$B6,INDEX('Ingredients(Full)'!$A$1:$AA$140,MATCH(Score!$A6,'Ingredients(Full)'!$A$1:$A$140,0),MATCH(Score!V$1,'Ingredients(Full)'!$A$1:$AA$1,0)),"")</f>
        <v/>
      </c>
      <c r="W6" t="str">
        <f>IF(VALUE(RIGHT(W$1,LEN(W$1)-1))&lt;=$B6,INDEX('Ingredients(Full)'!$A$1:$AA$140,MATCH(Score!$A6,'Ingredients(Full)'!$A$1:$A$140,0),MATCH(Score!W$1,'Ingredients(Full)'!$A$1:$AA$1,0)),"")</f>
        <v/>
      </c>
      <c r="X6" t="str">
        <f>IF(VALUE(RIGHT(X$1,LEN(X$1)-1))&lt;=$B6,INDEX('Ingredients(Full)'!$A$1:$AA$140,MATCH(Score!$A6,'Ingredients(Full)'!$A$1:$A$140,0),MATCH(Score!X$1,'Ingredients(Full)'!$A$1:$AA$1,0)),"")</f>
        <v/>
      </c>
      <c r="Y6" t="str">
        <f>IF(VALUE(RIGHT(Y$1,LEN(Y$1)-1))&lt;=$B6,INDEX('Ingredients(Full)'!$A$1:$AA$140,MATCH(Score!$A6,'Ingredients(Full)'!$A$1:$A$140,0),MATCH(Score!Y$1,'Ingredients(Full)'!$A$1:$AA$1,0)),"")</f>
        <v/>
      </c>
      <c r="Z6" t="str">
        <f>IF(VALUE(RIGHT(Z$1,LEN(Z$1)-1))&lt;=$B6,INDEX('Ingredients(Full)'!$A$1:$AA$140,MATCH(Score!$A6,'Ingredients(Full)'!$A$1:$A$140,0),MATCH(Score!Z$1,'Ingredients(Full)'!$A$1:$AA$1,0)),"")</f>
        <v/>
      </c>
      <c r="AA6" t="str">
        <f>IF(VALUE(RIGHT(AA$1,LEN(AA$1)-1))&lt;=$B6,INDEX('Ingredients(Full)'!$A$1:$AA$140,MATCH(Score!$A6,'Ingredients(Full)'!$A$1:$A$140,0),MATCH(Score!AA$1,'Ingredients(Full)'!$A$1:$AA$1,0)),"")</f>
        <v/>
      </c>
      <c r="AB6">
        <f>IFERROR(IF(VLOOKUP($D6,Sheet3!$A$1:'Sheet3'!$K$222,MATCH("Challenge",Sheet3!$A$1:'Sheet3'!$K$1,0),FALSE)&gt;=1,IFERROR(IF(VLOOKUP($D6,Sheet3!$A$1:'Sheet3'!$K$222,MATCH("Blue",Sheet3!$A$1:$K$1,0),FALSE)&gt;0,VLOOKUP($D6,Sheet3!$A$1:'Sheet3'!$K$222,MATCH("Blue",Sheet3!$A$1:$K$1,0),FALSE)*3,IF(VLOOKUP($D6,Sheet3!$A$1:'Sheet3'!$K$222,MATCH("Purple",Sheet3!$A$1:$K$1,0),FALSE)&gt;0,VLOOKUP($D6,Sheet3!$A$1:'Sheet3'!$K$222,MATCH("Purple",Sheet3!$A$1:$K$1,0),FALSE)*4,IF(VLOOKUP($D6,Sheet3!$A$1:'Sheet3'!$K$222,MATCH("Green",Sheet3!$A$1:$K$1,0),FALSE)&gt;0,VLOOKUP($D6,Sheet3!$A$1:'Sheet3'!$K$222,MATCH("Green",Sheet3!$A$1:$K$1,0),FALSE)*2,IF(VLOOKUP($D6,Sheet3!$A$1:'Sheet3'!$K$222,MATCH("White",Sheet3!$A$1:$K$1,0),FALSE)&gt;0,VLOOKUP($D6,Sheet3!$A$1:'Sheet3'!$K$222,MATCH("White",Sheet3!$A$1:$K$1,0),FALSE),IF(VLOOKUP($D6,Sheet3!$A$1:'Sheet3'!$K$222,MATCH("Yellow",Sheet3!$A$1:$K$1,0),FALSE)&gt;0,VLOOKUP($D6,Sheet3!$A$1:'Sheet3'!$K$222,MATCH("Yellow",Sheet3!$A$1:$K$1,0),FALSE)*2.5,0))))),0)/VLOOKUP($D6,Sheet3!$A$1:'Sheet3'!$K$222,MATCH("Challenge",Sheet3!$A$1:'Sheet3'!$K$1,0),FALSE),IFERROR(IF(VLOOKUP($D6,Sheet3!$A$1:'Sheet3'!$K$222,MATCH("Blue",Sheet3!$A$1:$K$1,0),FALSE)&gt;0,VLOOKUP($D6,Sheet3!$A$1:'Sheet3'!$K$222,MATCH("Blue",Sheet3!$A$1:$K$1,0),FALSE)*3,IF(VLOOKUP($D6,Sheet3!$A$1:'Sheet3'!$K$222,MATCH("Purple",Sheet3!$A$1:$K$1,0),FALSE)&gt;0,VLOOKUP($D6,Sheet3!$A$1:'Sheet3'!$K$222,MATCH("Purple",Sheet3!$A$1:$K$1,0),FALSE)*4,IF(VLOOKUP($D6,Sheet3!$A$1:'Sheet3'!$K$222,MATCH("Green",Sheet3!$A$1:$K$1,0),FALSE)&gt;0,VLOOKUP($D6,Sheet3!$A$1:'Sheet3'!$K$222,MATCH("Green",Sheet3!$A$1:$K$1,0),FALSE)*2,IF(VLOOKUP($D6,Sheet3!$A$1:'Sheet3'!$K$222,MATCH("White",Sheet3!$A$1:$K$1,0),FALSE)&gt;0,VLOOKUP($D6,Sheet3!$A$1:'Sheet3'!$K$222,MATCH("White",Sheet3!$A$1:$K$1,0),FALSE),IF(VLOOKUP($D6,Sheet3!$A$1:'Sheet3'!$K$222,MATCH("Yellow",Sheet3!$A$1:$K$1,0),FALSE)&gt;0,VLOOKUP($D6,Sheet3!$A$1:'Sheet3'!$K$222,MATCH("Yellow",Sheet3!$A$1:$K$1,0),FALSE)*2.5,0))))),0)),0)+IFERROR(IF(VLOOKUP($E6,Sheet3!$A$1:'Sheet3'!$K$222,MATCH("Challenge",Sheet3!$A$1:'Sheet3'!$K$1,0),FALSE)&gt;=1,IFERROR(IF(VLOOKUP($E6,Sheet3!$A$1:'Sheet3'!$K$222,MATCH("Blue",Sheet3!$A$1:$K$1,0),FALSE)&gt;0,VLOOKUP($E6,Sheet3!$A$1:'Sheet3'!$K$222,MATCH("Blue",Sheet3!$A$1:$K$1,0),FALSE)*3,IF(VLOOKUP($E6,Sheet3!$A$1:'Sheet3'!$K$222,MATCH("Purple",Sheet3!$A$1:$K$1,0),FALSE)&gt;0,VLOOKUP($E6,Sheet3!$A$1:'Sheet3'!$K$222,MATCH("Purple",Sheet3!$A$1:$K$1,0),FALSE)*4,IF(VLOOKUP($E6,Sheet3!$A$1:'Sheet3'!$K$222,MATCH("Green",Sheet3!$A$1:$K$1,0),FALSE)&gt;0,VLOOKUP($E6,Sheet3!$A$1:'Sheet3'!$K$222,MATCH("Green",Sheet3!$A$1:$K$1,0),FALSE)*2,IF(VLOOKUP($E6,Sheet3!$A$1:'Sheet3'!$K$222,MATCH("White",Sheet3!$A$1:$K$1,0),FALSE)&gt;0,VLOOKUP($E6,Sheet3!$A$1:'Sheet3'!$K$222,MATCH("White",Sheet3!$A$1:$K$1,0),FALSE),IF(VLOOKUP($E6,Sheet3!$A$1:'Sheet3'!$K$222,MATCH("Yellow",Sheet3!$A$1:$K$1,0),FALSE)&gt;0,VLOOKUP($E6,Sheet3!$A$1:'Sheet3'!$K$222,MATCH("Yellow",Sheet3!$A$1:$K$1,0),FALSE)*2.5,0))))),0)/VLOOKUP($E6,Sheet3!$A$1:'Sheet3'!$K$222,MATCH("Challenge",Sheet3!$A$1:'Sheet3'!$K$1,0),FALSE),IFERROR(IF(VLOOKUP($E6,Sheet3!$A$1:'Sheet3'!$K$222,MATCH("Blue",Sheet3!$A$1:$K$1,0),FALSE)&gt;0,VLOOKUP($E6,Sheet3!$A$1:'Sheet3'!$K$222,MATCH("Blue",Sheet3!$A$1:$K$1,0),FALSE)*3,IF(VLOOKUP($E6,Sheet3!$A$1:'Sheet3'!$K$222,MATCH("Purple",Sheet3!$A$1:$K$1,0),FALSE)&gt;0,VLOOKUP($E6,Sheet3!$A$1:'Sheet3'!$K$222,MATCH("Purple",Sheet3!$A$1:$K$1,0),FALSE)*4,IF(VLOOKUP($E6,Sheet3!$A$1:'Sheet3'!$K$222,MATCH("Green",Sheet3!$A$1:$K$1,0),FALSE)&gt;0,VLOOKUP($E6,Sheet3!$A$1:'Sheet3'!$K$222,MATCH("Green",Sheet3!$A$1:$K$1,0),FALSE)*2,IF(VLOOKUP($E6,Sheet3!$A$1:'Sheet3'!$K$222,MATCH("White",Sheet3!$A$1:$K$1,0),FALSE)&gt;0,VLOOKUP($E6,Sheet3!$A$1:'Sheet3'!$K$222,MATCH("White",Sheet3!$A$1:$K$1,0),FALSE),IF(VLOOKUP($E6,Sheet3!$A$1:'Sheet3'!$K$222,MATCH("Yellow",Sheet3!$A$1:$K$1,0),FALSE)&gt;0,VLOOKUP($E6,Sheet3!$A$1:'Sheet3'!$K$222,MATCH("Yellow",Sheet3!$A$1:$K$1,0),FALSE)*2.5,0))))),0)),0)</f>
        <v>1</v>
      </c>
      <c r="AC6">
        <f>IFERROR(IF(VLOOKUP($F6,Sheet3!$A$1:'Sheet3'!$K$222,MATCH("Challenge",Sheet3!$A$1:'Sheet3'!$K$1,0),FALSE)&gt;=1,IFERROR(IF(VLOOKUP($F6,Sheet3!$A$1:'Sheet3'!$K$222,MATCH("Blue",Sheet3!$A$1:$K$1,0),FALSE)&gt;0,VLOOKUP($F6,Sheet3!$A$1:'Sheet3'!$K$222,MATCH("Blue",Sheet3!$A$1:$K$1,0),FALSE)*3,IF(VLOOKUP($F6,Sheet3!$A$1:'Sheet3'!$K$222,MATCH("Purple",Sheet3!$A$1:$K$1,0),FALSE)&gt;0,VLOOKUP($F6,Sheet3!$A$1:'Sheet3'!$K$222,MATCH("Purple",Sheet3!$A$1:$K$1,0),FALSE)*4,IF(VLOOKUP($F6,Sheet3!$A$1:'Sheet3'!$K$222,MATCH("Green",Sheet3!$A$1:$K$1,0),FALSE)&gt;0,VLOOKUP($F6,Sheet3!$A$1:'Sheet3'!$K$222,MATCH("Green",Sheet3!$A$1:$K$1,0),FALSE)*2,IF(VLOOKUP($F6,Sheet3!$A$1:'Sheet3'!$K$222,MATCH("White",Sheet3!$A$1:$K$1,0),FALSE)&gt;0,VLOOKUP($F6,Sheet3!$A$1:'Sheet3'!$K$222,MATCH("White",Sheet3!$A$1:$K$1,0),FALSE),IF(VLOOKUP($F6,Sheet3!$A$1:'Sheet3'!$K$222,MATCH("Yellow",Sheet3!$A$1:$K$1,0),FALSE)&gt;0,VLOOKUP($F6,Sheet3!$A$1:'Sheet3'!$K$222,MATCH("Yellow",Sheet3!$A$1:$K$1,0),FALSE)*5,0))))),0)/VLOOKUP($F6,Sheet3!$A$1:'Sheet3'!$K$222,MATCH("Challenge",Sheet3!$A$1:'Sheet3'!$K$1,0),FALSE),IFERROR(IF(VLOOKUP($F6,Sheet3!$A$1:'Sheet3'!$K$222,MATCH("Blue",Sheet3!$A$1:$K$1,0),FALSE)&gt;0,VLOOKUP($F6,Sheet3!$A$1:'Sheet3'!$K$222,MATCH("Blue",Sheet3!$A$1:$K$1,0),FALSE)*3,IF(VLOOKUP($F6,Sheet3!$A$1:'Sheet3'!$K$222,MATCH("Purple",Sheet3!$A$1:$K$1,0),FALSE)&gt;0,VLOOKUP($F6,Sheet3!$A$1:'Sheet3'!$K$222,MATCH("Purple",Sheet3!$A$1:$K$1,0),FALSE)*4,IF(VLOOKUP($F6,Sheet3!$A$1:'Sheet3'!$K$222,MATCH("Green",Sheet3!$A$1:$K$1,0),FALSE)&gt;0,VLOOKUP($F6,Sheet3!$A$1:'Sheet3'!$K$222,MATCH("Green",Sheet3!$A$1:$K$1,0),FALSE)*2,IF(VLOOKUP($F6,Sheet3!$A$1:'Sheet3'!$K$222,MATCH("White",Sheet3!$A$1:$K$1,0),FALSE)&gt;0,VLOOKUP($F6,Sheet3!$A$1:'Sheet3'!$K$222,MATCH("White",Sheet3!$A$1:$K$1,0),FALSE),IF(VLOOKUP($F6,Sheet3!$A$1:'Sheet3'!$K$222,MATCH("Yellow",Sheet3!$A$1:$K$1,0),FALSE)&gt;0,VLOOKUP($F6,Sheet3!$A$1:'Sheet3'!$K$222,MATCH("Yellow",Sheet3!$A$1:$K$1,0),FALSE)*5,0))))),0)),0)+IFERROR(IF(VLOOKUP($G6,Sheet3!$A$1:'Sheet3'!$K$222,MATCH("Challenge",Sheet3!$A$1:'Sheet3'!$K$1,0),FALSE)&gt;=1,IFERROR(IF(VLOOKUP($G6,Sheet3!$A$1:'Sheet3'!$K$222,MATCH("Blue",Sheet3!$A$1:$K$1,0),FALSE)&gt;0,VLOOKUP($G6,Sheet3!$A$1:'Sheet3'!$K$222,MATCH("Blue",Sheet3!$A$1:$K$1,0),FALSE)*3,IF(VLOOKUP($G6,Sheet3!$A$1:'Sheet3'!$K$222,MATCH("Purple",Sheet3!$A$1:$K$1,0),FALSE)&gt;0,VLOOKUP($G6,Sheet3!$A$1:'Sheet3'!$K$222,MATCH("Purple",Sheet3!$A$1:$K$1,0),FALSE)*4,IF(VLOOKUP($G6,Sheet3!$A$1:'Sheet3'!$K$222,MATCH("Green",Sheet3!$A$1:$K$1,0),FALSE)&gt;0,VLOOKUP($G6,Sheet3!$A$1:'Sheet3'!$K$222,MATCH("Green",Sheet3!$A$1:$K$1,0),FALSE)*2,IF(VLOOKUP($G6,Sheet3!$A$1:'Sheet3'!$K$222,MATCH("White",Sheet3!$A$1:$K$1,0),FALSE)&gt;0,VLOOKUP($G6,Sheet3!$A$1:'Sheet3'!$K$222,MATCH("White",Sheet3!$A$1:$K$1,0),FALSE),IF(VLOOKUP($G6,Sheet3!$A$1:'Sheet3'!$K$222,MATCH("Yellow",Sheet3!$A$1:$K$1,0),FALSE)&gt;0,VLOOKUP($G6,Sheet3!$A$1:'Sheet3'!$K$222,MATCH("Yellow",Sheet3!$A$1:$K$1,0),FALSE)*5,0))))),0)/VLOOKUP($G6,Sheet3!$A$1:'Sheet3'!$K$222,MATCH("Challenge",Sheet3!$A$1:'Sheet3'!$K$1,0),FALSE),IFERROR(IF(VLOOKUP($G6,Sheet3!$A$1:'Sheet3'!$K$222,MATCH("Blue",Sheet3!$A$1:$K$1,0),FALSE)&gt;0,VLOOKUP($G6,Sheet3!$A$1:'Sheet3'!$K$222,MATCH("Blue",Sheet3!$A$1:$K$1,0),FALSE)*3,IF(VLOOKUP($G6,Sheet3!$A$1:'Sheet3'!$K$222,MATCH("Purple",Sheet3!$A$1:$K$1,0),FALSE)&gt;0,VLOOKUP($G6,Sheet3!$A$1:'Sheet3'!$K$222,MATCH("Purple",Sheet3!$A$1:$K$1,0),FALSE)*4,IF(VLOOKUP($G6,Sheet3!$A$1:'Sheet3'!$K$222,MATCH("Green",Sheet3!$A$1:$K$1,0),FALSE)&gt;0,VLOOKUP($G6,Sheet3!$A$1:'Sheet3'!$K$222,MATCH("Green",Sheet3!$A$1:$K$1,0),FALSE)*2,IF(VLOOKUP($G6,Sheet3!$A$1:'Sheet3'!$K$222,MATCH("White",Sheet3!$A$1:$K$1,0),FALSE)&gt;0,VLOOKUP($G6,Sheet3!$A$1:'Sheet3'!$K$222,MATCH("White",Sheet3!$A$1:$K$1,0),FALSE),IF(VLOOKUP($G6,Sheet3!$A$1:'Sheet3'!$K$222,MATCH("Yellow",Sheet3!$A$1:$K$1,0),FALSE)&gt;0,VLOOKUP($G6,Sheet3!$A$1:'Sheet3'!$K$222,MATCH("Yellow",Sheet3!$A$1:$K$1,0),FALSE)*5,0))))),0)),0)</f>
        <v>0</v>
      </c>
      <c r="AD6">
        <f>IFERROR(IF(VLOOKUP($H6,Sheet3!$A$1:'Sheet3'!$K$222,MATCH("Challenge",Sheet3!$A$1:'Sheet3'!$K$1,0),FALSE)&gt;=1,IFERROR(IF(VLOOKUP($H6,Sheet3!$A$1:'Sheet3'!$K$222,MATCH("Blue",Sheet3!$A$1:$K$1,0),FALSE)&gt;0,VLOOKUP($H6,Sheet3!$A$1:'Sheet3'!$K$222,MATCH("Blue",Sheet3!$A$1:$K$1,0),FALSE)*3,IF(VLOOKUP($H6,Sheet3!$A$1:'Sheet3'!$K$222,MATCH("Purple",Sheet3!$A$1:$K$1,0),FALSE)&gt;0,VLOOKUP($H6,Sheet3!$A$1:'Sheet3'!$K$222,MATCH("Purple",Sheet3!$A$1:$K$1,0),FALSE)*4,IF(VLOOKUP($H6,Sheet3!$A$1:'Sheet3'!$K$222,MATCH("Green",Sheet3!$A$1:$K$1,0),FALSE)&gt;0,VLOOKUP($H6,Sheet3!$A$1:'Sheet3'!$K$222,MATCH("Green",Sheet3!$A$1:$K$1,0),FALSE)*2,IF(VLOOKUP($H6,Sheet3!$A$1:'Sheet3'!$K$222,MATCH("White",Sheet3!$A$1:$K$1,0),FALSE)&gt;0,VLOOKUP($H6,Sheet3!$A$1:'Sheet3'!$K$222,MATCH("White",Sheet3!$A$1:$K$1,0),FALSE),IF(VLOOKUP($H6,Sheet3!$A$1:'Sheet3'!$K$222,MATCH("Yellow",Sheet3!$A$1:$K$1,0),FALSE)&gt;0,VLOOKUP($H6,Sheet3!$A$1:'Sheet3'!$K$222,MATCH("Yellow",Sheet3!$A$1:$K$1,0),FALSE)*5,0))))),0)/VLOOKUP($H6,Sheet3!$A$1:'Sheet3'!$K$222,MATCH("Challenge",Sheet3!$A$1:'Sheet3'!$K$1,0),FALSE),IFERROR(IF(VLOOKUP($H6,Sheet3!$A$1:'Sheet3'!$K$222,MATCH("Blue",Sheet3!$A$1:$K$1,0),FALSE)&gt;0,VLOOKUP($H6,Sheet3!$A$1:'Sheet3'!$K$222,MATCH("Blue",Sheet3!$A$1:$K$1,0),FALSE)*3,IF(VLOOKUP($H6,Sheet3!$A$1:'Sheet3'!$K$222,MATCH("Purple",Sheet3!$A$1:$K$1,0),FALSE)&gt;0,VLOOKUP($H6,Sheet3!$A$1:'Sheet3'!$K$222,MATCH("Purple",Sheet3!$A$1:$K$1,0),FALSE)*4,IF(VLOOKUP($H6,Sheet3!$A$1:'Sheet3'!$K$222,MATCH("Green",Sheet3!$A$1:$K$1,0),FALSE)&gt;0,VLOOKUP($H6,Sheet3!$A$1:'Sheet3'!$K$222,MATCH("Green",Sheet3!$A$1:$K$1,0),FALSE)*2,IF(VLOOKUP($H6,Sheet3!$A$1:'Sheet3'!$K$222,MATCH("White",Sheet3!$A$1:$K$1,0),FALSE)&gt;0,VLOOKUP($H6,Sheet3!$A$1:'Sheet3'!$K$222,MATCH("White",Sheet3!$A$1:$K$1,0),FALSE),IF(VLOOKUP($H6,Sheet3!$A$1:'Sheet3'!$K$222,MATCH("Yellow",Sheet3!$A$1:$K$1,0),FALSE)&gt;0,VLOOKUP($H6,Sheet3!$A$1:'Sheet3'!$K$222,MATCH("Yellow",Sheet3!$A$1:$K$1,0),FALSE)*5,0))))),0)),0)+IFERROR(IF(VLOOKUP($I6,Sheet3!$A$1:'Sheet3'!$K$222,MATCH("Challenge",Sheet3!$A$1:'Sheet3'!$K$1,0),FALSE)&gt;=1,IFERROR(IF(VLOOKUP($I6,Sheet3!$A$1:'Sheet3'!$K$222,MATCH("Blue",Sheet3!$A$1:$K$1,0),FALSE)&gt;0,VLOOKUP($I6,Sheet3!$A$1:'Sheet3'!$K$222,MATCH("Blue",Sheet3!$A$1:$K$1,0),FALSE)*3,IF(VLOOKUP($I6,Sheet3!$A$1:'Sheet3'!$K$222,MATCH("Purple",Sheet3!$A$1:$K$1,0),FALSE)&gt;0,VLOOKUP($I6,Sheet3!$A$1:'Sheet3'!$K$222,MATCH("Purple",Sheet3!$A$1:$K$1,0),FALSE)*4,IF(VLOOKUP($I6,Sheet3!$A$1:'Sheet3'!$K$222,MATCH("Green",Sheet3!$A$1:$K$1,0),FALSE)&gt;0,VLOOKUP($I6,Sheet3!$A$1:'Sheet3'!$K$222,MATCH("Green",Sheet3!$A$1:$K$1,0),FALSE)*2,IF(VLOOKUP($I6,Sheet3!$A$1:'Sheet3'!$K$222,MATCH("White",Sheet3!$A$1:$K$1,0),FALSE)&gt;0,VLOOKUP($I6,Sheet3!$A$1:'Sheet3'!$K$222,MATCH("White",Sheet3!$A$1:$K$1,0),FALSE),IF(VLOOKUP($I6,Sheet3!$A$1:'Sheet3'!$K$222,MATCH("Yellow",Sheet3!$A$1:$K$1,0),FALSE)&gt;0,VLOOKUP($I6,Sheet3!$A$1:'Sheet3'!$K$222,MATCH("Yellow",Sheet3!$A$1:$K$1,0),FALSE)*5,0))))),0)/VLOOKUP($I6,Sheet3!$A$1:'Sheet3'!$K$222,MATCH("Challenge",Sheet3!$A$1:'Sheet3'!$K$1,0),FALSE),IFERROR(IF(VLOOKUP($I6,Sheet3!$A$1:'Sheet3'!$K$222,MATCH("Blue",Sheet3!$A$1:$K$1,0),FALSE)&gt;0,VLOOKUP($I6,Sheet3!$A$1:'Sheet3'!$K$222,MATCH("Blue",Sheet3!$A$1:$K$1,0),FALSE)*3,IF(VLOOKUP($I6,Sheet3!$A$1:'Sheet3'!$K$222,MATCH("Purple",Sheet3!$A$1:$K$1,0),FALSE)&gt;0,VLOOKUP($I6,Sheet3!$A$1:'Sheet3'!$K$222,MATCH("Purple",Sheet3!$A$1:$K$1,0),FALSE)*4,IF(VLOOKUP($I6,Sheet3!$A$1:'Sheet3'!$K$222,MATCH("Green",Sheet3!$A$1:$K$1,0),FALSE)&gt;0,VLOOKUP($I6,Sheet3!$A$1:'Sheet3'!$K$222,MATCH("Green",Sheet3!$A$1:$K$1,0),FALSE)*2,IF(VLOOKUP($I6,Sheet3!$A$1:'Sheet3'!$K$222,MATCH("White",Sheet3!$A$1:$K$1,0),FALSE)&gt;0,VLOOKUP($I6,Sheet3!$A$1:'Sheet3'!$K$222,MATCH("White",Sheet3!$A$1:$K$1,0),FALSE),IF(VLOOKUP($I6,Sheet3!$A$1:'Sheet3'!$K$222,MATCH("Yellow",Sheet3!$A$1:$K$1,0),FALSE)&gt;0,VLOOKUP($I6,Sheet3!$A$1:'Sheet3'!$K$222,MATCH("Yellow",Sheet3!$A$1:$K$1,0),FALSE)*5,0))))),0)),0)</f>
        <v>0</v>
      </c>
      <c r="AE6">
        <f>IFERROR(IF(VLOOKUP($J6,Sheet3!$A$1:'Sheet3'!$K$222,MATCH("Challenge",Sheet3!$A$1:'Sheet3'!$K$1,0),FALSE)&gt;=1,IFERROR(IF(VLOOKUP($J6,Sheet3!$A$1:'Sheet3'!$K$222,MATCH("Blue",Sheet3!$A$1:$K$1,0),FALSE)&gt;0,VLOOKUP($J6,Sheet3!$A$1:'Sheet3'!$K$222,MATCH("Blue",Sheet3!$A$1:$K$1,0),FALSE)*3,IF(VLOOKUP($J6,Sheet3!$A$1:'Sheet3'!$K$222,MATCH("Purple",Sheet3!$A$1:$K$1,0),FALSE)&gt;0,VLOOKUP($J6,Sheet3!$A$1:'Sheet3'!$K$222,MATCH("Purple",Sheet3!$A$1:$K$1,0),FALSE)*4,IF(VLOOKUP($J6,Sheet3!$A$1:'Sheet3'!$K$222,MATCH("Green",Sheet3!$A$1:$K$1,0),FALSE)&gt;0,VLOOKUP($J6,Sheet3!$A$1:'Sheet3'!$K$222,MATCH("Green",Sheet3!$A$1:$K$1,0),FALSE)*2,IF(VLOOKUP($J6,Sheet3!$A$1:'Sheet3'!$K$222,MATCH("White",Sheet3!$A$1:$K$1,0),FALSE)&gt;0,VLOOKUP($J6,Sheet3!$A$1:'Sheet3'!$K$222,MATCH("White",Sheet3!$A$1:$K$1,0),FALSE),IF(VLOOKUP($J6,Sheet3!$A$1:'Sheet3'!$K$222,MATCH("Yellow",Sheet3!$A$1:$K$1,0),FALSE)&gt;0,VLOOKUP($J6,Sheet3!$A$1:'Sheet3'!$K$222,MATCH("Yellow",Sheet3!$A$1:$K$1,0),FALSE)*5,0))))),0)/VLOOKUP($J6,Sheet3!$A$1:'Sheet3'!$K$222,MATCH("Challenge",Sheet3!$A$1:'Sheet3'!$K$1,0),FALSE),IFERROR(IF(VLOOKUP($J6,Sheet3!$A$1:'Sheet3'!$K$222,MATCH("Blue",Sheet3!$A$1:$K$1,0),FALSE)&gt;0,VLOOKUP($J6,Sheet3!$A$1:'Sheet3'!$K$222,MATCH("Blue",Sheet3!$A$1:$K$1,0),FALSE)*3,IF(VLOOKUP($J6,Sheet3!$A$1:'Sheet3'!$K$222,MATCH("Purple",Sheet3!$A$1:$K$1,0),FALSE)&gt;0,VLOOKUP($J6,Sheet3!$A$1:'Sheet3'!$K$222,MATCH("Purple",Sheet3!$A$1:$K$1,0),FALSE)*4,IF(VLOOKUP($J6,Sheet3!$A$1:'Sheet3'!$K$222,MATCH("Green",Sheet3!$A$1:$K$1,0),FALSE)&gt;0,VLOOKUP($J6,Sheet3!$A$1:'Sheet3'!$K$222,MATCH("Green",Sheet3!$A$1:$K$1,0),FALSE)*2,IF(VLOOKUP($J6,Sheet3!$A$1:'Sheet3'!$K$222,MATCH("White",Sheet3!$A$1:$K$1,0),FALSE)&gt;0,VLOOKUP($J6,Sheet3!$A$1:'Sheet3'!$K$222,MATCH("White",Sheet3!$A$1:$K$1,0),FALSE),IF(VLOOKUP($J6,Sheet3!$A$1:'Sheet3'!$K$222,MATCH("Yellow",Sheet3!$A$1:$K$1,0),FALSE)&gt;0,VLOOKUP($J6,Sheet3!$A$1:'Sheet3'!$K$222,MATCH("Yellow",Sheet3!$A$1:$K$1,0),FALSE)*5,0))))),0)),0)+IFERROR(IF(VLOOKUP($K6,Sheet3!$A$1:'Sheet3'!$K$222,MATCH("Challenge",Sheet3!$A$1:'Sheet3'!$K$1,0),FALSE)&gt;=1,IFERROR(IF(VLOOKUP($K6,Sheet3!$A$1:'Sheet3'!$K$222,MATCH("Blue",Sheet3!$A$1:$K$1,0),FALSE)&gt;0,VLOOKUP($K6,Sheet3!$A$1:'Sheet3'!$K$222,MATCH("Blue",Sheet3!$A$1:$K$1,0),FALSE)*3,IF(VLOOKUP($K6,Sheet3!$A$1:'Sheet3'!$K$222,MATCH("Purple",Sheet3!$A$1:$K$1,0),FALSE)&gt;0,VLOOKUP($K6,Sheet3!$A$1:'Sheet3'!$K$222,MATCH("Purple",Sheet3!$A$1:$K$1,0),FALSE)*4,IF(VLOOKUP($K6,Sheet3!$A$1:'Sheet3'!$K$222,MATCH("Green",Sheet3!$A$1:$K$1,0),FALSE)&gt;0,VLOOKUP($K6,Sheet3!$A$1:'Sheet3'!$K$222,MATCH("Green",Sheet3!$A$1:$K$1,0),FALSE)*2,IF(VLOOKUP($K6,Sheet3!$A$1:'Sheet3'!$K$222,MATCH("White",Sheet3!$A$1:$K$1,0),FALSE)&gt;0,VLOOKUP($K6,Sheet3!$A$1:'Sheet3'!$K$222,MATCH("White",Sheet3!$A$1:$K$1,0),FALSE),IF(VLOOKUP($K6,Sheet3!$A$1:'Sheet3'!$K$222,MATCH("Yellow",Sheet3!$A$1:$K$1,0),FALSE)&gt;0,VLOOKUP($K6,Sheet3!$A$1:'Sheet3'!$K$222,MATCH("Yellow",Sheet3!$A$1:$K$1,0),FALSE)*5,0))))),0)/VLOOKUP($K6,Sheet3!$A$1:'Sheet3'!$K$222,MATCH("Challenge",Sheet3!$A$1:'Sheet3'!$K$1,0),FALSE),IFERROR(IF(VLOOKUP($K6,Sheet3!$A$1:'Sheet3'!$K$222,MATCH("Blue",Sheet3!$A$1:$K$1,0),FALSE)&gt;0,VLOOKUP($K6,Sheet3!$A$1:'Sheet3'!$K$222,MATCH("Blue",Sheet3!$A$1:$K$1,0),FALSE)*3,IF(VLOOKUP($K6,Sheet3!$A$1:'Sheet3'!$K$222,MATCH("Purple",Sheet3!$A$1:$K$1,0),FALSE)&gt;0,VLOOKUP($K6,Sheet3!$A$1:'Sheet3'!$K$222,MATCH("Purple",Sheet3!$A$1:$K$1,0),FALSE)*4,IF(VLOOKUP($K6,Sheet3!$A$1:'Sheet3'!$K$222,MATCH("Green",Sheet3!$A$1:$K$1,0),FALSE)&gt;0,VLOOKUP($K6,Sheet3!$A$1:'Sheet3'!$K$222,MATCH("Green",Sheet3!$A$1:$K$1,0),FALSE)*2,IF(VLOOKUP($K6,Sheet3!$A$1:'Sheet3'!$K$222,MATCH("White",Sheet3!$A$1:$K$1,0),FALSE)&gt;0,VLOOKUP($K6,Sheet3!$A$1:'Sheet3'!$K$222,MATCH("White",Sheet3!$A$1:$K$1,0),FALSE),IF(VLOOKUP($K6,Sheet3!$A$1:'Sheet3'!$K$222,MATCH("Yellow",Sheet3!$A$1:$K$1,0),FALSE)&gt;0,VLOOKUP($K6,Sheet3!$A$1:'Sheet3'!$K$222,MATCH("Yellow",Sheet3!$A$1:$K$1,0),FALSE)*5,0))))),0)),0)</f>
        <v>0</v>
      </c>
      <c r="AF6">
        <f>IFERROR(IF(VLOOKUP($L6,Sheet3!$A$1:'Sheet3'!$K$222,MATCH("Challenge",Sheet3!$A$1:'Sheet3'!$K$1,0),FALSE)&gt;=1,IFERROR(IF(VLOOKUP($L6,Sheet3!$A$1:'Sheet3'!$K$222,MATCH("Blue",Sheet3!$A$1:$K$1,0),FALSE)&gt;0,VLOOKUP($L6,Sheet3!$A$1:'Sheet3'!$K$222,MATCH("Blue",Sheet3!$A$1:$K$1,0),FALSE)*3,IF(VLOOKUP($L6,Sheet3!$A$1:'Sheet3'!$K$222,MATCH("Purple",Sheet3!$A$1:$K$1,0),FALSE)&gt;0,VLOOKUP($L6,Sheet3!$A$1:'Sheet3'!$K$222,MATCH("Purple",Sheet3!$A$1:$K$1,0),FALSE)*4,IF(VLOOKUP($L6,Sheet3!$A$1:'Sheet3'!$K$222,MATCH("Green",Sheet3!$A$1:$K$1,0),FALSE)&gt;0,VLOOKUP($L6,Sheet3!$A$1:'Sheet3'!$K$222,MATCH("Green",Sheet3!$A$1:$K$1,0),FALSE)*2,IF(VLOOKUP($L6,Sheet3!$A$1:'Sheet3'!$K$222,MATCH("White",Sheet3!$A$1:$K$1,0),FALSE)&gt;0,VLOOKUP($L6,Sheet3!$A$1:'Sheet3'!$K$222,MATCH("White",Sheet3!$A$1:$K$1,0),FALSE),IF(VLOOKUP($L6,Sheet3!$A$1:'Sheet3'!$K$222,MATCH("Yellow",Sheet3!$A$1:$K$1,0),FALSE)&gt;0,VLOOKUP($L6,Sheet3!$A$1:'Sheet3'!$K$222,MATCH("Yellow",Sheet3!$A$1:$K$1,0),FALSE)*5,0))))),0)/VLOOKUP($L6,Sheet3!$A$1:'Sheet3'!$K$222,MATCH("Challenge",Sheet3!$A$1:'Sheet3'!$K$1,0),FALSE),IFERROR(IF(VLOOKUP($L6,Sheet3!$A$1:'Sheet3'!$K$222,MATCH("Blue",Sheet3!$A$1:$K$1,0),FALSE)&gt;0,VLOOKUP($L6,Sheet3!$A$1:'Sheet3'!$K$222,MATCH("Blue",Sheet3!$A$1:$K$1,0),FALSE)*3,IF(VLOOKUP($L6,Sheet3!$A$1:'Sheet3'!$K$222,MATCH("Purple",Sheet3!$A$1:$K$1,0),FALSE)&gt;0,VLOOKUP($L6,Sheet3!$A$1:'Sheet3'!$K$222,MATCH("Purple",Sheet3!$A$1:$K$1,0),FALSE)*4,IF(VLOOKUP($L6,Sheet3!$A$1:'Sheet3'!$K$222,MATCH("Green",Sheet3!$A$1:$K$1,0),FALSE)&gt;0,VLOOKUP($L6,Sheet3!$A$1:'Sheet3'!$K$222,MATCH("Green",Sheet3!$A$1:$K$1,0),FALSE)*2,IF(VLOOKUP($L6,Sheet3!$A$1:'Sheet3'!$K$222,MATCH("White",Sheet3!$A$1:$K$1,0),FALSE)&gt;0,VLOOKUP($L6,Sheet3!$A$1:'Sheet3'!$K$222,MATCH("White",Sheet3!$A$1:$K$1,0),FALSE),IF(VLOOKUP($L6,Sheet3!$A$1:'Sheet3'!$K$222,MATCH("Yellow",Sheet3!$A$1:$K$1,0),FALSE)&gt;0,VLOOKUP($L6,Sheet3!$A$1:'Sheet3'!$K$222,MATCH("Yellow",Sheet3!$A$1:$K$1,0),FALSE)*5,0))))),0)),0)+IFERROR(IF(VLOOKUP($M6,Sheet3!$A$1:'Sheet3'!$K$222,MATCH("Challenge",Sheet3!$A$1:'Sheet3'!$K$1,0),FALSE)&gt;=1,IFERROR(IF(VLOOKUP($M6,Sheet3!$A$1:'Sheet3'!$K$222,MATCH("Blue",Sheet3!$A$1:$K$1,0),FALSE)&gt;0,VLOOKUP($M6,Sheet3!$A$1:'Sheet3'!$K$222,MATCH("Blue",Sheet3!$A$1:$K$1,0),FALSE)*3,IF(VLOOKUP($M6,Sheet3!$A$1:'Sheet3'!$K$222,MATCH("Purple",Sheet3!$A$1:$K$1,0),FALSE)&gt;0,VLOOKUP($M6,Sheet3!$A$1:'Sheet3'!$K$222,MATCH("Purple",Sheet3!$A$1:$K$1,0),FALSE)*4,IF(VLOOKUP($M6,Sheet3!$A$1:'Sheet3'!$K$222,MATCH("Green",Sheet3!$A$1:$K$1,0),FALSE)&gt;0,VLOOKUP($M6,Sheet3!$A$1:'Sheet3'!$K$222,MATCH("Green",Sheet3!$A$1:$K$1,0),FALSE)*2,IF(VLOOKUP($M6,Sheet3!$A$1:'Sheet3'!$K$222,MATCH("White",Sheet3!$A$1:$K$1,0),FALSE)&gt;0,VLOOKUP($M6,Sheet3!$A$1:'Sheet3'!$K$222,MATCH("White",Sheet3!$A$1:$K$1,0),FALSE),IF(VLOOKUP($M6,Sheet3!$A$1:'Sheet3'!$K$222,MATCH("Yellow",Sheet3!$A$1:$K$1,0),FALSE)&gt;0,VLOOKUP($M6,Sheet3!$A$1:'Sheet3'!$K$222,MATCH("Yellow",Sheet3!$A$1:$K$1,0),FALSE)*5,0))))),0)/VLOOKUP($M6,Sheet3!$A$1:'Sheet3'!$K$222,MATCH("Challenge",Sheet3!$A$1:'Sheet3'!$K$1,0),FALSE),IFERROR(IF(VLOOKUP($M6,Sheet3!$A$1:'Sheet3'!$K$222,MATCH("Blue",Sheet3!$A$1:$K$1,0),FALSE)&gt;0,VLOOKUP($M6,Sheet3!$A$1:'Sheet3'!$K$222,MATCH("Blue",Sheet3!$A$1:$K$1,0),FALSE)*3,IF(VLOOKUP($M6,Sheet3!$A$1:'Sheet3'!$K$222,MATCH("Purple",Sheet3!$A$1:$K$1,0),FALSE)&gt;0,VLOOKUP($M6,Sheet3!$A$1:'Sheet3'!$K$222,MATCH("Purple",Sheet3!$A$1:$K$1,0),FALSE)*4,IF(VLOOKUP($M6,Sheet3!$A$1:'Sheet3'!$K$222,MATCH("Green",Sheet3!$A$1:$K$1,0),FALSE)&gt;0,VLOOKUP($M6,Sheet3!$A$1:'Sheet3'!$K$222,MATCH("Green",Sheet3!$A$1:$K$1,0),FALSE)*2,IF(VLOOKUP($M6,Sheet3!$A$1:'Sheet3'!$K$222,MATCH("White",Sheet3!$A$1:$K$1,0),FALSE)&gt;0,VLOOKUP($M6,Sheet3!$A$1:'Sheet3'!$K$222,MATCH("White",Sheet3!$A$1:$K$1,0),FALSE),IF(VLOOKUP($M6,Sheet3!$A$1:'Sheet3'!$K$222,MATCH("Yellow",Sheet3!$A$1:$K$1,0),FALSE)&gt;0,VLOOKUP($M6,Sheet3!$A$1:'Sheet3'!$K$222,MATCH("Yellow",Sheet3!$A$1:$K$1,0),FALSE)*5,0))))),0)),0)</f>
        <v>0</v>
      </c>
      <c r="AG6">
        <f>IFERROR(IF(VLOOKUP($N6,Sheet3!$A$1:'Sheet3'!$K$222,MATCH("Challenge",Sheet3!$A$1:'Sheet3'!$K$1,0),FALSE)&gt;=1,IFERROR(IF(VLOOKUP($N6,Sheet3!$A$1:'Sheet3'!$K$222,MATCH("Blue",Sheet3!$A$1:$K$1,0),FALSE)&gt;0,VLOOKUP($N6,Sheet3!$A$1:'Sheet3'!$K$222,MATCH("Blue",Sheet3!$A$1:$K$1,0),FALSE)*3,IF(VLOOKUP($N6,Sheet3!$A$1:'Sheet3'!$K$222,MATCH("Purple",Sheet3!$A$1:$K$1,0),FALSE)&gt;0,VLOOKUP($N6,Sheet3!$A$1:'Sheet3'!$K$222,MATCH("Purple",Sheet3!$A$1:$K$1,0),FALSE)*4,IF(VLOOKUP($N6,Sheet3!$A$1:'Sheet3'!$K$222,MATCH("Green",Sheet3!$A$1:$K$1,0),FALSE)&gt;0,VLOOKUP($N6,Sheet3!$A$1:'Sheet3'!$K$222,MATCH("Green",Sheet3!$A$1:$K$1,0),FALSE)*2,IF(VLOOKUP($N6,Sheet3!$A$1:'Sheet3'!$K$222,MATCH("White",Sheet3!$A$1:$K$1,0),FALSE)&gt;0,VLOOKUP($N6,Sheet3!$A$1:'Sheet3'!$K$222,MATCH("White",Sheet3!$A$1:$K$1,0),FALSE),IF(VLOOKUP($N6,Sheet3!$A$1:'Sheet3'!$K$222,MATCH("Yellow",Sheet3!$A$1:$K$1,0),FALSE)&gt;0,VLOOKUP($N6,Sheet3!$A$1:'Sheet3'!$K$222,MATCH("Yellow",Sheet3!$A$1:$K$1,0),FALSE)*5,0))))),0)/VLOOKUP($N6,Sheet3!$A$1:'Sheet3'!$K$222,MATCH("Challenge",Sheet3!$A$1:'Sheet3'!$K$1,0),FALSE),IFERROR(IF(VLOOKUP($N6,Sheet3!$A$1:'Sheet3'!$K$222,MATCH("Blue",Sheet3!$A$1:$K$1,0),FALSE)&gt;0,VLOOKUP($N6,Sheet3!$A$1:'Sheet3'!$K$222,MATCH("Blue",Sheet3!$A$1:$K$1,0),FALSE)*3,IF(VLOOKUP($N6,Sheet3!$A$1:'Sheet3'!$K$222,MATCH("Purple",Sheet3!$A$1:$K$1,0),FALSE)&gt;0,VLOOKUP($N6,Sheet3!$A$1:'Sheet3'!$K$222,MATCH("Purple",Sheet3!$A$1:$K$1,0),FALSE)*4,IF(VLOOKUP($N6,Sheet3!$A$1:'Sheet3'!$K$222,MATCH("Green",Sheet3!$A$1:$K$1,0),FALSE)&gt;0,VLOOKUP($N6,Sheet3!$A$1:'Sheet3'!$K$222,MATCH("Green",Sheet3!$A$1:$K$1,0),FALSE)*2,IF(VLOOKUP($N6,Sheet3!$A$1:'Sheet3'!$K$222,MATCH("White",Sheet3!$A$1:$K$1,0),FALSE)&gt;0,VLOOKUP($N6,Sheet3!$A$1:'Sheet3'!$K$222,MATCH("White",Sheet3!$A$1:$K$1,0),FALSE),IF(VLOOKUP($N6,Sheet3!$A$1:'Sheet3'!$K$222,MATCH("Yellow",Sheet3!$A$1:$K$1,0),FALSE)&gt;0,VLOOKUP($N6,Sheet3!$A$1:'Sheet3'!$K$222,MATCH("Yellow",Sheet3!$A$1:$K$1,0),FALSE)*5,0))))),0)),0)+IFERROR(IF(VLOOKUP($O6,Sheet3!$A$1:'Sheet3'!$K$222,MATCH("Challenge",Sheet3!$A$1:'Sheet3'!$K$1,0),FALSE)&gt;=1,IFERROR(IF(VLOOKUP($O6,Sheet3!$A$1:'Sheet3'!$K$222,MATCH("Blue",Sheet3!$A$1:$K$1,0),FALSE)&gt;0,VLOOKUP($O6,Sheet3!$A$1:'Sheet3'!$K$222,MATCH("Blue",Sheet3!$A$1:$K$1,0),FALSE)*3,IF(VLOOKUP($O6,Sheet3!$A$1:'Sheet3'!$K$222,MATCH("Purple",Sheet3!$A$1:$K$1,0),FALSE)&gt;0,VLOOKUP($O6,Sheet3!$A$1:'Sheet3'!$K$222,MATCH("Purple",Sheet3!$A$1:$K$1,0),FALSE)*4,IF(VLOOKUP($O6,Sheet3!$A$1:'Sheet3'!$K$222,MATCH("Green",Sheet3!$A$1:$K$1,0),FALSE)&gt;0,VLOOKUP($O6,Sheet3!$A$1:'Sheet3'!$K$222,MATCH("Green",Sheet3!$A$1:$K$1,0),FALSE)*2,IF(VLOOKUP($O6,Sheet3!$A$1:'Sheet3'!$K$222,MATCH("White",Sheet3!$A$1:$K$1,0),FALSE)&gt;0,VLOOKUP($O6,Sheet3!$A$1:'Sheet3'!$K$222,MATCH("White",Sheet3!$A$1:$K$1,0),FALSE),IF(VLOOKUP($O6,Sheet3!$A$1:'Sheet3'!$K$222,MATCH("Yellow",Sheet3!$A$1:$K$1,0),FALSE)&gt;0,VLOOKUP($O6,Sheet3!$A$1:'Sheet3'!$K$222,MATCH("Yellow",Sheet3!$A$1:$K$1,0),FALSE)*5,0))))),0)/VLOOKUP($O6,Sheet3!$A$1:'Sheet3'!$K$222,MATCH("Challenge",Sheet3!$A$1:'Sheet3'!$K$1,0),FALSE),IFERROR(IF(VLOOKUP($O6,Sheet3!$A$1:'Sheet3'!$K$222,MATCH("Blue",Sheet3!$A$1:$K$1,0),FALSE)&gt;0,VLOOKUP($O6,Sheet3!$A$1:'Sheet3'!$K$222,MATCH("Blue",Sheet3!$A$1:$K$1,0),FALSE)*3,IF(VLOOKUP($O6,Sheet3!$A$1:'Sheet3'!$K$222,MATCH("Purple",Sheet3!$A$1:$K$1,0),FALSE)&gt;0,VLOOKUP($O6,Sheet3!$A$1:'Sheet3'!$K$222,MATCH("Purple",Sheet3!$A$1:$K$1,0),FALSE)*4,IF(VLOOKUP($O6,Sheet3!$A$1:'Sheet3'!$K$222,MATCH("Green",Sheet3!$A$1:$K$1,0),FALSE)&gt;0,VLOOKUP($O6,Sheet3!$A$1:'Sheet3'!$K$222,MATCH("Green",Sheet3!$A$1:$K$1,0),FALSE)*2,IF(VLOOKUP($O6,Sheet3!$A$1:'Sheet3'!$K$222,MATCH("White",Sheet3!$A$1:$K$1,0),FALSE)&gt;0,VLOOKUP($O6,Sheet3!$A$1:'Sheet3'!$K$222,MATCH("White",Sheet3!$A$1:$K$1,0),FALSE),IF(VLOOKUP($O6,Sheet3!$A$1:'Sheet3'!$K$222,MATCH("Yellow",Sheet3!$A$1:$K$1,0),FALSE)&gt;0,VLOOKUP($O6,Sheet3!$A$1:'Sheet3'!$K$222,MATCH("Yellow",Sheet3!$A$1:$K$1,0),FALSE)*5,0))))),0)),0)</f>
        <v>0</v>
      </c>
      <c r="AH6">
        <f>VLOOKUP($D6,Sheet3!$A$1:'Sheet3'!$K$222,4,FALSE)</f>
        <v>0</v>
      </c>
      <c r="AI6">
        <f>VLOOKUP($D6,Sheet3!$A$1:'Sheet3'!$K$222,5,FALSE)</f>
        <v>0</v>
      </c>
    </row>
    <row r="7" spans="1:35" x14ac:dyDescent="0.25">
      <c r="A7" t="s">
        <v>147</v>
      </c>
      <c r="B7">
        <f>INDEX('Ingredients(Full)'!$A$1:$AA$180,MATCH(Score!$A7,'Ingredients(Full)'!$A$1:$A$180,0),MATCH(Score!B$1,'Ingredients(Full)'!$A$1:$AA$1,0))</f>
        <v>1</v>
      </c>
      <c r="C7">
        <f t="shared" si="0"/>
        <v>1</v>
      </c>
      <c r="D7" t="str">
        <f>IF(D$1&lt;=$B7,INDEX('Ingredients(Full)'!$A$1:$AA$180,MATCH(Score!$A7,'Ingredients(Full)'!$A$1:$A$180,0),MATCH(Score!D$1,'Ingredients(Full)'!$A$1:$AA$1,0)),"")</f>
        <v>Mk 1 BlasTech Weapon Mod</v>
      </c>
      <c r="E7" t="str">
        <f>IF(E$1&lt;=$B7,INDEX('Ingredients(Full)'!$A$1:$AA$140,MATCH(Score!$A7,'Ingredients(Full)'!$A$1:$A$140,0),MATCH(Score!E$1,'Ingredients(Full)'!$A$1:$AA$1,0)),"")</f>
        <v/>
      </c>
      <c r="F7" t="str">
        <f>IF(F$1&lt;=$B7,INDEX('Ingredients(Full)'!$A$1:$AA$140,MATCH(Score!$A7,'Ingredients(Full)'!$A$1:$A$140,0),MATCH(Score!F$1,'Ingredients(Full)'!$A$1:$AA$1,0)),"")</f>
        <v/>
      </c>
      <c r="G7" t="str">
        <f>IF(G$1&lt;=$B7,INDEX('Ingredients(Full)'!$A$1:$AA$140,MATCH(Score!$A7,'Ingredients(Full)'!$A$1:$A$140,0),MATCH(Score!G$1,'Ingredients(Full)'!$A$1:$AA$1,0)),"")</f>
        <v/>
      </c>
      <c r="H7" t="str">
        <f>IF(H$1&lt;=$B7,INDEX('Ingredients(Full)'!$A$1:$AA$140,MATCH(Score!$A7,'Ingredients(Full)'!$A$1:$A$140,0),MATCH(Score!H$1,'Ingredients(Full)'!$A$1:$AA$1,0)),"")</f>
        <v/>
      </c>
      <c r="I7" t="str">
        <f>IF(I$1&lt;=$B7,INDEX('Ingredients(Full)'!$A$1:$AA$140,MATCH(Score!$A7,'Ingredients(Full)'!$A$1:$A$140,0),MATCH(Score!I$1,'Ingredients(Full)'!$A$1:$AA$1,0)),"")</f>
        <v/>
      </c>
      <c r="J7" t="str">
        <f>IF(J$1&lt;=$B7,INDEX('Ingredients(Full)'!$A$1:$AA$140,MATCH(Score!$A7,'Ingredients(Full)'!$A$1:$A$140,0),MATCH(Score!J$1,'Ingredients(Full)'!$A$1:$AA$1,0)),"")</f>
        <v/>
      </c>
      <c r="K7" t="str">
        <f>IF(K$1&lt;=$B7,INDEX('Ingredients(Full)'!$A$1:$AA$140,MATCH(Score!$A7,'Ingredients(Full)'!$A$1:$A$140,0),MATCH(Score!K$1,'Ingredients(Full)'!$A$1:$AA$1,0)),"")</f>
        <v/>
      </c>
      <c r="L7" t="str">
        <f>IF(L$1&lt;=$B7,INDEX('Ingredients(Full)'!$A$1:$AA$140,MATCH(Score!$A7,'Ingredients(Full)'!$A$1:$A$140,0),MATCH(Score!L$1,'Ingredients(Full)'!$A$1:$AA$1,0)),"")</f>
        <v/>
      </c>
      <c r="M7" t="str">
        <f>IF(M$1&lt;=$B7,INDEX('Ingredients(Full)'!$A$1:$AA$140,MATCH(Score!$A7,'Ingredients(Full)'!$A$1:$A$140,0),MATCH(Score!M$1,'Ingredients(Full)'!$A$1:$AA$1,0)),"")</f>
        <v/>
      </c>
      <c r="N7" t="str">
        <f>IF(N$1&lt;=$B7,INDEX('Ingredients(Full)'!$A$1:$AA$140,MATCH(Score!$A7,'Ingredients(Full)'!$A$1:$A$140,0),MATCH(Score!N$1,'Ingredients(Full)'!$A$1:$AA$1,0)),"")</f>
        <v/>
      </c>
      <c r="O7" t="str">
        <f>IF(O$1&lt;=$B7,INDEX('Ingredients(Full)'!$A$1:$AA$140,MATCH(Score!$A7,'Ingredients(Full)'!$A$1:$A$140,0),MATCH(Score!O$1,'Ingredients(Full)'!$A$1:$AA$1,0)),"")</f>
        <v/>
      </c>
      <c r="P7">
        <f>IF(VALUE(RIGHT(P$1,LEN(P$1)-1))&lt;=$B7,INDEX('Ingredients(Full)'!$A$1:$AA$140,MATCH(Score!$A7,'Ingredients(Full)'!$A$1:$A$140,0),MATCH(Score!P$1,'Ingredients(Full)'!$A$1:$AA$1,0)),"")</f>
        <v>1</v>
      </c>
      <c r="Q7" t="str">
        <f>IF(VALUE(RIGHT(Q$1,LEN(Q$1)-1))&lt;=$B7,INDEX('Ingredients(Full)'!$A$1:$AA$140,MATCH(Score!$A7,'Ingredients(Full)'!$A$1:$A$140,0),MATCH(Score!Q$1,'Ingredients(Full)'!$A$1:$AA$1,0)),"")</f>
        <v/>
      </c>
      <c r="R7" t="str">
        <f>IF(VALUE(RIGHT(R$1,LEN(R$1)-1))&lt;=$B7,INDEX('Ingredients(Full)'!$A$1:$AA$140,MATCH(Score!$A7,'Ingredients(Full)'!$A$1:$A$140,0),MATCH(Score!R$1,'Ingredients(Full)'!$A$1:$AA$1,0)),"")</f>
        <v/>
      </c>
      <c r="S7" t="str">
        <f>IF(VALUE(RIGHT(S$1,LEN(S$1)-1))&lt;=$B7,INDEX('Ingredients(Full)'!$A$1:$AA$140,MATCH(Score!$A7,'Ingredients(Full)'!$A$1:$A$140,0),MATCH(Score!S$1,'Ingredients(Full)'!$A$1:$AA$1,0)),"")</f>
        <v/>
      </c>
      <c r="T7" t="str">
        <f>IF(VALUE(RIGHT(T$1,LEN(T$1)-1))&lt;=$B7,INDEX('Ingredients(Full)'!$A$1:$AA$140,MATCH(Score!$A7,'Ingredients(Full)'!$A$1:$A$140,0),MATCH(Score!T$1,'Ingredients(Full)'!$A$1:$AA$1,0)),"")</f>
        <v/>
      </c>
      <c r="U7" t="str">
        <f>IF(VALUE(RIGHT(U$1,LEN(U$1)-1))&lt;=$B7,INDEX('Ingredients(Full)'!$A$1:$AA$140,MATCH(Score!$A7,'Ingredients(Full)'!$A$1:$A$140,0),MATCH(Score!U$1,'Ingredients(Full)'!$A$1:$AA$1,0)),"")</f>
        <v/>
      </c>
      <c r="V7" t="str">
        <f>IF(VALUE(RIGHT(V$1,LEN(V$1)-1))&lt;=$B7,INDEX('Ingredients(Full)'!$A$1:$AA$140,MATCH(Score!$A7,'Ingredients(Full)'!$A$1:$A$140,0),MATCH(Score!V$1,'Ingredients(Full)'!$A$1:$AA$1,0)),"")</f>
        <v/>
      </c>
      <c r="W7" t="str">
        <f>IF(VALUE(RIGHT(W$1,LEN(W$1)-1))&lt;=$B7,INDEX('Ingredients(Full)'!$A$1:$AA$140,MATCH(Score!$A7,'Ingredients(Full)'!$A$1:$A$140,0),MATCH(Score!W$1,'Ingredients(Full)'!$A$1:$AA$1,0)),"")</f>
        <v/>
      </c>
      <c r="X7" t="str">
        <f>IF(VALUE(RIGHT(X$1,LEN(X$1)-1))&lt;=$B7,INDEX('Ingredients(Full)'!$A$1:$AA$140,MATCH(Score!$A7,'Ingredients(Full)'!$A$1:$A$140,0),MATCH(Score!X$1,'Ingredients(Full)'!$A$1:$AA$1,0)),"")</f>
        <v/>
      </c>
      <c r="Y7" t="str">
        <f>IF(VALUE(RIGHT(Y$1,LEN(Y$1)-1))&lt;=$B7,INDEX('Ingredients(Full)'!$A$1:$AA$140,MATCH(Score!$A7,'Ingredients(Full)'!$A$1:$A$140,0),MATCH(Score!Y$1,'Ingredients(Full)'!$A$1:$AA$1,0)),"")</f>
        <v/>
      </c>
      <c r="Z7" t="str">
        <f>IF(VALUE(RIGHT(Z$1,LEN(Z$1)-1))&lt;=$B7,INDEX('Ingredients(Full)'!$A$1:$AA$140,MATCH(Score!$A7,'Ingredients(Full)'!$A$1:$A$140,0),MATCH(Score!Z$1,'Ingredients(Full)'!$A$1:$AA$1,0)),"")</f>
        <v/>
      </c>
      <c r="AA7" t="str">
        <f>IF(VALUE(RIGHT(AA$1,LEN(AA$1)-1))&lt;=$B7,INDEX('Ingredients(Full)'!$A$1:$AA$140,MATCH(Score!$A7,'Ingredients(Full)'!$A$1:$A$140,0),MATCH(Score!AA$1,'Ingredients(Full)'!$A$1:$AA$1,0)),"")</f>
        <v/>
      </c>
      <c r="AB7">
        <f>IFERROR(IF(VLOOKUP($D7,Sheet3!$A$1:'Sheet3'!$K$222,MATCH("Challenge",Sheet3!$A$1:'Sheet3'!$K$1,0),FALSE)&gt;=1,IFERROR(IF(VLOOKUP($D7,Sheet3!$A$1:'Sheet3'!$K$222,MATCH("Blue",Sheet3!$A$1:$K$1,0),FALSE)&gt;0,VLOOKUP($D7,Sheet3!$A$1:'Sheet3'!$K$222,MATCH("Blue",Sheet3!$A$1:$K$1,0),FALSE)*3,IF(VLOOKUP($D7,Sheet3!$A$1:'Sheet3'!$K$222,MATCH("Purple",Sheet3!$A$1:$K$1,0),FALSE)&gt;0,VLOOKUP($D7,Sheet3!$A$1:'Sheet3'!$K$222,MATCH("Purple",Sheet3!$A$1:$K$1,0),FALSE)*4,IF(VLOOKUP($D7,Sheet3!$A$1:'Sheet3'!$K$222,MATCH("Green",Sheet3!$A$1:$K$1,0),FALSE)&gt;0,VLOOKUP($D7,Sheet3!$A$1:'Sheet3'!$K$222,MATCH("Green",Sheet3!$A$1:$K$1,0),FALSE)*2,IF(VLOOKUP($D7,Sheet3!$A$1:'Sheet3'!$K$222,MATCH("White",Sheet3!$A$1:$K$1,0),FALSE)&gt;0,VLOOKUP($D7,Sheet3!$A$1:'Sheet3'!$K$222,MATCH("White",Sheet3!$A$1:$K$1,0),FALSE),IF(VLOOKUP($D7,Sheet3!$A$1:'Sheet3'!$K$222,MATCH("Yellow",Sheet3!$A$1:$K$1,0),FALSE)&gt;0,VLOOKUP($D7,Sheet3!$A$1:'Sheet3'!$K$222,MATCH("Yellow",Sheet3!$A$1:$K$1,0),FALSE)*2.5,0))))),0)/VLOOKUP($D7,Sheet3!$A$1:'Sheet3'!$K$222,MATCH("Challenge",Sheet3!$A$1:'Sheet3'!$K$1,0),FALSE),IFERROR(IF(VLOOKUP($D7,Sheet3!$A$1:'Sheet3'!$K$222,MATCH("Blue",Sheet3!$A$1:$K$1,0),FALSE)&gt;0,VLOOKUP($D7,Sheet3!$A$1:'Sheet3'!$K$222,MATCH("Blue",Sheet3!$A$1:$K$1,0),FALSE)*3,IF(VLOOKUP($D7,Sheet3!$A$1:'Sheet3'!$K$222,MATCH("Purple",Sheet3!$A$1:$K$1,0),FALSE)&gt;0,VLOOKUP($D7,Sheet3!$A$1:'Sheet3'!$K$222,MATCH("Purple",Sheet3!$A$1:$K$1,0),FALSE)*4,IF(VLOOKUP($D7,Sheet3!$A$1:'Sheet3'!$K$222,MATCH("Green",Sheet3!$A$1:$K$1,0),FALSE)&gt;0,VLOOKUP($D7,Sheet3!$A$1:'Sheet3'!$K$222,MATCH("Green",Sheet3!$A$1:$K$1,0),FALSE)*2,IF(VLOOKUP($D7,Sheet3!$A$1:'Sheet3'!$K$222,MATCH("White",Sheet3!$A$1:$K$1,0),FALSE)&gt;0,VLOOKUP($D7,Sheet3!$A$1:'Sheet3'!$K$222,MATCH("White",Sheet3!$A$1:$K$1,0),FALSE),IF(VLOOKUP($D7,Sheet3!$A$1:'Sheet3'!$K$222,MATCH("Yellow",Sheet3!$A$1:$K$1,0),FALSE)&gt;0,VLOOKUP($D7,Sheet3!$A$1:'Sheet3'!$K$222,MATCH("Yellow",Sheet3!$A$1:$K$1,0),FALSE)*2.5,0))))),0)),0)+IFERROR(IF(VLOOKUP($E7,Sheet3!$A$1:'Sheet3'!$K$222,MATCH("Challenge",Sheet3!$A$1:'Sheet3'!$K$1,0),FALSE)&gt;=1,IFERROR(IF(VLOOKUP($E7,Sheet3!$A$1:'Sheet3'!$K$222,MATCH("Blue",Sheet3!$A$1:$K$1,0),FALSE)&gt;0,VLOOKUP($E7,Sheet3!$A$1:'Sheet3'!$K$222,MATCH("Blue",Sheet3!$A$1:$K$1,0),FALSE)*3,IF(VLOOKUP($E7,Sheet3!$A$1:'Sheet3'!$K$222,MATCH("Purple",Sheet3!$A$1:$K$1,0),FALSE)&gt;0,VLOOKUP($E7,Sheet3!$A$1:'Sheet3'!$K$222,MATCH("Purple",Sheet3!$A$1:$K$1,0),FALSE)*4,IF(VLOOKUP($E7,Sheet3!$A$1:'Sheet3'!$K$222,MATCH("Green",Sheet3!$A$1:$K$1,0),FALSE)&gt;0,VLOOKUP($E7,Sheet3!$A$1:'Sheet3'!$K$222,MATCH("Green",Sheet3!$A$1:$K$1,0),FALSE)*2,IF(VLOOKUP($E7,Sheet3!$A$1:'Sheet3'!$K$222,MATCH("White",Sheet3!$A$1:$K$1,0),FALSE)&gt;0,VLOOKUP($E7,Sheet3!$A$1:'Sheet3'!$K$222,MATCH("White",Sheet3!$A$1:$K$1,0),FALSE),IF(VLOOKUP($E7,Sheet3!$A$1:'Sheet3'!$K$222,MATCH("Yellow",Sheet3!$A$1:$K$1,0),FALSE)&gt;0,VLOOKUP($E7,Sheet3!$A$1:'Sheet3'!$K$222,MATCH("Yellow",Sheet3!$A$1:$K$1,0),FALSE)*2.5,0))))),0)/VLOOKUP($E7,Sheet3!$A$1:'Sheet3'!$K$222,MATCH("Challenge",Sheet3!$A$1:'Sheet3'!$K$1,0),FALSE),IFERROR(IF(VLOOKUP($E7,Sheet3!$A$1:'Sheet3'!$K$222,MATCH("Blue",Sheet3!$A$1:$K$1,0),FALSE)&gt;0,VLOOKUP($E7,Sheet3!$A$1:'Sheet3'!$K$222,MATCH("Blue",Sheet3!$A$1:$K$1,0),FALSE)*3,IF(VLOOKUP($E7,Sheet3!$A$1:'Sheet3'!$K$222,MATCH("Purple",Sheet3!$A$1:$K$1,0),FALSE)&gt;0,VLOOKUP($E7,Sheet3!$A$1:'Sheet3'!$K$222,MATCH("Purple",Sheet3!$A$1:$K$1,0),FALSE)*4,IF(VLOOKUP($E7,Sheet3!$A$1:'Sheet3'!$K$222,MATCH("Green",Sheet3!$A$1:$K$1,0),FALSE)&gt;0,VLOOKUP($E7,Sheet3!$A$1:'Sheet3'!$K$222,MATCH("Green",Sheet3!$A$1:$K$1,0),FALSE)*2,IF(VLOOKUP($E7,Sheet3!$A$1:'Sheet3'!$K$222,MATCH("White",Sheet3!$A$1:$K$1,0),FALSE)&gt;0,VLOOKUP($E7,Sheet3!$A$1:'Sheet3'!$K$222,MATCH("White",Sheet3!$A$1:$K$1,0),FALSE),IF(VLOOKUP($E7,Sheet3!$A$1:'Sheet3'!$K$222,MATCH("Yellow",Sheet3!$A$1:$K$1,0),FALSE)&gt;0,VLOOKUP($E7,Sheet3!$A$1:'Sheet3'!$K$222,MATCH("Yellow",Sheet3!$A$1:$K$1,0),FALSE)*2.5,0))))),0)),0)</f>
        <v>1</v>
      </c>
      <c r="AC7">
        <f>IFERROR(IF(VLOOKUP($F7,Sheet3!$A$1:'Sheet3'!$K$222,MATCH("Challenge",Sheet3!$A$1:'Sheet3'!$K$1,0),FALSE)&gt;=1,IFERROR(IF(VLOOKUP($F7,Sheet3!$A$1:'Sheet3'!$K$222,MATCH("Blue",Sheet3!$A$1:$K$1,0),FALSE)&gt;0,VLOOKUP($F7,Sheet3!$A$1:'Sheet3'!$K$222,MATCH("Blue",Sheet3!$A$1:$K$1,0),FALSE)*3,IF(VLOOKUP($F7,Sheet3!$A$1:'Sheet3'!$K$222,MATCH("Purple",Sheet3!$A$1:$K$1,0),FALSE)&gt;0,VLOOKUP($F7,Sheet3!$A$1:'Sheet3'!$K$222,MATCH("Purple",Sheet3!$A$1:$K$1,0),FALSE)*4,IF(VLOOKUP($F7,Sheet3!$A$1:'Sheet3'!$K$222,MATCH("Green",Sheet3!$A$1:$K$1,0),FALSE)&gt;0,VLOOKUP($F7,Sheet3!$A$1:'Sheet3'!$K$222,MATCH("Green",Sheet3!$A$1:$K$1,0),FALSE)*2,IF(VLOOKUP($F7,Sheet3!$A$1:'Sheet3'!$K$222,MATCH("White",Sheet3!$A$1:$K$1,0),FALSE)&gt;0,VLOOKUP($F7,Sheet3!$A$1:'Sheet3'!$K$222,MATCH("White",Sheet3!$A$1:$K$1,0),FALSE),IF(VLOOKUP($F7,Sheet3!$A$1:'Sheet3'!$K$222,MATCH("Yellow",Sheet3!$A$1:$K$1,0),FALSE)&gt;0,VLOOKUP($F7,Sheet3!$A$1:'Sheet3'!$K$222,MATCH("Yellow",Sheet3!$A$1:$K$1,0),FALSE)*5,0))))),0)/VLOOKUP($F7,Sheet3!$A$1:'Sheet3'!$K$222,MATCH("Challenge",Sheet3!$A$1:'Sheet3'!$K$1,0),FALSE),IFERROR(IF(VLOOKUP($F7,Sheet3!$A$1:'Sheet3'!$K$222,MATCH("Blue",Sheet3!$A$1:$K$1,0),FALSE)&gt;0,VLOOKUP($F7,Sheet3!$A$1:'Sheet3'!$K$222,MATCH("Blue",Sheet3!$A$1:$K$1,0),FALSE)*3,IF(VLOOKUP($F7,Sheet3!$A$1:'Sheet3'!$K$222,MATCH("Purple",Sheet3!$A$1:$K$1,0),FALSE)&gt;0,VLOOKUP($F7,Sheet3!$A$1:'Sheet3'!$K$222,MATCH("Purple",Sheet3!$A$1:$K$1,0),FALSE)*4,IF(VLOOKUP($F7,Sheet3!$A$1:'Sheet3'!$K$222,MATCH("Green",Sheet3!$A$1:$K$1,0),FALSE)&gt;0,VLOOKUP($F7,Sheet3!$A$1:'Sheet3'!$K$222,MATCH("Green",Sheet3!$A$1:$K$1,0),FALSE)*2,IF(VLOOKUP($F7,Sheet3!$A$1:'Sheet3'!$K$222,MATCH("White",Sheet3!$A$1:$K$1,0),FALSE)&gt;0,VLOOKUP($F7,Sheet3!$A$1:'Sheet3'!$K$222,MATCH("White",Sheet3!$A$1:$K$1,0),FALSE),IF(VLOOKUP($F7,Sheet3!$A$1:'Sheet3'!$K$222,MATCH("Yellow",Sheet3!$A$1:$K$1,0),FALSE)&gt;0,VLOOKUP($F7,Sheet3!$A$1:'Sheet3'!$K$222,MATCH("Yellow",Sheet3!$A$1:$K$1,0),FALSE)*5,0))))),0)),0)+IFERROR(IF(VLOOKUP($G7,Sheet3!$A$1:'Sheet3'!$K$222,MATCH("Challenge",Sheet3!$A$1:'Sheet3'!$K$1,0),FALSE)&gt;=1,IFERROR(IF(VLOOKUP($G7,Sheet3!$A$1:'Sheet3'!$K$222,MATCH("Blue",Sheet3!$A$1:$K$1,0),FALSE)&gt;0,VLOOKUP($G7,Sheet3!$A$1:'Sheet3'!$K$222,MATCH("Blue",Sheet3!$A$1:$K$1,0),FALSE)*3,IF(VLOOKUP($G7,Sheet3!$A$1:'Sheet3'!$K$222,MATCH("Purple",Sheet3!$A$1:$K$1,0),FALSE)&gt;0,VLOOKUP($G7,Sheet3!$A$1:'Sheet3'!$K$222,MATCH("Purple",Sheet3!$A$1:$K$1,0),FALSE)*4,IF(VLOOKUP($G7,Sheet3!$A$1:'Sheet3'!$K$222,MATCH("Green",Sheet3!$A$1:$K$1,0),FALSE)&gt;0,VLOOKUP($G7,Sheet3!$A$1:'Sheet3'!$K$222,MATCH("Green",Sheet3!$A$1:$K$1,0),FALSE)*2,IF(VLOOKUP($G7,Sheet3!$A$1:'Sheet3'!$K$222,MATCH("White",Sheet3!$A$1:$K$1,0),FALSE)&gt;0,VLOOKUP($G7,Sheet3!$A$1:'Sheet3'!$K$222,MATCH("White",Sheet3!$A$1:$K$1,0),FALSE),IF(VLOOKUP($G7,Sheet3!$A$1:'Sheet3'!$K$222,MATCH("Yellow",Sheet3!$A$1:$K$1,0),FALSE)&gt;0,VLOOKUP($G7,Sheet3!$A$1:'Sheet3'!$K$222,MATCH("Yellow",Sheet3!$A$1:$K$1,0),FALSE)*5,0))))),0)/VLOOKUP($G7,Sheet3!$A$1:'Sheet3'!$K$222,MATCH("Challenge",Sheet3!$A$1:'Sheet3'!$K$1,0),FALSE),IFERROR(IF(VLOOKUP($G7,Sheet3!$A$1:'Sheet3'!$K$222,MATCH("Blue",Sheet3!$A$1:$K$1,0),FALSE)&gt;0,VLOOKUP($G7,Sheet3!$A$1:'Sheet3'!$K$222,MATCH("Blue",Sheet3!$A$1:$K$1,0),FALSE)*3,IF(VLOOKUP($G7,Sheet3!$A$1:'Sheet3'!$K$222,MATCH("Purple",Sheet3!$A$1:$K$1,0),FALSE)&gt;0,VLOOKUP($G7,Sheet3!$A$1:'Sheet3'!$K$222,MATCH("Purple",Sheet3!$A$1:$K$1,0),FALSE)*4,IF(VLOOKUP($G7,Sheet3!$A$1:'Sheet3'!$K$222,MATCH("Green",Sheet3!$A$1:$K$1,0),FALSE)&gt;0,VLOOKUP($G7,Sheet3!$A$1:'Sheet3'!$K$222,MATCH("Green",Sheet3!$A$1:$K$1,0),FALSE)*2,IF(VLOOKUP($G7,Sheet3!$A$1:'Sheet3'!$K$222,MATCH("White",Sheet3!$A$1:$K$1,0),FALSE)&gt;0,VLOOKUP($G7,Sheet3!$A$1:'Sheet3'!$K$222,MATCH("White",Sheet3!$A$1:$K$1,0),FALSE),IF(VLOOKUP($G7,Sheet3!$A$1:'Sheet3'!$K$222,MATCH("Yellow",Sheet3!$A$1:$K$1,0),FALSE)&gt;0,VLOOKUP($G7,Sheet3!$A$1:'Sheet3'!$K$222,MATCH("Yellow",Sheet3!$A$1:$K$1,0),FALSE)*5,0))))),0)),0)</f>
        <v>0</v>
      </c>
      <c r="AD7">
        <f>IFERROR(IF(VLOOKUP($H7,Sheet3!$A$1:'Sheet3'!$K$222,MATCH("Challenge",Sheet3!$A$1:'Sheet3'!$K$1,0),FALSE)&gt;=1,IFERROR(IF(VLOOKUP($H7,Sheet3!$A$1:'Sheet3'!$K$222,MATCH("Blue",Sheet3!$A$1:$K$1,0),FALSE)&gt;0,VLOOKUP($H7,Sheet3!$A$1:'Sheet3'!$K$222,MATCH("Blue",Sheet3!$A$1:$K$1,0),FALSE)*3,IF(VLOOKUP($H7,Sheet3!$A$1:'Sheet3'!$K$222,MATCH("Purple",Sheet3!$A$1:$K$1,0),FALSE)&gt;0,VLOOKUP($H7,Sheet3!$A$1:'Sheet3'!$K$222,MATCH("Purple",Sheet3!$A$1:$K$1,0),FALSE)*4,IF(VLOOKUP($H7,Sheet3!$A$1:'Sheet3'!$K$222,MATCH("Green",Sheet3!$A$1:$K$1,0),FALSE)&gt;0,VLOOKUP($H7,Sheet3!$A$1:'Sheet3'!$K$222,MATCH("Green",Sheet3!$A$1:$K$1,0),FALSE)*2,IF(VLOOKUP($H7,Sheet3!$A$1:'Sheet3'!$K$222,MATCH("White",Sheet3!$A$1:$K$1,0),FALSE)&gt;0,VLOOKUP($H7,Sheet3!$A$1:'Sheet3'!$K$222,MATCH("White",Sheet3!$A$1:$K$1,0),FALSE),IF(VLOOKUP($H7,Sheet3!$A$1:'Sheet3'!$K$222,MATCH("Yellow",Sheet3!$A$1:$K$1,0),FALSE)&gt;0,VLOOKUP($H7,Sheet3!$A$1:'Sheet3'!$K$222,MATCH("Yellow",Sheet3!$A$1:$K$1,0),FALSE)*5,0))))),0)/VLOOKUP($H7,Sheet3!$A$1:'Sheet3'!$K$222,MATCH("Challenge",Sheet3!$A$1:'Sheet3'!$K$1,0),FALSE),IFERROR(IF(VLOOKUP($H7,Sheet3!$A$1:'Sheet3'!$K$222,MATCH("Blue",Sheet3!$A$1:$K$1,0),FALSE)&gt;0,VLOOKUP($H7,Sheet3!$A$1:'Sheet3'!$K$222,MATCH("Blue",Sheet3!$A$1:$K$1,0),FALSE)*3,IF(VLOOKUP($H7,Sheet3!$A$1:'Sheet3'!$K$222,MATCH("Purple",Sheet3!$A$1:$K$1,0),FALSE)&gt;0,VLOOKUP($H7,Sheet3!$A$1:'Sheet3'!$K$222,MATCH("Purple",Sheet3!$A$1:$K$1,0),FALSE)*4,IF(VLOOKUP($H7,Sheet3!$A$1:'Sheet3'!$K$222,MATCH("Green",Sheet3!$A$1:$K$1,0),FALSE)&gt;0,VLOOKUP($H7,Sheet3!$A$1:'Sheet3'!$K$222,MATCH("Green",Sheet3!$A$1:$K$1,0),FALSE)*2,IF(VLOOKUP($H7,Sheet3!$A$1:'Sheet3'!$K$222,MATCH("White",Sheet3!$A$1:$K$1,0),FALSE)&gt;0,VLOOKUP($H7,Sheet3!$A$1:'Sheet3'!$K$222,MATCH("White",Sheet3!$A$1:$K$1,0),FALSE),IF(VLOOKUP($H7,Sheet3!$A$1:'Sheet3'!$K$222,MATCH("Yellow",Sheet3!$A$1:$K$1,0),FALSE)&gt;0,VLOOKUP($H7,Sheet3!$A$1:'Sheet3'!$K$222,MATCH("Yellow",Sheet3!$A$1:$K$1,0),FALSE)*5,0))))),0)),0)+IFERROR(IF(VLOOKUP($I7,Sheet3!$A$1:'Sheet3'!$K$222,MATCH("Challenge",Sheet3!$A$1:'Sheet3'!$K$1,0),FALSE)&gt;=1,IFERROR(IF(VLOOKUP($I7,Sheet3!$A$1:'Sheet3'!$K$222,MATCH("Blue",Sheet3!$A$1:$K$1,0),FALSE)&gt;0,VLOOKUP($I7,Sheet3!$A$1:'Sheet3'!$K$222,MATCH("Blue",Sheet3!$A$1:$K$1,0),FALSE)*3,IF(VLOOKUP($I7,Sheet3!$A$1:'Sheet3'!$K$222,MATCH("Purple",Sheet3!$A$1:$K$1,0),FALSE)&gt;0,VLOOKUP($I7,Sheet3!$A$1:'Sheet3'!$K$222,MATCH("Purple",Sheet3!$A$1:$K$1,0),FALSE)*4,IF(VLOOKUP($I7,Sheet3!$A$1:'Sheet3'!$K$222,MATCH("Green",Sheet3!$A$1:$K$1,0),FALSE)&gt;0,VLOOKUP($I7,Sheet3!$A$1:'Sheet3'!$K$222,MATCH("Green",Sheet3!$A$1:$K$1,0),FALSE)*2,IF(VLOOKUP($I7,Sheet3!$A$1:'Sheet3'!$K$222,MATCH("White",Sheet3!$A$1:$K$1,0),FALSE)&gt;0,VLOOKUP($I7,Sheet3!$A$1:'Sheet3'!$K$222,MATCH("White",Sheet3!$A$1:$K$1,0),FALSE),IF(VLOOKUP($I7,Sheet3!$A$1:'Sheet3'!$K$222,MATCH("Yellow",Sheet3!$A$1:$K$1,0),FALSE)&gt;0,VLOOKUP($I7,Sheet3!$A$1:'Sheet3'!$K$222,MATCH("Yellow",Sheet3!$A$1:$K$1,0),FALSE)*5,0))))),0)/VLOOKUP($I7,Sheet3!$A$1:'Sheet3'!$K$222,MATCH("Challenge",Sheet3!$A$1:'Sheet3'!$K$1,0),FALSE),IFERROR(IF(VLOOKUP($I7,Sheet3!$A$1:'Sheet3'!$K$222,MATCH("Blue",Sheet3!$A$1:$K$1,0),FALSE)&gt;0,VLOOKUP($I7,Sheet3!$A$1:'Sheet3'!$K$222,MATCH("Blue",Sheet3!$A$1:$K$1,0),FALSE)*3,IF(VLOOKUP($I7,Sheet3!$A$1:'Sheet3'!$K$222,MATCH("Purple",Sheet3!$A$1:$K$1,0),FALSE)&gt;0,VLOOKUP($I7,Sheet3!$A$1:'Sheet3'!$K$222,MATCH("Purple",Sheet3!$A$1:$K$1,0),FALSE)*4,IF(VLOOKUP($I7,Sheet3!$A$1:'Sheet3'!$K$222,MATCH("Green",Sheet3!$A$1:$K$1,0),FALSE)&gt;0,VLOOKUP($I7,Sheet3!$A$1:'Sheet3'!$K$222,MATCH("Green",Sheet3!$A$1:$K$1,0),FALSE)*2,IF(VLOOKUP($I7,Sheet3!$A$1:'Sheet3'!$K$222,MATCH("White",Sheet3!$A$1:$K$1,0),FALSE)&gt;0,VLOOKUP($I7,Sheet3!$A$1:'Sheet3'!$K$222,MATCH("White",Sheet3!$A$1:$K$1,0),FALSE),IF(VLOOKUP($I7,Sheet3!$A$1:'Sheet3'!$K$222,MATCH("Yellow",Sheet3!$A$1:$K$1,0),FALSE)&gt;0,VLOOKUP($I7,Sheet3!$A$1:'Sheet3'!$K$222,MATCH("Yellow",Sheet3!$A$1:$K$1,0),FALSE)*5,0))))),0)),0)</f>
        <v>0</v>
      </c>
      <c r="AE7">
        <f>IFERROR(IF(VLOOKUP($J7,Sheet3!$A$1:'Sheet3'!$K$222,MATCH("Challenge",Sheet3!$A$1:'Sheet3'!$K$1,0),FALSE)&gt;=1,IFERROR(IF(VLOOKUP($J7,Sheet3!$A$1:'Sheet3'!$K$222,MATCH("Blue",Sheet3!$A$1:$K$1,0),FALSE)&gt;0,VLOOKUP($J7,Sheet3!$A$1:'Sheet3'!$K$222,MATCH("Blue",Sheet3!$A$1:$K$1,0),FALSE)*3,IF(VLOOKUP($J7,Sheet3!$A$1:'Sheet3'!$K$222,MATCH("Purple",Sheet3!$A$1:$K$1,0),FALSE)&gt;0,VLOOKUP($J7,Sheet3!$A$1:'Sheet3'!$K$222,MATCH("Purple",Sheet3!$A$1:$K$1,0),FALSE)*4,IF(VLOOKUP($J7,Sheet3!$A$1:'Sheet3'!$K$222,MATCH("Green",Sheet3!$A$1:$K$1,0),FALSE)&gt;0,VLOOKUP($J7,Sheet3!$A$1:'Sheet3'!$K$222,MATCH("Green",Sheet3!$A$1:$K$1,0),FALSE)*2,IF(VLOOKUP($J7,Sheet3!$A$1:'Sheet3'!$K$222,MATCH("White",Sheet3!$A$1:$K$1,0),FALSE)&gt;0,VLOOKUP($J7,Sheet3!$A$1:'Sheet3'!$K$222,MATCH("White",Sheet3!$A$1:$K$1,0),FALSE),IF(VLOOKUP($J7,Sheet3!$A$1:'Sheet3'!$K$222,MATCH("Yellow",Sheet3!$A$1:$K$1,0),FALSE)&gt;0,VLOOKUP($J7,Sheet3!$A$1:'Sheet3'!$K$222,MATCH("Yellow",Sheet3!$A$1:$K$1,0),FALSE)*5,0))))),0)/VLOOKUP($J7,Sheet3!$A$1:'Sheet3'!$K$222,MATCH("Challenge",Sheet3!$A$1:'Sheet3'!$K$1,0),FALSE),IFERROR(IF(VLOOKUP($J7,Sheet3!$A$1:'Sheet3'!$K$222,MATCH("Blue",Sheet3!$A$1:$K$1,0),FALSE)&gt;0,VLOOKUP($J7,Sheet3!$A$1:'Sheet3'!$K$222,MATCH("Blue",Sheet3!$A$1:$K$1,0),FALSE)*3,IF(VLOOKUP($J7,Sheet3!$A$1:'Sheet3'!$K$222,MATCH("Purple",Sheet3!$A$1:$K$1,0),FALSE)&gt;0,VLOOKUP($J7,Sheet3!$A$1:'Sheet3'!$K$222,MATCH("Purple",Sheet3!$A$1:$K$1,0),FALSE)*4,IF(VLOOKUP($J7,Sheet3!$A$1:'Sheet3'!$K$222,MATCH("Green",Sheet3!$A$1:$K$1,0),FALSE)&gt;0,VLOOKUP($J7,Sheet3!$A$1:'Sheet3'!$K$222,MATCH("Green",Sheet3!$A$1:$K$1,0),FALSE)*2,IF(VLOOKUP($J7,Sheet3!$A$1:'Sheet3'!$K$222,MATCH("White",Sheet3!$A$1:$K$1,0),FALSE)&gt;0,VLOOKUP($J7,Sheet3!$A$1:'Sheet3'!$K$222,MATCH("White",Sheet3!$A$1:$K$1,0),FALSE),IF(VLOOKUP($J7,Sheet3!$A$1:'Sheet3'!$K$222,MATCH("Yellow",Sheet3!$A$1:$K$1,0),FALSE)&gt;0,VLOOKUP($J7,Sheet3!$A$1:'Sheet3'!$K$222,MATCH("Yellow",Sheet3!$A$1:$K$1,0),FALSE)*5,0))))),0)),0)+IFERROR(IF(VLOOKUP($K7,Sheet3!$A$1:'Sheet3'!$K$222,MATCH("Challenge",Sheet3!$A$1:'Sheet3'!$K$1,0),FALSE)&gt;=1,IFERROR(IF(VLOOKUP($K7,Sheet3!$A$1:'Sheet3'!$K$222,MATCH("Blue",Sheet3!$A$1:$K$1,0),FALSE)&gt;0,VLOOKUP($K7,Sheet3!$A$1:'Sheet3'!$K$222,MATCH("Blue",Sheet3!$A$1:$K$1,0),FALSE)*3,IF(VLOOKUP($K7,Sheet3!$A$1:'Sheet3'!$K$222,MATCH("Purple",Sheet3!$A$1:$K$1,0),FALSE)&gt;0,VLOOKUP($K7,Sheet3!$A$1:'Sheet3'!$K$222,MATCH("Purple",Sheet3!$A$1:$K$1,0),FALSE)*4,IF(VLOOKUP($K7,Sheet3!$A$1:'Sheet3'!$K$222,MATCH("Green",Sheet3!$A$1:$K$1,0),FALSE)&gt;0,VLOOKUP($K7,Sheet3!$A$1:'Sheet3'!$K$222,MATCH("Green",Sheet3!$A$1:$K$1,0),FALSE)*2,IF(VLOOKUP($K7,Sheet3!$A$1:'Sheet3'!$K$222,MATCH("White",Sheet3!$A$1:$K$1,0),FALSE)&gt;0,VLOOKUP($K7,Sheet3!$A$1:'Sheet3'!$K$222,MATCH("White",Sheet3!$A$1:$K$1,0),FALSE),IF(VLOOKUP($K7,Sheet3!$A$1:'Sheet3'!$K$222,MATCH("Yellow",Sheet3!$A$1:$K$1,0),FALSE)&gt;0,VLOOKUP($K7,Sheet3!$A$1:'Sheet3'!$K$222,MATCH("Yellow",Sheet3!$A$1:$K$1,0),FALSE)*5,0))))),0)/VLOOKUP($K7,Sheet3!$A$1:'Sheet3'!$K$222,MATCH("Challenge",Sheet3!$A$1:'Sheet3'!$K$1,0),FALSE),IFERROR(IF(VLOOKUP($K7,Sheet3!$A$1:'Sheet3'!$K$222,MATCH("Blue",Sheet3!$A$1:$K$1,0),FALSE)&gt;0,VLOOKUP($K7,Sheet3!$A$1:'Sheet3'!$K$222,MATCH("Blue",Sheet3!$A$1:$K$1,0),FALSE)*3,IF(VLOOKUP($K7,Sheet3!$A$1:'Sheet3'!$K$222,MATCH("Purple",Sheet3!$A$1:$K$1,0),FALSE)&gt;0,VLOOKUP($K7,Sheet3!$A$1:'Sheet3'!$K$222,MATCH("Purple",Sheet3!$A$1:$K$1,0),FALSE)*4,IF(VLOOKUP($K7,Sheet3!$A$1:'Sheet3'!$K$222,MATCH("Green",Sheet3!$A$1:$K$1,0),FALSE)&gt;0,VLOOKUP($K7,Sheet3!$A$1:'Sheet3'!$K$222,MATCH("Green",Sheet3!$A$1:$K$1,0),FALSE)*2,IF(VLOOKUP($K7,Sheet3!$A$1:'Sheet3'!$K$222,MATCH("White",Sheet3!$A$1:$K$1,0),FALSE)&gt;0,VLOOKUP($K7,Sheet3!$A$1:'Sheet3'!$K$222,MATCH("White",Sheet3!$A$1:$K$1,0),FALSE),IF(VLOOKUP($K7,Sheet3!$A$1:'Sheet3'!$K$222,MATCH("Yellow",Sheet3!$A$1:$K$1,0),FALSE)&gt;0,VLOOKUP($K7,Sheet3!$A$1:'Sheet3'!$K$222,MATCH("Yellow",Sheet3!$A$1:$K$1,0),FALSE)*5,0))))),0)),0)</f>
        <v>0</v>
      </c>
      <c r="AF7">
        <f>IFERROR(IF(VLOOKUP($L7,Sheet3!$A$1:'Sheet3'!$K$222,MATCH("Challenge",Sheet3!$A$1:'Sheet3'!$K$1,0),FALSE)&gt;=1,IFERROR(IF(VLOOKUP($L7,Sheet3!$A$1:'Sheet3'!$K$222,MATCH("Blue",Sheet3!$A$1:$K$1,0),FALSE)&gt;0,VLOOKUP($L7,Sheet3!$A$1:'Sheet3'!$K$222,MATCH("Blue",Sheet3!$A$1:$K$1,0),FALSE)*3,IF(VLOOKUP($L7,Sheet3!$A$1:'Sheet3'!$K$222,MATCH("Purple",Sheet3!$A$1:$K$1,0),FALSE)&gt;0,VLOOKUP($L7,Sheet3!$A$1:'Sheet3'!$K$222,MATCH("Purple",Sheet3!$A$1:$K$1,0),FALSE)*4,IF(VLOOKUP($L7,Sheet3!$A$1:'Sheet3'!$K$222,MATCH("Green",Sheet3!$A$1:$K$1,0),FALSE)&gt;0,VLOOKUP($L7,Sheet3!$A$1:'Sheet3'!$K$222,MATCH("Green",Sheet3!$A$1:$K$1,0),FALSE)*2,IF(VLOOKUP($L7,Sheet3!$A$1:'Sheet3'!$K$222,MATCH("White",Sheet3!$A$1:$K$1,0),FALSE)&gt;0,VLOOKUP($L7,Sheet3!$A$1:'Sheet3'!$K$222,MATCH("White",Sheet3!$A$1:$K$1,0),FALSE),IF(VLOOKUP($L7,Sheet3!$A$1:'Sheet3'!$K$222,MATCH("Yellow",Sheet3!$A$1:$K$1,0),FALSE)&gt;0,VLOOKUP($L7,Sheet3!$A$1:'Sheet3'!$K$222,MATCH("Yellow",Sheet3!$A$1:$K$1,0),FALSE)*5,0))))),0)/VLOOKUP($L7,Sheet3!$A$1:'Sheet3'!$K$222,MATCH("Challenge",Sheet3!$A$1:'Sheet3'!$K$1,0),FALSE),IFERROR(IF(VLOOKUP($L7,Sheet3!$A$1:'Sheet3'!$K$222,MATCH("Blue",Sheet3!$A$1:$K$1,0),FALSE)&gt;0,VLOOKUP($L7,Sheet3!$A$1:'Sheet3'!$K$222,MATCH("Blue",Sheet3!$A$1:$K$1,0),FALSE)*3,IF(VLOOKUP($L7,Sheet3!$A$1:'Sheet3'!$K$222,MATCH("Purple",Sheet3!$A$1:$K$1,0),FALSE)&gt;0,VLOOKUP($L7,Sheet3!$A$1:'Sheet3'!$K$222,MATCH("Purple",Sheet3!$A$1:$K$1,0),FALSE)*4,IF(VLOOKUP($L7,Sheet3!$A$1:'Sheet3'!$K$222,MATCH("Green",Sheet3!$A$1:$K$1,0),FALSE)&gt;0,VLOOKUP($L7,Sheet3!$A$1:'Sheet3'!$K$222,MATCH("Green",Sheet3!$A$1:$K$1,0),FALSE)*2,IF(VLOOKUP($L7,Sheet3!$A$1:'Sheet3'!$K$222,MATCH("White",Sheet3!$A$1:$K$1,0),FALSE)&gt;0,VLOOKUP($L7,Sheet3!$A$1:'Sheet3'!$K$222,MATCH("White",Sheet3!$A$1:$K$1,0),FALSE),IF(VLOOKUP($L7,Sheet3!$A$1:'Sheet3'!$K$222,MATCH("Yellow",Sheet3!$A$1:$K$1,0),FALSE)&gt;0,VLOOKUP($L7,Sheet3!$A$1:'Sheet3'!$K$222,MATCH("Yellow",Sheet3!$A$1:$K$1,0),FALSE)*5,0))))),0)),0)+IFERROR(IF(VLOOKUP($M7,Sheet3!$A$1:'Sheet3'!$K$222,MATCH("Challenge",Sheet3!$A$1:'Sheet3'!$K$1,0),FALSE)&gt;=1,IFERROR(IF(VLOOKUP($M7,Sheet3!$A$1:'Sheet3'!$K$222,MATCH("Blue",Sheet3!$A$1:$K$1,0),FALSE)&gt;0,VLOOKUP($M7,Sheet3!$A$1:'Sheet3'!$K$222,MATCH("Blue",Sheet3!$A$1:$K$1,0),FALSE)*3,IF(VLOOKUP($M7,Sheet3!$A$1:'Sheet3'!$K$222,MATCH("Purple",Sheet3!$A$1:$K$1,0),FALSE)&gt;0,VLOOKUP($M7,Sheet3!$A$1:'Sheet3'!$K$222,MATCH("Purple",Sheet3!$A$1:$K$1,0),FALSE)*4,IF(VLOOKUP($M7,Sheet3!$A$1:'Sheet3'!$K$222,MATCH("Green",Sheet3!$A$1:$K$1,0),FALSE)&gt;0,VLOOKUP($M7,Sheet3!$A$1:'Sheet3'!$K$222,MATCH("Green",Sheet3!$A$1:$K$1,0),FALSE)*2,IF(VLOOKUP($M7,Sheet3!$A$1:'Sheet3'!$K$222,MATCH("White",Sheet3!$A$1:$K$1,0),FALSE)&gt;0,VLOOKUP($M7,Sheet3!$A$1:'Sheet3'!$K$222,MATCH("White",Sheet3!$A$1:$K$1,0),FALSE),IF(VLOOKUP($M7,Sheet3!$A$1:'Sheet3'!$K$222,MATCH("Yellow",Sheet3!$A$1:$K$1,0),FALSE)&gt;0,VLOOKUP($M7,Sheet3!$A$1:'Sheet3'!$K$222,MATCH("Yellow",Sheet3!$A$1:$K$1,0),FALSE)*5,0))))),0)/VLOOKUP($M7,Sheet3!$A$1:'Sheet3'!$K$222,MATCH("Challenge",Sheet3!$A$1:'Sheet3'!$K$1,0),FALSE),IFERROR(IF(VLOOKUP($M7,Sheet3!$A$1:'Sheet3'!$K$222,MATCH("Blue",Sheet3!$A$1:$K$1,0),FALSE)&gt;0,VLOOKUP($M7,Sheet3!$A$1:'Sheet3'!$K$222,MATCH("Blue",Sheet3!$A$1:$K$1,0),FALSE)*3,IF(VLOOKUP($M7,Sheet3!$A$1:'Sheet3'!$K$222,MATCH("Purple",Sheet3!$A$1:$K$1,0),FALSE)&gt;0,VLOOKUP($M7,Sheet3!$A$1:'Sheet3'!$K$222,MATCH("Purple",Sheet3!$A$1:$K$1,0),FALSE)*4,IF(VLOOKUP($M7,Sheet3!$A$1:'Sheet3'!$K$222,MATCH("Green",Sheet3!$A$1:$K$1,0),FALSE)&gt;0,VLOOKUP($M7,Sheet3!$A$1:'Sheet3'!$K$222,MATCH("Green",Sheet3!$A$1:$K$1,0),FALSE)*2,IF(VLOOKUP($M7,Sheet3!$A$1:'Sheet3'!$K$222,MATCH("White",Sheet3!$A$1:$K$1,0),FALSE)&gt;0,VLOOKUP($M7,Sheet3!$A$1:'Sheet3'!$K$222,MATCH("White",Sheet3!$A$1:$K$1,0),FALSE),IF(VLOOKUP($M7,Sheet3!$A$1:'Sheet3'!$K$222,MATCH("Yellow",Sheet3!$A$1:$K$1,0),FALSE)&gt;0,VLOOKUP($M7,Sheet3!$A$1:'Sheet3'!$K$222,MATCH("Yellow",Sheet3!$A$1:$K$1,0),FALSE)*5,0))))),0)),0)</f>
        <v>0</v>
      </c>
      <c r="AG7">
        <f>IFERROR(IF(VLOOKUP($N7,Sheet3!$A$1:'Sheet3'!$K$222,MATCH("Challenge",Sheet3!$A$1:'Sheet3'!$K$1,0),FALSE)&gt;=1,IFERROR(IF(VLOOKUP($N7,Sheet3!$A$1:'Sheet3'!$K$222,MATCH("Blue",Sheet3!$A$1:$K$1,0),FALSE)&gt;0,VLOOKUP($N7,Sheet3!$A$1:'Sheet3'!$K$222,MATCH("Blue",Sheet3!$A$1:$K$1,0),FALSE)*3,IF(VLOOKUP($N7,Sheet3!$A$1:'Sheet3'!$K$222,MATCH("Purple",Sheet3!$A$1:$K$1,0),FALSE)&gt;0,VLOOKUP($N7,Sheet3!$A$1:'Sheet3'!$K$222,MATCH("Purple",Sheet3!$A$1:$K$1,0),FALSE)*4,IF(VLOOKUP($N7,Sheet3!$A$1:'Sheet3'!$K$222,MATCH("Green",Sheet3!$A$1:$K$1,0),FALSE)&gt;0,VLOOKUP($N7,Sheet3!$A$1:'Sheet3'!$K$222,MATCH("Green",Sheet3!$A$1:$K$1,0),FALSE)*2,IF(VLOOKUP($N7,Sheet3!$A$1:'Sheet3'!$K$222,MATCH("White",Sheet3!$A$1:$K$1,0),FALSE)&gt;0,VLOOKUP($N7,Sheet3!$A$1:'Sheet3'!$K$222,MATCH("White",Sheet3!$A$1:$K$1,0),FALSE),IF(VLOOKUP($N7,Sheet3!$A$1:'Sheet3'!$K$222,MATCH("Yellow",Sheet3!$A$1:$K$1,0),FALSE)&gt;0,VLOOKUP($N7,Sheet3!$A$1:'Sheet3'!$K$222,MATCH("Yellow",Sheet3!$A$1:$K$1,0),FALSE)*5,0))))),0)/VLOOKUP($N7,Sheet3!$A$1:'Sheet3'!$K$222,MATCH("Challenge",Sheet3!$A$1:'Sheet3'!$K$1,0),FALSE),IFERROR(IF(VLOOKUP($N7,Sheet3!$A$1:'Sheet3'!$K$222,MATCH("Blue",Sheet3!$A$1:$K$1,0),FALSE)&gt;0,VLOOKUP($N7,Sheet3!$A$1:'Sheet3'!$K$222,MATCH("Blue",Sheet3!$A$1:$K$1,0),FALSE)*3,IF(VLOOKUP($N7,Sheet3!$A$1:'Sheet3'!$K$222,MATCH("Purple",Sheet3!$A$1:$K$1,0),FALSE)&gt;0,VLOOKUP($N7,Sheet3!$A$1:'Sheet3'!$K$222,MATCH("Purple",Sheet3!$A$1:$K$1,0),FALSE)*4,IF(VLOOKUP($N7,Sheet3!$A$1:'Sheet3'!$K$222,MATCH("Green",Sheet3!$A$1:$K$1,0),FALSE)&gt;0,VLOOKUP($N7,Sheet3!$A$1:'Sheet3'!$K$222,MATCH("Green",Sheet3!$A$1:$K$1,0),FALSE)*2,IF(VLOOKUP($N7,Sheet3!$A$1:'Sheet3'!$K$222,MATCH("White",Sheet3!$A$1:$K$1,0),FALSE)&gt;0,VLOOKUP($N7,Sheet3!$A$1:'Sheet3'!$K$222,MATCH("White",Sheet3!$A$1:$K$1,0),FALSE),IF(VLOOKUP($N7,Sheet3!$A$1:'Sheet3'!$K$222,MATCH("Yellow",Sheet3!$A$1:$K$1,0),FALSE)&gt;0,VLOOKUP($N7,Sheet3!$A$1:'Sheet3'!$K$222,MATCH("Yellow",Sheet3!$A$1:$K$1,0),FALSE)*5,0))))),0)),0)+IFERROR(IF(VLOOKUP($O7,Sheet3!$A$1:'Sheet3'!$K$222,MATCH("Challenge",Sheet3!$A$1:'Sheet3'!$K$1,0),FALSE)&gt;=1,IFERROR(IF(VLOOKUP($O7,Sheet3!$A$1:'Sheet3'!$K$222,MATCH("Blue",Sheet3!$A$1:$K$1,0),FALSE)&gt;0,VLOOKUP($O7,Sheet3!$A$1:'Sheet3'!$K$222,MATCH("Blue",Sheet3!$A$1:$K$1,0),FALSE)*3,IF(VLOOKUP($O7,Sheet3!$A$1:'Sheet3'!$K$222,MATCH("Purple",Sheet3!$A$1:$K$1,0),FALSE)&gt;0,VLOOKUP($O7,Sheet3!$A$1:'Sheet3'!$K$222,MATCH("Purple",Sheet3!$A$1:$K$1,0),FALSE)*4,IF(VLOOKUP($O7,Sheet3!$A$1:'Sheet3'!$K$222,MATCH("Green",Sheet3!$A$1:$K$1,0),FALSE)&gt;0,VLOOKUP($O7,Sheet3!$A$1:'Sheet3'!$K$222,MATCH("Green",Sheet3!$A$1:$K$1,0),FALSE)*2,IF(VLOOKUP($O7,Sheet3!$A$1:'Sheet3'!$K$222,MATCH("White",Sheet3!$A$1:$K$1,0),FALSE)&gt;0,VLOOKUP($O7,Sheet3!$A$1:'Sheet3'!$K$222,MATCH("White",Sheet3!$A$1:$K$1,0),FALSE),IF(VLOOKUP($O7,Sheet3!$A$1:'Sheet3'!$K$222,MATCH("Yellow",Sheet3!$A$1:$K$1,0),FALSE)&gt;0,VLOOKUP($O7,Sheet3!$A$1:'Sheet3'!$K$222,MATCH("Yellow",Sheet3!$A$1:$K$1,0),FALSE)*5,0))))),0)/VLOOKUP($O7,Sheet3!$A$1:'Sheet3'!$K$222,MATCH("Challenge",Sheet3!$A$1:'Sheet3'!$K$1,0),FALSE),IFERROR(IF(VLOOKUP($O7,Sheet3!$A$1:'Sheet3'!$K$222,MATCH("Blue",Sheet3!$A$1:$K$1,0),FALSE)&gt;0,VLOOKUP($O7,Sheet3!$A$1:'Sheet3'!$K$222,MATCH("Blue",Sheet3!$A$1:$K$1,0),FALSE)*3,IF(VLOOKUP($O7,Sheet3!$A$1:'Sheet3'!$K$222,MATCH("Purple",Sheet3!$A$1:$K$1,0),FALSE)&gt;0,VLOOKUP($O7,Sheet3!$A$1:'Sheet3'!$K$222,MATCH("Purple",Sheet3!$A$1:$K$1,0),FALSE)*4,IF(VLOOKUP($O7,Sheet3!$A$1:'Sheet3'!$K$222,MATCH("Green",Sheet3!$A$1:$K$1,0),FALSE)&gt;0,VLOOKUP($O7,Sheet3!$A$1:'Sheet3'!$K$222,MATCH("Green",Sheet3!$A$1:$K$1,0),FALSE)*2,IF(VLOOKUP($O7,Sheet3!$A$1:'Sheet3'!$K$222,MATCH("White",Sheet3!$A$1:$K$1,0),FALSE)&gt;0,VLOOKUP($O7,Sheet3!$A$1:'Sheet3'!$K$222,MATCH("White",Sheet3!$A$1:$K$1,0),FALSE),IF(VLOOKUP($O7,Sheet3!$A$1:'Sheet3'!$K$222,MATCH("Yellow",Sheet3!$A$1:$K$1,0),FALSE)&gt;0,VLOOKUP($O7,Sheet3!$A$1:'Sheet3'!$K$222,MATCH("Yellow",Sheet3!$A$1:$K$1,0),FALSE)*5,0))))),0)),0)</f>
        <v>0</v>
      </c>
      <c r="AH7">
        <f>VLOOKUP($D7,Sheet3!$A$1:'Sheet3'!$K$222,4,FALSE)</f>
        <v>0</v>
      </c>
      <c r="AI7">
        <f>VLOOKUP($D7,Sheet3!$A$1:'Sheet3'!$K$222,5,FALSE)</f>
        <v>0</v>
      </c>
    </row>
    <row r="8" spans="1:35" x14ac:dyDescent="0.25">
      <c r="A8" t="s">
        <v>79</v>
      </c>
      <c r="B8">
        <f>INDEX('Ingredients(Full)'!$A$1:$AA$180,MATCH(Score!$A8,'Ingredients(Full)'!$A$1:$A$180,0),MATCH(Score!B$1,'Ingredients(Full)'!$A$1:$AA$1,0))</f>
        <v>2</v>
      </c>
      <c r="C8">
        <f t="shared" si="0"/>
        <v>16</v>
      </c>
      <c r="D8" t="str">
        <f>IF(D$1&lt;=$B8,INDEX('Ingredients(Full)'!$A$1:$AA$180,MATCH(Score!$A8,'Ingredients(Full)'!$A$1:$A$180,0),MATCH(Score!D$1,'Ingredients(Full)'!$A$1:$AA$1,0)),"")</f>
        <v>Mk 1 Carbanti Sensor Array Prototype Salvage</v>
      </c>
      <c r="E8" t="str">
        <f>IF(E$1&lt;=$B8,INDEX('Ingredients(Full)'!$A$1:$AA$140,MATCH(Score!$A8,'Ingredients(Full)'!$A$1:$A$140,0),MATCH(Score!E$1,'Ingredients(Full)'!$A$1:$AA$1,0)),"")</f>
        <v>Mk 1 Merr-Sonn Shield Generator</v>
      </c>
      <c r="F8" t="str">
        <f>IF(F$1&lt;=$B8,INDEX('Ingredients(Full)'!$A$1:$AA$140,MATCH(Score!$A8,'Ingredients(Full)'!$A$1:$A$140,0),MATCH(Score!F$1,'Ingredients(Full)'!$A$1:$AA$1,0)),"")</f>
        <v/>
      </c>
      <c r="G8" t="str">
        <f>IF(G$1&lt;=$B8,INDEX('Ingredients(Full)'!$A$1:$AA$140,MATCH(Score!$A8,'Ingredients(Full)'!$A$1:$A$140,0),MATCH(Score!G$1,'Ingredients(Full)'!$A$1:$AA$1,0)),"")</f>
        <v/>
      </c>
      <c r="H8" t="str">
        <f>IF(H$1&lt;=$B8,INDEX('Ingredients(Full)'!$A$1:$AA$140,MATCH(Score!$A8,'Ingredients(Full)'!$A$1:$A$140,0),MATCH(Score!H$1,'Ingredients(Full)'!$A$1:$AA$1,0)),"")</f>
        <v/>
      </c>
      <c r="I8" t="str">
        <f>IF(I$1&lt;=$B8,INDEX('Ingredients(Full)'!$A$1:$AA$140,MATCH(Score!$A8,'Ingredients(Full)'!$A$1:$A$140,0),MATCH(Score!I$1,'Ingredients(Full)'!$A$1:$AA$1,0)),"")</f>
        <v/>
      </c>
      <c r="J8" t="str">
        <f>IF(J$1&lt;=$B8,INDEX('Ingredients(Full)'!$A$1:$AA$140,MATCH(Score!$A8,'Ingredients(Full)'!$A$1:$A$140,0),MATCH(Score!J$1,'Ingredients(Full)'!$A$1:$AA$1,0)),"")</f>
        <v/>
      </c>
      <c r="K8" t="str">
        <f>IF(K$1&lt;=$B8,INDEX('Ingredients(Full)'!$A$1:$AA$140,MATCH(Score!$A8,'Ingredients(Full)'!$A$1:$A$140,0),MATCH(Score!K$1,'Ingredients(Full)'!$A$1:$AA$1,0)),"")</f>
        <v/>
      </c>
      <c r="L8" t="str">
        <f>IF(L$1&lt;=$B8,INDEX('Ingredients(Full)'!$A$1:$AA$140,MATCH(Score!$A8,'Ingredients(Full)'!$A$1:$A$140,0),MATCH(Score!L$1,'Ingredients(Full)'!$A$1:$AA$1,0)),"")</f>
        <v/>
      </c>
      <c r="M8" t="str">
        <f>IF(M$1&lt;=$B8,INDEX('Ingredients(Full)'!$A$1:$AA$140,MATCH(Score!$A8,'Ingredients(Full)'!$A$1:$A$140,0),MATCH(Score!M$1,'Ingredients(Full)'!$A$1:$AA$1,0)),"")</f>
        <v/>
      </c>
      <c r="N8" t="str">
        <f>IF(N$1&lt;=$B8,INDEX('Ingredients(Full)'!$A$1:$AA$140,MATCH(Score!$A8,'Ingredients(Full)'!$A$1:$A$140,0),MATCH(Score!N$1,'Ingredients(Full)'!$A$1:$AA$1,0)),"")</f>
        <v/>
      </c>
      <c r="O8" t="str">
        <f>IF(O$1&lt;=$B8,INDEX('Ingredients(Full)'!$A$1:$AA$140,MATCH(Score!$A8,'Ingredients(Full)'!$A$1:$A$140,0),MATCH(Score!O$1,'Ingredients(Full)'!$A$1:$AA$1,0)),"")</f>
        <v/>
      </c>
      <c r="P8">
        <f>IF(VALUE(RIGHT(P$1,LEN(P$1)-1))&lt;=$B8,INDEX('Ingredients(Full)'!$A$1:$AA$140,MATCH(Score!$A8,'Ingredients(Full)'!$A$1:$A$140,0),MATCH(Score!P$1,'Ingredients(Full)'!$A$1:$AA$1,0)),"")</f>
        <v>5</v>
      </c>
      <c r="Q8">
        <f>IF(VALUE(RIGHT(Q$1,LEN(Q$1)-1))&lt;=$B8,INDEX('Ingredients(Full)'!$A$1:$AA$140,MATCH(Score!$A8,'Ingredients(Full)'!$A$1:$A$140,0),MATCH(Score!Q$1,'Ingredients(Full)'!$A$1:$AA$1,0)),"")</f>
        <v>1</v>
      </c>
      <c r="R8" t="str">
        <f>IF(VALUE(RIGHT(R$1,LEN(R$1)-1))&lt;=$B8,INDEX('Ingredients(Full)'!$A$1:$AA$140,MATCH(Score!$A8,'Ingredients(Full)'!$A$1:$A$140,0),MATCH(Score!R$1,'Ingredients(Full)'!$A$1:$AA$1,0)),"")</f>
        <v/>
      </c>
      <c r="S8" t="str">
        <f>IF(VALUE(RIGHT(S$1,LEN(S$1)-1))&lt;=$B8,INDEX('Ingredients(Full)'!$A$1:$AA$140,MATCH(Score!$A8,'Ingredients(Full)'!$A$1:$A$140,0),MATCH(Score!S$1,'Ingredients(Full)'!$A$1:$AA$1,0)),"")</f>
        <v/>
      </c>
      <c r="T8" t="str">
        <f>IF(VALUE(RIGHT(T$1,LEN(T$1)-1))&lt;=$B8,INDEX('Ingredients(Full)'!$A$1:$AA$140,MATCH(Score!$A8,'Ingredients(Full)'!$A$1:$A$140,0),MATCH(Score!T$1,'Ingredients(Full)'!$A$1:$AA$1,0)),"")</f>
        <v/>
      </c>
      <c r="U8" t="str">
        <f>IF(VALUE(RIGHT(U$1,LEN(U$1)-1))&lt;=$B8,INDEX('Ingredients(Full)'!$A$1:$AA$140,MATCH(Score!$A8,'Ingredients(Full)'!$A$1:$A$140,0),MATCH(Score!U$1,'Ingredients(Full)'!$A$1:$AA$1,0)),"")</f>
        <v/>
      </c>
      <c r="V8" t="str">
        <f>IF(VALUE(RIGHT(V$1,LEN(V$1)-1))&lt;=$B8,INDEX('Ingredients(Full)'!$A$1:$AA$140,MATCH(Score!$A8,'Ingredients(Full)'!$A$1:$A$140,0),MATCH(Score!V$1,'Ingredients(Full)'!$A$1:$AA$1,0)),"")</f>
        <v/>
      </c>
      <c r="W8" t="str">
        <f>IF(VALUE(RIGHT(W$1,LEN(W$1)-1))&lt;=$B8,INDEX('Ingredients(Full)'!$A$1:$AA$140,MATCH(Score!$A8,'Ingredients(Full)'!$A$1:$A$140,0),MATCH(Score!W$1,'Ingredients(Full)'!$A$1:$AA$1,0)),"")</f>
        <v/>
      </c>
      <c r="X8" t="str">
        <f>IF(VALUE(RIGHT(X$1,LEN(X$1)-1))&lt;=$B8,INDEX('Ingredients(Full)'!$A$1:$AA$140,MATCH(Score!$A8,'Ingredients(Full)'!$A$1:$A$140,0),MATCH(Score!X$1,'Ingredients(Full)'!$A$1:$AA$1,0)),"")</f>
        <v/>
      </c>
      <c r="Y8" t="str">
        <f>IF(VALUE(RIGHT(Y$1,LEN(Y$1)-1))&lt;=$B8,INDEX('Ingredients(Full)'!$A$1:$AA$140,MATCH(Score!$A8,'Ingredients(Full)'!$A$1:$A$140,0),MATCH(Score!Y$1,'Ingredients(Full)'!$A$1:$AA$1,0)),"")</f>
        <v/>
      </c>
      <c r="Z8" t="str">
        <f>IF(VALUE(RIGHT(Z$1,LEN(Z$1)-1))&lt;=$B8,INDEX('Ingredients(Full)'!$A$1:$AA$140,MATCH(Score!$A8,'Ingredients(Full)'!$A$1:$A$140,0),MATCH(Score!Z$1,'Ingredients(Full)'!$A$1:$AA$1,0)),"")</f>
        <v/>
      </c>
      <c r="AA8" t="str">
        <f>IF(VALUE(RIGHT(AA$1,LEN(AA$1)-1))&lt;=$B8,INDEX('Ingredients(Full)'!$A$1:$AA$140,MATCH(Score!$A8,'Ingredients(Full)'!$A$1:$A$140,0),MATCH(Score!AA$1,'Ingredients(Full)'!$A$1:$AA$1,0)),"")</f>
        <v/>
      </c>
      <c r="AB8">
        <f>IFERROR(IF(VLOOKUP($D8,Sheet3!$A$1:'Sheet3'!$K$222,MATCH("Challenge",Sheet3!$A$1:'Sheet3'!$K$1,0),FALSE)&gt;=1,IFERROR(IF(VLOOKUP($D8,Sheet3!$A$1:'Sheet3'!$K$222,MATCH("Blue",Sheet3!$A$1:$K$1,0),FALSE)&gt;0,VLOOKUP($D8,Sheet3!$A$1:'Sheet3'!$K$222,MATCH("Blue",Sheet3!$A$1:$K$1,0),FALSE)*3,IF(VLOOKUP($D8,Sheet3!$A$1:'Sheet3'!$K$222,MATCH("Purple",Sheet3!$A$1:$K$1,0),FALSE)&gt;0,VLOOKUP($D8,Sheet3!$A$1:'Sheet3'!$K$222,MATCH("Purple",Sheet3!$A$1:$K$1,0),FALSE)*4,IF(VLOOKUP($D8,Sheet3!$A$1:'Sheet3'!$K$222,MATCH("Green",Sheet3!$A$1:$K$1,0),FALSE)&gt;0,VLOOKUP($D8,Sheet3!$A$1:'Sheet3'!$K$222,MATCH("Green",Sheet3!$A$1:$K$1,0),FALSE)*2,IF(VLOOKUP($D8,Sheet3!$A$1:'Sheet3'!$K$222,MATCH("White",Sheet3!$A$1:$K$1,0),FALSE)&gt;0,VLOOKUP($D8,Sheet3!$A$1:'Sheet3'!$K$222,MATCH("White",Sheet3!$A$1:$K$1,0),FALSE),IF(VLOOKUP($D8,Sheet3!$A$1:'Sheet3'!$K$222,MATCH("Yellow",Sheet3!$A$1:$K$1,0),FALSE)&gt;0,VLOOKUP($D8,Sheet3!$A$1:'Sheet3'!$K$222,MATCH("Yellow",Sheet3!$A$1:$K$1,0),FALSE)*2.5,0))))),0)/VLOOKUP($D8,Sheet3!$A$1:'Sheet3'!$K$222,MATCH("Challenge",Sheet3!$A$1:'Sheet3'!$K$1,0),FALSE),IFERROR(IF(VLOOKUP($D8,Sheet3!$A$1:'Sheet3'!$K$222,MATCH("Blue",Sheet3!$A$1:$K$1,0),FALSE)&gt;0,VLOOKUP($D8,Sheet3!$A$1:'Sheet3'!$K$222,MATCH("Blue",Sheet3!$A$1:$K$1,0),FALSE)*3,IF(VLOOKUP($D8,Sheet3!$A$1:'Sheet3'!$K$222,MATCH("Purple",Sheet3!$A$1:$K$1,0),FALSE)&gt;0,VLOOKUP($D8,Sheet3!$A$1:'Sheet3'!$K$222,MATCH("Purple",Sheet3!$A$1:$K$1,0),FALSE)*4,IF(VLOOKUP($D8,Sheet3!$A$1:'Sheet3'!$K$222,MATCH("Green",Sheet3!$A$1:$K$1,0),FALSE)&gt;0,VLOOKUP($D8,Sheet3!$A$1:'Sheet3'!$K$222,MATCH("Green",Sheet3!$A$1:$K$1,0),FALSE)*2,IF(VLOOKUP($D8,Sheet3!$A$1:'Sheet3'!$K$222,MATCH("White",Sheet3!$A$1:$K$1,0),FALSE)&gt;0,VLOOKUP($D8,Sheet3!$A$1:'Sheet3'!$K$222,MATCH("White",Sheet3!$A$1:$K$1,0),FALSE),IF(VLOOKUP($D8,Sheet3!$A$1:'Sheet3'!$K$222,MATCH("Yellow",Sheet3!$A$1:$K$1,0),FALSE)&gt;0,VLOOKUP($D8,Sheet3!$A$1:'Sheet3'!$K$222,MATCH("Yellow",Sheet3!$A$1:$K$1,0),FALSE)*2.5,0))))),0)),0)+IFERROR(IF(VLOOKUP($E8,Sheet3!$A$1:'Sheet3'!$K$222,MATCH("Challenge",Sheet3!$A$1:'Sheet3'!$K$1,0),FALSE)&gt;=1,IFERROR(IF(VLOOKUP($E8,Sheet3!$A$1:'Sheet3'!$K$222,MATCH("Blue",Sheet3!$A$1:$K$1,0),FALSE)&gt;0,VLOOKUP($E8,Sheet3!$A$1:'Sheet3'!$K$222,MATCH("Blue",Sheet3!$A$1:$K$1,0),FALSE)*3,IF(VLOOKUP($E8,Sheet3!$A$1:'Sheet3'!$K$222,MATCH("Purple",Sheet3!$A$1:$K$1,0),FALSE)&gt;0,VLOOKUP($E8,Sheet3!$A$1:'Sheet3'!$K$222,MATCH("Purple",Sheet3!$A$1:$K$1,0),FALSE)*4,IF(VLOOKUP($E8,Sheet3!$A$1:'Sheet3'!$K$222,MATCH("Green",Sheet3!$A$1:$K$1,0),FALSE)&gt;0,VLOOKUP($E8,Sheet3!$A$1:'Sheet3'!$K$222,MATCH("Green",Sheet3!$A$1:$K$1,0),FALSE)*2,IF(VLOOKUP($E8,Sheet3!$A$1:'Sheet3'!$K$222,MATCH("White",Sheet3!$A$1:$K$1,0),FALSE)&gt;0,VLOOKUP($E8,Sheet3!$A$1:'Sheet3'!$K$222,MATCH("White",Sheet3!$A$1:$K$1,0),FALSE),IF(VLOOKUP($E8,Sheet3!$A$1:'Sheet3'!$K$222,MATCH("Yellow",Sheet3!$A$1:$K$1,0),FALSE)&gt;0,VLOOKUP($E8,Sheet3!$A$1:'Sheet3'!$K$222,MATCH("Yellow",Sheet3!$A$1:$K$1,0),FALSE)*2.5,0))))),0)/VLOOKUP($E8,Sheet3!$A$1:'Sheet3'!$K$222,MATCH("Challenge",Sheet3!$A$1:'Sheet3'!$K$1,0),FALSE),IFERROR(IF(VLOOKUP($E8,Sheet3!$A$1:'Sheet3'!$K$222,MATCH("Blue",Sheet3!$A$1:$K$1,0),FALSE)&gt;0,VLOOKUP($E8,Sheet3!$A$1:'Sheet3'!$K$222,MATCH("Blue",Sheet3!$A$1:$K$1,0),FALSE)*3,IF(VLOOKUP($E8,Sheet3!$A$1:'Sheet3'!$K$222,MATCH("Purple",Sheet3!$A$1:$K$1,0),FALSE)&gt;0,VLOOKUP($E8,Sheet3!$A$1:'Sheet3'!$K$222,MATCH("Purple",Sheet3!$A$1:$K$1,0),FALSE)*4,IF(VLOOKUP($E8,Sheet3!$A$1:'Sheet3'!$K$222,MATCH("Green",Sheet3!$A$1:$K$1,0),FALSE)&gt;0,VLOOKUP($E8,Sheet3!$A$1:'Sheet3'!$K$222,MATCH("Green",Sheet3!$A$1:$K$1,0),FALSE)*2,IF(VLOOKUP($E8,Sheet3!$A$1:'Sheet3'!$K$222,MATCH("White",Sheet3!$A$1:$K$1,0),FALSE)&gt;0,VLOOKUP($E8,Sheet3!$A$1:'Sheet3'!$K$222,MATCH("White",Sheet3!$A$1:$K$1,0),FALSE),IF(VLOOKUP($E8,Sheet3!$A$1:'Sheet3'!$K$222,MATCH("Yellow",Sheet3!$A$1:$K$1,0),FALSE)&gt;0,VLOOKUP($E8,Sheet3!$A$1:'Sheet3'!$K$222,MATCH("Yellow",Sheet3!$A$1:$K$1,0),FALSE)*2.5,0))))),0)),0)</f>
        <v>16</v>
      </c>
      <c r="AC8">
        <f>IFERROR(IF(VLOOKUP($F8,Sheet3!$A$1:'Sheet3'!$K$222,MATCH("Challenge",Sheet3!$A$1:'Sheet3'!$K$1,0),FALSE)&gt;=1,IFERROR(IF(VLOOKUP($F8,Sheet3!$A$1:'Sheet3'!$K$222,MATCH("Blue",Sheet3!$A$1:$K$1,0),FALSE)&gt;0,VLOOKUP($F8,Sheet3!$A$1:'Sheet3'!$K$222,MATCH("Blue",Sheet3!$A$1:$K$1,0),FALSE)*3,IF(VLOOKUP($F8,Sheet3!$A$1:'Sheet3'!$K$222,MATCH("Purple",Sheet3!$A$1:$K$1,0),FALSE)&gt;0,VLOOKUP($F8,Sheet3!$A$1:'Sheet3'!$K$222,MATCH("Purple",Sheet3!$A$1:$K$1,0),FALSE)*4,IF(VLOOKUP($F8,Sheet3!$A$1:'Sheet3'!$K$222,MATCH("Green",Sheet3!$A$1:$K$1,0),FALSE)&gt;0,VLOOKUP($F8,Sheet3!$A$1:'Sheet3'!$K$222,MATCH("Green",Sheet3!$A$1:$K$1,0),FALSE)*2,IF(VLOOKUP($F8,Sheet3!$A$1:'Sheet3'!$K$222,MATCH("White",Sheet3!$A$1:$K$1,0),FALSE)&gt;0,VLOOKUP($F8,Sheet3!$A$1:'Sheet3'!$K$222,MATCH("White",Sheet3!$A$1:$K$1,0),FALSE),IF(VLOOKUP($F8,Sheet3!$A$1:'Sheet3'!$K$222,MATCH("Yellow",Sheet3!$A$1:$K$1,0),FALSE)&gt;0,VLOOKUP($F8,Sheet3!$A$1:'Sheet3'!$K$222,MATCH("Yellow",Sheet3!$A$1:$K$1,0),FALSE)*5,0))))),0)/VLOOKUP($F8,Sheet3!$A$1:'Sheet3'!$K$222,MATCH("Challenge",Sheet3!$A$1:'Sheet3'!$K$1,0),FALSE),IFERROR(IF(VLOOKUP($F8,Sheet3!$A$1:'Sheet3'!$K$222,MATCH("Blue",Sheet3!$A$1:$K$1,0),FALSE)&gt;0,VLOOKUP($F8,Sheet3!$A$1:'Sheet3'!$K$222,MATCH("Blue",Sheet3!$A$1:$K$1,0),FALSE)*3,IF(VLOOKUP($F8,Sheet3!$A$1:'Sheet3'!$K$222,MATCH("Purple",Sheet3!$A$1:$K$1,0),FALSE)&gt;0,VLOOKUP($F8,Sheet3!$A$1:'Sheet3'!$K$222,MATCH("Purple",Sheet3!$A$1:$K$1,0),FALSE)*4,IF(VLOOKUP($F8,Sheet3!$A$1:'Sheet3'!$K$222,MATCH("Green",Sheet3!$A$1:$K$1,0),FALSE)&gt;0,VLOOKUP($F8,Sheet3!$A$1:'Sheet3'!$K$222,MATCH("Green",Sheet3!$A$1:$K$1,0),FALSE)*2,IF(VLOOKUP($F8,Sheet3!$A$1:'Sheet3'!$K$222,MATCH("White",Sheet3!$A$1:$K$1,0),FALSE)&gt;0,VLOOKUP($F8,Sheet3!$A$1:'Sheet3'!$K$222,MATCH("White",Sheet3!$A$1:$K$1,0),FALSE),IF(VLOOKUP($F8,Sheet3!$A$1:'Sheet3'!$K$222,MATCH("Yellow",Sheet3!$A$1:$K$1,0),FALSE)&gt;0,VLOOKUP($F8,Sheet3!$A$1:'Sheet3'!$K$222,MATCH("Yellow",Sheet3!$A$1:$K$1,0),FALSE)*5,0))))),0)),0)+IFERROR(IF(VLOOKUP($G8,Sheet3!$A$1:'Sheet3'!$K$222,MATCH("Challenge",Sheet3!$A$1:'Sheet3'!$K$1,0),FALSE)&gt;=1,IFERROR(IF(VLOOKUP($G8,Sheet3!$A$1:'Sheet3'!$K$222,MATCH("Blue",Sheet3!$A$1:$K$1,0),FALSE)&gt;0,VLOOKUP($G8,Sheet3!$A$1:'Sheet3'!$K$222,MATCH("Blue",Sheet3!$A$1:$K$1,0),FALSE)*3,IF(VLOOKUP($G8,Sheet3!$A$1:'Sheet3'!$K$222,MATCH("Purple",Sheet3!$A$1:$K$1,0),FALSE)&gt;0,VLOOKUP($G8,Sheet3!$A$1:'Sheet3'!$K$222,MATCH("Purple",Sheet3!$A$1:$K$1,0),FALSE)*4,IF(VLOOKUP($G8,Sheet3!$A$1:'Sheet3'!$K$222,MATCH("Green",Sheet3!$A$1:$K$1,0),FALSE)&gt;0,VLOOKUP($G8,Sheet3!$A$1:'Sheet3'!$K$222,MATCH("Green",Sheet3!$A$1:$K$1,0),FALSE)*2,IF(VLOOKUP($G8,Sheet3!$A$1:'Sheet3'!$K$222,MATCH("White",Sheet3!$A$1:$K$1,0),FALSE)&gt;0,VLOOKUP($G8,Sheet3!$A$1:'Sheet3'!$K$222,MATCH("White",Sheet3!$A$1:$K$1,0),FALSE),IF(VLOOKUP($G8,Sheet3!$A$1:'Sheet3'!$K$222,MATCH("Yellow",Sheet3!$A$1:$K$1,0),FALSE)&gt;0,VLOOKUP($G8,Sheet3!$A$1:'Sheet3'!$K$222,MATCH("Yellow",Sheet3!$A$1:$K$1,0),FALSE)*5,0))))),0)/VLOOKUP($G8,Sheet3!$A$1:'Sheet3'!$K$222,MATCH("Challenge",Sheet3!$A$1:'Sheet3'!$K$1,0),FALSE),IFERROR(IF(VLOOKUP($G8,Sheet3!$A$1:'Sheet3'!$K$222,MATCH("Blue",Sheet3!$A$1:$K$1,0),FALSE)&gt;0,VLOOKUP($G8,Sheet3!$A$1:'Sheet3'!$K$222,MATCH("Blue",Sheet3!$A$1:$K$1,0),FALSE)*3,IF(VLOOKUP($G8,Sheet3!$A$1:'Sheet3'!$K$222,MATCH("Purple",Sheet3!$A$1:$K$1,0),FALSE)&gt;0,VLOOKUP($G8,Sheet3!$A$1:'Sheet3'!$K$222,MATCH("Purple",Sheet3!$A$1:$K$1,0),FALSE)*4,IF(VLOOKUP($G8,Sheet3!$A$1:'Sheet3'!$K$222,MATCH("Green",Sheet3!$A$1:$K$1,0),FALSE)&gt;0,VLOOKUP($G8,Sheet3!$A$1:'Sheet3'!$K$222,MATCH("Green",Sheet3!$A$1:$K$1,0),FALSE)*2,IF(VLOOKUP($G8,Sheet3!$A$1:'Sheet3'!$K$222,MATCH("White",Sheet3!$A$1:$K$1,0),FALSE)&gt;0,VLOOKUP($G8,Sheet3!$A$1:'Sheet3'!$K$222,MATCH("White",Sheet3!$A$1:$K$1,0),FALSE),IF(VLOOKUP($G8,Sheet3!$A$1:'Sheet3'!$K$222,MATCH("Yellow",Sheet3!$A$1:$K$1,0),FALSE)&gt;0,VLOOKUP($G8,Sheet3!$A$1:'Sheet3'!$K$222,MATCH("Yellow",Sheet3!$A$1:$K$1,0),FALSE)*5,0))))),0)),0)</f>
        <v>0</v>
      </c>
      <c r="AD8">
        <f>IFERROR(IF(VLOOKUP($H8,Sheet3!$A$1:'Sheet3'!$K$222,MATCH("Challenge",Sheet3!$A$1:'Sheet3'!$K$1,0),FALSE)&gt;=1,IFERROR(IF(VLOOKUP($H8,Sheet3!$A$1:'Sheet3'!$K$222,MATCH("Blue",Sheet3!$A$1:$K$1,0),FALSE)&gt;0,VLOOKUP($H8,Sheet3!$A$1:'Sheet3'!$K$222,MATCH("Blue",Sheet3!$A$1:$K$1,0),FALSE)*3,IF(VLOOKUP($H8,Sheet3!$A$1:'Sheet3'!$K$222,MATCH("Purple",Sheet3!$A$1:$K$1,0),FALSE)&gt;0,VLOOKUP($H8,Sheet3!$A$1:'Sheet3'!$K$222,MATCH("Purple",Sheet3!$A$1:$K$1,0),FALSE)*4,IF(VLOOKUP($H8,Sheet3!$A$1:'Sheet3'!$K$222,MATCH("Green",Sheet3!$A$1:$K$1,0),FALSE)&gt;0,VLOOKUP($H8,Sheet3!$A$1:'Sheet3'!$K$222,MATCH("Green",Sheet3!$A$1:$K$1,0),FALSE)*2,IF(VLOOKUP($H8,Sheet3!$A$1:'Sheet3'!$K$222,MATCH("White",Sheet3!$A$1:$K$1,0),FALSE)&gt;0,VLOOKUP($H8,Sheet3!$A$1:'Sheet3'!$K$222,MATCH("White",Sheet3!$A$1:$K$1,0),FALSE),IF(VLOOKUP($H8,Sheet3!$A$1:'Sheet3'!$K$222,MATCH("Yellow",Sheet3!$A$1:$K$1,0),FALSE)&gt;0,VLOOKUP($H8,Sheet3!$A$1:'Sheet3'!$K$222,MATCH("Yellow",Sheet3!$A$1:$K$1,0),FALSE)*5,0))))),0)/VLOOKUP($H8,Sheet3!$A$1:'Sheet3'!$K$222,MATCH("Challenge",Sheet3!$A$1:'Sheet3'!$K$1,0),FALSE),IFERROR(IF(VLOOKUP($H8,Sheet3!$A$1:'Sheet3'!$K$222,MATCH("Blue",Sheet3!$A$1:$K$1,0),FALSE)&gt;0,VLOOKUP($H8,Sheet3!$A$1:'Sheet3'!$K$222,MATCH("Blue",Sheet3!$A$1:$K$1,0),FALSE)*3,IF(VLOOKUP($H8,Sheet3!$A$1:'Sheet3'!$K$222,MATCH("Purple",Sheet3!$A$1:$K$1,0),FALSE)&gt;0,VLOOKUP($H8,Sheet3!$A$1:'Sheet3'!$K$222,MATCH("Purple",Sheet3!$A$1:$K$1,0),FALSE)*4,IF(VLOOKUP($H8,Sheet3!$A$1:'Sheet3'!$K$222,MATCH("Green",Sheet3!$A$1:$K$1,0),FALSE)&gt;0,VLOOKUP($H8,Sheet3!$A$1:'Sheet3'!$K$222,MATCH("Green",Sheet3!$A$1:$K$1,0),FALSE)*2,IF(VLOOKUP($H8,Sheet3!$A$1:'Sheet3'!$K$222,MATCH("White",Sheet3!$A$1:$K$1,0),FALSE)&gt;0,VLOOKUP($H8,Sheet3!$A$1:'Sheet3'!$K$222,MATCH("White",Sheet3!$A$1:$K$1,0),FALSE),IF(VLOOKUP($H8,Sheet3!$A$1:'Sheet3'!$K$222,MATCH("Yellow",Sheet3!$A$1:$K$1,0),FALSE)&gt;0,VLOOKUP($H8,Sheet3!$A$1:'Sheet3'!$K$222,MATCH("Yellow",Sheet3!$A$1:$K$1,0),FALSE)*5,0))))),0)),0)+IFERROR(IF(VLOOKUP($I8,Sheet3!$A$1:'Sheet3'!$K$222,MATCH("Challenge",Sheet3!$A$1:'Sheet3'!$K$1,0),FALSE)&gt;=1,IFERROR(IF(VLOOKUP($I8,Sheet3!$A$1:'Sheet3'!$K$222,MATCH("Blue",Sheet3!$A$1:$K$1,0),FALSE)&gt;0,VLOOKUP($I8,Sheet3!$A$1:'Sheet3'!$K$222,MATCH("Blue",Sheet3!$A$1:$K$1,0),FALSE)*3,IF(VLOOKUP($I8,Sheet3!$A$1:'Sheet3'!$K$222,MATCH("Purple",Sheet3!$A$1:$K$1,0),FALSE)&gt;0,VLOOKUP($I8,Sheet3!$A$1:'Sheet3'!$K$222,MATCH("Purple",Sheet3!$A$1:$K$1,0),FALSE)*4,IF(VLOOKUP($I8,Sheet3!$A$1:'Sheet3'!$K$222,MATCH("Green",Sheet3!$A$1:$K$1,0),FALSE)&gt;0,VLOOKUP($I8,Sheet3!$A$1:'Sheet3'!$K$222,MATCH("Green",Sheet3!$A$1:$K$1,0),FALSE)*2,IF(VLOOKUP($I8,Sheet3!$A$1:'Sheet3'!$K$222,MATCH("White",Sheet3!$A$1:$K$1,0),FALSE)&gt;0,VLOOKUP($I8,Sheet3!$A$1:'Sheet3'!$K$222,MATCH("White",Sheet3!$A$1:$K$1,0),FALSE),IF(VLOOKUP($I8,Sheet3!$A$1:'Sheet3'!$K$222,MATCH("Yellow",Sheet3!$A$1:$K$1,0),FALSE)&gt;0,VLOOKUP($I8,Sheet3!$A$1:'Sheet3'!$K$222,MATCH("Yellow",Sheet3!$A$1:$K$1,0),FALSE)*5,0))))),0)/VLOOKUP($I8,Sheet3!$A$1:'Sheet3'!$K$222,MATCH("Challenge",Sheet3!$A$1:'Sheet3'!$K$1,0),FALSE),IFERROR(IF(VLOOKUP($I8,Sheet3!$A$1:'Sheet3'!$K$222,MATCH("Blue",Sheet3!$A$1:$K$1,0),FALSE)&gt;0,VLOOKUP($I8,Sheet3!$A$1:'Sheet3'!$K$222,MATCH("Blue",Sheet3!$A$1:$K$1,0),FALSE)*3,IF(VLOOKUP($I8,Sheet3!$A$1:'Sheet3'!$K$222,MATCH("Purple",Sheet3!$A$1:$K$1,0),FALSE)&gt;0,VLOOKUP($I8,Sheet3!$A$1:'Sheet3'!$K$222,MATCH("Purple",Sheet3!$A$1:$K$1,0),FALSE)*4,IF(VLOOKUP($I8,Sheet3!$A$1:'Sheet3'!$K$222,MATCH("Green",Sheet3!$A$1:$K$1,0),FALSE)&gt;0,VLOOKUP($I8,Sheet3!$A$1:'Sheet3'!$K$222,MATCH("Green",Sheet3!$A$1:$K$1,0),FALSE)*2,IF(VLOOKUP($I8,Sheet3!$A$1:'Sheet3'!$K$222,MATCH("White",Sheet3!$A$1:$K$1,0),FALSE)&gt;0,VLOOKUP($I8,Sheet3!$A$1:'Sheet3'!$K$222,MATCH("White",Sheet3!$A$1:$K$1,0),FALSE),IF(VLOOKUP($I8,Sheet3!$A$1:'Sheet3'!$K$222,MATCH("Yellow",Sheet3!$A$1:$K$1,0),FALSE)&gt;0,VLOOKUP($I8,Sheet3!$A$1:'Sheet3'!$K$222,MATCH("Yellow",Sheet3!$A$1:$K$1,0),FALSE)*5,0))))),0)),0)</f>
        <v>0</v>
      </c>
      <c r="AE8">
        <f>IFERROR(IF(VLOOKUP($J8,Sheet3!$A$1:'Sheet3'!$K$222,MATCH("Challenge",Sheet3!$A$1:'Sheet3'!$K$1,0),FALSE)&gt;=1,IFERROR(IF(VLOOKUP($J8,Sheet3!$A$1:'Sheet3'!$K$222,MATCH("Blue",Sheet3!$A$1:$K$1,0),FALSE)&gt;0,VLOOKUP($J8,Sheet3!$A$1:'Sheet3'!$K$222,MATCH("Blue",Sheet3!$A$1:$K$1,0),FALSE)*3,IF(VLOOKUP($J8,Sheet3!$A$1:'Sheet3'!$K$222,MATCH("Purple",Sheet3!$A$1:$K$1,0),FALSE)&gt;0,VLOOKUP($J8,Sheet3!$A$1:'Sheet3'!$K$222,MATCH("Purple",Sheet3!$A$1:$K$1,0),FALSE)*4,IF(VLOOKUP($J8,Sheet3!$A$1:'Sheet3'!$K$222,MATCH("Green",Sheet3!$A$1:$K$1,0),FALSE)&gt;0,VLOOKUP($J8,Sheet3!$A$1:'Sheet3'!$K$222,MATCH("Green",Sheet3!$A$1:$K$1,0),FALSE)*2,IF(VLOOKUP($J8,Sheet3!$A$1:'Sheet3'!$K$222,MATCH("White",Sheet3!$A$1:$K$1,0),FALSE)&gt;0,VLOOKUP($J8,Sheet3!$A$1:'Sheet3'!$K$222,MATCH("White",Sheet3!$A$1:$K$1,0),FALSE),IF(VLOOKUP($J8,Sheet3!$A$1:'Sheet3'!$K$222,MATCH("Yellow",Sheet3!$A$1:$K$1,0),FALSE)&gt;0,VLOOKUP($J8,Sheet3!$A$1:'Sheet3'!$K$222,MATCH("Yellow",Sheet3!$A$1:$K$1,0),FALSE)*5,0))))),0)/VLOOKUP($J8,Sheet3!$A$1:'Sheet3'!$K$222,MATCH("Challenge",Sheet3!$A$1:'Sheet3'!$K$1,0),FALSE),IFERROR(IF(VLOOKUP($J8,Sheet3!$A$1:'Sheet3'!$K$222,MATCH("Blue",Sheet3!$A$1:$K$1,0),FALSE)&gt;0,VLOOKUP($J8,Sheet3!$A$1:'Sheet3'!$K$222,MATCH("Blue",Sheet3!$A$1:$K$1,0),FALSE)*3,IF(VLOOKUP($J8,Sheet3!$A$1:'Sheet3'!$K$222,MATCH("Purple",Sheet3!$A$1:$K$1,0),FALSE)&gt;0,VLOOKUP($J8,Sheet3!$A$1:'Sheet3'!$K$222,MATCH("Purple",Sheet3!$A$1:$K$1,0),FALSE)*4,IF(VLOOKUP($J8,Sheet3!$A$1:'Sheet3'!$K$222,MATCH("Green",Sheet3!$A$1:$K$1,0),FALSE)&gt;0,VLOOKUP($J8,Sheet3!$A$1:'Sheet3'!$K$222,MATCH("Green",Sheet3!$A$1:$K$1,0),FALSE)*2,IF(VLOOKUP($J8,Sheet3!$A$1:'Sheet3'!$K$222,MATCH("White",Sheet3!$A$1:$K$1,0),FALSE)&gt;0,VLOOKUP($J8,Sheet3!$A$1:'Sheet3'!$K$222,MATCH("White",Sheet3!$A$1:$K$1,0),FALSE),IF(VLOOKUP($J8,Sheet3!$A$1:'Sheet3'!$K$222,MATCH("Yellow",Sheet3!$A$1:$K$1,0),FALSE)&gt;0,VLOOKUP($J8,Sheet3!$A$1:'Sheet3'!$K$222,MATCH("Yellow",Sheet3!$A$1:$K$1,0),FALSE)*5,0))))),0)),0)+IFERROR(IF(VLOOKUP($K8,Sheet3!$A$1:'Sheet3'!$K$222,MATCH("Challenge",Sheet3!$A$1:'Sheet3'!$K$1,0),FALSE)&gt;=1,IFERROR(IF(VLOOKUP($K8,Sheet3!$A$1:'Sheet3'!$K$222,MATCH("Blue",Sheet3!$A$1:$K$1,0),FALSE)&gt;0,VLOOKUP($K8,Sheet3!$A$1:'Sheet3'!$K$222,MATCH("Blue",Sheet3!$A$1:$K$1,0),FALSE)*3,IF(VLOOKUP($K8,Sheet3!$A$1:'Sheet3'!$K$222,MATCH("Purple",Sheet3!$A$1:$K$1,0),FALSE)&gt;0,VLOOKUP($K8,Sheet3!$A$1:'Sheet3'!$K$222,MATCH("Purple",Sheet3!$A$1:$K$1,0),FALSE)*4,IF(VLOOKUP($K8,Sheet3!$A$1:'Sheet3'!$K$222,MATCH("Green",Sheet3!$A$1:$K$1,0),FALSE)&gt;0,VLOOKUP($K8,Sheet3!$A$1:'Sheet3'!$K$222,MATCH("Green",Sheet3!$A$1:$K$1,0),FALSE)*2,IF(VLOOKUP($K8,Sheet3!$A$1:'Sheet3'!$K$222,MATCH("White",Sheet3!$A$1:$K$1,0),FALSE)&gt;0,VLOOKUP($K8,Sheet3!$A$1:'Sheet3'!$K$222,MATCH("White",Sheet3!$A$1:$K$1,0),FALSE),IF(VLOOKUP($K8,Sheet3!$A$1:'Sheet3'!$K$222,MATCH("Yellow",Sheet3!$A$1:$K$1,0),FALSE)&gt;0,VLOOKUP($K8,Sheet3!$A$1:'Sheet3'!$K$222,MATCH("Yellow",Sheet3!$A$1:$K$1,0),FALSE)*5,0))))),0)/VLOOKUP($K8,Sheet3!$A$1:'Sheet3'!$K$222,MATCH("Challenge",Sheet3!$A$1:'Sheet3'!$K$1,0),FALSE),IFERROR(IF(VLOOKUP($K8,Sheet3!$A$1:'Sheet3'!$K$222,MATCH("Blue",Sheet3!$A$1:$K$1,0),FALSE)&gt;0,VLOOKUP($K8,Sheet3!$A$1:'Sheet3'!$K$222,MATCH("Blue",Sheet3!$A$1:$K$1,0),FALSE)*3,IF(VLOOKUP($K8,Sheet3!$A$1:'Sheet3'!$K$222,MATCH("Purple",Sheet3!$A$1:$K$1,0),FALSE)&gt;0,VLOOKUP($K8,Sheet3!$A$1:'Sheet3'!$K$222,MATCH("Purple",Sheet3!$A$1:$K$1,0),FALSE)*4,IF(VLOOKUP($K8,Sheet3!$A$1:'Sheet3'!$K$222,MATCH("Green",Sheet3!$A$1:$K$1,0),FALSE)&gt;0,VLOOKUP($K8,Sheet3!$A$1:'Sheet3'!$K$222,MATCH("Green",Sheet3!$A$1:$K$1,0),FALSE)*2,IF(VLOOKUP($K8,Sheet3!$A$1:'Sheet3'!$K$222,MATCH("White",Sheet3!$A$1:$K$1,0),FALSE)&gt;0,VLOOKUP($K8,Sheet3!$A$1:'Sheet3'!$K$222,MATCH("White",Sheet3!$A$1:$K$1,0),FALSE),IF(VLOOKUP($K8,Sheet3!$A$1:'Sheet3'!$K$222,MATCH("Yellow",Sheet3!$A$1:$K$1,0),FALSE)&gt;0,VLOOKUP($K8,Sheet3!$A$1:'Sheet3'!$K$222,MATCH("Yellow",Sheet3!$A$1:$K$1,0),FALSE)*5,0))))),0)),0)</f>
        <v>0</v>
      </c>
      <c r="AF8">
        <f>IFERROR(IF(VLOOKUP($L8,Sheet3!$A$1:'Sheet3'!$K$222,MATCH("Challenge",Sheet3!$A$1:'Sheet3'!$K$1,0),FALSE)&gt;=1,IFERROR(IF(VLOOKUP($L8,Sheet3!$A$1:'Sheet3'!$K$222,MATCH("Blue",Sheet3!$A$1:$K$1,0),FALSE)&gt;0,VLOOKUP($L8,Sheet3!$A$1:'Sheet3'!$K$222,MATCH("Blue",Sheet3!$A$1:$K$1,0),FALSE)*3,IF(VLOOKUP($L8,Sheet3!$A$1:'Sheet3'!$K$222,MATCH("Purple",Sheet3!$A$1:$K$1,0),FALSE)&gt;0,VLOOKUP($L8,Sheet3!$A$1:'Sheet3'!$K$222,MATCH("Purple",Sheet3!$A$1:$K$1,0),FALSE)*4,IF(VLOOKUP($L8,Sheet3!$A$1:'Sheet3'!$K$222,MATCH("Green",Sheet3!$A$1:$K$1,0),FALSE)&gt;0,VLOOKUP($L8,Sheet3!$A$1:'Sheet3'!$K$222,MATCH("Green",Sheet3!$A$1:$K$1,0),FALSE)*2,IF(VLOOKUP($L8,Sheet3!$A$1:'Sheet3'!$K$222,MATCH("White",Sheet3!$A$1:$K$1,0),FALSE)&gt;0,VLOOKUP($L8,Sheet3!$A$1:'Sheet3'!$K$222,MATCH("White",Sheet3!$A$1:$K$1,0),FALSE),IF(VLOOKUP($L8,Sheet3!$A$1:'Sheet3'!$K$222,MATCH("Yellow",Sheet3!$A$1:$K$1,0),FALSE)&gt;0,VLOOKUP($L8,Sheet3!$A$1:'Sheet3'!$K$222,MATCH("Yellow",Sheet3!$A$1:$K$1,0),FALSE)*5,0))))),0)/VLOOKUP($L8,Sheet3!$A$1:'Sheet3'!$K$222,MATCH("Challenge",Sheet3!$A$1:'Sheet3'!$K$1,0),FALSE),IFERROR(IF(VLOOKUP($L8,Sheet3!$A$1:'Sheet3'!$K$222,MATCH("Blue",Sheet3!$A$1:$K$1,0),FALSE)&gt;0,VLOOKUP($L8,Sheet3!$A$1:'Sheet3'!$K$222,MATCH("Blue",Sheet3!$A$1:$K$1,0),FALSE)*3,IF(VLOOKUP($L8,Sheet3!$A$1:'Sheet3'!$K$222,MATCH("Purple",Sheet3!$A$1:$K$1,0),FALSE)&gt;0,VLOOKUP($L8,Sheet3!$A$1:'Sheet3'!$K$222,MATCH("Purple",Sheet3!$A$1:$K$1,0),FALSE)*4,IF(VLOOKUP($L8,Sheet3!$A$1:'Sheet3'!$K$222,MATCH("Green",Sheet3!$A$1:$K$1,0),FALSE)&gt;0,VLOOKUP($L8,Sheet3!$A$1:'Sheet3'!$K$222,MATCH("Green",Sheet3!$A$1:$K$1,0),FALSE)*2,IF(VLOOKUP($L8,Sheet3!$A$1:'Sheet3'!$K$222,MATCH("White",Sheet3!$A$1:$K$1,0),FALSE)&gt;0,VLOOKUP($L8,Sheet3!$A$1:'Sheet3'!$K$222,MATCH("White",Sheet3!$A$1:$K$1,0),FALSE),IF(VLOOKUP($L8,Sheet3!$A$1:'Sheet3'!$K$222,MATCH("Yellow",Sheet3!$A$1:$K$1,0),FALSE)&gt;0,VLOOKUP($L8,Sheet3!$A$1:'Sheet3'!$K$222,MATCH("Yellow",Sheet3!$A$1:$K$1,0),FALSE)*5,0))))),0)),0)+IFERROR(IF(VLOOKUP($M8,Sheet3!$A$1:'Sheet3'!$K$222,MATCH("Challenge",Sheet3!$A$1:'Sheet3'!$K$1,0),FALSE)&gt;=1,IFERROR(IF(VLOOKUP($M8,Sheet3!$A$1:'Sheet3'!$K$222,MATCH("Blue",Sheet3!$A$1:$K$1,0),FALSE)&gt;0,VLOOKUP($M8,Sheet3!$A$1:'Sheet3'!$K$222,MATCH("Blue",Sheet3!$A$1:$K$1,0),FALSE)*3,IF(VLOOKUP($M8,Sheet3!$A$1:'Sheet3'!$K$222,MATCH("Purple",Sheet3!$A$1:$K$1,0),FALSE)&gt;0,VLOOKUP($M8,Sheet3!$A$1:'Sheet3'!$K$222,MATCH("Purple",Sheet3!$A$1:$K$1,0),FALSE)*4,IF(VLOOKUP($M8,Sheet3!$A$1:'Sheet3'!$K$222,MATCH("Green",Sheet3!$A$1:$K$1,0),FALSE)&gt;0,VLOOKUP($M8,Sheet3!$A$1:'Sheet3'!$K$222,MATCH("Green",Sheet3!$A$1:$K$1,0),FALSE)*2,IF(VLOOKUP($M8,Sheet3!$A$1:'Sheet3'!$K$222,MATCH("White",Sheet3!$A$1:$K$1,0),FALSE)&gt;0,VLOOKUP($M8,Sheet3!$A$1:'Sheet3'!$K$222,MATCH("White",Sheet3!$A$1:$K$1,0),FALSE),IF(VLOOKUP($M8,Sheet3!$A$1:'Sheet3'!$K$222,MATCH("Yellow",Sheet3!$A$1:$K$1,0),FALSE)&gt;0,VLOOKUP($M8,Sheet3!$A$1:'Sheet3'!$K$222,MATCH("Yellow",Sheet3!$A$1:$K$1,0),FALSE)*5,0))))),0)/VLOOKUP($M8,Sheet3!$A$1:'Sheet3'!$K$222,MATCH("Challenge",Sheet3!$A$1:'Sheet3'!$K$1,0),FALSE),IFERROR(IF(VLOOKUP($M8,Sheet3!$A$1:'Sheet3'!$K$222,MATCH("Blue",Sheet3!$A$1:$K$1,0),FALSE)&gt;0,VLOOKUP($M8,Sheet3!$A$1:'Sheet3'!$K$222,MATCH("Blue",Sheet3!$A$1:$K$1,0),FALSE)*3,IF(VLOOKUP($M8,Sheet3!$A$1:'Sheet3'!$K$222,MATCH("Purple",Sheet3!$A$1:$K$1,0),FALSE)&gt;0,VLOOKUP($M8,Sheet3!$A$1:'Sheet3'!$K$222,MATCH("Purple",Sheet3!$A$1:$K$1,0),FALSE)*4,IF(VLOOKUP($M8,Sheet3!$A$1:'Sheet3'!$K$222,MATCH("Green",Sheet3!$A$1:$K$1,0),FALSE)&gt;0,VLOOKUP($M8,Sheet3!$A$1:'Sheet3'!$K$222,MATCH("Green",Sheet3!$A$1:$K$1,0),FALSE)*2,IF(VLOOKUP($M8,Sheet3!$A$1:'Sheet3'!$K$222,MATCH("White",Sheet3!$A$1:$K$1,0),FALSE)&gt;0,VLOOKUP($M8,Sheet3!$A$1:'Sheet3'!$K$222,MATCH("White",Sheet3!$A$1:$K$1,0),FALSE),IF(VLOOKUP($M8,Sheet3!$A$1:'Sheet3'!$K$222,MATCH("Yellow",Sheet3!$A$1:$K$1,0),FALSE)&gt;0,VLOOKUP($M8,Sheet3!$A$1:'Sheet3'!$K$222,MATCH("Yellow",Sheet3!$A$1:$K$1,0),FALSE)*5,0))))),0)),0)</f>
        <v>0</v>
      </c>
      <c r="AG8">
        <f>IFERROR(IF(VLOOKUP($N8,Sheet3!$A$1:'Sheet3'!$K$222,MATCH("Challenge",Sheet3!$A$1:'Sheet3'!$K$1,0),FALSE)&gt;=1,IFERROR(IF(VLOOKUP($N8,Sheet3!$A$1:'Sheet3'!$K$222,MATCH("Blue",Sheet3!$A$1:$K$1,0),FALSE)&gt;0,VLOOKUP($N8,Sheet3!$A$1:'Sheet3'!$K$222,MATCH("Blue",Sheet3!$A$1:$K$1,0),FALSE)*3,IF(VLOOKUP($N8,Sheet3!$A$1:'Sheet3'!$K$222,MATCH("Purple",Sheet3!$A$1:$K$1,0),FALSE)&gt;0,VLOOKUP($N8,Sheet3!$A$1:'Sheet3'!$K$222,MATCH("Purple",Sheet3!$A$1:$K$1,0),FALSE)*4,IF(VLOOKUP($N8,Sheet3!$A$1:'Sheet3'!$K$222,MATCH("Green",Sheet3!$A$1:$K$1,0),FALSE)&gt;0,VLOOKUP($N8,Sheet3!$A$1:'Sheet3'!$K$222,MATCH("Green",Sheet3!$A$1:$K$1,0),FALSE)*2,IF(VLOOKUP($N8,Sheet3!$A$1:'Sheet3'!$K$222,MATCH("White",Sheet3!$A$1:$K$1,0),FALSE)&gt;0,VLOOKUP($N8,Sheet3!$A$1:'Sheet3'!$K$222,MATCH("White",Sheet3!$A$1:$K$1,0),FALSE),IF(VLOOKUP($N8,Sheet3!$A$1:'Sheet3'!$K$222,MATCH("Yellow",Sheet3!$A$1:$K$1,0),FALSE)&gt;0,VLOOKUP($N8,Sheet3!$A$1:'Sheet3'!$K$222,MATCH("Yellow",Sheet3!$A$1:$K$1,0),FALSE)*5,0))))),0)/VLOOKUP($N8,Sheet3!$A$1:'Sheet3'!$K$222,MATCH("Challenge",Sheet3!$A$1:'Sheet3'!$K$1,0),FALSE),IFERROR(IF(VLOOKUP($N8,Sheet3!$A$1:'Sheet3'!$K$222,MATCH("Blue",Sheet3!$A$1:$K$1,0),FALSE)&gt;0,VLOOKUP($N8,Sheet3!$A$1:'Sheet3'!$K$222,MATCH("Blue",Sheet3!$A$1:$K$1,0),FALSE)*3,IF(VLOOKUP($N8,Sheet3!$A$1:'Sheet3'!$K$222,MATCH("Purple",Sheet3!$A$1:$K$1,0),FALSE)&gt;0,VLOOKUP($N8,Sheet3!$A$1:'Sheet3'!$K$222,MATCH("Purple",Sheet3!$A$1:$K$1,0),FALSE)*4,IF(VLOOKUP($N8,Sheet3!$A$1:'Sheet3'!$K$222,MATCH("Green",Sheet3!$A$1:$K$1,0),FALSE)&gt;0,VLOOKUP($N8,Sheet3!$A$1:'Sheet3'!$K$222,MATCH("Green",Sheet3!$A$1:$K$1,0),FALSE)*2,IF(VLOOKUP($N8,Sheet3!$A$1:'Sheet3'!$K$222,MATCH("White",Sheet3!$A$1:$K$1,0),FALSE)&gt;0,VLOOKUP($N8,Sheet3!$A$1:'Sheet3'!$K$222,MATCH("White",Sheet3!$A$1:$K$1,0),FALSE),IF(VLOOKUP($N8,Sheet3!$A$1:'Sheet3'!$K$222,MATCH("Yellow",Sheet3!$A$1:$K$1,0),FALSE)&gt;0,VLOOKUP($N8,Sheet3!$A$1:'Sheet3'!$K$222,MATCH("Yellow",Sheet3!$A$1:$K$1,0),FALSE)*5,0))))),0)),0)+IFERROR(IF(VLOOKUP($O8,Sheet3!$A$1:'Sheet3'!$K$222,MATCH("Challenge",Sheet3!$A$1:'Sheet3'!$K$1,0),FALSE)&gt;=1,IFERROR(IF(VLOOKUP($O8,Sheet3!$A$1:'Sheet3'!$K$222,MATCH("Blue",Sheet3!$A$1:$K$1,0),FALSE)&gt;0,VLOOKUP($O8,Sheet3!$A$1:'Sheet3'!$K$222,MATCH("Blue",Sheet3!$A$1:$K$1,0),FALSE)*3,IF(VLOOKUP($O8,Sheet3!$A$1:'Sheet3'!$K$222,MATCH("Purple",Sheet3!$A$1:$K$1,0),FALSE)&gt;0,VLOOKUP($O8,Sheet3!$A$1:'Sheet3'!$K$222,MATCH("Purple",Sheet3!$A$1:$K$1,0),FALSE)*4,IF(VLOOKUP($O8,Sheet3!$A$1:'Sheet3'!$K$222,MATCH("Green",Sheet3!$A$1:$K$1,0),FALSE)&gt;0,VLOOKUP($O8,Sheet3!$A$1:'Sheet3'!$K$222,MATCH("Green",Sheet3!$A$1:$K$1,0),FALSE)*2,IF(VLOOKUP($O8,Sheet3!$A$1:'Sheet3'!$K$222,MATCH("White",Sheet3!$A$1:$K$1,0),FALSE)&gt;0,VLOOKUP($O8,Sheet3!$A$1:'Sheet3'!$K$222,MATCH("White",Sheet3!$A$1:$K$1,0),FALSE),IF(VLOOKUP($O8,Sheet3!$A$1:'Sheet3'!$K$222,MATCH("Yellow",Sheet3!$A$1:$K$1,0),FALSE)&gt;0,VLOOKUP($O8,Sheet3!$A$1:'Sheet3'!$K$222,MATCH("Yellow",Sheet3!$A$1:$K$1,0),FALSE)*5,0))))),0)/VLOOKUP($O8,Sheet3!$A$1:'Sheet3'!$K$222,MATCH("Challenge",Sheet3!$A$1:'Sheet3'!$K$1,0),FALSE),IFERROR(IF(VLOOKUP($O8,Sheet3!$A$1:'Sheet3'!$K$222,MATCH("Blue",Sheet3!$A$1:$K$1,0),FALSE)&gt;0,VLOOKUP($O8,Sheet3!$A$1:'Sheet3'!$K$222,MATCH("Blue",Sheet3!$A$1:$K$1,0),FALSE)*3,IF(VLOOKUP($O8,Sheet3!$A$1:'Sheet3'!$K$222,MATCH("Purple",Sheet3!$A$1:$K$1,0),FALSE)&gt;0,VLOOKUP($O8,Sheet3!$A$1:'Sheet3'!$K$222,MATCH("Purple",Sheet3!$A$1:$K$1,0),FALSE)*4,IF(VLOOKUP($O8,Sheet3!$A$1:'Sheet3'!$K$222,MATCH("Green",Sheet3!$A$1:$K$1,0),FALSE)&gt;0,VLOOKUP($O8,Sheet3!$A$1:'Sheet3'!$K$222,MATCH("Green",Sheet3!$A$1:$K$1,0),FALSE)*2,IF(VLOOKUP($O8,Sheet3!$A$1:'Sheet3'!$K$222,MATCH("White",Sheet3!$A$1:$K$1,0),FALSE)&gt;0,VLOOKUP($O8,Sheet3!$A$1:'Sheet3'!$K$222,MATCH("White",Sheet3!$A$1:$K$1,0),FALSE),IF(VLOOKUP($O8,Sheet3!$A$1:'Sheet3'!$K$222,MATCH("Yellow",Sheet3!$A$1:$K$1,0),FALSE)&gt;0,VLOOKUP($O8,Sheet3!$A$1:'Sheet3'!$K$222,MATCH("Yellow",Sheet3!$A$1:$K$1,0),FALSE)*5,0))))),0)),0)</f>
        <v>0</v>
      </c>
      <c r="AH8">
        <f>VLOOKUP($D8,Sheet3!$A$1:'Sheet3'!$K$222,4,FALSE)</f>
        <v>0</v>
      </c>
      <c r="AI8">
        <f>VLOOKUP($D8,Sheet3!$A$1:'Sheet3'!$K$222,5,FALSE)</f>
        <v>0</v>
      </c>
    </row>
    <row r="9" spans="1:35" x14ac:dyDescent="0.25">
      <c r="A9" t="s">
        <v>146</v>
      </c>
      <c r="B9">
        <f>INDEX('Ingredients(Full)'!$A$1:$AA$180,MATCH(Score!$A9,'Ingredients(Full)'!$A$1:$A$180,0),MATCH(Score!B$1,'Ingredients(Full)'!$A$1:$AA$1,0))</f>
        <v>1</v>
      </c>
      <c r="C9">
        <f t="shared" si="0"/>
        <v>1</v>
      </c>
      <c r="D9" t="str">
        <f>IF(D$1&lt;=$B9,INDEX('Ingredients(Full)'!$A$1:$AA$180,MATCH(Score!$A9,'Ingredients(Full)'!$A$1:$A$180,0),MATCH(Score!D$1,'Ingredients(Full)'!$A$1:$AA$1,0)),"")</f>
        <v>Mk 1 CEC Fusion Furnace</v>
      </c>
      <c r="E9" t="str">
        <f>IF(E$1&lt;=$B9,INDEX('Ingredients(Full)'!$A$1:$AA$140,MATCH(Score!$A9,'Ingredients(Full)'!$A$1:$A$140,0),MATCH(Score!E$1,'Ingredients(Full)'!$A$1:$AA$1,0)),"")</f>
        <v/>
      </c>
      <c r="F9" t="str">
        <f>IF(F$1&lt;=$B9,INDEX('Ingredients(Full)'!$A$1:$AA$140,MATCH(Score!$A9,'Ingredients(Full)'!$A$1:$A$140,0),MATCH(Score!F$1,'Ingredients(Full)'!$A$1:$AA$1,0)),"")</f>
        <v/>
      </c>
      <c r="G9" t="str">
        <f>IF(G$1&lt;=$B9,INDEX('Ingredients(Full)'!$A$1:$AA$140,MATCH(Score!$A9,'Ingredients(Full)'!$A$1:$A$140,0),MATCH(Score!G$1,'Ingredients(Full)'!$A$1:$AA$1,0)),"")</f>
        <v/>
      </c>
      <c r="H9" t="str">
        <f>IF(H$1&lt;=$B9,INDEX('Ingredients(Full)'!$A$1:$AA$140,MATCH(Score!$A9,'Ingredients(Full)'!$A$1:$A$140,0),MATCH(Score!H$1,'Ingredients(Full)'!$A$1:$AA$1,0)),"")</f>
        <v/>
      </c>
      <c r="I9" t="str">
        <f>IF(I$1&lt;=$B9,INDEX('Ingredients(Full)'!$A$1:$AA$140,MATCH(Score!$A9,'Ingredients(Full)'!$A$1:$A$140,0),MATCH(Score!I$1,'Ingredients(Full)'!$A$1:$AA$1,0)),"")</f>
        <v/>
      </c>
      <c r="J9" t="str">
        <f>IF(J$1&lt;=$B9,INDEX('Ingredients(Full)'!$A$1:$AA$140,MATCH(Score!$A9,'Ingredients(Full)'!$A$1:$A$140,0),MATCH(Score!J$1,'Ingredients(Full)'!$A$1:$AA$1,0)),"")</f>
        <v/>
      </c>
      <c r="K9" t="str">
        <f>IF(K$1&lt;=$B9,INDEX('Ingredients(Full)'!$A$1:$AA$140,MATCH(Score!$A9,'Ingredients(Full)'!$A$1:$A$140,0),MATCH(Score!K$1,'Ingredients(Full)'!$A$1:$AA$1,0)),"")</f>
        <v/>
      </c>
      <c r="L9" t="str">
        <f>IF(L$1&lt;=$B9,INDEX('Ingredients(Full)'!$A$1:$AA$140,MATCH(Score!$A9,'Ingredients(Full)'!$A$1:$A$140,0),MATCH(Score!L$1,'Ingredients(Full)'!$A$1:$AA$1,0)),"")</f>
        <v/>
      </c>
      <c r="M9" t="str">
        <f>IF(M$1&lt;=$B9,INDEX('Ingredients(Full)'!$A$1:$AA$140,MATCH(Score!$A9,'Ingredients(Full)'!$A$1:$A$140,0),MATCH(Score!M$1,'Ingredients(Full)'!$A$1:$AA$1,0)),"")</f>
        <v/>
      </c>
      <c r="N9" t="str">
        <f>IF(N$1&lt;=$B9,INDEX('Ingredients(Full)'!$A$1:$AA$140,MATCH(Score!$A9,'Ingredients(Full)'!$A$1:$A$140,0),MATCH(Score!N$1,'Ingredients(Full)'!$A$1:$AA$1,0)),"")</f>
        <v/>
      </c>
      <c r="O9" t="str">
        <f>IF(O$1&lt;=$B9,INDEX('Ingredients(Full)'!$A$1:$AA$140,MATCH(Score!$A9,'Ingredients(Full)'!$A$1:$A$140,0),MATCH(Score!O$1,'Ingredients(Full)'!$A$1:$AA$1,0)),"")</f>
        <v/>
      </c>
      <c r="P9">
        <f>IF(VALUE(RIGHT(P$1,LEN(P$1)-1))&lt;=$B9,INDEX('Ingredients(Full)'!$A$1:$AA$140,MATCH(Score!$A9,'Ingredients(Full)'!$A$1:$A$140,0),MATCH(Score!P$1,'Ingredients(Full)'!$A$1:$AA$1,0)),"")</f>
        <v>1</v>
      </c>
      <c r="Q9" t="str">
        <f>IF(VALUE(RIGHT(Q$1,LEN(Q$1)-1))&lt;=$B9,INDEX('Ingredients(Full)'!$A$1:$AA$140,MATCH(Score!$A9,'Ingredients(Full)'!$A$1:$A$140,0),MATCH(Score!Q$1,'Ingredients(Full)'!$A$1:$AA$1,0)),"")</f>
        <v/>
      </c>
      <c r="R9" t="str">
        <f>IF(VALUE(RIGHT(R$1,LEN(R$1)-1))&lt;=$B9,INDEX('Ingredients(Full)'!$A$1:$AA$140,MATCH(Score!$A9,'Ingredients(Full)'!$A$1:$A$140,0),MATCH(Score!R$1,'Ingredients(Full)'!$A$1:$AA$1,0)),"")</f>
        <v/>
      </c>
      <c r="S9" t="str">
        <f>IF(VALUE(RIGHT(S$1,LEN(S$1)-1))&lt;=$B9,INDEX('Ingredients(Full)'!$A$1:$AA$140,MATCH(Score!$A9,'Ingredients(Full)'!$A$1:$A$140,0),MATCH(Score!S$1,'Ingredients(Full)'!$A$1:$AA$1,0)),"")</f>
        <v/>
      </c>
      <c r="T9" t="str">
        <f>IF(VALUE(RIGHT(T$1,LEN(T$1)-1))&lt;=$B9,INDEX('Ingredients(Full)'!$A$1:$AA$140,MATCH(Score!$A9,'Ingredients(Full)'!$A$1:$A$140,0),MATCH(Score!T$1,'Ingredients(Full)'!$A$1:$AA$1,0)),"")</f>
        <v/>
      </c>
      <c r="U9" t="str">
        <f>IF(VALUE(RIGHT(U$1,LEN(U$1)-1))&lt;=$B9,INDEX('Ingredients(Full)'!$A$1:$AA$140,MATCH(Score!$A9,'Ingredients(Full)'!$A$1:$A$140,0),MATCH(Score!U$1,'Ingredients(Full)'!$A$1:$AA$1,0)),"")</f>
        <v/>
      </c>
      <c r="V9" t="str">
        <f>IF(VALUE(RIGHT(V$1,LEN(V$1)-1))&lt;=$B9,INDEX('Ingredients(Full)'!$A$1:$AA$140,MATCH(Score!$A9,'Ingredients(Full)'!$A$1:$A$140,0),MATCH(Score!V$1,'Ingredients(Full)'!$A$1:$AA$1,0)),"")</f>
        <v/>
      </c>
      <c r="W9" t="str">
        <f>IF(VALUE(RIGHT(W$1,LEN(W$1)-1))&lt;=$B9,INDEX('Ingredients(Full)'!$A$1:$AA$140,MATCH(Score!$A9,'Ingredients(Full)'!$A$1:$A$140,0),MATCH(Score!W$1,'Ingredients(Full)'!$A$1:$AA$1,0)),"")</f>
        <v/>
      </c>
      <c r="X9" t="str">
        <f>IF(VALUE(RIGHT(X$1,LEN(X$1)-1))&lt;=$B9,INDEX('Ingredients(Full)'!$A$1:$AA$140,MATCH(Score!$A9,'Ingredients(Full)'!$A$1:$A$140,0),MATCH(Score!X$1,'Ingredients(Full)'!$A$1:$AA$1,0)),"")</f>
        <v/>
      </c>
      <c r="Y9" t="str">
        <f>IF(VALUE(RIGHT(Y$1,LEN(Y$1)-1))&lt;=$B9,INDEX('Ingredients(Full)'!$A$1:$AA$140,MATCH(Score!$A9,'Ingredients(Full)'!$A$1:$A$140,0),MATCH(Score!Y$1,'Ingredients(Full)'!$A$1:$AA$1,0)),"")</f>
        <v/>
      </c>
      <c r="Z9" t="str">
        <f>IF(VALUE(RIGHT(Z$1,LEN(Z$1)-1))&lt;=$B9,INDEX('Ingredients(Full)'!$A$1:$AA$140,MATCH(Score!$A9,'Ingredients(Full)'!$A$1:$A$140,0),MATCH(Score!Z$1,'Ingredients(Full)'!$A$1:$AA$1,0)),"")</f>
        <v/>
      </c>
      <c r="AA9" t="str">
        <f>IF(VALUE(RIGHT(AA$1,LEN(AA$1)-1))&lt;=$B9,INDEX('Ingredients(Full)'!$A$1:$AA$140,MATCH(Score!$A9,'Ingredients(Full)'!$A$1:$A$140,0),MATCH(Score!AA$1,'Ingredients(Full)'!$A$1:$AA$1,0)),"")</f>
        <v/>
      </c>
      <c r="AB9">
        <f>IFERROR(IF(VLOOKUP($D9,Sheet3!$A$1:'Sheet3'!$K$222,MATCH("Challenge",Sheet3!$A$1:'Sheet3'!$K$1,0),FALSE)&gt;=1,IFERROR(IF(VLOOKUP($D9,Sheet3!$A$1:'Sheet3'!$K$222,MATCH("Blue",Sheet3!$A$1:$K$1,0),FALSE)&gt;0,VLOOKUP($D9,Sheet3!$A$1:'Sheet3'!$K$222,MATCH("Blue",Sheet3!$A$1:$K$1,0),FALSE)*3,IF(VLOOKUP($D9,Sheet3!$A$1:'Sheet3'!$K$222,MATCH("Purple",Sheet3!$A$1:$K$1,0),FALSE)&gt;0,VLOOKUP($D9,Sheet3!$A$1:'Sheet3'!$K$222,MATCH("Purple",Sheet3!$A$1:$K$1,0),FALSE)*4,IF(VLOOKUP($D9,Sheet3!$A$1:'Sheet3'!$K$222,MATCH("Green",Sheet3!$A$1:$K$1,0),FALSE)&gt;0,VLOOKUP($D9,Sheet3!$A$1:'Sheet3'!$K$222,MATCH("Green",Sheet3!$A$1:$K$1,0),FALSE)*2,IF(VLOOKUP($D9,Sheet3!$A$1:'Sheet3'!$K$222,MATCH("White",Sheet3!$A$1:$K$1,0),FALSE)&gt;0,VLOOKUP($D9,Sheet3!$A$1:'Sheet3'!$K$222,MATCH("White",Sheet3!$A$1:$K$1,0),FALSE),IF(VLOOKUP($D9,Sheet3!$A$1:'Sheet3'!$K$222,MATCH("Yellow",Sheet3!$A$1:$K$1,0),FALSE)&gt;0,VLOOKUP($D9,Sheet3!$A$1:'Sheet3'!$K$222,MATCH("Yellow",Sheet3!$A$1:$K$1,0),FALSE)*2.5,0))))),0)/VLOOKUP($D9,Sheet3!$A$1:'Sheet3'!$K$222,MATCH("Challenge",Sheet3!$A$1:'Sheet3'!$K$1,0),FALSE),IFERROR(IF(VLOOKUP($D9,Sheet3!$A$1:'Sheet3'!$K$222,MATCH("Blue",Sheet3!$A$1:$K$1,0),FALSE)&gt;0,VLOOKUP($D9,Sheet3!$A$1:'Sheet3'!$K$222,MATCH("Blue",Sheet3!$A$1:$K$1,0),FALSE)*3,IF(VLOOKUP($D9,Sheet3!$A$1:'Sheet3'!$K$222,MATCH("Purple",Sheet3!$A$1:$K$1,0),FALSE)&gt;0,VLOOKUP($D9,Sheet3!$A$1:'Sheet3'!$K$222,MATCH("Purple",Sheet3!$A$1:$K$1,0),FALSE)*4,IF(VLOOKUP($D9,Sheet3!$A$1:'Sheet3'!$K$222,MATCH("Green",Sheet3!$A$1:$K$1,0),FALSE)&gt;0,VLOOKUP($D9,Sheet3!$A$1:'Sheet3'!$K$222,MATCH("Green",Sheet3!$A$1:$K$1,0),FALSE)*2,IF(VLOOKUP($D9,Sheet3!$A$1:'Sheet3'!$K$222,MATCH("White",Sheet3!$A$1:$K$1,0),FALSE)&gt;0,VLOOKUP($D9,Sheet3!$A$1:'Sheet3'!$K$222,MATCH("White",Sheet3!$A$1:$K$1,0),FALSE),IF(VLOOKUP($D9,Sheet3!$A$1:'Sheet3'!$K$222,MATCH("Yellow",Sheet3!$A$1:$K$1,0),FALSE)&gt;0,VLOOKUP($D9,Sheet3!$A$1:'Sheet3'!$K$222,MATCH("Yellow",Sheet3!$A$1:$K$1,0),FALSE)*2.5,0))))),0)),0)+IFERROR(IF(VLOOKUP($E9,Sheet3!$A$1:'Sheet3'!$K$222,MATCH("Challenge",Sheet3!$A$1:'Sheet3'!$K$1,0),FALSE)&gt;=1,IFERROR(IF(VLOOKUP($E9,Sheet3!$A$1:'Sheet3'!$K$222,MATCH("Blue",Sheet3!$A$1:$K$1,0),FALSE)&gt;0,VLOOKUP($E9,Sheet3!$A$1:'Sheet3'!$K$222,MATCH("Blue",Sheet3!$A$1:$K$1,0),FALSE)*3,IF(VLOOKUP($E9,Sheet3!$A$1:'Sheet3'!$K$222,MATCH("Purple",Sheet3!$A$1:$K$1,0),FALSE)&gt;0,VLOOKUP($E9,Sheet3!$A$1:'Sheet3'!$K$222,MATCH("Purple",Sheet3!$A$1:$K$1,0),FALSE)*4,IF(VLOOKUP($E9,Sheet3!$A$1:'Sheet3'!$K$222,MATCH("Green",Sheet3!$A$1:$K$1,0),FALSE)&gt;0,VLOOKUP($E9,Sheet3!$A$1:'Sheet3'!$K$222,MATCH("Green",Sheet3!$A$1:$K$1,0),FALSE)*2,IF(VLOOKUP($E9,Sheet3!$A$1:'Sheet3'!$K$222,MATCH("White",Sheet3!$A$1:$K$1,0),FALSE)&gt;0,VLOOKUP($E9,Sheet3!$A$1:'Sheet3'!$K$222,MATCH("White",Sheet3!$A$1:$K$1,0),FALSE),IF(VLOOKUP($E9,Sheet3!$A$1:'Sheet3'!$K$222,MATCH("Yellow",Sheet3!$A$1:$K$1,0),FALSE)&gt;0,VLOOKUP($E9,Sheet3!$A$1:'Sheet3'!$K$222,MATCH("Yellow",Sheet3!$A$1:$K$1,0),FALSE)*2.5,0))))),0)/VLOOKUP($E9,Sheet3!$A$1:'Sheet3'!$K$222,MATCH("Challenge",Sheet3!$A$1:'Sheet3'!$K$1,0),FALSE),IFERROR(IF(VLOOKUP($E9,Sheet3!$A$1:'Sheet3'!$K$222,MATCH("Blue",Sheet3!$A$1:$K$1,0),FALSE)&gt;0,VLOOKUP($E9,Sheet3!$A$1:'Sheet3'!$K$222,MATCH("Blue",Sheet3!$A$1:$K$1,0),FALSE)*3,IF(VLOOKUP($E9,Sheet3!$A$1:'Sheet3'!$K$222,MATCH("Purple",Sheet3!$A$1:$K$1,0),FALSE)&gt;0,VLOOKUP($E9,Sheet3!$A$1:'Sheet3'!$K$222,MATCH("Purple",Sheet3!$A$1:$K$1,0),FALSE)*4,IF(VLOOKUP($E9,Sheet3!$A$1:'Sheet3'!$K$222,MATCH("Green",Sheet3!$A$1:$K$1,0),FALSE)&gt;0,VLOOKUP($E9,Sheet3!$A$1:'Sheet3'!$K$222,MATCH("Green",Sheet3!$A$1:$K$1,0),FALSE)*2,IF(VLOOKUP($E9,Sheet3!$A$1:'Sheet3'!$K$222,MATCH("White",Sheet3!$A$1:$K$1,0),FALSE)&gt;0,VLOOKUP($E9,Sheet3!$A$1:'Sheet3'!$K$222,MATCH("White",Sheet3!$A$1:$K$1,0),FALSE),IF(VLOOKUP($E9,Sheet3!$A$1:'Sheet3'!$K$222,MATCH("Yellow",Sheet3!$A$1:$K$1,0),FALSE)&gt;0,VLOOKUP($E9,Sheet3!$A$1:'Sheet3'!$K$222,MATCH("Yellow",Sheet3!$A$1:$K$1,0),FALSE)*2.5,0))))),0)),0)</f>
        <v>1</v>
      </c>
      <c r="AC9">
        <f>IFERROR(IF(VLOOKUP($F9,Sheet3!$A$1:'Sheet3'!$K$222,MATCH("Challenge",Sheet3!$A$1:'Sheet3'!$K$1,0),FALSE)&gt;=1,IFERROR(IF(VLOOKUP($F9,Sheet3!$A$1:'Sheet3'!$K$222,MATCH("Blue",Sheet3!$A$1:$K$1,0),FALSE)&gt;0,VLOOKUP($F9,Sheet3!$A$1:'Sheet3'!$K$222,MATCH("Blue",Sheet3!$A$1:$K$1,0),FALSE)*3,IF(VLOOKUP($F9,Sheet3!$A$1:'Sheet3'!$K$222,MATCH("Purple",Sheet3!$A$1:$K$1,0),FALSE)&gt;0,VLOOKUP($F9,Sheet3!$A$1:'Sheet3'!$K$222,MATCH("Purple",Sheet3!$A$1:$K$1,0),FALSE)*4,IF(VLOOKUP($F9,Sheet3!$A$1:'Sheet3'!$K$222,MATCH("Green",Sheet3!$A$1:$K$1,0),FALSE)&gt;0,VLOOKUP($F9,Sheet3!$A$1:'Sheet3'!$K$222,MATCH("Green",Sheet3!$A$1:$K$1,0),FALSE)*2,IF(VLOOKUP($F9,Sheet3!$A$1:'Sheet3'!$K$222,MATCH("White",Sheet3!$A$1:$K$1,0),FALSE)&gt;0,VLOOKUP($F9,Sheet3!$A$1:'Sheet3'!$K$222,MATCH("White",Sheet3!$A$1:$K$1,0),FALSE),IF(VLOOKUP($F9,Sheet3!$A$1:'Sheet3'!$K$222,MATCH("Yellow",Sheet3!$A$1:$K$1,0),FALSE)&gt;0,VLOOKUP($F9,Sheet3!$A$1:'Sheet3'!$K$222,MATCH("Yellow",Sheet3!$A$1:$K$1,0),FALSE)*5,0))))),0)/VLOOKUP($F9,Sheet3!$A$1:'Sheet3'!$K$222,MATCH("Challenge",Sheet3!$A$1:'Sheet3'!$K$1,0),FALSE),IFERROR(IF(VLOOKUP($F9,Sheet3!$A$1:'Sheet3'!$K$222,MATCH("Blue",Sheet3!$A$1:$K$1,0),FALSE)&gt;0,VLOOKUP($F9,Sheet3!$A$1:'Sheet3'!$K$222,MATCH("Blue",Sheet3!$A$1:$K$1,0),FALSE)*3,IF(VLOOKUP($F9,Sheet3!$A$1:'Sheet3'!$K$222,MATCH("Purple",Sheet3!$A$1:$K$1,0),FALSE)&gt;0,VLOOKUP($F9,Sheet3!$A$1:'Sheet3'!$K$222,MATCH("Purple",Sheet3!$A$1:$K$1,0),FALSE)*4,IF(VLOOKUP($F9,Sheet3!$A$1:'Sheet3'!$K$222,MATCH("Green",Sheet3!$A$1:$K$1,0),FALSE)&gt;0,VLOOKUP($F9,Sheet3!$A$1:'Sheet3'!$K$222,MATCH("Green",Sheet3!$A$1:$K$1,0),FALSE)*2,IF(VLOOKUP($F9,Sheet3!$A$1:'Sheet3'!$K$222,MATCH("White",Sheet3!$A$1:$K$1,0),FALSE)&gt;0,VLOOKUP($F9,Sheet3!$A$1:'Sheet3'!$K$222,MATCH("White",Sheet3!$A$1:$K$1,0),FALSE),IF(VLOOKUP($F9,Sheet3!$A$1:'Sheet3'!$K$222,MATCH("Yellow",Sheet3!$A$1:$K$1,0),FALSE)&gt;0,VLOOKUP($F9,Sheet3!$A$1:'Sheet3'!$K$222,MATCH("Yellow",Sheet3!$A$1:$K$1,0),FALSE)*5,0))))),0)),0)+IFERROR(IF(VLOOKUP($G9,Sheet3!$A$1:'Sheet3'!$K$222,MATCH("Challenge",Sheet3!$A$1:'Sheet3'!$K$1,0),FALSE)&gt;=1,IFERROR(IF(VLOOKUP($G9,Sheet3!$A$1:'Sheet3'!$K$222,MATCH("Blue",Sheet3!$A$1:$K$1,0),FALSE)&gt;0,VLOOKUP($G9,Sheet3!$A$1:'Sheet3'!$K$222,MATCH("Blue",Sheet3!$A$1:$K$1,0),FALSE)*3,IF(VLOOKUP($G9,Sheet3!$A$1:'Sheet3'!$K$222,MATCH("Purple",Sheet3!$A$1:$K$1,0),FALSE)&gt;0,VLOOKUP($G9,Sheet3!$A$1:'Sheet3'!$K$222,MATCH("Purple",Sheet3!$A$1:$K$1,0),FALSE)*4,IF(VLOOKUP($G9,Sheet3!$A$1:'Sheet3'!$K$222,MATCH("Green",Sheet3!$A$1:$K$1,0),FALSE)&gt;0,VLOOKUP($G9,Sheet3!$A$1:'Sheet3'!$K$222,MATCH("Green",Sheet3!$A$1:$K$1,0),FALSE)*2,IF(VLOOKUP($G9,Sheet3!$A$1:'Sheet3'!$K$222,MATCH("White",Sheet3!$A$1:$K$1,0),FALSE)&gt;0,VLOOKUP($G9,Sheet3!$A$1:'Sheet3'!$K$222,MATCH("White",Sheet3!$A$1:$K$1,0),FALSE),IF(VLOOKUP($G9,Sheet3!$A$1:'Sheet3'!$K$222,MATCH("Yellow",Sheet3!$A$1:$K$1,0),FALSE)&gt;0,VLOOKUP($G9,Sheet3!$A$1:'Sheet3'!$K$222,MATCH("Yellow",Sheet3!$A$1:$K$1,0),FALSE)*5,0))))),0)/VLOOKUP($G9,Sheet3!$A$1:'Sheet3'!$K$222,MATCH("Challenge",Sheet3!$A$1:'Sheet3'!$K$1,0),FALSE),IFERROR(IF(VLOOKUP($G9,Sheet3!$A$1:'Sheet3'!$K$222,MATCH("Blue",Sheet3!$A$1:$K$1,0),FALSE)&gt;0,VLOOKUP($G9,Sheet3!$A$1:'Sheet3'!$K$222,MATCH("Blue",Sheet3!$A$1:$K$1,0),FALSE)*3,IF(VLOOKUP($G9,Sheet3!$A$1:'Sheet3'!$K$222,MATCH("Purple",Sheet3!$A$1:$K$1,0),FALSE)&gt;0,VLOOKUP($G9,Sheet3!$A$1:'Sheet3'!$K$222,MATCH("Purple",Sheet3!$A$1:$K$1,0),FALSE)*4,IF(VLOOKUP($G9,Sheet3!$A$1:'Sheet3'!$K$222,MATCH("Green",Sheet3!$A$1:$K$1,0),FALSE)&gt;0,VLOOKUP($G9,Sheet3!$A$1:'Sheet3'!$K$222,MATCH("Green",Sheet3!$A$1:$K$1,0),FALSE)*2,IF(VLOOKUP($G9,Sheet3!$A$1:'Sheet3'!$K$222,MATCH("White",Sheet3!$A$1:$K$1,0),FALSE)&gt;0,VLOOKUP($G9,Sheet3!$A$1:'Sheet3'!$K$222,MATCH("White",Sheet3!$A$1:$K$1,0),FALSE),IF(VLOOKUP($G9,Sheet3!$A$1:'Sheet3'!$K$222,MATCH("Yellow",Sheet3!$A$1:$K$1,0),FALSE)&gt;0,VLOOKUP($G9,Sheet3!$A$1:'Sheet3'!$K$222,MATCH("Yellow",Sheet3!$A$1:$K$1,0),FALSE)*5,0))))),0)),0)</f>
        <v>0</v>
      </c>
      <c r="AD9">
        <f>IFERROR(IF(VLOOKUP($H9,Sheet3!$A$1:'Sheet3'!$K$222,MATCH("Challenge",Sheet3!$A$1:'Sheet3'!$K$1,0),FALSE)&gt;=1,IFERROR(IF(VLOOKUP($H9,Sheet3!$A$1:'Sheet3'!$K$222,MATCH("Blue",Sheet3!$A$1:$K$1,0),FALSE)&gt;0,VLOOKUP($H9,Sheet3!$A$1:'Sheet3'!$K$222,MATCH("Blue",Sheet3!$A$1:$K$1,0),FALSE)*3,IF(VLOOKUP($H9,Sheet3!$A$1:'Sheet3'!$K$222,MATCH("Purple",Sheet3!$A$1:$K$1,0),FALSE)&gt;0,VLOOKUP($H9,Sheet3!$A$1:'Sheet3'!$K$222,MATCH("Purple",Sheet3!$A$1:$K$1,0),FALSE)*4,IF(VLOOKUP($H9,Sheet3!$A$1:'Sheet3'!$K$222,MATCH("Green",Sheet3!$A$1:$K$1,0),FALSE)&gt;0,VLOOKUP($H9,Sheet3!$A$1:'Sheet3'!$K$222,MATCH("Green",Sheet3!$A$1:$K$1,0),FALSE)*2,IF(VLOOKUP($H9,Sheet3!$A$1:'Sheet3'!$K$222,MATCH("White",Sheet3!$A$1:$K$1,0),FALSE)&gt;0,VLOOKUP($H9,Sheet3!$A$1:'Sheet3'!$K$222,MATCH("White",Sheet3!$A$1:$K$1,0),FALSE),IF(VLOOKUP($H9,Sheet3!$A$1:'Sheet3'!$K$222,MATCH("Yellow",Sheet3!$A$1:$K$1,0),FALSE)&gt;0,VLOOKUP($H9,Sheet3!$A$1:'Sheet3'!$K$222,MATCH("Yellow",Sheet3!$A$1:$K$1,0),FALSE)*5,0))))),0)/VLOOKUP($H9,Sheet3!$A$1:'Sheet3'!$K$222,MATCH("Challenge",Sheet3!$A$1:'Sheet3'!$K$1,0),FALSE),IFERROR(IF(VLOOKUP($H9,Sheet3!$A$1:'Sheet3'!$K$222,MATCH("Blue",Sheet3!$A$1:$K$1,0),FALSE)&gt;0,VLOOKUP($H9,Sheet3!$A$1:'Sheet3'!$K$222,MATCH("Blue",Sheet3!$A$1:$K$1,0),FALSE)*3,IF(VLOOKUP($H9,Sheet3!$A$1:'Sheet3'!$K$222,MATCH("Purple",Sheet3!$A$1:$K$1,0),FALSE)&gt;0,VLOOKUP($H9,Sheet3!$A$1:'Sheet3'!$K$222,MATCH("Purple",Sheet3!$A$1:$K$1,0),FALSE)*4,IF(VLOOKUP($H9,Sheet3!$A$1:'Sheet3'!$K$222,MATCH("Green",Sheet3!$A$1:$K$1,0),FALSE)&gt;0,VLOOKUP($H9,Sheet3!$A$1:'Sheet3'!$K$222,MATCH("Green",Sheet3!$A$1:$K$1,0),FALSE)*2,IF(VLOOKUP($H9,Sheet3!$A$1:'Sheet3'!$K$222,MATCH("White",Sheet3!$A$1:$K$1,0),FALSE)&gt;0,VLOOKUP($H9,Sheet3!$A$1:'Sheet3'!$K$222,MATCH("White",Sheet3!$A$1:$K$1,0),FALSE),IF(VLOOKUP($H9,Sheet3!$A$1:'Sheet3'!$K$222,MATCH("Yellow",Sheet3!$A$1:$K$1,0),FALSE)&gt;0,VLOOKUP($H9,Sheet3!$A$1:'Sheet3'!$K$222,MATCH("Yellow",Sheet3!$A$1:$K$1,0),FALSE)*5,0))))),0)),0)+IFERROR(IF(VLOOKUP($I9,Sheet3!$A$1:'Sheet3'!$K$222,MATCH("Challenge",Sheet3!$A$1:'Sheet3'!$K$1,0),FALSE)&gt;=1,IFERROR(IF(VLOOKUP($I9,Sheet3!$A$1:'Sheet3'!$K$222,MATCH("Blue",Sheet3!$A$1:$K$1,0),FALSE)&gt;0,VLOOKUP($I9,Sheet3!$A$1:'Sheet3'!$K$222,MATCH("Blue",Sheet3!$A$1:$K$1,0),FALSE)*3,IF(VLOOKUP($I9,Sheet3!$A$1:'Sheet3'!$K$222,MATCH("Purple",Sheet3!$A$1:$K$1,0),FALSE)&gt;0,VLOOKUP($I9,Sheet3!$A$1:'Sheet3'!$K$222,MATCH("Purple",Sheet3!$A$1:$K$1,0),FALSE)*4,IF(VLOOKUP($I9,Sheet3!$A$1:'Sheet3'!$K$222,MATCH("Green",Sheet3!$A$1:$K$1,0),FALSE)&gt;0,VLOOKUP($I9,Sheet3!$A$1:'Sheet3'!$K$222,MATCH("Green",Sheet3!$A$1:$K$1,0),FALSE)*2,IF(VLOOKUP($I9,Sheet3!$A$1:'Sheet3'!$K$222,MATCH("White",Sheet3!$A$1:$K$1,0),FALSE)&gt;0,VLOOKUP($I9,Sheet3!$A$1:'Sheet3'!$K$222,MATCH("White",Sheet3!$A$1:$K$1,0),FALSE),IF(VLOOKUP($I9,Sheet3!$A$1:'Sheet3'!$K$222,MATCH("Yellow",Sheet3!$A$1:$K$1,0),FALSE)&gt;0,VLOOKUP($I9,Sheet3!$A$1:'Sheet3'!$K$222,MATCH("Yellow",Sheet3!$A$1:$K$1,0),FALSE)*5,0))))),0)/VLOOKUP($I9,Sheet3!$A$1:'Sheet3'!$K$222,MATCH("Challenge",Sheet3!$A$1:'Sheet3'!$K$1,0),FALSE),IFERROR(IF(VLOOKUP($I9,Sheet3!$A$1:'Sheet3'!$K$222,MATCH("Blue",Sheet3!$A$1:$K$1,0),FALSE)&gt;0,VLOOKUP($I9,Sheet3!$A$1:'Sheet3'!$K$222,MATCH("Blue",Sheet3!$A$1:$K$1,0),FALSE)*3,IF(VLOOKUP($I9,Sheet3!$A$1:'Sheet3'!$K$222,MATCH("Purple",Sheet3!$A$1:$K$1,0),FALSE)&gt;0,VLOOKUP($I9,Sheet3!$A$1:'Sheet3'!$K$222,MATCH("Purple",Sheet3!$A$1:$K$1,0),FALSE)*4,IF(VLOOKUP($I9,Sheet3!$A$1:'Sheet3'!$K$222,MATCH("Green",Sheet3!$A$1:$K$1,0),FALSE)&gt;0,VLOOKUP($I9,Sheet3!$A$1:'Sheet3'!$K$222,MATCH("Green",Sheet3!$A$1:$K$1,0),FALSE)*2,IF(VLOOKUP($I9,Sheet3!$A$1:'Sheet3'!$K$222,MATCH("White",Sheet3!$A$1:$K$1,0),FALSE)&gt;0,VLOOKUP($I9,Sheet3!$A$1:'Sheet3'!$K$222,MATCH("White",Sheet3!$A$1:$K$1,0),FALSE),IF(VLOOKUP($I9,Sheet3!$A$1:'Sheet3'!$K$222,MATCH("Yellow",Sheet3!$A$1:$K$1,0),FALSE)&gt;0,VLOOKUP($I9,Sheet3!$A$1:'Sheet3'!$K$222,MATCH("Yellow",Sheet3!$A$1:$K$1,0),FALSE)*5,0))))),0)),0)</f>
        <v>0</v>
      </c>
      <c r="AE9">
        <f>IFERROR(IF(VLOOKUP($J9,Sheet3!$A$1:'Sheet3'!$K$222,MATCH("Challenge",Sheet3!$A$1:'Sheet3'!$K$1,0),FALSE)&gt;=1,IFERROR(IF(VLOOKUP($J9,Sheet3!$A$1:'Sheet3'!$K$222,MATCH("Blue",Sheet3!$A$1:$K$1,0),FALSE)&gt;0,VLOOKUP($J9,Sheet3!$A$1:'Sheet3'!$K$222,MATCH("Blue",Sheet3!$A$1:$K$1,0),FALSE)*3,IF(VLOOKUP($J9,Sheet3!$A$1:'Sheet3'!$K$222,MATCH("Purple",Sheet3!$A$1:$K$1,0),FALSE)&gt;0,VLOOKUP($J9,Sheet3!$A$1:'Sheet3'!$K$222,MATCH("Purple",Sheet3!$A$1:$K$1,0),FALSE)*4,IF(VLOOKUP($J9,Sheet3!$A$1:'Sheet3'!$K$222,MATCH("Green",Sheet3!$A$1:$K$1,0),FALSE)&gt;0,VLOOKUP($J9,Sheet3!$A$1:'Sheet3'!$K$222,MATCH("Green",Sheet3!$A$1:$K$1,0),FALSE)*2,IF(VLOOKUP($J9,Sheet3!$A$1:'Sheet3'!$K$222,MATCH("White",Sheet3!$A$1:$K$1,0),FALSE)&gt;0,VLOOKUP($J9,Sheet3!$A$1:'Sheet3'!$K$222,MATCH("White",Sheet3!$A$1:$K$1,0),FALSE),IF(VLOOKUP($J9,Sheet3!$A$1:'Sheet3'!$K$222,MATCH("Yellow",Sheet3!$A$1:$K$1,0),FALSE)&gt;0,VLOOKUP($J9,Sheet3!$A$1:'Sheet3'!$K$222,MATCH("Yellow",Sheet3!$A$1:$K$1,0),FALSE)*5,0))))),0)/VLOOKUP($J9,Sheet3!$A$1:'Sheet3'!$K$222,MATCH("Challenge",Sheet3!$A$1:'Sheet3'!$K$1,0),FALSE),IFERROR(IF(VLOOKUP($J9,Sheet3!$A$1:'Sheet3'!$K$222,MATCH("Blue",Sheet3!$A$1:$K$1,0),FALSE)&gt;0,VLOOKUP($J9,Sheet3!$A$1:'Sheet3'!$K$222,MATCH("Blue",Sheet3!$A$1:$K$1,0),FALSE)*3,IF(VLOOKUP($J9,Sheet3!$A$1:'Sheet3'!$K$222,MATCH("Purple",Sheet3!$A$1:$K$1,0),FALSE)&gt;0,VLOOKUP($J9,Sheet3!$A$1:'Sheet3'!$K$222,MATCH("Purple",Sheet3!$A$1:$K$1,0),FALSE)*4,IF(VLOOKUP($J9,Sheet3!$A$1:'Sheet3'!$K$222,MATCH("Green",Sheet3!$A$1:$K$1,0),FALSE)&gt;0,VLOOKUP($J9,Sheet3!$A$1:'Sheet3'!$K$222,MATCH("Green",Sheet3!$A$1:$K$1,0),FALSE)*2,IF(VLOOKUP($J9,Sheet3!$A$1:'Sheet3'!$K$222,MATCH("White",Sheet3!$A$1:$K$1,0),FALSE)&gt;0,VLOOKUP($J9,Sheet3!$A$1:'Sheet3'!$K$222,MATCH("White",Sheet3!$A$1:$K$1,0),FALSE),IF(VLOOKUP($J9,Sheet3!$A$1:'Sheet3'!$K$222,MATCH("Yellow",Sheet3!$A$1:$K$1,0),FALSE)&gt;0,VLOOKUP($J9,Sheet3!$A$1:'Sheet3'!$K$222,MATCH("Yellow",Sheet3!$A$1:$K$1,0),FALSE)*5,0))))),0)),0)+IFERROR(IF(VLOOKUP($K9,Sheet3!$A$1:'Sheet3'!$K$222,MATCH("Challenge",Sheet3!$A$1:'Sheet3'!$K$1,0),FALSE)&gt;=1,IFERROR(IF(VLOOKUP($K9,Sheet3!$A$1:'Sheet3'!$K$222,MATCH("Blue",Sheet3!$A$1:$K$1,0),FALSE)&gt;0,VLOOKUP($K9,Sheet3!$A$1:'Sheet3'!$K$222,MATCH("Blue",Sheet3!$A$1:$K$1,0),FALSE)*3,IF(VLOOKUP($K9,Sheet3!$A$1:'Sheet3'!$K$222,MATCH("Purple",Sheet3!$A$1:$K$1,0),FALSE)&gt;0,VLOOKUP($K9,Sheet3!$A$1:'Sheet3'!$K$222,MATCH("Purple",Sheet3!$A$1:$K$1,0),FALSE)*4,IF(VLOOKUP($K9,Sheet3!$A$1:'Sheet3'!$K$222,MATCH("Green",Sheet3!$A$1:$K$1,0),FALSE)&gt;0,VLOOKUP($K9,Sheet3!$A$1:'Sheet3'!$K$222,MATCH("Green",Sheet3!$A$1:$K$1,0),FALSE)*2,IF(VLOOKUP($K9,Sheet3!$A$1:'Sheet3'!$K$222,MATCH("White",Sheet3!$A$1:$K$1,0),FALSE)&gt;0,VLOOKUP($K9,Sheet3!$A$1:'Sheet3'!$K$222,MATCH("White",Sheet3!$A$1:$K$1,0),FALSE),IF(VLOOKUP($K9,Sheet3!$A$1:'Sheet3'!$K$222,MATCH("Yellow",Sheet3!$A$1:$K$1,0),FALSE)&gt;0,VLOOKUP($K9,Sheet3!$A$1:'Sheet3'!$K$222,MATCH("Yellow",Sheet3!$A$1:$K$1,0),FALSE)*5,0))))),0)/VLOOKUP($K9,Sheet3!$A$1:'Sheet3'!$K$222,MATCH("Challenge",Sheet3!$A$1:'Sheet3'!$K$1,0),FALSE),IFERROR(IF(VLOOKUP($K9,Sheet3!$A$1:'Sheet3'!$K$222,MATCH("Blue",Sheet3!$A$1:$K$1,0),FALSE)&gt;0,VLOOKUP($K9,Sheet3!$A$1:'Sheet3'!$K$222,MATCH("Blue",Sheet3!$A$1:$K$1,0),FALSE)*3,IF(VLOOKUP($K9,Sheet3!$A$1:'Sheet3'!$K$222,MATCH("Purple",Sheet3!$A$1:$K$1,0),FALSE)&gt;0,VLOOKUP($K9,Sheet3!$A$1:'Sheet3'!$K$222,MATCH("Purple",Sheet3!$A$1:$K$1,0),FALSE)*4,IF(VLOOKUP($K9,Sheet3!$A$1:'Sheet3'!$K$222,MATCH("Green",Sheet3!$A$1:$K$1,0),FALSE)&gt;0,VLOOKUP($K9,Sheet3!$A$1:'Sheet3'!$K$222,MATCH("Green",Sheet3!$A$1:$K$1,0),FALSE)*2,IF(VLOOKUP($K9,Sheet3!$A$1:'Sheet3'!$K$222,MATCH("White",Sheet3!$A$1:$K$1,0),FALSE)&gt;0,VLOOKUP($K9,Sheet3!$A$1:'Sheet3'!$K$222,MATCH("White",Sheet3!$A$1:$K$1,0),FALSE),IF(VLOOKUP($K9,Sheet3!$A$1:'Sheet3'!$K$222,MATCH("Yellow",Sheet3!$A$1:$K$1,0),FALSE)&gt;0,VLOOKUP($K9,Sheet3!$A$1:'Sheet3'!$K$222,MATCH("Yellow",Sheet3!$A$1:$K$1,0),FALSE)*5,0))))),0)),0)</f>
        <v>0</v>
      </c>
      <c r="AF9">
        <f>IFERROR(IF(VLOOKUP($L9,Sheet3!$A$1:'Sheet3'!$K$222,MATCH("Challenge",Sheet3!$A$1:'Sheet3'!$K$1,0),FALSE)&gt;=1,IFERROR(IF(VLOOKUP($L9,Sheet3!$A$1:'Sheet3'!$K$222,MATCH("Blue",Sheet3!$A$1:$K$1,0),FALSE)&gt;0,VLOOKUP($L9,Sheet3!$A$1:'Sheet3'!$K$222,MATCH("Blue",Sheet3!$A$1:$K$1,0),FALSE)*3,IF(VLOOKUP($L9,Sheet3!$A$1:'Sheet3'!$K$222,MATCH("Purple",Sheet3!$A$1:$K$1,0),FALSE)&gt;0,VLOOKUP($L9,Sheet3!$A$1:'Sheet3'!$K$222,MATCH("Purple",Sheet3!$A$1:$K$1,0),FALSE)*4,IF(VLOOKUP($L9,Sheet3!$A$1:'Sheet3'!$K$222,MATCH("Green",Sheet3!$A$1:$K$1,0),FALSE)&gt;0,VLOOKUP($L9,Sheet3!$A$1:'Sheet3'!$K$222,MATCH("Green",Sheet3!$A$1:$K$1,0),FALSE)*2,IF(VLOOKUP($L9,Sheet3!$A$1:'Sheet3'!$K$222,MATCH("White",Sheet3!$A$1:$K$1,0),FALSE)&gt;0,VLOOKUP($L9,Sheet3!$A$1:'Sheet3'!$K$222,MATCH("White",Sheet3!$A$1:$K$1,0),FALSE),IF(VLOOKUP($L9,Sheet3!$A$1:'Sheet3'!$K$222,MATCH("Yellow",Sheet3!$A$1:$K$1,0),FALSE)&gt;0,VLOOKUP($L9,Sheet3!$A$1:'Sheet3'!$K$222,MATCH("Yellow",Sheet3!$A$1:$K$1,0),FALSE)*5,0))))),0)/VLOOKUP($L9,Sheet3!$A$1:'Sheet3'!$K$222,MATCH("Challenge",Sheet3!$A$1:'Sheet3'!$K$1,0),FALSE),IFERROR(IF(VLOOKUP($L9,Sheet3!$A$1:'Sheet3'!$K$222,MATCH("Blue",Sheet3!$A$1:$K$1,0),FALSE)&gt;0,VLOOKUP($L9,Sheet3!$A$1:'Sheet3'!$K$222,MATCH("Blue",Sheet3!$A$1:$K$1,0),FALSE)*3,IF(VLOOKUP($L9,Sheet3!$A$1:'Sheet3'!$K$222,MATCH("Purple",Sheet3!$A$1:$K$1,0),FALSE)&gt;0,VLOOKUP($L9,Sheet3!$A$1:'Sheet3'!$K$222,MATCH("Purple",Sheet3!$A$1:$K$1,0),FALSE)*4,IF(VLOOKUP($L9,Sheet3!$A$1:'Sheet3'!$K$222,MATCH("Green",Sheet3!$A$1:$K$1,0),FALSE)&gt;0,VLOOKUP($L9,Sheet3!$A$1:'Sheet3'!$K$222,MATCH("Green",Sheet3!$A$1:$K$1,0),FALSE)*2,IF(VLOOKUP($L9,Sheet3!$A$1:'Sheet3'!$K$222,MATCH("White",Sheet3!$A$1:$K$1,0),FALSE)&gt;0,VLOOKUP($L9,Sheet3!$A$1:'Sheet3'!$K$222,MATCH("White",Sheet3!$A$1:$K$1,0),FALSE),IF(VLOOKUP($L9,Sheet3!$A$1:'Sheet3'!$K$222,MATCH("Yellow",Sheet3!$A$1:$K$1,0),FALSE)&gt;0,VLOOKUP($L9,Sheet3!$A$1:'Sheet3'!$K$222,MATCH("Yellow",Sheet3!$A$1:$K$1,0),FALSE)*5,0))))),0)),0)+IFERROR(IF(VLOOKUP($M9,Sheet3!$A$1:'Sheet3'!$K$222,MATCH("Challenge",Sheet3!$A$1:'Sheet3'!$K$1,0),FALSE)&gt;=1,IFERROR(IF(VLOOKUP($M9,Sheet3!$A$1:'Sheet3'!$K$222,MATCH("Blue",Sheet3!$A$1:$K$1,0),FALSE)&gt;0,VLOOKUP($M9,Sheet3!$A$1:'Sheet3'!$K$222,MATCH("Blue",Sheet3!$A$1:$K$1,0),FALSE)*3,IF(VLOOKUP($M9,Sheet3!$A$1:'Sheet3'!$K$222,MATCH("Purple",Sheet3!$A$1:$K$1,0),FALSE)&gt;0,VLOOKUP($M9,Sheet3!$A$1:'Sheet3'!$K$222,MATCH("Purple",Sheet3!$A$1:$K$1,0),FALSE)*4,IF(VLOOKUP($M9,Sheet3!$A$1:'Sheet3'!$K$222,MATCH("Green",Sheet3!$A$1:$K$1,0),FALSE)&gt;0,VLOOKUP($M9,Sheet3!$A$1:'Sheet3'!$K$222,MATCH("Green",Sheet3!$A$1:$K$1,0),FALSE)*2,IF(VLOOKUP($M9,Sheet3!$A$1:'Sheet3'!$K$222,MATCH("White",Sheet3!$A$1:$K$1,0),FALSE)&gt;0,VLOOKUP($M9,Sheet3!$A$1:'Sheet3'!$K$222,MATCH("White",Sheet3!$A$1:$K$1,0),FALSE),IF(VLOOKUP($M9,Sheet3!$A$1:'Sheet3'!$K$222,MATCH("Yellow",Sheet3!$A$1:$K$1,0),FALSE)&gt;0,VLOOKUP($M9,Sheet3!$A$1:'Sheet3'!$K$222,MATCH("Yellow",Sheet3!$A$1:$K$1,0),FALSE)*5,0))))),0)/VLOOKUP($M9,Sheet3!$A$1:'Sheet3'!$K$222,MATCH("Challenge",Sheet3!$A$1:'Sheet3'!$K$1,0),FALSE),IFERROR(IF(VLOOKUP($M9,Sheet3!$A$1:'Sheet3'!$K$222,MATCH("Blue",Sheet3!$A$1:$K$1,0),FALSE)&gt;0,VLOOKUP($M9,Sheet3!$A$1:'Sheet3'!$K$222,MATCH("Blue",Sheet3!$A$1:$K$1,0),FALSE)*3,IF(VLOOKUP($M9,Sheet3!$A$1:'Sheet3'!$K$222,MATCH("Purple",Sheet3!$A$1:$K$1,0),FALSE)&gt;0,VLOOKUP($M9,Sheet3!$A$1:'Sheet3'!$K$222,MATCH("Purple",Sheet3!$A$1:$K$1,0),FALSE)*4,IF(VLOOKUP($M9,Sheet3!$A$1:'Sheet3'!$K$222,MATCH("Green",Sheet3!$A$1:$K$1,0),FALSE)&gt;0,VLOOKUP($M9,Sheet3!$A$1:'Sheet3'!$K$222,MATCH("Green",Sheet3!$A$1:$K$1,0),FALSE)*2,IF(VLOOKUP($M9,Sheet3!$A$1:'Sheet3'!$K$222,MATCH("White",Sheet3!$A$1:$K$1,0),FALSE)&gt;0,VLOOKUP($M9,Sheet3!$A$1:'Sheet3'!$K$222,MATCH("White",Sheet3!$A$1:$K$1,0),FALSE),IF(VLOOKUP($M9,Sheet3!$A$1:'Sheet3'!$K$222,MATCH("Yellow",Sheet3!$A$1:$K$1,0),FALSE)&gt;0,VLOOKUP($M9,Sheet3!$A$1:'Sheet3'!$K$222,MATCH("Yellow",Sheet3!$A$1:$K$1,0),FALSE)*5,0))))),0)),0)</f>
        <v>0</v>
      </c>
      <c r="AG9">
        <f>IFERROR(IF(VLOOKUP($N9,Sheet3!$A$1:'Sheet3'!$K$222,MATCH("Challenge",Sheet3!$A$1:'Sheet3'!$K$1,0),FALSE)&gt;=1,IFERROR(IF(VLOOKUP($N9,Sheet3!$A$1:'Sheet3'!$K$222,MATCH("Blue",Sheet3!$A$1:$K$1,0),FALSE)&gt;0,VLOOKUP($N9,Sheet3!$A$1:'Sheet3'!$K$222,MATCH("Blue",Sheet3!$A$1:$K$1,0),FALSE)*3,IF(VLOOKUP($N9,Sheet3!$A$1:'Sheet3'!$K$222,MATCH("Purple",Sheet3!$A$1:$K$1,0),FALSE)&gt;0,VLOOKUP($N9,Sheet3!$A$1:'Sheet3'!$K$222,MATCH("Purple",Sheet3!$A$1:$K$1,0),FALSE)*4,IF(VLOOKUP($N9,Sheet3!$A$1:'Sheet3'!$K$222,MATCH("Green",Sheet3!$A$1:$K$1,0),FALSE)&gt;0,VLOOKUP($N9,Sheet3!$A$1:'Sheet3'!$K$222,MATCH("Green",Sheet3!$A$1:$K$1,0),FALSE)*2,IF(VLOOKUP($N9,Sheet3!$A$1:'Sheet3'!$K$222,MATCH("White",Sheet3!$A$1:$K$1,0),FALSE)&gt;0,VLOOKUP($N9,Sheet3!$A$1:'Sheet3'!$K$222,MATCH("White",Sheet3!$A$1:$K$1,0),FALSE),IF(VLOOKUP($N9,Sheet3!$A$1:'Sheet3'!$K$222,MATCH("Yellow",Sheet3!$A$1:$K$1,0),FALSE)&gt;0,VLOOKUP($N9,Sheet3!$A$1:'Sheet3'!$K$222,MATCH("Yellow",Sheet3!$A$1:$K$1,0),FALSE)*5,0))))),0)/VLOOKUP($N9,Sheet3!$A$1:'Sheet3'!$K$222,MATCH("Challenge",Sheet3!$A$1:'Sheet3'!$K$1,0),FALSE),IFERROR(IF(VLOOKUP($N9,Sheet3!$A$1:'Sheet3'!$K$222,MATCH("Blue",Sheet3!$A$1:$K$1,0),FALSE)&gt;0,VLOOKUP($N9,Sheet3!$A$1:'Sheet3'!$K$222,MATCH("Blue",Sheet3!$A$1:$K$1,0),FALSE)*3,IF(VLOOKUP($N9,Sheet3!$A$1:'Sheet3'!$K$222,MATCH("Purple",Sheet3!$A$1:$K$1,0),FALSE)&gt;0,VLOOKUP($N9,Sheet3!$A$1:'Sheet3'!$K$222,MATCH("Purple",Sheet3!$A$1:$K$1,0),FALSE)*4,IF(VLOOKUP($N9,Sheet3!$A$1:'Sheet3'!$K$222,MATCH("Green",Sheet3!$A$1:$K$1,0),FALSE)&gt;0,VLOOKUP($N9,Sheet3!$A$1:'Sheet3'!$K$222,MATCH("Green",Sheet3!$A$1:$K$1,0),FALSE)*2,IF(VLOOKUP($N9,Sheet3!$A$1:'Sheet3'!$K$222,MATCH("White",Sheet3!$A$1:$K$1,0),FALSE)&gt;0,VLOOKUP($N9,Sheet3!$A$1:'Sheet3'!$K$222,MATCH("White",Sheet3!$A$1:$K$1,0),FALSE),IF(VLOOKUP($N9,Sheet3!$A$1:'Sheet3'!$K$222,MATCH("Yellow",Sheet3!$A$1:$K$1,0),FALSE)&gt;0,VLOOKUP($N9,Sheet3!$A$1:'Sheet3'!$K$222,MATCH("Yellow",Sheet3!$A$1:$K$1,0),FALSE)*5,0))))),0)),0)+IFERROR(IF(VLOOKUP($O9,Sheet3!$A$1:'Sheet3'!$K$222,MATCH("Challenge",Sheet3!$A$1:'Sheet3'!$K$1,0),FALSE)&gt;=1,IFERROR(IF(VLOOKUP($O9,Sheet3!$A$1:'Sheet3'!$K$222,MATCH("Blue",Sheet3!$A$1:$K$1,0),FALSE)&gt;0,VLOOKUP($O9,Sheet3!$A$1:'Sheet3'!$K$222,MATCH("Blue",Sheet3!$A$1:$K$1,0),FALSE)*3,IF(VLOOKUP($O9,Sheet3!$A$1:'Sheet3'!$K$222,MATCH("Purple",Sheet3!$A$1:$K$1,0),FALSE)&gt;0,VLOOKUP($O9,Sheet3!$A$1:'Sheet3'!$K$222,MATCH("Purple",Sheet3!$A$1:$K$1,0),FALSE)*4,IF(VLOOKUP($O9,Sheet3!$A$1:'Sheet3'!$K$222,MATCH("Green",Sheet3!$A$1:$K$1,0),FALSE)&gt;0,VLOOKUP($O9,Sheet3!$A$1:'Sheet3'!$K$222,MATCH("Green",Sheet3!$A$1:$K$1,0),FALSE)*2,IF(VLOOKUP($O9,Sheet3!$A$1:'Sheet3'!$K$222,MATCH("White",Sheet3!$A$1:$K$1,0),FALSE)&gt;0,VLOOKUP($O9,Sheet3!$A$1:'Sheet3'!$K$222,MATCH("White",Sheet3!$A$1:$K$1,0),FALSE),IF(VLOOKUP($O9,Sheet3!$A$1:'Sheet3'!$K$222,MATCH("Yellow",Sheet3!$A$1:$K$1,0),FALSE)&gt;0,VLOOKUP($O9,Sheet3!$A$1:'Sheet3'!$K$222,MATCH("Yellow",Sheet3!$A$1:$K$1,0),FALSE)*5,0))))),0)/VLOOKUP($O9,Sheet3!$A$1:'Sheet3'!$K$222,MATCH("Challenge",Sheet3!$A$1:'Sheet3'!$K$1,0),FALSE),IFERROR(IF(VLOOKUP($O9,Sheet3!$A$1:'Sheet3'!$K$222,MATCH("Blue",Sheet3!$A$1:$K$1,0),FALSE)&gt;0,VLOOKUP($O9,Sheet3!$A$1:'Sheet3'!$K$222,MATCH("Blue",Sheet3!$A$1:$K$1,0),FALSE)*3,IF(VLOOKUP($O9,Sheet3!$A$1:'Sheet3'!$K$222,MATCH("Purple",Sheet3!$A$1:$K$1,0),FALSE)&gt;0,VLOOKUP($O9,Sheet3!$A$1:'Sheet3'!$K$222,MATCH("Purple",Sheet3!$A$1:$K$1,0),FALSE)*4,IF(VLOOKUP($O9,Sheet3!$A$1:'Sheet3'!$K$222,MATCH("Green",Sheet3!$A$1:$K$1,0),FALSE)&gt;0,VLOOKUP($O9,Sheet3!$A$1:'Sheet3'!$K$222,MATCH("Green",Sheet3!$A$1:$K$1,0),FALSE)*2,IF(VLOOKUP($O9,Sheet3!$A$1:'Sheet3'!$K$222,MATCH("White",Sheet3!$A$1:$K$1,0),FALSE)&gt;0,VLOOKUP($O9,Sheet3!$A$1:'Sheet3'!$K$222,MATCH("White",Sheet3!$A$1:$K$1,0),FALSE),IF(VLOOKUP($O9,Sheet3!$A$1:'Sheet3'!$K$222,MATCH("Yellow",Sheet3!$A$1:$K$1,0),FALSE)&gt;0,VLOOKUP($O9,Sheet3!$A$1:'Sheet3'!$K$222,MATCH("Yellow",Sheet3!$A$1:$K$1,0),FALSE)*5,0))))),0)),0)</f>
        <v>0</v>
      </c>
      <c r="AH9">
        <f>VLOOKUP($D9,Sheet3!$A$1:'Sheet3'!$K$222,4,FALSE)</f>
        <v>0</v>
      </c>
      <c r="AI9">
        <f>VLOOKUP($D9,Sheet3!$A$1:'Sheet3'!$K$222,5,FALSE)</f>
        <v>0</v>
      </c>
    </row>
    <row r="10" spans="1:35" x14ac:dyDescent="0.25">
      <c r="A10" t="s">
        <v>86</v>
      </c>
      <c r="B10">
        <f>INDEX('Ingredients(Full)'!$A$1:$AA$180,MATCH(Score!$A10,'Ingredients(Full)'!$A$1:$A$180,0),MATCH(Score!B$1,'Ingredients(Full)'!$A$1:$AA$1,0))</f>
        <v>1</v>
      </c>
      <c r="C10">
        <f t="shared" si="0"/>
        <v>15</v>
      </c>
      <c r="D10" t="str">
        <f>IF(D$1&lt;=$B10,INDEX('Ingredients(Full)'!$A$1:$AA$180,MATCH(Score!$A10,'Ingredients(Full)'!$A$1:$A$180,0),MATCH(Score!D$1,'Ingredients(Full)'!$A$1:$AA$1,0)),"")</f>
        <v>Mk 1 Chedak Comlink Salvage</v>
      </c>
      <c r="E10" t="str">
        <f>IF(E$1&lt;=$B10,INDEX('Ingredients(Full)'!$A$1:$AA$140,MATCH(Score!$A10,'Ingredients(Full)'!$A$1:$A$140,0),MATCH(Score!E$1,'Ingredients(Full)'!$A$1:$AA$1,0)),"")</f>
        <v/>
      </c>
      <c r="F10" t="str">
        <f>IF(F$1&lt;=$B10,INDEX('Ingredients(Full)'!$A$1:$AA$140,MATCH(Score!$A10,'Ingredients(Full)'!$A$1:$A$140,0),MATCH(Score!F$1,'Ingredients(Full)'!$A$1:$AA$1,0)),"")</f>
        <v/>
      </c>
      <c r="G10" t="str">
        <f>IF(G$1&lt;=$B10,INDEX('Ingredients(Full)'!$A$1:$AA$140,MATCH(Score!$A10,'Ingredients(Full)'!$A$1:$A$140,0),MATCH(Score!G$1,'Ingredients(Full)'!$A$1:$AA$1,0)),"")</f>
        <v/>
      </c>
      <c r="H10" t="str">
        <f>IF(H$1&lt;=$B10,INDEX('Ingredients(Full)'!$A$1:$AA$140,MATCH(Score!$A10,'Ingredients(Full)'!$A$1:$A$140,0),MATCH(Score!H$1,'Ingredients(Full)'!$A$1:$AA$1,0)),"")</f>
        <v/>
      </c>
      <c r="I10" t="str">
        <f>IF(I$1&lt;=$B10,INDEX('Ingredients(Full)'!$A$1:$AA$140,MATCH(Score!$A10,'Ingredients(Full)'!$A$1:$A$140,0),MATCH(Score!I$1,'Ingredients(Full)'!$A$1:$AA$1,0)),"")</f>
        <v/>
      </c>
      <c r="J10" t="str">
        <f>IF(J$1&lt;=$B10,INDEX('Ingredients(Full)'!$A$1:$AA$140,MATCH(Score!$A10,'Ingredients(Full)'!$A$1:$A$140,0),MATCH(Score!J$1,'Ingredients(Full)'!$A$1:$AA$1,0)),"")</f>
        <v/>
      </c>
      <c r="K10" t="str">
        <f>IF(K$1&lt;=$B10,INDEX('Ingredients(Full)'!$A$1:$AA$140,MATCH(Score!$A10,'Ingredients(Full)'!$A$1:$A$140,0),MATCH(Score!K$1,'Ingredients(Full)'!$A$1:$AA$1,0)),"")</f>
        <v/>
      </c>
      <c r="L10" t="str">
        <f>IF(L$1&lt;=$B10,INDEX('Ingredients(Full)'!$A$1:$AA$140,MATCH(Score!$A10,'Ingredients(Full)'!$A$1:$A$140,0),MATCH(Score!L$1,'Ingredients(Full)'!$A$1:$AA$1,0)),"")</f>
        <v/>
      </c>
      <c r="M10" t="str">
        <f>IF(M$1&lt;=$B10,INDEX('Ingredients(Full)'!$A$1:$AA$140,MATCH(Score!$A10,'Ingredients(Full)'!$A$1:$A$140,0),MATCH(Score!M$1,'Ingredients(Full)'!$A$1:$AA$1,0)),"")</f>
        <v/>
      </c>
      <c r="N10" t="str">
        <f>IF(N$1&lt;=$B10,INDEX('Ingredients(Full)'!$A$1:$AA$140,MATCH(Score!$A10,'Ingredients(Full)'!$A$1:$A$140,0),MATCH(Score!N$1,'Ingredients(Full)'!$A$1:$AA$1,0)),"")</f>
        <v/>
      </c>
      <c r="O10" t="str">
        <f>IF(O$1&lt;=$B10,INDEX('Ingredients(Full)'!$A$1:$AA$140,MATCH(Score!$A10,'Ingredients(Full)'!$A$1:$A$140,0),MATCH(Score!O$1,'Ingredients(Full)'!$A$1:$AA$1,0)),"")</f>
        <v/>
      </c>
      <c r="P10">
        <f>IF(VALUE(RIGHT(P$1,LEN(P$1)-1))&lt;=$B10,INDEX('Ingredients(Full)'!$A$1:$AA$140,MATCH(Score!$A10,'Ingredients(Full)'!$A$1:$A$140,0),MATCH(Score!P$1,'Ingredients(Full)'!$A$1:$AA$1,0)),"")</f>
        <v>5</v>
      </c>
      <c r="Q10" t="str">
        <f>IF(VALUE(RIGHT(Q$1,LEN(Q$1)-1))&lt;=$B10,INDEX('Ingredients(Full)'!$A$1:$AA$140,MATCH(Score!$A10,'Ingredients(Full)'!$A$1:$A$140,0),MATCH(Score!Q$1,'Ingredients(Full)'!$A$1:$AA$1,0)),"")</f>
        <v/>
      </c>
      <c r="R10" t="str">
        <f>IF(VALUE(RIGHT(R$1,LEN(R$1)-1))&lt;=$B10,INDEX('Ingredients(Full)'!$A$1:$AA$140,MATCH(Score!$A10,'Ingredients(Full)'!$A$1:$A$140,0),MATCH(Score!R$1,'Ingredients(Full)'!$A$1:$AA$1,0)),"")</f>
        <v/>
      </c>
      <c r="S10" t="str">
        <f>IF(VALUE(RIGHT(S$1,LEN(S$1)-1))&lt;=$B10,INDEX('Ingredients(Full)'!$A$1:$AA$140,MATCH(Score!$A10,'Ingredients(Full)'!$A$1:$A$140,0),MATCH(Score!S$1,'Ingredients(Full)'!$A$1:$AA$1,0)),"")</f>
        <v/>
      </c>
      <c r="T10" t="str">
        <f>IF(VALUE(RIGHT(T$1,LEN(T$1)-1))&lt;=$B10,INDEX('Ingredients(Full)'!$A$1:$AA$140,MATCH(Score!$A10,'Ingredients(Full)'!$A$1:$A$140,0),MATCH(Score!T$1,'Ingredients(Full)'!$A$1:$AA$1,0)),"")</f>
        <v/>
      </c>
      <c r="U10" t="str">
        <f>IF(VALUE(RIGHT(U$1,LEN(U$1)-1))&lt;=$B10,INDEX('Ingredients(Full)'!$A$1:$AA$140,MATCH(Score!$A10,'Ingredients(Full)'!$A$1:$A$140,0),MATCH(Score!U$1,'Ingredients(Full)'!$A$1:$AA$1,0)),"")</f>
        <v/>
      </c>
      <c r="V10" t="str">
        <f>IF(VALUE(RIGHT(V$1,LEN(V$1)-1))&lt;=$B10,INDEX('Ingredients(Full)'!$A$1:$AA$140,MATCH(Score!$A10,'Ingredients(Full)'!$A$1:$A$140,0),MATCH(Score!V$1,'Ingredients(Full)'!$A$1:$AA$1,0)),"")</f>
        <v/>
      </c>
      <c r="W10" t="str">
        <f>IF(VALUE(RIGHT(W$1,LEN(W$1)-1))&lt;=$B10,INDEX('Ingredients(Full)'!$A$1:$AA$140,MATCH(Score!$A10,'Ingredients(Full)'!$A$1:$A$140,0),MATCH(Score!W$1,'Ingredients(Full)'!$A$1:$AA$1,0)),"")</f>
        <v/>
      </c>
      <c r="X10" t="str">
        <f>IF(VALUE(RIGHT(X$1,LEN(X$1)-1))&lt;=$B10,INDEX('Ingredients(Full)'!$A$1:$AA$140,MATCH(Score!$A10,'Ingredients(Full)'!$A$1:$A$140,0),MATCH(Score!X$1,'Ingredients(Full)'!$A$1:$AA$1,0)),"")</f>
        <v/>
      </c>
      <c r="Y10" t="str">
        <f>IF(VALUE(RIGHT(Y$1,LEN(Y$1)-1))&lt;=$B10,INDEX('Ingredients(Full)'!$A$1:$AA$140,MATCH(Score!$A10,'Ingredients(Full)'!$A$1:$A$140,0),MATCH(Score!Y$1,'Ingredients(Full)'!$A$1:$AA$1,0)),"")</f>
        <v/>
      </c>
      <c r="Z10" t="str">
        <f>IF(VALUE(RIGHT(Z$1,LEN(Z$1)-1))&lt;=$B10,INDEX('Ingredients(Full)'!$A$1:$AA$140,MATCH(Score!$A10,'Ingredients(Full)'!$A$1:$A$140,0),MATCH(Score!Z$1,'Ingredients(Full)'!$A$1:$AA$1,0)),"")</f>
        <v/>
      </c>
      <c r="AA10" t="str">
        <f>IF(VALUE(RIGHT(AA$1,LEN(AA$1)-1))&lt;=$B10,INDEX('Ingredients(Full)'!$A$1:$AA$140,MATCH(Score!$A10,'Ingredients(Full)'!$A$1:$A$140,0),MATCH(Score!AA$1,'Ingredients(Full)'!$A$1:$AA$1,0)),"")</f>
        <v/>
      </c>
      <c r="AB10">
        <f>IFERROR(IF(VLOOKUP($D10,Sheet3!$A$1:'Sheet3'!$K$222,MATCH("Challenge",Sheet3!$A$1:'Sheet3'!$K$1,0),FALSE)&gt;=1,IFERROR(IF(VLOOKUP($D10,Sheet3!$A$1:'Sheet3'!$K$222,MATCH("Blue",Sheet3!$A$1:$K$1,0),FALSE)&gt;0,VLOOKUP($D10,Sheet3!$A$1:'Sheet3'!$K$222,MATCH("Blue",Sheet3!$A$1:$K$1,0),FALSE)*3,IF(VLOOKUP($D10,Sheet3!$A$1:'Sheet3'!$K$222,MATCH("Purple",Sheet3!$A$1:$K$1,0),FALSE)&gt;0,VLOOKUP($D10,Sheet3!$A$1:'Sheet3'!$K$222,MATCH("Purple",Sheet3!$A$1:$K$1,0),FALSE)*4,IF(VLOOKUP($D10,Sheet3!$A$1:'Sheet3'!$K$222,MATCH("Green",Sheet3!$A$1:$K$1,0),FALSE)&gt;0,VLOOKUP($D10,Sheet3!$A$1:'Sheet3'!$K$222,MATCH("Green",Sheet3!$A$1:$K$1,0),FALSE)*2,IF(VLOOKUP($D10,Sheet3!$A$1:'Sheet3'!$K$222,MATCH("White",Sheet3!$A$1:$K$1,0),FALSE)&gt;0,VLOOKUP($D10,Sheet3!$A$1:'Sheet3'!$K$222,MATCH("White",Sheet3!$A$1:$K$1,0),FALSE),IF(VLOOKUP($D10,Sheet3!$A$1:'Sheet3'!$K$222,MATCH("Yellow",Sheet3!$A$1:$K$1,0),FALSE)&gt;0,VLOOKUP($D10,Sheet3!$A$1:'Sheet3'!$K$222,MATCH("Yellow",Sheet3!$A$1:$K$1,0),FALSE)*2.5,0))))),0)/VLOOKUP($D10,Sheet3!$A$1:'Sheet3'!$K$222,MATCH("Challenge",Sheet3!$A$1:'Sheet3'!$K$1,0),FALSE),IFERROR(IF(VLOOKUP($D10,Sheet3!$A$1:'Sheet3'!$K$222,MATCH("Blue",Sheet3!$A$1:$K$1,0),FALSE)&gt;0,VLOOKUP($D10,Sheet3!$A$1:'Sheet3'!$K$222,MATCH("Blue",Sheet3!$A$1:$K$1,0),FALSE)*3,IF(VLOOKUP($D10,Sheet3!$A$1:'Sheet3'!$K$222,MATCH("Purple",Sheet3!$A$1:$K$1,0),FALSE)&gt;0,VLOOKUP($D10,Sheet3!$A$1:'Sheet3'!$K$222,MATCH("Purple",Sheet3!$A$1:$K$1,0),FALSE)*4,IF(VLOOKUP($D10,Sheet3!$A$1:'Sheet3'!$K$222,MATCH("Green",Sheet3!$A$1:$K$1,0),FALSE)&gt;0,VLOOKUP($D10,Sheet3!$A$1:'Sheet3'!$K$222,MATCH("Green",Sheet3!$A$1:$K$1,0),FALSE)*2,IF(VLOOKUP($D10,Sheet3!$A$1:'Sheet3'!$K$222,MATCH("White",Sheet3!$A$1:$K$1,0),FALSE)&gt;0,VLOOKUP($D10,Sheet3!$A$1:'Sheet3'!$K$222,MATCH("White",Sheet3!$A$1:$K$1,0),FALSE),IF(VLOOKUP($D10,Sheet3!$A$1:'Sheet3'!$K$222,MATCH("Yellow",Sheet3!$A$1:$K$1,0),FALSE)&gt;0,VLOOKUP($D10,Sheet3!$A$1:'Sheet3'!$K$222,MATCH("Yellow",Sheet3!$A$1:$K$1,0),FALSE)*2.5,0))))),0)),0)+IFERROR(IF(VLOOKUP($E10,Sheet3!$A$1:'Sheet3'!$K$222,MATCH("Challenge",Sheet3!$A$1:'Sheet3'!$K$1,0),FALSE)&gt;=1,IFERROR(IF(VLOOKUP($E10,Sheet3!$A$1:'Sheet3'!$K$222,MATCH("Blue",Sheet3!$A$1:$K$1,0),FALSE)&gt;0,VLOOKUP($E10,Sheet3!$A$1:'Sheet3'!$K$222,MATCH("Blue",Sheet3!$A$1:$K$1,0),FALSE)*3,IF(VLOOKUP($E10,Sheet3!$A$1:'Sheet3'!$K$222,MATCH("Purple",Sheet3!$A$1:$K$1,0),FALSE)&gt;0,VLOOKUP($E10,Sheet3!$A$1:'Sheet3'!$K$222,MATCH("Purple",Sheet3!$A$1:$K$1,0),FALSE)*4,IF(VLOOKUP($E10,Sheet3!$A$1:'Sheet3'!$K$222,MATCH("Green",Sheet3!$A$1:$K$1,0),FALSE)&gt;0,VLOOKUP($E10,Sheet3!$A$1:'Sheet3'!$K$222,MATCH("Green",Sheet3!$A$1:$K$1,0),FALSE)*2,IF(VLOOKUP($E10,Sheet3!$A$1:'Sheet3'!$K$222,MATCH("White",Sheet3!$A$1:$K$1,0),FALSE)&gt;0,VLOOKUP($E10,Sheet3!$A$1:'Sheet3'!$K$222,MATCH("White",Sheet3!$A$1:$K$1,0),FALSE),IF(VLOOKUP($E10,Sheet3!$A$1:'Sheet3'!$K$222,MATCH("Yellow",Sheet3!$A$1:$K$1,0),FALSE)&gt;0,VLOOKUP($E10,Sheet3!$A$1:'Sheet3'!$K$222,MATCH("Yellow",Sheet3!$A$1:$K$1,0),FALSE)*2.5,0))))),0)/VLOOKUP($E10,Sheet3!$A$1:'Sheet3'!$K$222,MATCH("Challenge",Sheet3!$A$1:'Sheet3'!$K$1,0),FALSE),IFERROR(IF(VLOOKUP($E10,Sheet3!$A$1:'Sheet3'!$K$222,MATCH("Blue",Sheet3!$A$1:$K$1,0),FALSE)&gt;0,VLOOKUP($E10,Sheet3!$A$1:'Sheet3'!$K$222,MATCH("Blue",Sheet3!$A$1:$K$1,0),FALSE)*3,IF(VLOOKUP($E10,Sheet3!$A$1:'Sheet3'!$K$222,MATCH("Purple",Sheet3!$A$1:$K$1,0),FALSE)&gt;0,VLOOKUP($E10,Sheet3!$A$1:'Sheet3'!$K$222,MATCH("Purple",Sheet3!$A$1:$K$1,0),FALSE)*4,IF(VLOOKUP($E10,Sheet3!$A$1:'Sheet3'!$K$222,MATCH("Green",Sheet3!$A$1:$K$1,0),FALSE)&gt;0,VLOOKUP($E10,Sheet3!$A$1:'Sheet3'!$K$222,MATCH("Green",Sheet3!$A$1:$K$1,0),FALSE)*2,IF(VLOOKUP($E10,Sheet3!$A$1:'Sheet3'!$K$222,MATCH("White",Sheet3!$A$1:$K$1,0),FALSE)&gt;0,VLOOKUP($E10,Sheet3!$A$1:'Sheet3'!$K$222,MATCH("White",Sheet3!$A$1:$K$1,0),FALSE),IF(VLOOKUP($E10,Sheet3!$A$1:'Sheet3'!$K$222,MATCH("Yellow",Sheet3!$A$1:$K$1,0),FALSE)&gt;0,VLOOKUP($E10,Sheet3!$A$1:'Sheet3'!$K$222,MATCH("Yellow",Sheet3!$A$1:$K$1,0),FALSE)*2.5,0))))),0)),0)</f>
        <v>15</v>
      </c>
      <c r="AC10">
        <f>IFERROR(IF(VLOOKUP($F10,Sheet3!$A$1:'Sheet3'!$K$222,MATCH("Challenge",Sheet3!$A$1:'Sheet3'!$K$1,0),FALSE)&gt;=1,IFERROR(IF(VLOOKUP($F10,Sheet3!$A$1:'Sheet3'!$K$222,MATCH("Blue",Sheet3!$A$1:$K$1,0),FALSE)&gt;0,VLOOKUP($F10,Sheet3!$A$1:'Sheet3'!$K$222,MATCH("Blue",Sheet3!$A$1:$K$1,0),FALSE)*3,IF(VLOOKUP($F10,Sheet3!$A$1:'Sheet3'!$K$222,MATCH("Purple",Sheet3!$A$1:$K$1,0),FALSE)&gt;0,VLOOKUP($F10,Sheet3!$A$1:'Sheet3'!$K$222,MATCH("Purple",Sheet3!$A$1:$K$1,0),FALSE)*4,IF(VLOOKUP($F10,Sheet3!$A$1:'Sheet3'!$K$222,MATCH("Green",Sheet3!$A$1:$K$1,0),FALSE)&gt;0,VLOOKUP($F10,Sheet3!$A$1:'Sheet3'!$K$222,MATCH("Green",Sheet3!$A$1:$K$1,0),FALSE)*2,IF(VLOOKUP($F10,Sheet3!$A$1:'Sheet3'!$K$222,MATCH("White",Sheet3!$A$1:$K$1,0),FALSE)&gt;0,VLOOKUP($F10,Sheet3!$A$1:'Sheet3'!$K$222,MATCH("White",Sheet3!$A$1:$K$1,0),FALSE),IF(VLOOKUP($F10,Sheet3!$A$1:'Sheet3'!$K$222,MATCH("Yellow",Sheet3!$A$1:$K$1,0),FALSE)&gt;0,VLOOKUP($F10,Sheet3!$A$1:'Sheet3'!$K$222,MATCH("Yellow",Sheet3!$A$1:$K$1,0),FALSE)*5,0))))),0)/VLOOKUP($F10,Sheet3!$A$1:'Sheet3'!$K$222,MATCH("Challenge",Sheet3!$A$1:'Sheet3'!$K$1,0),FALSE),IFERROR(IF(VLOOKUP($F10,Sheet3!$A$1:'Sheet3'!$K$222,MATCH("Blue",Sheet3!$A$1:$K$1,0),FALSE)&gt;0,VLOOKUP($F10,Sheet3!$A$1:'Sheet3'!$K$222,MATCH("Blue",Sheet3!$A$1:$K$1,0),FALSE)*3,IF(VLOOKUP($F10,Sheet3!$A$1:'Sheet3'!$K$222,MATCH("Purple",Sheet3!$A$1:$K$1,0),FALSE)&gt;0,VLOOKUP($F10,Sheet3!$A$1:'Sheet3'!$K$222,MATCH("Purple",Sheet3!$A$1:$K$1,0),FALSE)*4,IF(VLOOKUP($F10,Sheet3!$A$1:'Sheet3'!$K$222,MATCH("Green",Sheet3!$A$1:$K$1,0),FALSE)&gt;0,VLOOKUP($F10,Sheet3!$A$1:'Sheet3'!$K$222,MATCH("Green",Sheet3!$A$1:$K$1,0),FALSE)*2,IF(VLOOKUP($F10,Sheet3!$A$1:'Sheet3'!$K$222,MATCH("White",Sheet3!$A$1:$K$1,0),FALSE)&gt;0,VLOOKUP($F10,Sheet3!$A$1:'Sheet3'!$K$222,MATCH("White",Sheet3!$A$1:$K$1,0),FALSE),IF(VLOOKUP($F10,Sheet3!$A$1:'Sheet3'!$K$222,MATCH("Yellow",Sheet3!$A$1:$K$1,0),FALSE)&gt;0,VLOOKUP($F10,Sheet3!$A$1:'Sheet3'!$K$222,MATCH("Yellow",Sheet3!$A$1:$K$1,0),FALSE)*5,0))))),0)),0)+IFERROR(IF(VLOOKUP($G10,Sheet3!$A$1:'Sheet3'!$K$222,MATCH("Challenge",Sheet3!$A$1:'Sheet3'!$K$1,0),FALSE)&gt;=1,IFERROR(IF(VLOOKUP($G10,Sheet3!$A$1:'Sheet3'!$K$222,MATCH("Blue",Sheet3!$A$1:$K$1,0),FALSE)&gt;0,VLOOKUP($G10,Sheet3!$A$1:'Sheet3'!$K$222,MATCH("Blue",Sheet3!$A$1:$K$1,0),FALSE)*3,IF(VLOOKUP($G10,Sheet3!$A$1:'Sheet3'!$K$222,MATCH("Purple",Sheet3!$A$1:$K$1,0),FALSE)&gt;0,VLOOKUP($G10,Sheet3!$A$1:'Sheet3'!$K$222,MATCH("Purple",Sheet3!$A$1:$K$1,0),FALSE)*4,IF(VLOOKUP($G10,Sheet3!$A$1:'Sheet3'!$K$222,MATCH("Green",Sheet3!$A$1:$K$1,0),FALSE)&gt;0,VLOOKUP($G10,Sheet3!$A$1:'Sheet3'!$K$222,MATCH("Green",Sheet3!$A$1:$K$1,0),FALSE)*2,IF(VLOOKUP($G10,Sheet3!$A$1:'Sheet3'!$K$222,MATCH("White",Sheet3!$A$1:$K$1,0),FALSE)&gt;0,VLOOKUP($G10,Sheet3!$A$1:'Sheet3'!$K$222,MATCH("White",Sheet3!$A$1:$K$1,0),FALSE),IF(VLOOKUP($G10,Sheet3!$A$1:'Sheet3'!$K$222,MATCH("Yellow",Sheet3!$A$1:$K$1,0),FALSE)&gt;0,VLOOKUP($G10,Sheet3!$A$1:'Sheet3'!$K$222,MATCH("Yellow",Sheet3!$A$1:$K$1,0),FALSE)*5,0))))),0)/VLOOKUP($G10,Sheet3!$A$1:'Sheet3'!$K$222,MATCH("Challenge",Sheet3!$A$1:'Sheet3'!$K$1,0),FALSE),IFERROR(IF(VLOOKUP($G10,Sheet3!$A$1:'Sheet3'!$K$222,MATCH("Blue",Sheet3!$A$1:$K$1,0),FALSE)&gt;0,VLOOKUP($G10,Sheet3!$A$1:'Sheet3'!$K$222,MATCH("Blue",Sheet3!$A$1:$K$1,0),FALSE)*3,IF(VLOOKUP($G10,Sheet3!$A$1:'Sheet3'!$K$222,MATCH("Purple",Sheet3!$A$1:$K$1,0),FALSE)&gt;0,VLOOKUP($G10,Sheet3!$A$1:'Sheet3'!$K$222,MATCH("Purple",Sheet3!$A$1:$K$1,0),FALSE)*4,IF(VLOOKUP($G10,Sheet3!$A$1:'Sheet3'!$K$222,MATCH("Green",Sheet3!$A$1:$K$1,0),FALSE)&gt;0,VLOOKUP($G10,Sheet3!$A$1:'Sheet3'!$K$222,MATCH("Green",Sheet3!$A$1:$K$1,0),FALSE)*2,IF(VLOOKUP($G10,Sheet3!$A$1:'Sheet3'!$K$222,MATCH("White",Sheet3!$A$1:$K$1,0),FALSE)&gt;0,VLOOKUP($G10,Sheet3!$A$1:'Sheet3'!$K$222,MATCH("White",Sheet3!$A$1:$K$1,0),FALSE),IF(VLOOKUP($G10,Sheet3!$A$1:'Sheet3'!$K$222,MATCH("Yellow",Sheet3!$A$1:$K$1,0),FALSE)&gt;0,VLOOKUP($G10,Sheet3!$A$1:'Sheet3'!$K$222,MATCH("Yellow",Sheet3!$A$1:$K$1,0),FALSE)*5,0))))),0)),0)</f>
        <v>0</v>
      </c>
      <c r="AD10">
        <f>IFERROR(IF(VLOOKUP($H10,Sheet3!$A$1:'Sheet3'!$K$222,MATCH("Challenge",Sheet3!$A$1:'Sheet3'!$K$1,0),FALSE)&gt;=1,IFERROR(IF(VLOOKUP($H10,Sheet3!$A$1:'Sheet3'!$K$222,MATCH("Blue",Sheet3!$A$1:$K$1,0),FALSE)&gt;0,VLOOKUP($H10,Sheet3!$A$1:'Sheet3'!$K$222,MATCH("Blue",Sheet3!$A$1:$K$1,0),FALSE)*3,IF(VLOOKUP($H10,Sheet3!$A$1:'Sheet3'!$K$222,MATCH("Purple",Sheet3!$A$1:$K$1,0),FALSE)&gt;0,VLOOKUP($H10,Sheet3!$A$1:'Sheet3'!$K$222,MATCH("Purple",Sheet3!$A$1:$K$1,0),FALSE)*4,IF(VLOOKUP($H10,Sheet3!$A$1:'Sheet3'!$K$222,MATCH("Green",Sheet3!$A$1:$K$1,0),FALSE)&gt;0,VLOOKUP($H10,Sheet3!$A$1:'Sheet3'!$K$222,MATCH("Green",Sheet3!$A$1:$K$1,0),FALSE)*2,IF(VLOOKUP($H10,Sheet3!$A$1:'Sheet3'!$K$222,MATCH("White",Sheet3!$A$1:$K$1,0),FALSE)&gt;0,VLOOKUP($H10,Sheet3!$A$1:'Sheet3'!$K$222,MATCH("White",Sheet3!$A$1:$K$1,0),FALSE),IF(VLOOKUP($H10,Sheet3!$A$1:'Sheet3'!$K$222,MATCH("Yellow",Sheet3!$A$1:$K$1,0),FALSE)&gt;0,VLOOKUP($H10,Sheet3!$A$1:'Sheet3'!$K$222,MATCH("Yellow",Sheet3!$A$1:$K$1,0),FALSE)*5,0))))),0)/VLOOKUP($H10,Sheet3!$A$1:'Sheet3'!$K$222,MATCH("Challenge",Sheet3!$A$1:'Sheet3'!$K$1,0),FALSE),IFERROR(IF(VLOOKUP($H10,Sheet3!$A$1:'Sheet3'!$K$222,MATCH("Blue",Sheet3!$A$1:$K$1,0),FALSE)&gt;0,VLOOKUP($H10,Sheet3!$A$1:'Sheet3'!$K$222,MATCH("Blue",Sheet3!$A$1:$K$1,0),FALSE)*3,IF(VLOOKUP($H10,Sheet3!$A$1:'Sheet3'!$K$222,MATCH("Purple",Sheet3!$A$1:$K$1,0),FALSE)&gt;0,VLOOKUP($H10,Sheet3!$A$1:'Sheet3'!$K$222,MATCH("Purple",Sheet3!$A$1:$K$1,0),FALSE)*4,IF(VLOOKUP($H10,Sheet3!$A$1:'Sheet3'!$K$222,MATCH("Green",Sheet3!$A$1:$K$1,0),FALSE)&gt;0,VLOOKUP($H10,Sheet3!$A$1:'Sheet3'!$K$222,MATCH("Green",Sheet3!$A$1:$K$1,0),FALSE)*2,IF(VLOOKUP($H10,Sheet3!$A$1:'Sheet3'!$K$222,MATCH("White",Sheet3!$A$1:$K$1,0),FALSE)&gt;0,VLOOKUP($H10,Sheet3!$A$1:'Sheet3'!$K$222,MATCH("White",Sheet3!$A$1:$K$1,0),FALSE),IF(VLOOKUP($H10,Sheet3!$A$1:'Sheet3'!$K$222,MATCH("Yellow",Sheet3!$A$1:$K$1,0),FALSE)&gt;0,VLOOKUP($H10,Sheet3!$A$1:'Sheet3'!$K$222,MATCH("Yellow",Sheet3!$A$1:$K$1,0),FALSE)*5,0))))),0)),0)+IFERROR(IF(VLOOKUP($I10,Sheet3!$A$1:'Sheet3'!$K$222,MATCH("Challenge",Sheet3!$A$1:'Sheet3'!$K$1,0),FALSE)&gt;=1,IFERROR(IF(VLOOKUP($I10,Sheet3!$A$1:'Sheet3'!$K$222,MATCH("Blue",Sheet3!$A$1:$K$1,0),FALSE)&gt;0,VLOOKUP($I10,Sheet3!$A$1:'Sheet3'!$K$222,MATCH("Blue",Sheet3!$A$1:$K$1,0),FALSE)*3,IF(VLOOKUP($I10,Sheet3!$A$1:'Sheet3'!$K$222,MATCH("Purple",Sheet3!$A$1:$K$1,0),FALSE)&gt;0,VLOOKUP($I10,Sheet3!$A$1:'Sheet3'!$K$222,MATCH("Purple",Sheet3!$A$1:$K$1,0),FALSE)*4,IF(VLOOKUP($I10,Sheet3!$A$1:'Sheet3'!$K$222,MATCH("Green",Sheet3!$A$1:$K$1,0),FALSE)&gt;0,VLOOKUP($I10,Sheet3!$A$1:'Sheet3'!$K$222,MATCH("Green",Sheet3!$A$1:$K$1,0),FALSE)*2,IF(VLOOKUP($I10,Sheet3!$A$1:'Sheet3'!$K$222,MATCH("White",Sheet3!$A$1:$K$1,0),FALSE)&gt;0,VLOOKUP($I10,Sheet3!$A$1:'Sheet3'!$K$222,MATCH("White",Sheet3!$A$1:$K$1,0),FALSE),IF(VLOOKUP($I10,Sheet3!$A$1:'Sheet3'!$K$222,MATCH("Yellow",Sheet3!$A$1:$K$1,0),FALSE)&gt;0,VLOOKUP($I10,Sheet3!$A$1:'Sheet3'!$K$222,MATCH("Yellow",Sheet3!$A$1:$K$1,0),FALSE)*5,0))))),0)/VLOOKUP($I10,Sheet3!$A$1:'Sheet3'!$K$222,MATCH("Challenge",Sheet3!$A$1:'Sheet3'!$K$1,0),FALSE),IFERROR(IF(VLOOKUP($I10,Sheet3!$A$1:'Sheet3'!$K$222,MATCH("Blue",Sheet3!$A$1:$K$1,0),FALSE)&gt;0,VLOOKUP($I10,Sheet3!$A$1:'Sheet3'!$K$222,MATCH("Blue",Sheet3!$A$1:$K$1,0),FALSE)*3,IF(VLOOKUP($I10,Sheet3!$A$1:'Sheet3'!$K$222,MATCH("Purple",Sheet3!$A$1:$K$1,0),FALSE)&gt;0,VLOOKUP($I10,Sheet3!$A$1:'Sheet3'!$K$222,MATCH("Purple",Sheet3!$A$1:$K$1,0),FALSE)*4,IF(VLOOKUP($I10,Sheet3!$A$1:'Sheet3'!$K$222,MATCH("Green",Sheet3!$A$1:$K$1,0),FALSE)&gt;0,VLOOKUP($I10,Sheet3!$A$1:'Sheet3'!$K$222,MATCH("Green",Sheet3!$A$1:$K$1,0),FALSE)*2,IF(VLOOKUP($I10,Sheet3!$A$1:'Sheet3'!$K$222,MATCH("White",Sheet3!$A$1:$K$1,0),FALSE)&gt;0,VLOOKUP($I10,Sheet3!$A$1:'Sheet3'!$K$222,MATCH("White",Sheet3!$A$1:$K$1,0),FALSE),IF(VLOOKUP($I10,Sheet3!$A$1:'Sheet3'!$K$222,MATCH("Yellow",Sheet3!$A$1:$K$1,0),FALSE)&gt;0,VLOOKUP($I10,Sheet3!$A$1:'Sheet3'!$K$222,MATCH("Yellow",Sheet3!$A$1:$K$1,0),FALSE)*5,0))))),0)),0)</f>
        <v>0</v>
      </c>
      <c r="AE10">
        <f>IFERROR(IF(VLOOKUP($J10,Sheet3!$A$1:'Sheet3'!$K$222,MATCH("Challenge",Sheet3!$A$1:'Sheet3'!$K$1,0),FALSE)&gt;=1,IFERROR(IF(VLOOKUP($J10,Sheet3!$A$1:'Sheet3'!$K$222,MATCH("Blue",Sheet3!$A$1:$K$1,0),FALSE)&gt;0,VLOOKUP($J10,Sheet3!$A$1:'Sheet3'!$K$222,MATCH("Blue",Sheet3!$A$1:$K$1,0),FALSE)*3,IF(VLOOKUP($J10,Sheet3!$A$1:'Sheet3'!$K$222,MATCH("Purple",Sheet3!$A$1:$K$1,0),FALSE)&gt;0,VLOOKUP($J10,Sheet3!$A$1:'Sheet3'!$K$222,MATCH("Purple",Sheet3!$A$1:$K$1,0),FALSE)*4,IF(VLOOKUP($J10,Sheet3!$A$1:'Sheet3'!$K$222,MATCH("Green",Sheet3!$A$1:$K$1,0),FALSE)&gt;0,VLOOKUP($J10,Sheet3!$A$1:'Sheet3'!$K$222,MATCH("Green",Sheet3!$A$1:$K$1,0),FALSE)*2,IF(VLOOKUP($J10,Sheet3!$A$1:'Sheet3'!$K$222,MATCH("White",Sheet3!$A$1:$K$1,0),FALSE)&gt;0,VLOOKUP($J10,Sheet3!$A$1:'Sheet3'!$K$222,MATCH("White",Sheet3!$A$1:$K$1,0),FALSE),IF(VLOOKUP($J10,Sheet3!$A$1:'Sheet3'!$K$222,MATCH("Yellow",Sheet3!$A$1:$K$1,0),FALSE)&gt;0,VLOOKUP($J10,Sheet3!$A$1:'Sheet3'!$K$222,MATCH("Yellow",Sheet3!$A$1:$K$1,0),FALSE)*5,0))))),0)/VLOOKUP($J10,Sheet3!$A$1:'Sheet3'!$K$222,MATCH("Challenge",Sheet3!$A$1:'Sheet3'!$K$1,0),FALSE),IFERROR(IF(VLOOKUP($J10,Sheet3!$A$1:'Sheet3'!$K$222,MATCH("Blue",Sheet3!$A$1:$K$1,0),FALSE)&gt;0,VLOOKUP($J10,Sheet3!$A$1:'Sheet3'!$K$222,MATCH("Blue",Sheet3!$A$1:$K$1,0),FALSE)*3,IF(VLOOKUP($J10,Sheet3!$A$1:'Sheet3'!$K$222,MATCH("Purple",Sheet3!$A$1:$K$1,0),FALSE)&gt;0,VLOOKUP($J10,Sheet3!$A$1:'Sheet3'!$K$222,MATCH("Purple",Sheet3!$A$1:$K$1,0),FALSE)*4,IF(VLOOKUP($J10,Sheet3!$A$1:'Sheet3'!$K$222,MATCH("Green",Sheet3!$A$1:$K$1,0),FALSE)&gt;0,VLOOKUP($J10,Sheet3!$A$1:'Sheet3'!$K$222,MATCH("Green",Sheet3!$A$1:$K$1,0),FALSE)*2,IF(VLOOKUP($J10,Sheet3!$A$1:'Sheet3'!$K$222,MATCH("White",Sheet3!$A$1:$K$1,0),FALSE)&gt;0,VLOOKUP($J10,Sheet3!$A$1:'Sheet3'!$K$222,MATCH("White",Sheet3!$A$1:$K$1,0),FALSE),IF(VLOOKUP($J10,Sheet3!$A$1:'Sheet3'!$K$222,MATCH("Yellow",Sheet3!$A$1:$K$1,0),FALSE)&gt;0,VLOOKUP($J10,Sheet3!$A$1:'Sheet3'!$K$222,MATCH("Yellow",Sheet3!$A$1:$K$1,0),FALSE)*5,0))))),0)),0)+IFERROR(IF(VLOOKUP($K10,Sheet3!$A$1:'Sheet3'!$K$222,MATCH("Challenge",Sheet3!$A$1:'Sheet3'!$K$1,0),FALSE)&gt;=1,IFERROR(IF(VLOOKUP($K10,Sheet3!$A$1:'Sheet3'!$K$222,MATCH("Blue",Sheet3!$A$1:$K$1,0),FALSE)&gt;0,VLOOKUP($K10,Sheet3!$A$1:'Sheet3'!$K$222,MATCH("Blue",Sheet3!$A$1:$K$1,0),FALSE)*3,IF(VLOOKUP($K10,Sheet3!$A$1:'Sheet3'!$K$222,MATCH("Purple",Sheet3!$A$1:$K$1,0),FALSE)&gt;0,VLOOKUP($K10,Sheet3!$A$1:'Sheet3'!$K$222,MATCH("Purple",Sheet3!$A$1:$K$1,0),FALSE)*4,IF(VLOOKUP($K10,Sheet3!$A$1:'Sheet3'!$K$222,MATCH("Green",Sheet3!$A$1:$K$1,0),FALSE)&gt;0,VLOOKUP($K10,Sheet3!$A$1:'Sheet3'!$K$222,MATCH("Green",Sheet3!$A$1:$K$1,0),FALSE)*2,IF(VLOOKUP($K10,Sheet3!$A$1:'Sheet3'!$K$222,MATCH("White",Sheet3!$A$1:$K$1,0),FALSE)&gt;0,VLOOKUP($K10,Sheet3!$A$1:'Sheet3'!$K$222,MATCH("White",Sheet3!$A$1:$K$1,0),FALSE),IF(VLOOKUP($K10,Sheet3!$A$1:'Sheet3'!$K$222,MATCH("Yellow",Sheet3!$A$1:$K$1,0),FALSE)&gt;0,VLOOKUP($K10,Sheet3!$A$1:'Sheet3'!$K$222,MATCH("Yellow",Sheet3!$A$1:$K$1,0),FALSE)*5,0))))),0)/VLOOKUP($K10,Sheet3!$A$1:'Sheet3'!$K$222,MATCH("Challenge",Sheet3!$A$1:'Sheet3'!$K$1,0),FALSE),IFERROR(IF(VLOOKUP($K10,Sheet3!$A$1:'Sheet3'!$K$222,MATCH("Blue",Sheet3!$A$1:$K$1,0),FALSE)&gt;0,VLOOKUP($K10,Sheet3!$A$1:'Sheet3'!$K$222,MATCH("Blue",Sheet3!$A$1:$K$1,0),FALSE)*3,IF(VLOOKUP($K10,Sheet3!$A$1:'Sheet3'!$K$222,MATCH("Purple",Sheet3!$A$1:$K$1,0),FALSE)&gt;0,VLOOKUP($K10,Sheet3!$A$1:'Sheet3'!$K$222,MATCH("Purple",Sheet3!$A$1:$K$1,0),FALSE)*4,IF(VLOOKUP($K10,Sheet3!$A$1:'Sheet3'!$K$222,MATCH("Green",Sheet3!$A$1:$K$1,0),FALSE)&gt;0,VLOOKUP($K10,Sheet3!$A$1:'Sheet3'!$K$222,MATCH("Green",Sheet3!$A$1:$K$1,0),FALSE)*2,IF(VLOOKUP($K10,Sheet3!$A$1:'Sheet3'!$K$222,MATCH("White",Sheet3!$A$1:$K$1,0),FALSE)&gt;0,VLOOKUP($K10,Sheet3!$A$1:'Sheet3'!$K$222,MATCH("White",Sheet3!$A$1:$K$1,0),FALSE),IF(VLOOKUP($K10,Sheet3!$A$1:'Sheet3'!$K$222,MATCH("Yellow",Sheet3!$A$1:$K$1,0),FALSE)&gt;0,VLOOKUP($K10,Sheet3!$A$1:'Sheet3'!$K$222,MATCH("Yellow",Sheet3!$A$1:$K$1,0),FALSE)*5,0))))),0)),0)</f>
        <v>0</v>
      </c>
      <c r="AF10">
        <f>IFERROR(IF(VLOOKUP($L10,Sheet3!$A$1:'Sheet3'!$K$222,MATCH("Challenge",Sheet3!$A$1:'Sheet3'!$K$1,0),FALSE)&gt;=1,IFERROR(IF(VLOOKUP($L10,Sheet3!$A$1:'Sheet3'!$K$222,MATCH("Blue",Sheet3!$A$1:$K$1,0),FALSE)&gt;0,VLOOKUP($L10,Sheet3!$A$1:'Sheet3'!$K$222,MATCH("Blue",Sheet3!$A$1:$K$1,0),FALSE)*3,IF(VLOOKUP($L10,Sheet3!$A$1:'Sheet3'!$K$222,MATCH("Purple",Sheet3!$A$1:$K$1,0),FALSE)&gt;0,VLOOKUP($L10,Sheet3!$A$1:'Sheet3'!$K$222,MATCH("Purple",Sheet3!$A$1:$K$1,0),FALSE)*4,IF(VLOOKUP($L10,Sheet3!$A$1:'Sheet3'!$K$222,MATCH("Green",Sheet3!$A$1:$K$1,0),FALSE)&gt;0,VLOOKUP($L10,Sheet3!$A$1:'Sheet3'!$K$222,MATCH("Green",Sheet3!$A$1:$K$1,0),FALSE)*2,IF(VLOOKUP($L10,Sheet3!$A$1:'Sheet3'!$K$222,MATCH("White",Sheet3!$A$1:$K$1,0),FALSE)&gt;0,VLOOKUP($L10,Sheet3!$A$1:'Sheet3'!$K$222,MATCH("White",Sheet3!$A$1:$K$1,0),FALSE),IF(VLOOKUP($L10,Sheet3!$A$1:'Sheet3'!$K$222,MATCH("Yellow",Sheet3!$A$1:$K$1,0),FALSE)&gt;0,VLOOKUP($L10,Sheet3!$A$1:'Sheet3'!$K$222,MATCH("Yellow",Sheet3!$A$1:$K$1,0),FALSE)*5,0))))),0)/VLOOKUP($L10,Sheet3!$A$1:'Sheet3'!$K$222,MATCH("Challenge",Sheet3!$A$1:'Sheet3'!$K$1,0),FALSE),IFERROR(IF(VLOOKUP($L10,Sheet3!$A$1:'Sheet3'!$K$222,MATCH("Blue",Sheet3!$A$1:$K$1,0),FALSE)&gt;0,VLOOKUP($L10,Sheet3!$A$1:'Sheet3'!$K$222,MATCH("Blue",Sheet3!$A$1:$K$1,0),FALSE)*3,IF(VLOOKUP($L10,Sheet3!$A$1:'Sheet3'!$K$222,MATCH("Purple",Sheet3!$A$1:$K$1,0),FALSE)&gt;0,VLOOKUP($L10,Sheet3!$A$1:'Sheet3'!$K$222,MATCH("Purple",Sheet3!$A$1:$K$1,0),FALSE)*4,IF(VLOOKUP($L10,Sheet3!$A$1:'Sheet3'!$K$222,MATCH("Green",Sheet3!$A$1:$K$1,0),FALSE)&gt;0,VLOOKUP($L10,Sheet3!$A$1:'Sheet3'!$K$222,MATCH("Green",Sheet3!$A$1:$K$1,0),FALSE)*2,IF(VLOOKUP($L10,Sheet3!$A$1:'Sheet3'!$K$222,MATCH("White",Sheet3!$A$1:$K$1,0),FALSE)&gt;0,VLOOKUP($L10,Sheet3!$A$1:'Sheet3'!$K$222,MATCH("White",Sheet3!$A$1:$K$1,0),FALSE),IF(VLOOKUP($L10,Sheet3!$A$1:'Sheet3'!$K$222,MATCH("Yellow",Sheet3!$A$1:$K$1,0),FALSE)&gt;0,VLOOKUP($L10,Sheet3!$A$1:'Sheet3'!$K$222,MATCH("Yellow",Sheet3!$A$1:$K$1,0),FALSE)*5,0))))),0)),0)+IFERROR(IF(VLOOKUP($M10,Sheet3!$A$1:'Sheet3'!$K$222,MATCH("Challenge",Sheet3!$A$1:'Sheet3'!$K$1,0),FALSE)&gt;=1,IFERROR(IF(VLOOKUP($M10,Sheet3!$A$1:'Sheet3'!$K$222,MATCH("Blue",Sheet3!$A$1:$K$1,0),FALSE)&gt;0,VLOOKUP($M10,Sheet3!$A$1:'Sheet3'!$K$222,MATCH("Blue",Sheet3!$A$1:$K$1,0),FALSE)*3,IF(VLOOKUP($M10,Sheet3!$A$1:'Sheet3'!$K$222,MATCH("Purple",Sheet3!$A$1:$K$1,0),FALSE)&gt;0,VLOOKUP($M10,Sheet3!$A$1:'Sheet3'!$K$222,MATCH("Purple",Sheet3!$A$1:$K$1,0),FALSE)*4,IF(VLOOKUP($M10,Sheet3!$A$1:'Sheet3'!$K$222,MATCH("Green",Sheet3!$A$1:$K$1,0),FALSE)&gt;0,VLOOKUP($M10,Sheet3!$A$1:'Sheet3'!$K$222,MATCH("Green",Sheet3!$A$1:$K$1,0),FALSE)*2,IF(VLOOKUP($M10,Sheet3!$A$1:'Sheet3'!$K$222,MATCH("White",Sheet3!$A$1:$K$1,0),FALSE)&gt;0,VLOOKUP($M10,Sheet3!$A$1:'Sheet3'!$K$222,MATCH("White",Sheet3!$A$1:$K$1,0),FALSE),IF(VLOOKUP($M10,Sheet3!$A$1:'Sheet3'!$K$222,MATCH("Yellow",Sheet3!$A$1:$K$1,0),FALSE)&gt;0,VLOOKUP($M10,Sheet3!$A$1:'Sheet3'!$K$222,MATCH("Yellow",Sheet3!$A$1:$K$1,0),FALSE)*5,0))))),0)/VLOOKUP($M10,Sheet3!$A$1:'Sheet3'!$K$222,MATCH("Challenge",Sheet3!$A$1:'Sheet3'!$K$1,0),FALSE),IFERROR(IF(VLOOKUP($M10,Sheet3!$A$1:'Sheet3'!$K$222,MATCH("Blue",Sheet3!$A$1:$K$1,0),FALSE)&gt;0,VLOOKUP($M10,Sheet3!$A$1:'Sheet3'!$K$222,MATCH("Blue",Sheet3!$A$1:$K$1,0),FALSE)*3,IF(VLOOKUP($M10,Sheet3!$A$1:'Sheet3'!$K$222,MATCH("Purple",Sheet3!$A$1:$K$1,0),FALSE)&gt;0,VLOOKUP($M10,Sheet3!$A$1:'Sheet3'!$K$222,MATCH("Purple",Sheet3!$A$1:$K$1,0),FALSE)*4,IF(VLOOKUP($M10,Sheet3!$A$1:'Sheet3'!$K$222,MATCH("Green",Sheet3!$A$1:$K$1,0),FALSE)&gt;0,VLOOKUP($M10,Sheet3!$A$1:'Sheet3'!$K$222,MATCH("Green",Sheet3!$A$1:$K$1,0),FALSE)*2,IF(VLOOKUP($M10,Sheet3!$A$1:'Sheet3'!$K$222,MATCH("White",Sheet3!$A$1:$K$1,0),FALSE)&gt;0,VLOOKUP($M10,Sheet3!$A$1:'Sheet3'!$K$222,MATCH("White",Sheet3!$A$1:$K$1,0),FALSE),IF(VLOOKUP($M10,Sheet3!$A$1:'Sheet3'!$K$222,MATCH("Yellow",Sheet3!$A$1:$K$1,0),FALSE)&gt;0,VLOOKUP($M10,Sheet3!$A$1:'Sheet3'!$K$222,MATCH("Yellow",Sheet3!$A$1:$K$1,0),FALSE)*5,0))))),0)),0)</f>
        <v>0</v>
      </c>
      <c r="AG10">
        <f>IFERROR(IF(VLOOKUP($N10,Sheet3!$A$1:'Sheet3'!$K$222,MATCH("Challenge",Sheet3!$A$1:'Sheet3'!$K$1,0),FALSE)&gt;=1,IFERROR(IF(VLOOKUP($N10,Sheet3!$A$1:'Sheet3'!$K$222,MATCH("Blue",Sheet3!$A$1:$K$1,0),FALSE)&gt;0,VLOOKUP($N10,Sheet3!$A$1:'Sheet3'!$K$222,MATCH("Blue",Sheet3!$A$1:$K$1,0),FALSE)*3,IF(VLOOKUP($N10,Sheet3!$A$1:'Sheet3'!$K$222,MATCH("Purple",Sheet3!$A$1:$K$1,0),FALSE)&gt;0,VLOOKUP($N10,Sheet3!$A$1:'Sheet3'!$K$222,MATCH("Purple",Sheet3!$A$1:$K$1,0),FALSE)*4,IF(VLOOKUP($N10,Sheet3!$A$1:'Sheet3'!$K$222,MATCH("Green",Sheet3!$A$1:$K$1,0),FALSE)&gt;0,VLOOKUP($N10,Sheet3!$A$1:'Sheet3'!$K$222,MATCH("Green",Sheet3!$A$1:$K$1,0),FALSE)*2,IF(VLOOKUP($N10,Sheet3!$A$1:'Sheet3'!$K$222,MATCH("White",Sheet3!$A$1:$K$1,0),FALSE)&gt;0,VLOOKUP($N10,Sheet3!$A$1:'Sheet3'!$K$222,MATCH("White",Sheet3!$A$1:$K$1,0),FALSE),IF(VLOOKUP($N10,Sheet3!$A$1:'Sheet3'!$K$222,MATCH("Yellow",Sheet3!$A$1:$K$1,0),FALSE)&gt;0,VLOOKUP($N10,Sheet3!$A$1:'Sheet3'!$K$222,MATCH("Yellow",Sheet3!$A$1:$K$1,0),FALSE)*5,0))))),0)/VLOOKUP($N10,Sheet3!$A$1:'Sheet3'!$K$222,MATCH("Challenge",Sheet3!$A$1:'Sheet3'!$K$1,0),FALSE),IFERROR(IF(VLOOKUP($N10,Sheet3!$A$1:'Sheet3'!$K$222,MATCH("Blue",Sheet3!$A$1:$K$1,0),FALSE)&gt;0,VLOOKUP($N10,Sheet3!$A$1:'Sheet3'!$K$222,MATCH("Blue",Sheet3!$A$1:$K$1,0),FALSE)*3,IF(VLOOKUP($N10,Sheet3!$A$1:'Sheet3'!$K$222,MATCH("Purple",Sheet3!$A$1:$K$1,0),FALSE)&gt;0,VLOOKUP($N10,Sheet3!$A$1:'Sheet3'!$K$222,MATCH("Purple",Sheet3!$A$1:$K$1,0),FALSE)*4,IF(VLOOKUP($N10,Sheet3!$A$1:'Sheet3'!$K$222,MATCH("Green",Sheet3!$A$1:$K$1,0),FALSE)&gt;0,VLOOKUP($N10,Sheet3!$A$1:'Sheet3'!$K$222,MATCH("Green",Sheet3!$A$1:$K$1,0),FALSE)*2,IF(VLOOKUP($N10,Sheet3!$A$1:'Sheet3'!$K$222,MATCH("White",Sheet3!$A$1:$K$1,0),FALSE)&gt;0,VLOOKUP($N10,Sheet3!$A$1:'Sheet3'!$K$222,MATCH("White",Sheet3!$A$1:$K$1,0),FALSE),IF(VLOOKUP($N10,Sheet3!$A$1:'Sheet3'!$K$222,MATCH("Yellow",Sheet3!$A$1:$K$1,0),FALSE)&gt;0,VLOOKUP($N10,Sheet3!$A$1:'Sheet3'!$K$222,MATCH("Yellow",Sheet3!$A$1:$K$1,0),FALSE)*5,0))))),0)),0)+IFERROR(IF(VLOOKUP($O10,Sheet3!$A$1:'Sheet3'!$K$222,MATCH("Challenge",Sheet3!$A$1:'Sheet3'!$K$1,0),FALSE)&gt;=1,IFERROR(IF(VLOOKUP($O10,Sheet3!$A$1:'Sheet3'!$K$222,MATCH("Blue",Sheet3!$A$1:$K$1,0),FALSE)&gt;0,VLOOKUP($O10,Sheet3!$A$1:'Sheet3'!$K$222,MATCH("Blue",Sheet3!$A$1:$K$1,0),FALSE)*3,IF(VLOOKUP($O10,Sheet3!$A$1:'Sheet3'!$K$222,MATCH("Purple",Sheet3!$A$1:$K$1,0),FALSE)&gt;0,VLOOKUP($O10,Sheet3!$A$1:'Sheet3'!$K$222,MATCH("Purple",Sheet3!$A$1:$K$1,0),FALSE)*4,IF(VLOOKUP($O10,Sheet3!$A$1:'Sheet3'!$K$222,MATCH("Green",Sheet3!$A$1:$K$1,0),FALSE)&gt;0,VLOOKUP($O10,Sheet3!$A$1:'Sheet3'!$K$222,MATCH("Green",Sheet3!$A$1:$K$1,0),FALSE)*2,IF(VLOOKUP($O10,Sheet3!$A$1:'Sheet3'!$K$222,MATCH("White",Sheet3!$A$1:$K$1,0),FALSE)&gt;0,VLOOKUP($O10,Sheet3!$A$1:'Sheet3'!$K$222,MATCH("White",Sheet3!$A$1:$K$1,0),FALSE),IF(VLOOKUP($O10,Sheet3!$A$1:'Sheet3'!$K$222,MATCH("Yellow",Sheet3!$A$1:$K$1,0),FALSE)&gt;0,VLOOKUP($O10,Sheet3!$A$1:'Sheet3'!$K$222,MATCH("Yellow",Sheet3!$A$1:$K$1,0),FALSE)*5,0))))),0)/VLOOKUP($O10,Sheet3!$A$1:'Sheet3'!$K$222,MATCH("Challenge",Sheet3!$A$1:'Sheet3'!$K$1,0),FALSE),IFERROR(IF(VLOOKUP($O10,Sheet3!$A$1:'Sheet3'!$K$222,MATCH("Blue",Sheet3!$A$1:$K$1,0),FALSE)&gt;0,VLOOKUP($O10,Sheet3!$A$1:'Sheet3'!$K$222,MATCH("Blue",Sheet3!$A$1:$K$1,0),FALSE)*3,IF(VLOOKUP($O10,Sheet3!$A$1:'Sheet3'!$K$222,MATCH("Purple",Sheet3!$A$1:$K$1,0),FALSE)&gt;0,VLOOKUP($O10,Sheet3!$A$1:'Sheet3'!$K$222,MATCH("Purple",Sheet3!$A$1:$K$1,0),FALSE)*4,IF(VLOOKUP($O10,Sheet3!$A$1:'Sheet3'!$K$222,MATCH("Green",Sheet3!$A$1:$K$1,0),FALSE)&gt;0,VLOOKUP($O10,Sheet3!$A$1:'Sheet3'!$K$222,MATCH("Green",Sheet3!$A$1:$K$1,0),FALSE)*2,IF(VLOOKUP($O10,Sheet3!$A$1:'Sheet3'!$K$222,MATCH("White",Sheet3!$A$1:$K$1,0),FALSE)&gt;0,VLOOKUP($O10,Sheet3!$A$1:'Sheet3'!$K$222,MATCH("White",Sheet3!$A$1:$K$1,0),FALSE),IF(VLOOKUP($O10,Sheet3!$A$1:'Sheet3'!$K$222,MATCH("Yellow",Sheet3!$A$1:$K$1,0),FALSE)&gt;0,VLOOKUP($O10,Sheet3!$A$1:'Sheet3'!$K$222,MATCH("Yellow",Sheet3!$A$1:$K$1,0),FALSE)*5,0))))),0)),0)</f>
        <v>0</v>
      </c>
      <c r="AH10">
        <f>VLOOKUP($D10,Sheet3!$A$1:'Sheet3'!$K$222,4,FALSE)</f>
        <v>0</v>
      </c>
      <c r="AI10">
        <f>VLOOKUP($D10,Sheet3!$A$1:'Sheet3'!$K$222,5,FALSE)</f>
        <v>0</v>
      </c>
    </row>
    <row r="11" spans="1:35" x14ac:dyDescent="0.25">
      <c r="A11" t="s">
        <v>135</v>
      </c>
      <c r="B11">
        <f>INDEX('Ingredients(Full)'!$A$1:$AA$180,MATCH(Score!$A11,'Ingredients(Full)'!$A$1:$A$180,0),MATCH(Score!B$1,'Ingredients(Full)'!$A$1:$AA$1,0))</f>
        <v>3</v>
      </c>
      <c r="C11">
        <f t="shared" si="0"/>
        <v>3</v>
      </c>
      <c r="D11" t="str">
        <f>IF(D$1&lt;=$B11,INDEX('Ingredients(Full)'!$A$1:$AA$180,MATCH(Score!$A11,'Ingredients(Full)'!$A$1:$A$180,0),MATCH(Score!D$1,'Ingredients(Full)'!$A$1:$AA$1,0)),"")</f>
        <v>Mk 1 Chiewab Hypo Syringe Prototype</v>
      </c>
      <c r="E11" t="str">
        <f>IF(E$1&lt;=$B11,INDEX('Ingredients(Full)'!$A$1:$AA$140,MATCH(Score!$A11,'Ingredients(Full)'!$A$1:$A$140,0),MATCH(Score!E$1,'Ingredients(Full)'!$A$1:$AA$1,0)),"")</f>
        <v>Mk 1 Nubian Security Scanner</v>
      </c>
      <c r="F11" t="str">
        <f>IF(F$1&lt;=$B11,INDEX('Ingredients(Full)'!$A$1:$AA$140,MATCH(Score!$A11,'Ingredients(Full)'!$A$1:$A$140,0),MATCH(Score!F$1,'Ingredients(Full)'!$A$1:$AA$1,0)),"")</f>
        <v>Mk 1 Neuro-Saav Electrobinoculars</v>
      </c>
      <c r="G11" t="str">
        <f>IF(G$1&lt;=$B11,INDEX('Ingredients(Full)'!$A$1:$AA$140,MATCH(Score!$A11,'Ingredients(Full)'!$A$1:$A$140,0),MATCH(Score!G$1,'Ingredients(Full)'!$A$1:$AA$1,0)),"")</f>
        <v/>
      </c>
      <c r="H11" t="str">
        <f>IF(H$1&lt;=$B11,INDEX('Ingredients(Full)'!$A$1:$AA$140,MATCH(Score!$A11,'Ingredients(Full)'!$A$1:$A$140,0),MATCH(Score!H$1,'Ingredients(Full)'!$A$1:$AA$1,0)),"")</f>
        <v/>
      </c>
      <c r="I11" t="str">
        <f>IF(I$1&lt;=$B11,INDEX('Ingredients(Full)'!$A$1:$AA$140,MATCH(Score!$A11,'Ingredients(Full)'!$A$1:$A$140,0),MATCH(Score!I$1,'Ingredients(Full)'!$A$1:$AA$1,0)),"")</f>
        <v/>
      </c>
      <c r="J11" t="str">
        <f>IF(J$1&lt;=$B11,INDEX('Ingredients(Full)'!$A$1:$AA$140,MATCH(Score!$A11,'Ingredients(Full)'!$A$1:$A$140,0),MATCH(Score!J$1,'Ingredients(Full)'!$A$1:$AA$1,0)),"")</f>
        <v/>
      </c>
      <c r="K11" t="str">
        <f>IF(K$1&lt;=$B11,INDEX('Ingredients(Full)'!$A$1:$AA$140,MATCH(Score!$A11,'Ingredients(Full)'!$A$1:$A$140,0),MATCH(Score!K$1,'Ingredients(Full)'!$A$1:$AA$1,0)),"")</f>
        <v/>
      </c>
      <c r="L11" t="str">
        <f>IF(L$1&lt;=$B11,INDEX('Ingredients(Full)'!$A$1:$AA$140,MATCH(Score!$A11,'Ingredients(Full)'!$A$1:$A$140,0),MATCH(Score!L$1,'Ingredients(Full)'!$A$1:$AA$1,0)),"")</f>
        <v/>
      </c>
      <c r="M11" t="str">
        <f>IF(M$1&lt;=$B11,INDEX('Ingredients(Full)'!$A$1:$AA$140,MATCH(Score!$A11,'Ingredients(Full)'!$A$1:$A$140,0),MATCH(Score!M$1,'Ingredients(Full)'!$A$1:$AA$1,0)),"")</f>
        <v/>
      </c>
      <c r="N11" t="str">
        <f>IF(N$1&lt;=$B11,INDEX('Ingredients(Full)'!$A$1:$AA$140,MATCH(Score!$A11,'Ingredients(Full)'!$A$1:$A$140,0),MATCH(Score!N$1,'Ingredients(Full)'!$A$1:$AA$1,0)),"")</f>
        <v/>
      </c>
      <c r="O11" t="str">
        <f>IF(O$1&lt;=$B11,INDEX('Ingredients(Full)'!$A$1:$AA$140,MATCH(Score!$A11,'Ingredients(Full)'!$A$1:$A$140,0),MATCH(Score!O$1,'Ingredients(Full)'!$A$1:$AA$1,0)),"")</f>
        <v/>
      </c>
      <c r="P11">
        <f>IF(VALUE(RIGHT(P$1,LEN(P$1)-1))&lt;=$B11,INDEX('Ingredients(Full)'!$A$1:$AA$140,MATCH(Score!$A11,'Ingredients(Full)'!$A$1:$A$140,0),MATCH(Score!P$1,'Ingredients(Full)'!$A$1:$AA$1,0)),"")</f>
        <v>1</v>
      </c>
      <c r="Q11">
        <f>IF(VALUE(RIGHT(Q$1,LEN(Q$1)-1))&lt;=$B11,INDEX('Ingredients(Full)'!$A$1:$AA$140,MATCH(Score!$A11,'Ingredients(Full)'!$A$1:$A$140,0),MATCH(Score!Q$1,'Ingredients(Full)'!$A$1:$AA$1,0)),"")</f>
        <v>1</v>
      </c>
      <c r="R11">
        <f>IF(VALUE(RIGHT(R$1,LEN(R$1)-1))&lt;=$B11,INDEX('Ingredients(Full)'!$A$1:$AA$140,MATCH(Score!$A11,'Ingredients(Full)'!$A$1:$A$140,0),MATCH(Score!R$1,'Ingredients(Full)'!$A$1:$AA$1,0)),"")</f>
        <v>1</v>
      </c>
      <c r="S11" t="str">
        <f>IF(VALUE(RIGHT(S$1,LEN(S$1)-1))&lt;=$B11,INDEX('Ingredients(Full)'!$A$1:$AA$140,MATCH(Score!$A11,'Ingredients(Full)'!$A$1:$A$140,0),MATCH(Score!S$1,'Ingredients(Full)'!$A$1:$AA$1,0)),"")</f>
        <v/>
      </c>
      <c r="T11" t="str">
        <f>IF(VALUE(RIGHT(T$1,LEN(T$1)-1))&lt;=$B11,INDEX('Ingredients(Full)'!$A$1:$AA$140,MATCH(Score!$A11,'Ingredients(Full)'!$A$1:$A$140,0),MATCH(Score!T$1,'Ingredients(Full)'!$A$1:$AA$1,0)),"")</f>
        <v/>
      </c>
      <c r="U11" t="str">
        <f>IF(VALUE(RIGHT(U$1,LEN(U$1)-1))&lt;=$B11,INDEX('Ingredients(Full)'!$A$1:$AA$140,MATCH(Score!$A11,'Ingredients(Full)'!$A$1:$A$140,0),MATCH(Score!U$1,'Ingredients(Full)'!$A$1:$AA$1,0)),"")</f>
        <v/>
      </c>
      <c r="V11" t="str">
        <f>IF(VALUE(RIGHT(V$1,LEN(V$1)-1))&lt;=$B11,INDEX('Ingredients(Full)'!$A$1:$AA$140,MATCH(Score!$A11,'Ingredients(Full)'!$A$1:$A$140,0),MATCH(Score!V$1,'Ingredients(Full)'!$A$1:$AA$1,0)),"")</f>
        <v/>
      </c>
      <c r="W11" t="str">
        <f>IF(VALUE(RIGHT(W$1,LEN(W$1)-1))&lt;=$B11,INDEX('Ingredients(Full)'!$A$1:$AA$140,MATCH(Score!$A11,'Ingredients(Full)'!$A$1:$A$140,0),MATCH(Score!W$1,'Ingredients(Full)'!$A$1:$AA$1,0)),"")</f>
        <v/>
      </c>
      <c r="X11" t="str">
        <f>IF(VALUE(RIGHT(X$1,LEN(X$1)-1))&lt;=$B11,INDEX('Ingredients(Full)'!$A$1:$AA$140,MATCH(Score!$A11,'Ingredients(Full)'!$A$1:$A$140,0),MATCH(Score!X$1,'Ingredients(Full)'!$A$1:$AA$1,0)),"")</f>
        <v/>
      </c>
      <c r="Y11" t="str">
        <f>IF(VALUE(RIGHT(Y$1,LEN(Y$1)-1))&lt;=$B11,INDEX('Ingredients(Full)'!$A$1:$AA$140,MATCH(Score!$A11,'Ingredients(Full)'!$A$1:$A$140,0),MATCH(Score!Y$1,'Ingredients(Full)'!$A$1:$AA$1,0)),"")</f>
        <v/>
      </c>
      <c r="Z11" t="str">
        <f>IF(VALUE(RIGHT(Z$1,LEN(Z$1)-1))&lt;=$B11,INDEX('Ingredients(Full)'!$A$1:$AA$140,MATCH(Score!$A11,'Ingredients(Full)'!$A$1:$A$140,0),MATCH(Score!Z$1,'Ingredients(Full)'!$A$1:$AA$1,0)),"")</f>
        <v/>
      </c>
      <c r="AA11" t="str">
        <f>IF(VALUE(RIGHT(AA$1,LEN(AA$1)-1))&lt;=$B11,INDEX('Ingredients(Full)'!$A$1:$AA$140,MATCH(Score!$A11,'Ingredients(Full)'!$A$1:$A$140,0),MATCH(Score!AA$1,'Ingredients(Full)'!$A$1:$AA$1,0)),"")</f>
        <v/>
      </c>
      <c r="AB11">
        <f>IFERROR(IF(VLOOKUP($D11,Sheet3!$A$1:'Sheet3'!$K$222,MATCH("Challenge",Sheet3!$A$1:'Sheet3'!$K$1,0),FALSE)&gt;=1,IFERROR(IF(VLOOKUP($D11,Sheet3!$A$1:'Sheet3'!$K$222,MATCH("Blue",Sheet3!$A$1:$K$1,0),FALSE)&gt;0,VLOOKUP($D11,Sheet3!$A$1:'Sheet3'!$K$222,MATCH("Blue",Sheet3!$A$1:$K$1,0),FALSE)*3,IF(VLOOKUP($D11,Sheet3!$A$1:'Sheet3'!$K$222,MATCH("Purple",Sheet3!$A$1:$K$1,0),FALSE)&gt;0,VLOOKUP($D11,Sheet3!$A$1:'Sheet3'!$K$222,MATCH("Purple",Sheet3!$A$1:$K$1,0),FALSE)*4,IF(VLOOKUP($D11,Sheet3!$A$1:'Sheet3'!$K$222,MATCH("Green",Sheet3!$A$1:$K$1,0),FALSE)&gt;0,VLOOKUP($D11,Sheet3!$A$1:'Sheet3'!$K$222,MATCH("Green",Sheet3!$A$1:$K$1,0),FALSE)*2,IF(VLOOKUP($D11,Sheet3!$A$1:'Sheet3'!$K$222,MATCH("White",Sheet3!$A$1:$K$1,0),FALSE)&gt;0,VLOOKUP($D11,Sheet3!$A$1:'Sheet3'!$K$222,MATCH("White",Sheet3!$A$1:$K$1,0),FALSE),IF(VLOOKUP($D11,Sheet3!$A$1:'Sheet3'!$K$222,MATCH("Yellow",Sheet3!$A$1:$K$1,0),FALSE)&gt;0,VLOOKUP($D11,Sheet3!$A$1:'Sheet3'!$K$222,MATCH("Yellow",Sheet3!$A$1:$K$1,0),FALSE)*2.5,0))))),0)/VLOOKUP($D11,Sheet3!$A$1:'Sheet3'!$K$222,MATCH("Challenge",Sheet3!$A$1:'Sheet3'!$K$1,0),FALSE),IFERROR(IF(VLOOKUP($D11,Sheet3!$A$1:'Sheet3'!$K$222,MATCH("Blue",Sheet3!$A$1:$K$1,0),FALSE)&gt;0,VLOOKUP($D11,Sheet3!$A$1:'Sheet3'!$K$222,MATCH("Blue",Sheet3!$A$1:$K$1,0),FALSE)*3,IF(VLOOKUP($D11,Sheet3!$A$1:'Sheet3'!$K$222,MATCH("Purple",Sheet3!$A$1:$K$1,0),FALSE)&gt;0,VLOOKUP($D11,Sheet3!$A$1:'Sheet3'!$K$222,MATCH("Purple",Sheet3!$A$1:$K$1,0),FALSE)*4,IF(VLOOKUP($D11,Sheet3!$A$1:'Sheet3'!$K$222,MATCH("Green",Sheet3!$A$1:$K$1,0),FALSE)&gt;0,VLOOKUP($D11,Sheet3!$A$1:'Sheet3'!$K$222,MATCH("Green",Sheet3!$A$1:$K$1,0),FALSE)*2,IF(VLOOKUP($D11,Sheet3!$A$1:'Sheet3'!$K$222,MATCH("White",Sheet3!$A$1:$K$1,0),FALSE)&gt;0,VLOOKUP($D11,Sheet3!$A$1:'Sheet3'!$K$222,MATCH("White",Sheet3!$A$1:$K$1,0),FALSE),IF(VLOOKUP($D11,Sheet3!$A$1:'Sheet3'!$K$222,MATCH("Yellow",Sheet3!$A$1:$K$1,0),FALSE)&gt;0,VLOOKUP($D11,Sheet3!$A$1:'Sheet3'!$K$222,MATCH("Yellow",Sheet3!$A$1:$K$1,0),FALSE)*2.5,0))))),0)),0)+IFERROR(IF(VLOOKUP($E11,Sheet3!$A$1:'Sheet3'!$K$222,MATCH("Challenge",Sheet3!$A$1:'Sheet3'!$K$1,0),FALSE)&gt;=1,IFERROR(IF(VLOOKUP($E11,Sheet3!$A$1:'Sheet3'!$K$222,MATCH("Blue",Sheet3!$A$1:$K$1,0),FALSE)&gt;0,VLOOKUP($E11,Sheet3!$A$1:'Sheet3'!$K$222,MATCH("Blue",Sheet3!$A$1:$K$1,0),FALSE)*3,IF(VLOOKUP($E11,Sheet3!$A$1:'Sheet3'!$K$222,MATCH("Purple",Sheet3!$A$1:$K$1,0),FALSE)&gt;0,VLOOKUP($E11,Sheet3!$A$1:'Sheet3'!$K$222,MATCH("Purple",Sheet3!$A$1:$K$1,0),FALSE)*4,IF(VLOOKUP($E11,Sheet3!$A$1:'Sheet3'!$K$222,MATCH("Green",Sheet3!$A$1:$K$1,0),FALSE)&gt;0,VLOOKUP($E11,Sheet3!$A$1:'Sheet3'!$K$222,MATCH("Green",Sheet3!$A$1:$K$1,0),FALSE)*2,IF(VLOOKUP($E11,Sheet3!$A$1:'Sheet3'!$K$222,MATCH("White",Sheet3!$A$1:$K$1,0),FALSE)&gt;0,VLOOKUP($E11,Sheet3!$A$1:'Sheet3'!$K$222,MATCH("White",Sheet3!$A$1:$K$1,0),FALSE),IF(VLOOKUP($E11,Sheet3!$A$1:'Sheet3'!$K$222,MATCH("Yellow",Sheet3!$A$1:$K$1,0),FALSE)&gt;0,VLOOKUP($E11,Sheet3!$A$1:'Sheet3'!$K$222,MATCH("Yellow",Sheet3!$A$1:$K$1,0),FALSE)*2.5,0))))),0)/VLOOKUP($E11,Sheet3!$A$1:'Sheet3'!$K$222,MATCH("Challenge",Sheet3!$A$1:'Sheet3'!$K$1,0),FALSE),IFERROR(IF(VLOOKUP($E11,Sheet3!$A$1:'Sheet3'!$K$222,MATCH("Blue",Sheet3!$A$1:$K$1,0),FALSE)&gt;0,VLOOKUP($E11,Sheet3!$A$1:'Sheet3'!$K$222,MATCH("Blue",Sheet3!$A$1:$K$1,0),FALSE)*3,IF(VLOOKUP($E11,Sheet3!$A$1:'Sheet3'!$K$222,MATCH("Purple",Sheet3!$A$1:$K$1,0),FALSE)&gt;0,VLOOKUP($E11,Sheet3!$A$1:'Sheet3'!$K$222,MATCH("Purple",Sheet3!$A$1:$K$1,0),FALSE)*4,IF(VLOOKUP($E11,Sheet3!$A$1:'Sheet3'!$K$222,MATCH("Green",Sheet3!$A$1:$K$1,0),FALSE)&gt;0,VLOOKUP($E11,Sheet3!$A$1:'Sheet3'!$K$222,MATCH("Green",Sheet3!$A$1:$K$1,0),FALSE)*2,IF(VLOOKUP($E11,Sheet3!$A$1:'Sheet3'!$K$222,MATCH("White",Sheet3!$A$1:$K$1,0),FALSE)&gt;0,VLOOKUP($E11,Sheet3!$A$1:'Sheet3'!$K$222,MATCH("White",Sheet3!$A$1:$K$1,0),FALSE),IF(VLOOKUP($E11,Sheet3!$A$1:'Sheet3'!$K$222,MATCH("Yellow",Sheet3!$A$1:$K$1,0),FALSE)&gt;0,VLOOKUP($E11,Sheet3!$A$1:'Sheet3'!$K$222,MATCH("Yellow",Sheet3!$A$1:$K$1,0),FALSE)*2.5,0))))),0)),0)</f>
        <v>2</v>
      </c>
      <c r="AC11">
        <f>IFERROR(IF(VLOOKUP($F11,Sheet3!$A$1:'Sheet3'!$K$222,MATCH("Challenge",Sheet3!$A$1:'Sheet3'!$K$1,0),FALSE)&gt;=1,IFERROR(IF(VLOOKUP($F11,Sheet3!$A$1:'Sheet3'!$K$222,MATCH("Blue",Sheet3!$A$1:$K$1,0),FALSE)&gt;0,VLOOKUP($F11,Sheet3!$A$1:'Sheet3'!$K$222,MATCH("Blue",Sheet3!$A$1:$K$1,0),FALSE)*3,IF(VLOOKUP($F11,Sheet3!$A$1:'Sheet3'!$K$222,MATCH("Purple",Sheet3!$A$1:$K$1,0),FALSE)&gt;0,VLOOKUP($F11,Sheet3!$A$1:'Sheet3'!$K$222,MATCH("Purple",Sheet3!$A$1:$K$1,0),FALSE)*4,IF(VLOOKUP($F11,Sheet3!$A$1:'Sheet3'!$K$222,MATCH("Green",Sheet3!$A$1:$K$1,0),FALSE)&gt;0,VLOOKUP($F11,Sheet3!$A$1:'Sheet3'!$K$222,MATCH("Green",Sheet3!$A$1:$K$1,0),FALSE)*2,IF(VLOOKUP($F11,Sheet3!$A$1:'Sheet3'!$K$222,MATCH("White",Sheet3!$A$1:$K$1,0),FALSE)&gt;0,VLOOKUP($F11,Sheet3!$A$1:'Sheet3'!$K$222,MATCH("White",Sheet3!$A$1:$K$1,0),FALSE),IF(VLOOKUP($F11,Sheet3!$A$1:'Sheet3'!$K$222,MATCH("Yellow",Sheet3!$A$1:$K$1,0),FALSE)&gt;0,VLOOKUP($F11,Sheet3!$A$1:'Sheet3'!$K$222,MATCH("Yellow",Sheet3!$A$1:$K$1,0),FALSE)*5,0))))),0)/VLOOKUP($F11,Sheet3!$A$1:'Sheet3'!$K$222,MATCH("Challenge",Sheet3!$A$1:'Sheet3'!$K$1,0),FALSE),IFERROR(IF(VLOOKUP($F11,Sheet3!$A$1:'Sheet3'!$K$222,MATCH("Blue",Sheet3!$A$1:$K$1,0),FALSE)&gt;0,VLOOKUP($F11,Sheet3!$A$1:'Sheet3'!$K$222,MATCH("Blue",Sheet3!$A$1:$K$1,0),FALSE)*3,IF(VLOOKUP($F11,Sheet3!$A$1:'Sheet3'!$K$222,MATCH("Purple",Sheet3!$A$1:$K$1,0),FALSE)&gt;0,VLOOKUP($F11,Sheet3!$A$1:'Sheet3'!$K$222,MATCH("Purple",Sheet3!$A$1:$K$1,0),FALSE)*4,IF(VLOOKUP($F11,Sheet3!$A$1:'Sheet3'!$K$222,MATCH("Green",Sheet3!$A$1:$K$1,0),FALSE)&gt;0,VLOOKUP($F11,Sheet3!$A$1:'Sheet3'!$K$222,MATCH("Green",Sheet3!$A$1:$K$1,0),FALSE)*2,IF(VLOOKUP($F11,Sheet3!$A$1:'Sheet3'!$K$222,MATCH("White",Sheet3!$A$1:$K$1,0),FALSE)&gt;0,VLOOKUP($F11,Sheet3!$A$1:'Sheet3'!$K$222,MATCH("White",Sheet3!$A$1:$K$1,0),FALSE),IF(VLOOKUP($F11,Sheet3!$A$1:'Sheet3'!$K$222,MATCH("Yellow",Sheet3!$A$1:$K$1,0),FALSE)&gt;0,VLOOKUP($F11,Sheet3!$A$1:'Sheet3'!$K$222,MATCH("Yellow",Sheet3!$A$1:$K$1,0),FALSE)*5,0))))),0)),0)+IFERROR(IF(VLOOKUP($G11,Sheet3!$A$1:'Sheet3'!$K$222,MATCH("Challenge",Sheet3!$A$1:'Sheet3'!$K$1,0),FALSE)&gt;=1,IFERROR(IF(VLOOKUP($G11,Sheet3!$A$1:'Sheet3'!$K$222,MATCH("Blue",Sheet3!$A$1:$K$1,0),FALSE)&gt;0,VLOOKUP($G11,Sheet3!$A$1:'Sheet3'!$K$222,MATCH("Blue",Sheet3!$A$1:$K$1,0),FALSE)*3,IF(VLOOKUP($G11,Sheet3!$A$1:'Sheet3'!$K$222,MATCH("Purple",Sheet3!$A$1:$K$1,0),FALSE)&gt;0,VLOOKUP($G11,Sheet3!$A$1:'Sheet3'!$K$222,MATCH("Purple",Sheet3!$A$1:$K$1,0),FALSE)*4,IF(VLOOKUP($G11,Sheet3!$A$1:'Sheet3'!$K$222,MATCH("Green",Sheet3!$A$1:$K$1,0),FALSE)&gt;0,VLOOKUP($G11,Sheet3!$A$1:'Sheet3'!$K$222,MATCH("Green",Sheet3!$A$1:$K$1,0),FALSE)*2,IF(VLOOKUP($G11,Sheet3!$A$1:'Sheet3'!$K$222,MATCH("White",Sheet3!$A$1:$K$1,0),FALSE)&gt;0,VLOOKUP($G11,Sheet3!$A$1:'Sheet3'!$K$222,MATCH("White",Sheet3!$A$1:$K$1,0),FALSE),IF(VLOOKUP($G11,Sheet3!$A$1:'Sheet3'!$K$222,MATCH("Yellow",Sheet3!$A$1:$K$1,0),FALSE)&gt;0,VLOOKUP($G11,Sheet3!$A$1:'Sheet3'!$K$222,MATCH("Yellow",Sheet3!$A$1:$K$1,0),FALSE)*5,0))))),0)/VLOOKUP($G11,Sheet3!$A$1:'Sheet3'!$K$222,MATCH("Challenge",Sheet3!$A$1:'Sheet3'!$K$1,0),FALSE),IFERROR(IF(VLOOKUP($G11,Sheet3!$A$1:'Sheet3'!$K$222,MATCH("Blue",Sheet3!$A$1:$K$1,0),FALSE)&gt;0,VLOOKUP($G11,Sheet3!$A$1:'Sheet3'!$K$222,MATCH("Blue",Sheet3!$A$1:$K$1,0),FALSE)*3,IF(VLOOKUP($G11,Sheet3!$A$1:'Sheet3'!$K$222,MATCH("Purple",Sheet3!$A$1:$K$1,0),FALSE)&gt;0,VLOOKUP($G11,Sheet3!$A$1:'Sheet3'!$K$222,MATCH("Purple",Sheet3!$A$1:$K$1,0),FALSE)*4,IF(VLOOKUP($G11,Sheet3!$A$1:'Sheet3'!$K$222,MATCH("Green",Sheet3!$A$1:$K$1,0),FALSE)&gt;0,VLOOKUP($G11,Sheet3!$A$1:'Sheet3'!$K$222,MATCH("Green",Sheet3!$A$1:$K$1,0),FALSE)*2,IF(VLOOKUP($G11,Sheet3!$A$1:'Sheet3'!$K$222,MATCH("White",Sheet3!$A$1:$K$1,0),FALSE)&gt;0,VLOOKUP($G11,Sheet3!$A$1:'Sheet3'!$K$222,MATCH("White",Sheet3!$A$1:$K$1,0),FALSE),IF(VLOOKUP($G11,Sheet3!$A$1:'Sheet3'!$K$222,MATCH("Yellow",Sheet3!$A$1:$K$1,0),FALSE)&gt;0,VLOOKUP($G11,Sheet3!$A$1:'Sheet3'!$K$222,MATCH("Yellow",Sheet3!$A$1:$K$1,0),FALSE)*5,0))))),0)),0)</f>
        <v>1</v>
      </c>
      <c r="AD11">
        <f>IFERROR(IF(VLOOKUP($H11,Sheet3!$A$1:'Sheet3'!$K$222,MATCH("Challenge",Sheet3!$A$1:'Sheet3'!$K$1,0),FALSE)&gt;=1,IFERROR(IF(VLOOKUP($H11,Sheet3!$A$1:'Sheet3'!$K$222,MATCH("Blue",Sheet3!$A$1:$K$1,0),FALSE)&gt;0,VLOOKUP($H11,Sheet3!$A$1:'Sheet3'!$K$222,MATCH("Blue",Sheet3!$A$1:$K$1,0),FALSE)*3,IF(VLOOKUP($H11,Sheet3!$A$1:'Sheet3'!$K$222,MATCH("Purple",Sheet3!$A$1:$K$1,0),FALSE)&gt;0,VLOOKUP($H11,Sheet3!$A$1:'Sheet3'!$K$222,MATCH("Purple",Sheet3!$A$1:$K$1,0),FALSE)*4,IF(VLOOKUP($H11,Sheet3!$A$1:'Sheet3'!$K$222,MATCH("Green",Sheet3!$A$1:$K$1,0),FALSE)&gt;0,VLOOKUP($H11,Sheet3!$A$1:'Sheet3'!$K$222,MATCH("Green",Sheet3!$A$1:$K$1,0),FALSE)*2,IF(VLOOKUP($H11,Sheet3!$A$1:'Sheet3'!$K$222,MATCH("White",Sheet3!$A$1:$K$1,0),FALSE)&gt;0,VLOOKUP($H11,Sheet3!$A$1:'Sheet3'!$K$222,MATCH("White",Sheet3!$A$1:$K$1,0),FALSE),IF(VLOOKUP($H11,Sheet3!$A$1:'Sheet3'!$K$222,MATCH("Yellow",Sheet3!$A$1:$K$1,0),FALSE)&gt;0,VLOOKUP($H11,Sheet3!$A$1:'Sheet3'!$K$222,MATCH("Yellow",Sheet3!$A$1:$K$1,0),FALSE)*5,0))))),0)/VLOOKUP($H11,Sheet3!$A$1:'Sheet3'!$K$222,MATCH("Challenge",Sheet3!$A$1:'Sheet3'!$K$1,0),FALSE),IFERROR(IF(VLOOKUP($H11,Sheet3!$A$1:'Sheet3'!$K$222,MATCH("Blue",Sheet3!$A$1:$K$1,0),FALSE)&gt;0,VLOOKUP($H11,Sheet3!$A$1:'Sheet3'!$K$222,MATCH("Blue",Sheet3!$A$1:$K$1,0),FALSE)*3,IF(VLOOKUP($H11,Sheet3!$A$1:'Sheet3'!$K$222,MATCH("Purple",Sheet3!$A$1:$K$1,0),FALSE)&gt;0,VLOOKUP($H11,Sheet3!$A$1:'Sheet3'!$K$222,MATCH("Purple",Sheet3!$A$1:$K$1,0),FALSE)*4,IF(VLOOKUP($H11,Sheet3!$A$1:'Sheet3'!$K$222,MATCH("Green",Sheet3!$A$1:$K$1,0),FALSE)&gt;0,VLOOKUP($H11,Sheet3!$A$1:'Sheet3'!$K$222,MATCH("Green",Sheet3!$A$1:$K$1,0),FALSE)*2,IF(VLOOKUP($H11,Sheet3!$A$1:'Sheet3'!$K$222,MATCH("White",Sheet3!$A$1:$K$1,0),FALSE)&gt;0,VLOOKUP($H11,Sheet3!$A$1:'Sheet3'!$K$222,MATCH("White",Sheet3!$A$1:$K$1,0),FALSE),IF(VLOOKUP($H11,Sheet3!$A$1:'Sheet3'!$K$222,MATCH("Yellow",Sheet3!$A$1:$K$1,0),FALSE)&gt;0,VLOOKUP($H11,Sheet3!$A$1:'Sheet3'!$K$222,MATCH("Yellow",Sheet3!$A$1:$K$1,0),FALSE)*5,0))))),0)),0)+IFERROR(IF(VLOOKUP($I11,Sheet3!$A$1:'Sheet3'!$K$222,MATCH("Challenge",Sheet3!$A$1:'Sheet3'!$K$1,0),FALSE)&gt;=1,IFERROR(IF(VLOOKUP($I11,Sheet3!$A$1:'Sheet3'!$K$222,MATCH("Blue",Sheet3!$A$1:$K$1,0),FALSE)&gt;0,VLOOKUP($I11,Sheet3!$A$1:'Sheet3'!$K$222,MATCH("Blue",Sheet3!$A$1:$K$1,0),FALSE)*3,IF(VLOOKUP($I11,Sheet3!$A$1:'Sheet3'!$K$222,MATCH("Purple",Sheet3!$A$1:$K$1,0),FALSE)&gt;0,VLOOKUP($I11,Sheet3!$A$1:'Sheet3'!$K$222,MATCH("Purple",Sheet3!$A$1:$K$1,0),FALSE)*4,IF(VLOOKUP($I11,Sheet3!$A$1:'Sheet3'!$K$222,MATCH("Green",Sheet3!$A$1:$K$1,0),FALSE)&gt;0,VLOOKUP($I11,Sheet3!$A$1:'Sheet3'!$K$222,MATCH("Green",Sheet3!$A$1:$K$1,0),FALSE)*2,IF(VLOOKUP($I11,Sheet3!$A$1:'Sheet3'!$K$222,MATCH("White",Sheet3!$A$1:$K$1,0),FALSE)&gt;0,VLOOKUP($I11,Sheet3!$A$1:'Sheet3'!$K$222,MATCH("White",Sheet3!$A$1:$K$1,0),FALSE),IF(VLOOKUP($I11,Sheet3!$A$1:'Sheet3'!$K$222,MATCH("Yellow",Sheet3!$A$1:$K$1,0),FALSE)&gt;0,VLOOKUP($I11,Sheet3!$A$1:'Sheet3'!$K$222,MATCH("Yellow",Sheet3!$A$1:$K$1,0),FALSE)*5,0))))),0)/VLOOKUP($I11,Sheet3!$A$1:'Sheet3'!$K$222,MATCH("Challenge",Sheet3!$A$1:'Sheet3'!$K$1,0),FALSE),IFERROR(IF(VLOOKUP($I11,Sheet3!$A$1:'Sheet3'!$K$222,MATCH("Blue",Sheet3!$A$1:$K$1,0),FALSE)&gt;0,VLOOKUP($I11,Sheet3!$A$1:'Sheet3'!$K$222,MATCH("Blue",Sheet3!$A$1:$K$1,0),FALSE)*3,IF(VLOOKUP($I11,Sheet3!$A$1:'Sheet3'!$K$222,MATCH("Purple",Sheet3!$A$1:$K$1,0),FALSE)&gt;0,VLOOKUP($I11,Sheet3!$A$1:'Sheet3'!$K$222,MATCH("Purple",Sheet3!$A$1:$K$1,0),FALSE)*4,IF(VLOOKUP($I11,Sheet3!$A$1:'Sheet3'!$K$222,MATCH("Green",Sheet3!$A$1:$K$1,0),FALSE)&gt;0,VLOOKUP($I11,Sheet3!$A$1:'Sheet3'!$K$222,MATCH("Green",Sheet3!$A$1:$K$1,0),FALSE)*2,IF(VLOOKUP($I11,Sheet3!$A$1:'Sheet3'!$K$222,MATCH("White",Sheet3!$A$1:$K$1,0),FALSE)&gt;0,VLOOKUP($I11,Sheet3!$A$1:'Sheet3'!$K$222,MATCH("White",Sheet3!$A$1:$K$1,0),FALSE),IF(VLOOKUP($I11,Sheet3!$A$1:'Sheet3'!$K$222,MATCH("Yellow",Sheet3!$A$1:$K$1,0),FALSE)&gt;0,VLOOKUP($I11,Sheet3!$A$1:'Sheet3'!$K$222,MATCH("Yellow",Sheet3!$A$1:$K$1,0),FALSE)*5,0))))),0)),0)</f>
        <v>0</v>
      </c>
      <c r="AE11">
        <f>IFERROR(IF(VLOOKUP($J11,Sheet3!$A$1:'Sheet3'!$K$222,MATCH("Challenge",Sheet3!$A$1:'Sheet3'!$K$1,0),FALSE)&gt;=1,IFERROR(IF(VLOOKUP($J11,Sheet3!$A$1:'Sheet3'!$K$222,MATCH("Blue",Sheet3!$A$1:$K$1,0),FALSE)&gt;0,VLOOKUP($J11,Sheet3!$A$1:'Sheet3'!$K$222,MATCH("Blue",Sheet3!$A$1:$K$1,0),FALSE)*3,IF(VLOOKUP($J11,Sheet3!$A$1:'Sheet3'!$K$222,MATCH("Purple",Sheet3!$A$1:$K$1,0),FALSE)&gt;0,VLOOKUP($J11,Sheet3!$A$1:'Sheet3'!$K$222,MATCH("Purple",Sheet3!$A$1:$K$1,0),FALSE)*4,IF(VLOOKUP($J11,Sheet3!$A$1:'Sheet3'!$K$222,MATCH("Green",Sheet3!$A$1:$K$1,0),FALSE)&gt;0,VLOOKUP($J11,Sheet3!$A$1:'Sheet3'!$K$222,MATCH("Green",Sheet3!$A$1:$K$1,0),FALSE)*2,IF(VLOOKUP($J11,Sheet3!$A$1:'Sheet3'!$K$222,MATCH("White",Sheet3!$A$1:$K$1,0),FALSE)&gt;0,VLOOKUP($J11,Sheet3!$A$1:'Sheet3'!$K$222,MATCH("White",Sheet3!$A$1:$K$1,0),FALSE),IF(VLOOKUP($J11,Sheet3!$A$1:'Sheet3'!$K$222,MATCH("Yellow",Sheet3!$A$1:$K$1,0),FALSE)&gt;0,VLOOKUP($J11,Sheet3!$A$1:'Sheet3'!$K$222,MATCH("Yellow",Sheet3!$A$1:$K$1,0),FALSE)*5,0))))),0)/VLOOKUP($J11,Sheet3!$A$1:'Sheet3'!$K$222,MATCH("Challenge",Sheet3!$A$1:'Sheet3'!$K$1,0),FALSE),IFERROR(IF(VLOOKUP($J11,Sheet3!$A$1:'Sheet3'!$K$222,MATCH("Blue",Sheet3!$A$1:$K$1,0),FALSE)&gt;0,VLOOKUP($J11,Sheet3!$A$1:'Sheet3'!$K$222,MATCH("Blue",Sheet3!$A$1:$K$1,0),FALSE)*3,IF(VLOOKUP($J11,Sheet3!$A$1:'Sheet3'!$K$222,MATCH("Purple",Sheet3!$A$1:$K$1,0),FALSE)&gt;0,VLOOKUP($J11,Sheet3!$A$1:'Sheet3'!$K$222,MATCH("Purple",Sheet3!$A$1:$K$1,0),FALSE)*4,IF(VLOOKUP($J11,Sheet3!$A$1:'Sheet3'!$K$222,MATCH("Green",Sheet3!$A$1:$K$1,0),FALSE)&gt;0,VLOOKUP($J11,Sheet3!$A$1:'Sheet3'!$K$222,MATCH("Green",Sheet3!$A$1:$K$1,0),FALSE)*2,IF(VLOOKUP($J11,Sheet3!$A$1:'Sheet3'!$K$222,MATCH("White",Sheet3!$A$1:$K$1,0),FALSE)&gt;0,VLOOKUP($J11,Sheet3!$A$1:'Sheet3'!$K$222,MATCH("White",Sheet3!$A$1:$K$1,0),FALSE),IF(VLOOKUP($J11,Sheet3!$A$1:'Sheet3'!$K$222,MATCH("Yellow",Sheet3!$A$1:$K$1,0),FALSE)&gt;0,VLOOKUP($J11,Sheet3!$A$1:'Sheet3'!$K$222,MATCH("Yellow",Sheet3!$A$1:$K$1,0),FALSE)*5,0))))),0)),0)+IFERROR(IF(VLOOKUP($K11,Sheet3!$A$1:'Sheet3'!$K$222,MATCH("Challenge",Sheet3!$A$1:'Sheet3'!$K$1,0),FALSE)&gt;=1,IFERROR(IF(VLOOKUP($K11,Sheet3!$A$1:'Sheet3'!$K$222,MATCH("Blue",Sheet3!$A$1:$K$1,0),FALSE)&gt;0,VLOOKUP($K11,Sheet3!$A$1:'Sheet3'!$K$222,MATCH("Blue",Sheet3!$A$1:$K$1,0),FALSE)*3,IF(VLOOKUP($K11,Sheet3!$A$1:'Sheet3'!$K$222,MATCH("Purple",Sheet3!$A$1:$K$1,0),FALSE)&gt;0,VLOOKUP($K11,Sheet3!$A$1:'Sheet3'!$K$222,MATCH("Purple",Sheet3!$A$1:$K$1,0),FALSE)*4,IF(VLOOKUP($K11,Sheet3!$A$1:'Sheet3'!$K$222,MATCH("Green",Sheet3!$A$1:$K$1,0),FALSE)&gt;0,VLOOKUP($K11,Sheet3!$A$1:'Sheet3'!$K$222,MATCH("Green",Sheet3!$A$1:$K$1,0),FALSE)*2,IF(VLOOKUP($K11,Sheet3!$A$1:'Sheet3'!$K$222,MATCH("White",Sheet3!$A$1:$K$1,0),FALSE)&gt;0,VLOOKUP($K11,Sheet3!$A$1:'Sheet3'!$K$222,MATCH("White",Sheet3!$A$1:$K$1,0),FALSE),IF(VLOOKUP($K11,Sheet3!$A$1:'Sheet3'!$K$222,MATCH("Yellow",Sheet3!$A$1:$K$1,0),FALSE)&gt;0,VLOOKUP($K11,Sheet3!$A$1:'Sheet3'!$K$222,MATCH("Yellow",Sheet3!$A$1:$K$1,0),FALSE)*5,0))))),0)/VLOOKUP($K11,Sheet3!$A$1:'Sheet3'!$K$222,MATCH("Challenge",Sheet3!$A$1:'Sheet3'!$K$1,0),FALSE),IFERROR(IF(VLOOKUP($K11,Sheet3!$A$1:'Sheet3'!$K$222,MATCH("Blue",Sheet3!$A$1:$K$1,0),FALSE)&gt;0,VLOOKUP($K11,Sheet3!$A$1:'Sheet3'!$K$222,MATCH("Blue",Sheet3!$A$1:$K$1,0),FALSE)*3,IF(VLOOKUP($K11,Sheet3!$A$1:'Sheet3'!$K$222,MATCH("Purple",Sheet3!$A$1:$K$1,0),FALSE)&gt;0,VLOOKUP($K11,Sheet3!$A$1:'Sheet3'!$K$222,MATCH("Purple",Sheet3!$A$1:$K$1,0),FALSE)*4,IF(VLOOKUP($K11,Sheet3!$A$1:'Sheet3'!$K$222,MATCH("Green",Sheet3!$A$1:$K$1,0),FALSE)&gt;0,VLOOKUP($K11,Sheet3!$A$1:'Sheet3'!$K$222,MATCH("Green",Sheet3!$A$1:$K$1,0),FALSE)*2,IF(VLOOKUP($K11,Sheet3!$A$1:'Sheet3'!$K$222,MATCH("White",Sheet3!$A$1:$K$1,0),FALSE)&gt;0,VLOOKUP($K11,Sheet3!$A$1:'Sheet3'!$K$222,MATCH("White",Sheet3!$A$1:$K$1,0),FALSE),IF(VLOOKUP($K11,Sheet3!$A$1:'Sheet3'!$K$222,MATCH("Yellow",Sheet3!$A$1:$K$1,0),FALSE)&gt;0,VLOOKUP($K11,Sheet3!$A$1:'Sheet3'!$K$222,MATCH("Yellow",Sheet3!$A$1:$K$1,0),FALSE)*5,0))))),0)),0)</f>
        <v>0</v>
      </c>
      <c r="AF11">
        <f>IFERROR(IF(VLOOKUP($L11,Sheet3!$A$1:'Sheet3'!$K$222,MATCH("Challenge",Sheet3!$A$1:'Sheet3'!$K$1,0),FALSE)&gt;=1,IFERROR(IF(VLOOKUP($L11,Sheet3!$A$1:'Sheet3'!$K$222,MATCH("Blue",Sheet3!$A$1:$K$1,0),FALSE)&gt;0,VLOOKUP($L11,Sheet3!$A$1:'Sheet3'!$K$222,MATCH("Blue",Sheet3!$A$1:$K$1,0),FALSE)*3,IF(VLOOKUP($L11,Sheet3!$A$1:'Sheet3'!$K$222,MATCH("Purple",Sheet3!$A$1:$K$1,0),FALSE)&gt;0,VLOOKUP($L11,Sheet3!$A$1:'Sheet3'!$K$222,MATCH("Purple",Sheet3!$A$1:$K$1,0),FALSE)*4,IF(VLOOKUP($L11,Sheet3!$A$1:'Sheet3'!$K$222,MATCH("Green",Sheet3!$A$1:$K$1,0),FALSE)&gt;0,VLOOKUP($L11,Sheet3!$A$1:'Sheet3'!$K$222,MATCH("Green",Sheet3!$A$1:$K$1,0),FALSE)*2,IF(VLOOKUP($L11,Sheet3!$A$1:'Sheet3'!$K$222,MATCH("White",Sheet3!$A$1:$K$1,0),FALSE)&gt;0,VLOOKUP($L11,Sheet3!$A$1:'Sheet3'!$K$222,MATCH("White",Sheet3!$A$1:$K$1,0),FALSE),IF(VLOOKUP($L11,Sheet3!$A$1:'Sheet3'!$K$222,MATCH("Yellow",Sheet3!$A$1:$K$1,0),FALSE)&gt;0,VLOOKUP($L11,Sheet3!$A$1:'Sheet3'!$K$222,MATCH("Yellow",Sheet3!$A$1:$K$1,0),FALSE)*5,0))))),0)/VLOOKUP($L11,Sheet3!$A$1:'Sheet3'!$K$222,MATCH("Challenge",Sheet3!$A$1:'Sheet3'!$K$1,0),FALSE),IFERROR(IF(VLOOKUP($L11,Sheet3!$A$1:'Sheet3'!$K$222,MATCH("Blue",Sheet3!$A$1:$K$1,0),FALSE)&gt;0,VLOOKUP($L11,Sheet3!$A$1:'Sheet3'!$K$222,MATCH("Blue",Sheet3!$A$1:$K$1,0),FALSE)*3,IF(VLOOKUP($L11,Sheet3!$A$1:'Sheet3'!$K$222,MATCH("Purple",Sheet3!$A$1:$K$1,0),FALSE)&gt;0,VLOOKUP($L11,Sheet3!$A$1:'Sheet3'!$K$222,MATCH("Purple",Sheet3!$A$1:$K$1,0),FALSE)*4,IF(VLOOKUP($L11,Sheet3!$A$1:'Sheet3'!$K$222,MATCH("Green",Sheet3!$A$1:$K$1,0),FALSE)&gt;0,VLOOKUP($L11,Sheet3!$A$1:'Sheet3'!$K$222,MATCH("Green",Sheet3!$A$1:$K$1,0),FALSE)*2,IF(VLOOKUP($L11,Sheet3!$A$1:'Sheet3'!$K$222,MATCH("White",Sheet3!$A$1:$K$1,0),FALSE)&gt;0,VLOOKUP($L11,Sheet3!$A$1:'Sheet3'!$K$222,MATCH("White",Sheet3!$A$1:$K$1,0),FALSE),IF(VLOOKUP($L11,Sheet3!$A$1:'Sheet3'!$K$222,MATCH("Yellow",Sheet3!$A$1:$K$1,0),FALSE)&gt;0,VLOOKUP($L11,Sheet3!$A$1:'Sheet3'!$K$222,MATCH("Yellow",Sheet3!$A$1:$K$1,0),FALSE)*5,0))))),0)),0)+IFERROR(IF(VLOOKUP($M11,Sheet3!$A$1:'Sheet3'!$K$222,MATCH("Challenge",Sheet3!$A$1:'Sheet3'!$K$1,0),FALSE)&gt;=1,IFERROR(IF(VLOOKUP($M11,Sheet3!$A$1:'Sheet3'!$K$222,MATCH("Blue",Sheet3!$A$1:$K$1,0),FALSE)&gt;0,VLOOKUP($M11,Sheet3!$A$1:'Sheet3'!$K$222,MATCH("Blue",Sheet3!$A$1:$K$1,0),FALSE)*3,IF(VLOOKUP($M11,Sheet3!$A$1:'Sheet3'!$K$222,MATCH("Purple",Sheet3!$A$1:$K$1,0),FALSE)&gt;0,VLOOKUP($M11,Sheet3!$A$1:'Sheet3'!$K$222,MATCH("Purple",Sheet3!$A$1:$K$1,0),FALSE)*4,IF(VLOOKUP($M11,Sheet3!$A$1:'Sheet3'!$K$222,MATCH("Green",Sheet3!$A$1:$K$1,0),FALSE)&gt;0,VLOOKUP($M11,Sheet3!$A$1:'Sheet3'!$K$222,MATCH("Green",Sheet3!$A$1:$K$1,0),FALSE)*2,IF(VLOOKUP($M11,Sheet3!$A$1:'Sheet3'!$K$222,MATCH("White",Sheet3!$A$1:$K$1,0),FALSE)&gt;0,VLOOKUP($M11,Sheet3!$A$1:'Sheet3'!$K$222,MATCH("White",Sheet3!$A$1:$K$1,0),FALSE),IF(VLOOKUP($M11,Sheet3!$A$1:'Sheet3'!$K$222,MATCH("Yellow",Sheet3!$A$1:$K$1,0),FALSE)&gt;0,VLOOKUP($M11,Sheet3!$A$1:'Sheet3'!$K$222,MATCH("Yellow",Sheet3!$A$1:$K$1,0),FALSE)*5,0))))),0)/VLOOKUP($M11,Sheet3!$A$1:'Sheet3'!$K$222,MATCH("Challenge",Sheet3!$A$1:'Sheet3'!$K$1,0),FALSE),IFERROR(IF(VLOOKUP($M11,Sheet3!$A$1:'Sheet3'!$K$222,MATCH("Blue",Sheet3!$A$1:$K$1,0),FALSE)&gt;0,VLOOKUP($M11,Sheet3!$A$1:'Sheet3'!$K$222,MATCH("Blue",Sheet3!$A$1:$K$1,0),FALSE)*3,IF(VLOOKUP($M11,Sheet3!$A$1:'Sheet3'!$K$222,MATCH("Purple",Sheet3!$A$1:$K$1,0),FALSE)&gt;0,VLOOKUP($M11,Sheet3!$A$1:'Sheet3'!$K$222,MATCH("Purple",Sheet3!$A$1:$K$1,0),FALSE)*4,IF(VLOOKUP($M11,Sheet3!$A$1:'Sheet3'!$K$222,MATCH("Green",Sheet3!$A$1:$K$1,0),FALSE)&gt;0,VLOOKUP($M11,Sheet3!$A$1:'Sheet3'!$K$222,MATCH("Green",Sheet3!$A$1:$K$1,0),FALSE)*2,IF(VLOOKUP($M11,Sheet3!$A$1:'Sheet3'!$K$222,MATCH("White",Sheet3!$A$1:$K$1,0),FALSE)&gt;0,VLOOKUP($M11,Sheet3!$A$1:'Sheet3'!$K$222,MATCH("White",Sheet3!$A$1:$K$1,0),FALSE),IF(VLOOKUP($M11,Sheet3!$A$1:'Sheet3'!$K$222,MATCH("Yellow",Sheet3!$A$1:$K$1,0),FALSE)&gt;0,VLOOKUP($M11,Sheet3!$A$1:'Sheet3'!$K$222,MATCH("Yellow",Sheet3!$A$1:$K$1,0),FALSE)*5,0))))),0)),0)</f>
        <v>0</v>
      </c>
      <c r="AG11">
        <f>IFERROR(IF(VLOOKUP($N11,Sheet3!$A$1:'Sheet3'!$K$222,MATCH("Challenge",Sheet3!$A$1:'Sheet3'!$K$1,0),FALSE)&gt;=1,IFERROR(IF(VLOOKUP($N11,Sheet3!$A$1:'Sheet3'!$K$222,MATCH("Blue",Sheet3!$A$1:$K$1,0),FALSE)&gt;0,VLOOKUP($N11,Sheet3!$A$1:'Sheet3'!$K$222,MATCH("Blue",Sheet3!$A$1:$K$1,0),FALSE)*3,IF(VLOOKUP($N11,Sheet3!$A$1:'Sheet3'!$K$222,MATCH("Purple",Sheet3!$A$1:$K$1,0),FALSE)&gt;0,VLOOKUP($N11,Sheet3!$A$1:'Sheet3'!$K$222,MATCH("Purple",Sheet3!$A$1:$K$1,0),FALSE)*4,IF(VLOOKUP($N11,Sheet3!$A$1:'Sheet3'!$K$222,MATCH("Green",Sheet3!$A$1:$K$1,0),FALSE)&gt;0,VLOOKUP($N11,Sheet3!$A$1:'Sheet3'!$K$222,MATCH("Green",Sheet3!$A$1:$K$1,0),FALSE)*2,IF(VLOOKUP($N11,Sheet3!$A$1:'Sheet3'!$K$222,MATCH("White",Sheet3!$A$1:$K$1,0),FALSE)&gt;0,VLOOKUP($N11,Sheet3!$A$1:'Sheet3'!$K$222,MATCH("White",Sheet3!$A$1:$K$1,0),FALSE),IF(VLOOKUP($N11,Sheet3!$A$1:'Sheet3'!$K$222,MATCH("Yellow",Sheet3!$A$1:$K$1,0),FALSE)&gt;0,VLOOKUP($N11,Sheet3!$A$1:'Sheet3'!$K$222,MATCH("Yellow",Sheet3!$A$1:$K$1,0),FALSE)*5,0))))),0)/VLOOKUP($N11,Sheet3!$A$1:'Sheet3'!$K$222,MATCH("Challenge",Sheet3!$A$1:'Sheet3'!$K$1,0),FALSE),IFERROR(IF(VLOOKUP($N11,Sheet3!$A$1:'Sheet3'!$K$222,MATCH("Blue",Sheet3!$A$1:$K$1,0),FALSE)&gt;0,VLOOKUP($N11,Sheet3!$A$1:'Sheet3'!$K$222,MATCH("Blue",Sheet3!$A$1:$K$1,0),FALSE)*3,IF(VLOOKUP($N11,Sheet3!$A$1:'Sheet3'!$K$222,MATCH("Purple",Sheet3!$A$1:$K$1,0),FALSE)&gt;0,VLOOKUP($N11,Sheet3!$A$1:'Sheet3'!$K$222,MATCH("Purple",Sheet3!$A$1:$K$1,0),FALSE)*4,IF(VLOOKUP($N11,Sheet3!$A$1:'Sheet3'!$K$222,MATCH("Green",Sheet3!$A$1:$K$1,0),FALSE)&gt;0,VLOOKUP($N11,Sheet3!$A$1:'Sheet3'!$K$222,MATCH("Green",Sheet3!$A$1:$K$1,0),FALSE)*2,IF(VLOOKUP($N11,Sheet3!$A$1:'Sheet3'!$K$222,MATCH("White",Sheet3!$A$1:$K$1,0),FALSE)&gt;0,VLOOKUP($N11,Sheet3!$A$1:'Sheet3'!$K$222,MATCH("White",Sheet3!$A$1:$K$1,0),FALSE),IF(VLOOKUP($N11,Sheet3!$A$1:'Sheet3'!$K$222,MATCH("Yellow",Sheet3!$A$1:$K$1,0),FALSE)&gt;0,VLOOKUP($N11,Sheet3!$A$1:'Sheet3'!$K$222,MATCH("Yellow",Sheet3!$A$1:$K$1,0),FALSE)*5,0))))),0)),0)+IFERROR(IF(VLOOKUP($O11,Sheet3!$A$1:'Sheet3'!$K$222,MATCH("Challenge",Sheet3!$A$1:'Sheet3'!$K$1,0),FALSE)&gt;=1,IFERROR(IF(VLOOKUP($O11,Sheet3!$A$1:'Sheet3'!$K$222,MATCH("Blue",Sheet3!$A$1:$K$1,0),FALSE)&gt;0,VLOOKUP($O11,Sheet3!$A$1:'Sheet3'!$K$222,MATCH("Blue",Sheet3!$A$1:$K$1,0),FALSE)*3,IF(VLOOKUP($O11,Sheet3!$A$1:'Sheet3'!$K$222,MATCH("Purple",Sheet3!$A$1:$K$1,0),FALSE)&gt;0,VLOOKUP($O11,Sheet3!$A$1:'Sheet3'!$K$222,MATCH("Purple",Sheet3!$A$1:$K$1,0),FALSE)*4,IF(VLOOKUP($O11,Sheet3!$A$1:'Sheet3'!$K$222,MATCH("Green",Sheet3!$A$1:$K$1,0),FALSE)&gt;0,VLOOKUP($O11,Sheet3!$A$1:'Sheet3'!$K$222,MATCH("Green",Sheet3!$A$1:$K$1,0),FALSE)*2,IF(VLOOKUP($O11,Sheet3!$A$1:'Sheet3'!$K$222,MATCH("White",Sheet3!$A$1:$K$1,0),FALSE)&gt;0,VLOOKUP($O11,Sheet3!$A$1:'Sheet3'!$K$222,MATCH("White",Sheet3!$A$1:$K$1,0),FALSE),IF(VLOOKUP($O11,Sheet3!$A$1:'Sheet3'!$K$222,MATCH("Yellow",Sheet3!$A$1:$K$1,0),FALSE)&gt;0,VLOOKUP($O11,Sheet3!$A$1:'Sheet3'!$K$222,MATCH("Yellow",Sheet3!$A$1:$K$1,0),FALSE)*5,0))))),0)/VLOOKUP($O11,Sheet3!$A$1:'Sheet3'!$K$222,MATCH("Challenge",Sheet3!$A$1:'Sheet3'!$K$1,0),FALSE),IFERROR(IF(VLOOKUP($O11,Sheet3!$A$1:'Sheet3'!$K$222,MATCH("Blue",Sheet3!$A$1:$K$1,0),FALSE)&gt;0,VLOOKUP($O11,Sheet3!$A$1:'Sheet3'!$K$222,MATCH("Blue",Sheet3!$A$1:$K$1,0),FALSE)*3,IF(VLOOKUP($O11,Sheet3!$A$1:'Sheet3'!$K$222,MATCH("Purple",Sheet3!$A$1:$K$1,0),FALSE)&gt;0,VLOOKUP($O11,Sheet3!$A$1:'Sheet3'!$K$222,MATCH("Purple",Sheet3!$A$1:$K$1,0),FALSE)*4,IF(VLOOKUP($O11,Sheet3!$A$1:'Sheet3'!$K$222,MATCH("Green",Sheet3!$A$1:$K$1,0),FALSE)&gt;0,VLOOKUP($O11,Sheet3!$A$1:'Sheet3'!$K$222,MATCH("Green",Sheet3!$A$1:$K$1,0),FALSE)*2,IF(VLOOKUP($O11,Sheet3!$A$1:'Sheet3'!$K$222,MATCH("White",Sheet3!$A$1:$K$1,0),FALSE)&gt;0,VLOOKUP($O11,Sheet3!$A$1:'Sheet3'!$K$222,MATCH("White",Sheet3!$A$1:$K$1,0),FALSE),IF(VLOOKUP($O11,Sheet3!$A$1:'Sheet3'!$K$222,MATCH("Yellow",Sheet3!$A$1:$K$1,0),FALSE)&gt;0,VLOOKUP($O11,Sheet3!$A$1:'Sheet3'!$K$222,MATCH("Yellow",Sheet3!$A$1:$K$1,0),FALSE)*5,0))))),0)),0)</f>
        <v>0</v>
      </c>
      <c r="AH11">
        <f>VLOOKUP($D11,Sheet3!$A$1:'Sheet3'!$K$222,4,FALSE)</f>
        <v>0</v>
      </c>
      <c r="AI11">
        <f>VLOOKUP($D11,Sheet3!$A$1:'Sheet3'!$K$222,5,FALSE)</f>
        <v>0</v>
      </c>
    </row>
    <row r="12" spans="1:35" x14ac:dyDescent="0.25">
      <c r="A12" t="s">
        <v>122</v>
      </c>
      <c r="B12">
        <f>INDEX('Ingredients(Full)'!$A$1:$AA$180,MATCH(Score!$A12,'Ingredients(Full)'!$A$1:$A$180,0),MATCH(Score!B$1,'Ingredients(Full)'!$A$1:$AA$1,0))</f>
        <v>1</v>
      </c>
      <c r="C12">
        <f t="shared" si="0"/>
        <v>2</v>
      </c>
      <c r="D12" t="str">
        <f>IF(D$1&lt;=$B12,INDEX('Ingredients(Full)'!$A$1:$AA$180,MATCH(Score!$A12,'Ingredients(Full)'!$A$1:$A$180,0),MATCH(Score!D$1,'Ingredients(Full)'!$A$1:$AA$1,0)),"")</f>
        <v>Mk 1 Czerka Stun Cuffs</v>
      </c>
      <c r="E12" t="str">
        <f>IF(E$1&lt;=$B12,INDEX('Ingredients(Full)'!$A$1:$AA$140,MATCH(Score!$A12,'Ingredients(Full)'!$A$1:$A$140,0),MATCH(Score!E$1,'Ingredients(Full)'!$A$1:$AA$1,0)),"")</f>
        <v/>
      </c>
      <c r="F12" t="str">
        <f>IF(F$1&lt;=$B12,INDEX('Ingredients(Full)'!$A$1:$AA$140,MATCH(Score!$A12,'Ingredients(Full)'!$A$1:$A$140,0),MATCH(Score!F$1,'Ingredients(Full)'!$A$1:$AA$1,0)),"")</f>
        <v/>
      </c>
      <c r="G12" t="str">
        <f>IF(G$1&lt;=$B12,INDEX('Ingredients(Full)'!$A$1:$AA$140,MATCH(Score!$A12,'Ingredients(Full)'!$A$1:$A$140,0),MATCH(Score!G$1,'Ingredients(Full)'!$A$1:$AA$1,0)),"")</f>
        <v/>
      </c>
      <c r="H12" t="str">
        <f>IF(H$1&lt;=$B12,INDEX('Ingredients(Full)'!$A$1:$AA$140,MATCH(Score!$A12,'Ingredients(Full)'!$A$1:$A$140,0),MATCH(Score!H$1,'Ingredients(Full)'!$A$1:$AA$1,0)),"")</f>
        <v/>
      </c>
      <c r="I12" t="str">
        <f>IF(I$1&lt;=$B12,INDEX('Ingredients(Full)'!$A$1:$AA$140,MATCH(Score!$A12,'Ingredients(Full)'!$A$1:$A$140,0),MATCH(Score!I$1,'Ingredients(Full)'!$A$1:$AA$1,0)),"")</f>
        <v/>
      </c>
      <c r="J12" t="str">
        <f>IF(J$1&lt;=$B12,INDEX('Ingredients(Full)'!$A$1:$AA$140,MATCH(Score!$A12,'Ingredients(Full)'!$A$1:$A$140,0),MATCH(Score!J$1,'Ingredients(Full)'!$A$1:$AA$1,0)),"")</f>
        <v/>
      </c>
      <c r="K12" t="str">
        <f>IF(K$1&lt;=$B12,INDEX('Ingredients(Full)'!$A$1:$AA$140,MATCH(Score!$A12,'Ingredients(Full)'!$A$1:$A$140,0),MATCH(Score!K$1,'Ingredients(Full)'!$A$1:$AA$1,0)),"")</f>
        <v/>
      </c>
      <c r="L12" t="str">
        <f>IF(L$1&lt;=$B12,INDEX('Ingredients(Full)'!$A$1:$AA$140,MATCH(Score!$A12,'Ingredients(Full)'!$A$1:$A$140,0),MATCH(Score!L$1,'Ingredients(Full)'!$A$1:$AA$1,0)),"")</f>
        <v/>
      </c>
      <c r="M12" t="str">
        <f>IF(M$1&lt;=$B12,INDEX('Ingredients(Full)'!$A$1:$AA$140,MATCH(Score!$A12,'Ingredients(Full)'!$A$1:$A$140,0),MATCH(Score!M$1,'Ingredients(Full)'!$A$1:$AA$1,0)),"")</f>
        <v/>
      </c>
      <c r="N12" t="str">
        <f>IF(N$1&lt;=$B12,INDEX('Ingredients(Full)'!$A$1:$AA$140,MATCH(Score!$A12,'Ingredients(Full)'!$A$1:$A$140,0),MATCH(Score!N$1,'Ingredients(Full)'!$A$1:$AA$1,0)),"")</f>
        <v/>
      </c>
      <c r="O12" t="str">
        <f>IF(O$1&lt;=$B12,INDEX('Ingredients(Full)'!$A$1:$AA$140,MATCH(Score!$A12,'Ingredients(Full)'!$A$1:$A$140,0),MATCH(Score!O$1,'Ingredients(Full)'!$A$1:$AA$1,0)),"")</f>
        <v/>
      </c>
      <c r="P12">
        <f>IF(VALUE(RIGHT(P$1,LEN(P$1)-1))&lt;=$B12,INDEX('Ingredients(Full)'!$A$1:$AA$140,MATCH(Score!$A12,'Ingredients(Full)'!$A$1:$A$140,0),MATCH(Score!P$1,'Ingredients(Full)'!$A$1:$AA$1,0)),"")</f>
        <v>1</v>
      </c>
      <c r="Q12" t="str">
        <f>IF(VALUE(RIGHT(Q$1,LEN(Q$1)-1))&lt;=$B12,INDEX('Ingredients(Full)'!$A$1:$AA$140,MATCH(Score!$A12,'Ingredients(Full)'!$A$1:$A$140,0),MATCH(Score!Q$1,'Ingredients(Full)'!$A$1:$AA$1,0)),"")</f>
        <v/>
      </c>
      <c r="R12" t="str">
        <f>IF(VALUE(RIGHT(R$1,LEN(R$1)-1))&lt;=$B12,INDEX('Ingredients(Full)'!$A$1:$AA$140,MATCH(Score!$A12,'Ingredients(Full)'!$A$1:$A$140,0),MATCH(Score!R$1,'Ingredients(Full)'!$A$1:$AA$1,0)),"")</f>
        <v/>
      </c>
      <c r="S12" t="str">
        <f>IF(VALUE(RIGHT(S$1,LEN(S$1)-1))&lt;=$B12,INDEX('Ingredients(Full)'!$A$1:$AA$140,MATCH(Score!$A12,'Ingredients(Full)'!$A$1:$A$140,0),MATCH(Score!S$1,'Ingredients(Full)'!$A$1:$AA$1,0)),"")</f>
        <v/>
      </c>
      <c r="T12" t="str">
        <f>IF(VALUE(RIGHT(T$1,LEN(T$1)-1))&lt;=$B12,INDEX('Ingredients(Full)'!$A$1:$AA$140,MATCH(Score!$A12,'Ingredients(Full)'!$A$1:$A$140,0),MATCH(Score!T$1,'Ingredients(Full)'!$A$1:$AA$1,0)),"")</f>
        <v/>
      </c>
      <c r="U12" t="str">
        <f>IF(VALUE(RIGHT(U$1,LEN(U$1)-1))&lt;=$B12,INDEX('Ingredients(Full)'!$A$1:$AA$140,MATCH(Score!$A12,'Ingredients(Full)'!$A$1:$A$140,0),MATCH(Score!U$1,'Ingredients(Full)'!$A$1:$AA$1,0)),"")</f>
        <v/>
      </c>
      <c r="V12" t="str">
        <f>IF(VALUE(RIGHT(V$1,LEN(V$1)-1))&lt;=$B12,INDEX('Ingredients(Full)'!$A$1:$AA$140,MATCH(Score!$A12,'Ingredients(Full)'!$A$1:$A$140,0),MATCH(Score!V$1,'Ingredients(Full)'!$A$1:$AA$1,0)),"")</f>
        <v/>
      </c>
      <c r="W12" t="str">
        <f>IF(VALUE(RIGHT(W$1,LEN(W$1)-1))&lt;=$B12,INDEX('Ingredients(Full)'!$A$1:$AA$140,MATCH(Score!$A12,'Ingredients(Full)'!$A$1:$A$140,0),MATCH(Score!W$1,'Ingredients(Full)'!$A$1:$AA$1,0)),"")</f>
        <v/>
      </c>
      <c r="X12" t="str">
        <f>IF(VALUE(RIGHT(X$1,LEN(X$1)-1))&lt;=$B12,INDEX('Ingredients(Full)'!$A$1:$AA$140,MATCH(Score!$A12,'Ingredients(Full)'!$A$1:$A$140,0),MATCH(Score!X$1,'Ingredients(Full)'!$A$1:$AA$1,0)),"")</f>
        <v/>
      </c>
      <c r="Y12" t="str">
        <f>IF(VALUE(RIGHT(Y$1,LEN(Y$1)-1))&lt;=$B12,INDEX('Ingredients(Full)'!$A$1:$AA$140,MATCH(Score!$A12,'Ingredients(Full)'!$A$1:$A$140,0),MATCH(Score!Y$1,'Ingredients(Full)'!$A$1:$AA$1,0)),"")</f>
        <v/>
      </c>
      <c r="Z12" t="str">
        <f>IF(VALUE(RIGHT(Z$1,LEN(Z$1)-1))&lt;=$B12,INDEX('Ingredients(Full)'!$A$1:$AA$140,MATCH(Score!$A12,'Ingredients(Full)'!$A$1:$A$140,0),MATCH(Score!Z$1,'Ingredients(Full)'!$A$1:$AA$1,0)),"")</f>
        <v/>
      </c>
      <c r="AA12" t="str">
        <f>IF(VALUE(RIGHT(AA$1,LEN(AA$1)-1))&lt;=$B12,INDEX('Ingredients(Full)'!$A$1:$AA$140,MATCH(Score!$A12,'Ingredients(Full)'!$A$1:$A$140,0),MATCH(Score!AA$1,'Ingredients(Full)'!$A$1:$AA$1,0)),"")</f>
        <v/>
      </c>
      <c r="AB12">
        <f>IFERROR(IF(VLOOKUP($D12,Sheet3!$A$1:'Sheet3'!$K$222,MATCH("Challenge",Sheet3!$A$1:'Sheet3'!$K$1,0),FALSE)&gt;=1,IFERROR(IF(VLOOKUP($D12,Sheet3!$A$1:'Sheet3'!$K$222,MATCH("Blue",Sheet3!$A$1:$K$1,0),FALSE)&gt;0,VLOOKUP($D12,Sheet3!$A$1:'Sheet3'!$K$222,MATCH("Blue",Sheet3!$A$1:$K$1,0),FALSE)*3,IF(VLOOKUP($D12,Sheet3!$A$1:'Sheet3'!$K$222,MATCH("Purple",Sheet3!$A$1:$K$1,0),FALSE)&gt;0,VLOOKUP($D12,Sheet3!$A$1:'Sheet3'!$K$222,MATCH("Purple",Sheet3!$A$1:$K$1,0),FALSE)*4,IF(VLOOKUP($D12,Sheet3!$A$1:'Sheet3'!$K$222,MATCH("Green",Sheet3!$A$1:$K$1,0),FALSE)&gt;0,VLOOKUP($D12,Sheet3!$A$1:'Sheet3'!$K$222,MATCH("Green",Sheet3!$A$1:$K$1,0),FALSE)*2,IF(VLOOKUP($D12,Sheet3!$A$1:'Sheet3'!$K$222,MATCH("White",Sheet3!$A$1:$K$1,0),FALSE)&gt;0,VLOOKUP($D12,Sheet3!$A$1:'Sheet3'!$K$222,MATCH("White",Sheet3!$A$1:$K$1,0),FALSE),IF(VLOOKUP($D12,Sheet3!$A$1:'Sheet3'!$K$222,MATCH("Yellow",Sheet3!$A$1:$K$1,0),FALSE)&gt;0,VLOOKUP($D12,Sheet3!$A$1:'Sheet3'!$K$222,MATCH("Yellow",Sheet3!$A$1:$K$1,0),FALSE)*2.5,0))))),0)/VLOOKUP($D12,Sheet3!$A$1:'Sheet3'!$K$222,MATCH("Challenge",Sheet3!$A$1:'Sheet3'!$K$1,0),FALSE),IFERROR(IF(VLOOKUP($D12,Sheet3!$A$1:'Sheet3'!$K$222,MATCH("Blue",Sheet3!$A$1:$K$1,0),FALSE)&gt;0,VLOOKUP($D12,Sheet3!$A$1:'Sheet3'!$K$222,MATCH("Blue",Sheet3!$A$1:$K$1,0),FALSE)*3,IF(VLOOKUP($D12,Sheet3!$A$1:'Sheet3'!$K$222,MATCH("Purple",Sheet3!$A$1:$K$1,0),FALSE)&gt;0,VLOOKUP($D12,Sheet3!$A$1:'Sheet3'!$K$222,MATCH("Purple",Sheet3!$A$1:$K$1,0),FALSE)*4,IF(VLOOKUP($D12,Sheet3!$A$1:'Sheet3'!$K$222,MATCH("Green",Sheet3!$A$1:$K$1,0),FALSE)&gt;0,VLOOKUP($D12,Sheet3!$A$1:'Sheet3'!$K$222,MATCH("Green",Sheet3!$A$1:$K$1,0),FALSE)*2,IF(VLOOKUP($D12,Sheet3!$A$1:'Sheet3'!$K$222,MATCH("White",Sheet3!$A$1:$K$1,0),FALSE)&gt;0,VLOOKUP($D12,Sheet3!$A$1:'Sheet3'!$K$222,MATCH("White",Sheet3!$A$1:$K$1,0),FALSE),IF(VLOOKUP($D12,Sheet3!$A$1:'Sheet3'!$K$222,MATCH("Yellow",Sheet3!$A$1:$K$1,0),FALSE)&gt;0,VLOOKUP($D12,Sheet3!$A$1:'Sheet3'!$K$222,MATCH("Yellow",Sheet3!$A$1:$K$1,0),FALSE)*2.5,0))))),0)),0)+IFERROR(IF(VLOOKUP($E12,Sheet3!$A$1:'Sheet3'!$K$222,MATCH("Challenge",Sheet3!$A$1:'Sheet3'!$K$1,0),FALSE)&gt;=1,IFERROR(IF(VLOOKUP($E12,Sheet3!$A$1:'Sheet3'!$K$222,MATCH("Blue",Sheet3!$A$1:$K$1,0),FALSE)&gt;0,VLOOKUP($E12,Sheet3!$A$1:'Sheet3'!$K$222,MATCH("Blue",Sheet3!$A$1:$K$1,0),FALSE)*3,IF(VLOOKUP($E12,Sheet3!$A$1:'Sheet3'!$K$222,MATCH("Purple",Sheet3!$A$1:$K$1,0),FALSE)&gt;0,VLOOKUP($E12,Sheet3!$A$1:'Sheet3'!$K$222,MATCH("Purple",Sheet3!$A$1:$K$1,0),FALSE)*4,IF(VLOOKUP($E12,Sheet3!$A$1:'Sheet3'!$K$222,MATCH("Green",Sheet3!$A$1:$K$1,0),FALSE)&gt;0,VLOOKUP($E12,Sheet3!$A$1:'Sheet3'!$K$222,MATCH("Green",Sheet3!$A$1:$K$1,0),FALSE)*2,IF(VLOOKUP($E12,Sheet3!$A$1:'Sheet3'!$K$222,MATCH("White",Sheet3!$A$1:$K$1,0),FALSE)&gt;0,VLOOKUP($E12,Sheet3!$A$1:'Sheet3'!$K$222,MATCH("White",Sheet3!$A$1:$K$1,0),FALSE),IF(VLOOKUP($E12,Sheet3!$A$1:'Sheet3'!$K$222,MATCH("Yellow",Sheet3!$A$1:$K$1,0),FALSE)&gt;0,VLOOKUP($E12,Sheet3!$A$1:'Sheet3'!$K$222,MATCH("Yellow",Sheet3!$A$1:$K$1,0),FALSE)*2.5,0))))),0)/VLOOKUP($E12,Sheet3!$A$1:'Sheet3'!$K$222,MATCH("Challenge",Sheet3!$A$1:'Sheet3'!$K$1,0),FALSE),IFERROR(IF(VLOOKUP($E12,Sheet3!$A$1:'Sheet3'!$K$222,MATCH("Blue",Sheet3!$A$1:$K$1,0),FALSE)&gt;0,VLOOKUP($E12,Sheet3!$A$1:'Sheet3'!$K$222,MATCH("Blue",Sheet3!$A$1:$K$1,0),FALSE)*3,IF(VLOOKUP($E12,Sheet3!$A$1:'Sheet3'!$K$222,MATCH("Purple",Sheet3!$A$1:$K$1,0),FALSE)&gt;0,VLOOKUP($E12,Sheet3!$A$1:'Sheet3'!$K$222,MATCH("Purple",Sheet3!$A$1:$K$1,0),FALSE)*4,IF(VLOOKUP($E12,Sheet3!$A$1:'Sheet3'!$K$222,MATCH("Green",Sheet3!$A$1:$K$1,0),FALSE)&gt;0,VLOOKUP($E12,Sheet3!$A$1:'Sheet3'!$K$222,MATCH("Green",Sheet3!$A$1:$K$1,0),FALSE)*2,IF(VLOOKUP($E12,Sheet3!$A$1:'Sheet3'!$K$222,MATCH("White",Sheet3!$A$1:$K$1,0),FALSE)&gt;0,VLOOKUP($E12,Sheet3!$A$1:'Sheet3'!$K$222,MATCH("White",Sheet3!$A$1:$K$1,0),FALSE),IF(VLOOKUP($E12,Sheet3!$A$1:'Sheet3'!$K$222,MATCH("Yellow",Sheet3!$A$1:$K$1,0),FALSE)&gt;0,VLOOKUP($E12,Sheet3!$A$1:'Sheet3'!$K$222,MATCH("Yellow",Sheet3!$A$1:$K$1,0),FALSE)*2.5,0))))),0)),0)</f>
        <v>2</v>
      </c>
      <c r="AC12">
        <f>IFERROR(IF(VLOOKUP($F12,Sheet3!$A$1:'Sheet3'!$K$222,MATCH("Challenge",Sheet3!$A$1:'Sheet3'!$K$1,0),FALSE)&gt;=1,IFERROR(IF(VLOOKUP($F12,Sheet3!$A$1:'Sheet3'!$K$222,MATCH("Blue",Sheet3!$A$1:$K$1,0),FALSE)&gt;0,VLOOKUP($F12,Sheet3!$A$1:'Sheet3'!$K$222,MATCH("Blue",Sheet3!$A$1:$K$1,0),FALSE)*3,IF(VLOOKUP($F12,Sheet3!$A$1:'Sheet3'!$K$222,MATCH("Purple",Sheet3!$A$1:$K$1,0),FALSE)&gt;0,VLOOKUP($F12,Sheet3!$A$1:'Sheet3'!$K$222,MATCH("Purple",Sheet3!$A$1:$K$1,0),FALSE)*4,IF(VLOOKUP($F12,Sheet3!$A$1:'Sheet3'!$K$222,MATCH("Green",Sheet3!$A$1:$K$1,0),FALSE)&gt;0,VLOOKUP($F12,Sheet3!$A$1:'Sheet3'!$K$222,MATCH("Green",Sheet3!$A$1:$K$1,0),FALSE)*2,IF(VLOOKUP($F12,Sheet3!$A$1:'Sheet3'!$K$222,MATCH("White",Sheet3!$A$1:$K$1,0),FALSE)&gt;0,VLOOKUP($F12,Sheet3!$A$1:'Sheet3'!$K$222,MATCH("White",Sheet3!$A$1:$K$1,0),FALSE),IF(VLOOKUP($F12,Sheet3!$A$1:'Sheet3'!$K$222,MATCH("Yellow",Sheet3!$A$1:$K$1,0),FALSE)&gt;0,VLOOKUP($F12,Sheet3!$A$1:'Sheet3'!$K$222,MATCH("Yellow",Sheet3!$A$1:$K$1,0),FALSE)*5,0))))),0)/VLOOKUP($F12,Sheet3!$A$1:'Sheet3'!$K$222,MATCH("Challenge",Sheet3!$A$1:'Sheet3'!$K$1,0),FALSE),IFERROR(IF(VLOOKUP($F12,Sheet3!$A$1:'Sheet3'!$K$222,MATCH("Blue",Sheet3!$A$1:$K$1,0),FALSE)&gt;0,VLOOKUP($F12,Sheet3!$A$1:'Sheet3'!$K$222,MATCH("Blue",Sheet3!$A$1:$K$1,0),FALSE)*3,IF(VLOOKUP($F12,Sheet3!$A$1:'Sheet3'!$K$222,MATCH("Purple",Sheet3!$A$1:$K$1,0),FALSE)&gt;0,VLOOKUP($F12,Sheet3!$A$1:'Sheet3'!$K$222,MATCH("Purple",Sheet3!$A$1:$K$1,0),FALSE)*4,IF(VLOOKUP($F12,Sheet3!$A$1:'Sheet3'!$K$222,MATCH("Green",Sheet3!$A$1:$K$1,0),FALSE)&gt;0,VLOOKUP($F12,Sheet3!$A$1:'Sheet3'!$K$222,MATCH("Green",Sheet3!$A$1:$K$1,0),FALSE)*2,IF(VLOOKUP($F12,Sheet3!$A$1:'Sheet3'!$K$222,MATCH("White",Sheet3!$A$1:$K$1,0),FALSE)&gt;0,VLOOKUP($F12,Sheet3!$A$1:'Sheet3'!$K$222,MATCH("White",Sheet3!$A$1:$K$1,0),FALSE),IF(VLOOKUP($F12,Sheet3!$A$1:'Sheet3'!$K$222,MATCH("Yellow",Sheet3!$A$1:$K$1,0),FALSE)&gt;0,VLOOKUP($F12,Sheet3!$A$1:'Sheet3'!$K$222,MATCH("Yellow",Sheet3!$A$1:$K$1,0),FALSE)*5,0))))),0)),0)+IFERROR(IF(VLOOKUP($G12,Sheet3!$A$1:'Sheet3'!$K$222,MATCH("Challenge",Sheet3!$A$1:'Sheet3'!$K$1,0),FALSE)&gt;=1,IFERROR(IF(VLOOKUP($G12,Sheet3!$A$1:'Sheet3'!$K$222,MATCH("Blue",Sheet3!$A$1:$K$1,0),FALSE)&gt;0,VLOOKUP($G12,Sheet3!$A$1:'Sheet3'!$K$222,MATCH("Blue",Sheet3!$A$1:$K$1,0),FALSE)*3,IF(VLOOKUP($G12,Sheet3!$A$1:'Sheet3'!$K$222,MATCH("Purple",Sheet3!$A$1:$K$1,0),FALSE)&gt;0,VLOOKUP($G12,Sheet3!$A$1:'Sheet3'!$K$222,MATCH("Purple",Sheet3!$A$1:$K$1,0),FALSE)*4,IF(VLOOKUP($G12,Sheet3!$A$1:'Sheet3'!$K$222,MATCH("Green",Sheet3!$A$1:$K$1,0),FALSE)&gt;0,VLOOKUP($G12,Sheet3!$A$1:'Sheet3'!$K$222,MATCH("Green",Sheet3!$A$1:$K$1,0),FALSE)*2,IF(VLOOKUP($G12,Sheet3!$A$1:'Sheet3'!$K$222,MATCH("White",Sheet3!$A$1:$K$1,0),FALSE)&gt;0,VLOOKUP($G12,Sheet3!$A$1:'Sheet3'!$K$222,MATCH("White",Sheet3!$A$1:$K$1,0),FALSE),IF(VLOOKUP($G12,Sheet3!$A$1:'Sheet3'!$K$222,MATCH("Yellow",Sheet3!$A$1:$K$1,0),FALSE)&gt;0,VLOOKUP($G12,Sheet3!$A$1:'Sheet3'!$K$222,MATCH("Yellow",Sheet3!$A$1:$K$1,0),FALSE)*5,0))))),0)/VLOOKUP($G12,Sheet3!$A$1:'Sheet3'!$K$222,MATCH("Challenge",Sheet3!$A$1:'Sheet3'!$K$1,0),FALSE),IFERROR(IF(VLOOKUP($G12,Sheet3!$A$1:'Sheet3'!$K$222,MATCH("Blue",Sheet3!$A$1:$K$1,0),FALSE)&gt;0,VLOOKUP($G12,Sheet3!$A$1:'Sheet3'!$K$222,MATCH("Blue",Sheet3!$A$1:$K$1,0),FALSE)*3,IF(VLOOKUP($G12,Sheet3!$A$1:'Sheet3'!$K$222,MATCH("Purple",Sheet3!$A$1:$K$1,0),FALSE)&gt;0,VLOOKUP($G12,Sheet3!$A$1:'Sheet3'!$K$222,MATCH("Purple",Sheet3!$A$1:$K$1,0),FALSE)*4,IF(VLOOKUP($G12,Sheet3!$A$1:'Sheet3'!$K$222,MATCH("Green",Sheet3!$A$1:$K$1,0),FALSE)&gt;0,VLOOKUP($G12,Sheet3!$A$1:'Sheet3'!$K$222,MATCH("Green",Sheet3!$A$1:$K$1,0),FALSE)*2,IF(VLOOKUP($G12,Sheet3!$A$1:'Sheet3'!$K$222,MATCH("White",Sheet3!$A$1:$K$1,0),FALSE)&gt;0,VLOOKUP($G12,Sheet3!$A$1:'Sheet3'!$K$222,MATCH("White",Sheet3!$A$1:$K$1,0),FALSE),IF(VLOOKUP($G12,Sheet3!$A$1:'Sheet3'!$K$222,MATCH("Yellow",Sheet3!$A$1:$K$1,0),FALSE)&gt;0,VLOOKUP($G12,Sheet3!$A$1:'Sheet3'!$K$222,MATCH("Yellow",Sheet3!$A$1:$K$1,0),FALSE)*5,0))))),0)),0)</f>
        <v>0</v>
      </c>
      <c r="AD12">
        <f>IFERROR(IF(VLOOKUP($H12,Sheet3!$A$1:'Sheet3'!$K$222,MATCH("Challenge",Sheet3!$A$1:'Sheet3'!$K$1,0),FALSE)&gt;=1,IFERROR(IF(VLOOKUP($H12,Sheet3!$A$1:'Sheet3'!$K$222,MATCH("Blue",Sheet3!$A$1:$K$1,0),FALSE)&gt;0,VLOOKUP($H12,Sheet3!$A$1:'Sheet3'!$K$222,MATCH("Blue",Sheet3!$A$1:$K$1,0),FALSE)*3,IF(VLOOKUP($H12,Sheet3!$A$1:'Sheet3'!$K$222,MATCH("Purple",Sheet3!$A$1:$K$1,0),FALSE)&gt;0,VLOOKUP($H12,Sheet3!$A$1:'Sheet3'!$K$222,MATCH("Purple",Sheet3!$A$1:$K$1,0),FALSE)*4,IF(VLOOKUP($H12,Sheet3!$A$1:'Sheet3'!$K$222,MATCH("Green",Sheet3!$A$1:$K$1,0),FALSE)&gt;0,VLOOKUP($H12,Sheet3!$A$1:'Sheet3'!$K$222,MATCH("Green",Sheet3!$A$1:$K$1,0),FALSE)*2,IF(VLOOKUP($H12,Sheet3!$A$1:'Sheet3'!$K$222,MATCH("White",Sheet3!$A$1:$K$1,0),FALSE)&gt;0,VLOOKUP($H12,Sheet3!$A$1:'Sheet3'!$K$222,MATCH("White",Sheet3!$A$1:$K$1,0),FALSE),IF(VLOOKUP($H12,Sheet3!$A$1:'Sheet3'!$K$222,MATCH("Yellow",Sheet3!$A$1:$K$1,0),FALSE)&gt;0,VLOOKUP($H12,Sheet3!$A$1:'Sheet3'!$K$222,MATCH("Yellow",Sheet3!$A$1:$K$1,0),FALSE)*5,0))))),0)/VLOOKUP($H12,Sheet3!$A$1:'Sheet3'!$K$222,MATCH("Challenge",Sheet3!$A$1:'Sheet3'!$K$1,0),FALSE),IFERROR(IF(VLOOKUP($H12,Sheet3!$A$1:'Sheet3'!$K$222,MATCH("Blue",Sheet3!$A$1:$K$1,0),FALSE)&gt;0,VLOOKUP($H12,Sheet3!$A$1:'Sheet3'!$K$222,MATCH("Blue",Sheet3!$A$1:$K$1,0),FALSE)*3,IF(VLOOKUP($H12,Sheet3!$A$1:'Sheet3'!$K$222,MATCH("Purple",Sheet3!$A$1:$K$1,0),FALSE)&gt;0,VLOOKUP($H12,Sheet3!$A$1:'Sheet3'!$K$222,MATCH("Purple",Sheet3!$A$1:$K$1,0),FALSE)*4,IF(VLOOKUP($H12,Sheet3!$A$1:'Sheet3'!$K$222,MATCH("Green",Sheet3!$A$1:$K$1,0),FALSE)&gt;0,VLOOKUP($H12,Sheet3!$A$1:'Sheet3'!$K$222,MATCH("Green",Sheet3!$A$1:$K$1,0),FALSE)*2,IF(VLOOKUP($H12,Sheet3!$A$1:'Sheet3'!$K$222,MATCH("White",Sheet3!$A$1:$K$1,0),FALSE)&gt;0,VLOOKUP($H12,Sheet3!$A$1:'Sheet3'!$K$222,MATCH("White",Sheet3!$A$1:$K$1,0),FALSE),IF(VLOOKUP($H12,Sheet3!$A$1:'Sheet3'!$K$222,MATCH("Yellow",Sheet3!$A$1:$K$1,0),FALSE)&gt;0,VLOOKUP($H12,Sheet3!$A$1:'Sheet3'!$K$222,MATCH("Yellow",Sheet3!$A$1:$K$1,0),FALSE)*5,0))))),0)),0)+IFERROR(IF(VLOOKUP($I12,Sheet3!$A$1:'Sheet3'!$K$222,MATCH("Challenge",Sheet3!$A$1:'Sheet3'!$K$1,0),FALSE)&gt;=1,IFERROR(IF(VLOOKUP($I12,Sheet3!$A$1:'Sheet3'!$K$222,MATCH("Blue",Sheet3!$A$1:$K$1,0),FALSE)&gt;0,VLOOKUP($I12,Sheet3!$A$1:'Sheet3'!$K$222,MATCH("Blue",Sheet3!$A$1:$K$1,0),FALSE)*3,IF(VLOOKUP($I12,Sheet3!$A$1:'Sheet3'!$K$222,MATCH("Purple",Sheet3!$A$1:$K$1,0),FALSE)&gt;0,VLOOKUP($I12,Sheet3!$A$1:'Sheet3'!$K$222,MATCH("Purple",Sheet3!$A$1:$K$1,0),FALSE)*4,IF(VLOOKUP($I12,Sheet3!$A$1:'Sheet3'!$K$222,MATCH("Green",Sheet3!$A$1:$K$1,0),FALSE)&gt;0,VLOOKUP($I12,Sheet3!$A$1:'Sheet3'!$K$222,MATCH("Green",Sheet3!$A$1:$K$1,0),FALSE)*2,IF(VLOOKUP($I12,Sheet3!$A$1:'Sheet3'!$K$222,MATCH("White",Sheet3!$A$1:$K$1,0),FALSE)&gt;0,VLOOKUP($I12,Sheet3!$A$1:'Sheet3'!$K$222,MATCH("White",Sheet3!$A$1:$K$1,0),FALSE),IF(VLOOKUP($I12,Sheet3!$A$1:'Sheet3'!$K$222,MATCH("Yellow",Sheet3!$A$1:$K$1,0),FALSE)&gt;0,VLOOKUP($I12,Sheet3!$A$1:'Sheet3'!$K$222,MATCH("Yellow",Sheet3!$A$1:$K$1,0),FALSE)*5,0))))),0)/VLOOKUP($I12,Sheet3!$A$1:'Sheet3'!$K$222,MATCH("Challenge",Sheet3!$A$1:'Sheet3'!$K$1,0),FALSE),IFERROR(IF(VLOOKUP($I12,Sheet3!$A$1:'Sheet3'!$K$222,MATCH("Blue",Sheet3!$A$1:$K$1,0),FALSE)&gt;0,VLOOKUP($I12,Sheet3!$A$1:'Sheet3'!$K$222,MATCH("Blue",Sheet3!$A$1:$K$1,0),FALSE)*3,IF(VLOOKUP($I12,Sheet3!$A$1:'Sheet3'!$K$222,MATCH("Purple",Sheet3!$A$1:$K$1,0),FALSE)&gt;0,VLOOKUP($I12,Sheet3!$A$1:'Sheet3'!$K$222,MATCH("Purple",Sheet3!$A$1:$K$1,0),FALSE)*4,IF(VLOOKUP($I12,Sheet3!$A$1:'Sheet3'!$K$222,MATCH("Green",Sheet3!$A$1:$K$1,0),FALSE)&gt;0,VLOOKUP($I12,Sheet3!$A$1:'Sheet3'!$K$222,MATCH("Green",Sheet3!$A$1:$K$1,0),FALSE)*2,IF(VLOOKUP($I12,Sheet3!$A$1:'Sheet3'!$K$222,MATCH("White",Sheet3!$A$1:$K$1,0),FALSE)&gt;0,VLOOKUP($I12,Sheet3!$A$1:'Sheet3'!$K$222,MATCH("White",Sheet3!$A$1:$K$1,0),FALSE),IF(VLOOKUP($I12,Sheet3!$A$1:'Sheet3'!$K$222,MATCH("Yellow",Sheet3!$A$1:$K$1,0),FALSE)&gt;0,VLOOKUP($I12,Sheet3!$A$1:'Sheet3'!$K$222,MATCH("Yellow",Sheet3!$A$1:$K$1,0),FALSE)*5,0))))),0)),0)</f>
        <v>0</v>
      </c>
      <c r="AE12">
        <f>IFERROR(IF(VLOOKUP($J12,Sheet3!$A$1:'Sheet3'!$K$222,MATCH("Challenge",Sheet3!$A$1:'Sheet3'!$K$1,0),FALSE)&gt;=1,IFERROR(IF(VLOOKUP($J12,Sheet3!$A$1:'Sheet3'!$K$222,MATCH("Blue",Sheet3!$A$1:$K$1,0),FALSE)&gt;0,VLOOKUP($J12,Sheet3!$A$1:'Sheet3'!$K$222,MATCH("Blue",Sheet3!$A$1:$K$1,0),FALSE)*3,IF(VLOOKUP($J12,Sheet3!$A$1:'Sheet3'!$K$222,MATCH("Purple",Sheet3!$A$1:$K$1,0),FALSE)&gt;0,VLOOKUP($J12,Sheet3!$A$1:'Sheet3'!$K$222,MATCH("Purple",Sheet3!$A$1:$K$1,0),FALSE)*4,IF(VLOOKUP($J12,Sheet3!$A$1:'Sheet3'!$K$222,MATCH("Green",Sheet3!$A$1:$K$1,0),FALSE)&gt;0,VLOOKUP($J12,Sheet3!$A$1:'Sheet3'!$K$222,MATCH("Green",Sheet3!$A$1:$K$1,0),FALSE)*2,IF(VLOOKUP($J12,Sheet3!$A$1:'Sheet3'!$K$222,MATCH("White",Sheet3!$A$1:$K$1,0),FALSE)&gt;0,VLOOKUP($J12,Sheet3!$A$1:'Sheet3'!$K$222,MATCH("White",Sheet3!$A$1:$K$1,0),FALSE),IF(VLOOKUP($J12,Sheet3!$A$1:'Sheet3'!$K$222,MATCH("Yellow",Sheet3!$A$1:$K$1,0),FALSE)&gt;0,VLOOKUP($J12,Sheet3!$A$1:'Sheet3'!$K$222,MATCH("Yellow",Sheet3!$A$1:$K$1,0),FALSE)*5,0))))),0)/VLOOKUP($J12,Sheet3!$A$1:'Sheet3'!$K$222,MATCH("Challenge",Sheet3!$A$1:'Sheet3'!$K$1,0),FALSE),IFERROR(IF(VLOOKUP($J12,Sheet3!$A$1:'Sheet3'!$K$222,MATCH("Blue",Sheet3!$A$1:$K$1,0),FALSE)&gt;0,VLOOKUP($J12,Sheet3!$A$1:'Sheet3'!$K$222,MATCH("Blue",Sheet3!$A$1:$K$1,0),FALSE)*3,IF(VLOOKUP($J12,Sheet3!$A$1:'Sheet3'!$K$222,MATCH("Purple",Sheet3!$A$1:$K$1,0),FALSE)&gt;0,VLOOKUP($J12,Sheet3!$A$1:'Sheet3'!$K$222,MATCH("Purple",Sheet3!$A$1:$K$1,0),FALSE)*4,IF(VLOOKUP($J12,Sheet3!$A$1:'Sheet3'!$K$222,MATCH("Green",Sheet3!$A$1:$K$1,0),FALSE)&gt;0,VLOOKUP($J12,Sheet3!$A$1:'Sheet3'!$K$222,MATCH("Green",Sheet3!$A$1:$K$1,0),FALSE)*2,IF(VLOOKUP($J12,Sheet3!$A$1:'Sheet3'!$K$222,MATCH("White",Sheet3!$A$1:$K$1,0),FALSE)&gt;0,VLOOKUP($J12,Sheet3!$A$1:'Sheet3'!$K$222,MATCH("White",Sheet3!$A$1:$K$1,0),FALSE),IF(VLOOKUP($J12,Sheet3!$A$1:'Sheet3'!$K$222,MATCH("Yellow",Sheet3!$A$1:$K$1,0),FALSE)&gt;0,VLOOKUP($J12,Sheet3!$A$1:'Sheet3'!$K$222,MATCH("Yellow",Sheet3!$A$1:$K$1,0),FALSE)*5,0))))),0)),0)+IFERROR(IF(VLOOKUP($K12,Sheet3!$A$1:'Sheet3'!$K$222,MATCH("Challenge",Sheet3!$A$1:'Sheet3'!$K$1,0),FALSE)&gt;=1,IFERROR(IF(VLOOKUP($K12,Sheet3!$A$1:'Sheet3'!$K$222,MATCH("Blue",Sheet3!$A$1:$K$1,0),FALSE)&gt;0,VLOOKUP($K12,Sheet3!$A$1:'Sheet3'!$K$222,MATCH("Blue",Sheet3!$A$1:$K$1,0),FALSE)*3,IF(VLOOKUP($K12,Sheet3!$A$1:'Sheet3'!$K$222,MATCH("Purple",Sheet3!$A$1:$K$1,0),FALSE)&gt;0,VLOOKUP($K12,Sheet3!$A$1:'Sheet3'!$K$222,MATCH("Purple",Sheet3!$A$1:$K$1,0),FALSE)*4,IF(VLOOKUP($K12,Sheet3!$A$1:'Sheet3'!$K$222,MATCH("Green",Sheet3!$A$1:$K$1,0),FALSE)&gt;0,VLOOKUP($K12,Sheet3!$A$1:'Sheet3'!$K$222,MATCH("Green",Sheet3!$A$1:$K$1,0),FALSE)*2,IF(VLOOKUP($K12,Sheet3!$A$1:'Sheet3'!$K$222,MATCH("White",Sheet3!$A$1:$K$1,0),FALSE)&gt;0,VLOOKUP($K12,Sheet3!$A$1:'Sheet3'!$K$222,MATCH("White",Sheet3!$A$1:$K$1,0),FALSE),IF(VLOOKUP($K12,Sheet3!$A$1:'Sheet3'!$K$222,MATCH("Yellow",Sheet3!$A$1:$K$1,0),FALSE)&gt;0,VLOOKUP($K12,Sheet3!$A$1:'Sheet3'!$K$222,MATCH("Yellow",Sheet3!$A$1:$K$1,0),FALSE)*5,0))))),0)/VLOOKUP($K12,Sheet3!$A$1:'Sheet3'!$K$222,MATCH("Challenge",Sheet3!$A$1:'Sheet3'!$K$1,0),FALSE),IFERROR(IF(VLOOKUP($K12,Sheet3!$A$1:'Sheet3'!$K$222,MATCH("Blue",Sheet3!$A$1:$K$1,0),FALSE)&gt;0,VLOOKUP($K12,Sheet3!$A$1:'Sheet3'!$K$222,MATCH("Blue",Sheet3!$A$1:$K$1,0),FALSE)*3,IF(VLOOKUP($K12,Sheet3!$A$1:'Sheet3'!$K$222,MATCH("Purple",Sheet3!$A$1:$K$1,0),FALSE)&gt;0,VLOOKUP($K12,Sheet3!$A$1:'Sheet3'!$K$222,MATCH("Purple",Sheet3!$A$1:$K$1,0),FALSE)*4,IF(VLOOKUP($K12,Sheet3!$A$1:'Sheet3'!$K$222,MATCH("Green",Sheet3!$A$1:$K$1,0),FALSE)&gt;0,VLOOKUP($K12,Sheet3!$A$1:'Sheet3'!$K$222,MATCH("Green",Sheet3!$A$1:$K$1,0),FALSE)*2,IF(VLOOKUP($K12,Sheet3!$A$1:'Sheet3'!$K$222,MATCH("White",Sheet3!$A$1:$K$1,0),FALSE)&gt;0,VLOOKUP($K12,Sheet3!$A$1:'Sheet3'!$K$222,MATCH("White",Sheet3!$A$1:$K$1,0),FALSE),IF(VLOOKUP($K12,Sheet3!$A$1:'Sheet3'!$K$222,MATCH("Yellow",Sheet3!$A$1:$K$1,0),FALSE)&gt;0,VLOOKUP($K12,Sheet3!$A$1:'Sheet3'!$K$222,MATCH("Yellow",Sheet3!$A$1:$K$1,0),FALSE)*5,0))))),0)),0)</f>
        <v>0</v>
      </c>
      <c r="AF12">
        <f>IFERROR(IF(VLOOKUP($L12,Sheet3!$A$1:'Sheet3'!$K$222,MATCH("Challenge",Sheet3!$A$1:'Sheet3'!$K$1,0),FALSE)&gt;=1,IFERROR(IF(VLOOKUP($L12,Sheet3!$A$1:'Sheet3'!$K$222,MATCH("Blue",Sheet3!$A$1:$K$1,0),FALSE)&gt;0,VLOOKUP($L12,Sheet3!$A$1:'Sheet3'!$K$222,MATCH("Blue",Sheet3!$A$1:$K$1,0),FALSE)*3,IF(VLOOKUP($L12,Sheet3!$A$1:'Sheet3'!$K$222,MATCH("Purple",Sheet3!$A$1:$K$1,0),FALSE)&gt;0,VLOOKUP($L12,Sheet3!$A$1:'Sheet3'!$K$222,MATCH("Purple",Sheet3!$A$1:$K$1,0),FALSE)*4,IF(VLOOKUP($L12,Sheet3!$A$1:'Sheet3'!$K$222,MATCH("Green",Sheet3!$A$1:$K$1,0),FALSE)&gt;0,VLOOKUP($L12,Sheet3!$A$1:'Sheet3'!$K$222,MATCH("Green",Sheet3!$A$1:$K$1,0),FALSE)*2,IF(VLOOKUP($L12,Sheet3!$A$1:'Sheet3'!$K$222,MATCH("White",Sheet3!$A$1:$K$1,0),FALSE)&gt;0,VLOOKUP($L12,Sheet3!$A$1:'Sheet3'!$K$222,MATCH("White",Sheet3!$A$1:$K$1,0),FALSE),IF(VLOOKUP($L12,Sheet3!$A$1:'Sheet3'!$K$222,MATCH("Yellow",Sheet3!$A$1:$K$1,0),FALSE)&gt;0,VLOOKUP($L12,Sheet3!$A$1:'Sheet3'!$K$222,MATCH("Yellow",Sheet3!$A$1:$K$1,0),FALSE)*5,0))))),0)/VLOOKUP($L12,Sheet3!$A$1:'Sheet3'!$K$222,MATCH("Challenge",Sheet3!$A$1:'Sheet3'!$K$1,0),FALSE),IFERROR(IF(VLOOKUP($L12,Sheet3!$A$1:'Sheet3'!$K$222,MATCH("Blue",Sheet3!$A$1:$K$1,0),FALSE)&gt;0,VLOOKUP($L12,Sheet3!$A$1:'Sheet3'!$K$222,MATCH("Blue",Sheet3!$A$1:$K$1,0),FALSE)*3,IF(VLOOKUP($L12,Sheet3!$A$1:'Sheet3'!$K$222,MATCH("Purple",Sheet3!$A$1:$K$1,0),FALSE)&gt;0,VLOOKUP($L12,Sheet3!$A$1:'Sheet3'!$K$222,MATCH("Purple",Sheet3!$A$1:$K$1,0),FALSE)*4,IF(VLOOKUP($L12,Sheet3!$A$1:'Sheet3'!$K$222,MATCH("Green",Sheet3!$A$1:$K$1,0),FALSE)&gt;0,VLOOKUP($L12,Sheet3!$A$1:'Sheet3'!$K$222,MATCH("Green",Sheet3!$A$1:$K$1,0),FALSE)*2,IF(VLOOKUP($L12,Sheet3!$A$1:'Sheet3'!$K$222,MATCH("White",Sheet3!$A$1:$K$1,0),FALSE)&gt;0,VLOOKUP($L12,Sheet3!$A$1:'Sheet3'!$K$222,MATCH("White",Sheet3!$A$1:$K$1,0),FALSE),IF(VLOOKUP($L12,Sheet3!$A$1:'Sheet3'!$K$222,MATCH("Yellow",Sheet3!$A$1:$K$1,0),FALSE)&gt;0,VLOOKUP($L12,Sheet3!$A$1:'Sheet3'!$K$222,MATCH("Yellow",Sheet3!$A$1:$K$1,0),FALSE)*5,0))))),0)),0)+IFERROR(IF(VLOOKUP($M12,Sheet3!$A$1:'Sheet3'!$K$222,MATCH("Challenge",Sheet3!$A$1:'Sheet3'!$K$1,0),FALSE)&gt;=1,IFERROR(IF(VLOOKUP($M12,Sheet3!$A$1:'Sheet3'!$K$222,MATCH("Blue",Sheet3!$A$1:$K$1,0),FALSE)&gt;0,VLOOKUP($M12,Sheet3!$A$1:'Sheet3'!$K$222,MATCH("Blue",Sheet3!$A$1:$K$1,0),FALSE)*3,IF(VLOOKUP($M12,Sheet3!$A$1:'Sheet3'!$K$222,MATCH("Purple",Sheet3!$A$1:$K$1,0),FALSE)&gt;0,VLOOKUP($M12,Sheet3!$A$1:'Sheet3'!$K$222,MATCH("Purple",Sheet3!$A$1:$K$1,0),FALSE)*4,IF(VLOOKUP($M12,Sheet3!$A$1:'Sheet3'!$K$222,MATCH("Green",Sheet3!$A$1:$K$1,0),FALSE)&gt;0,VLOOKUP($M12,Sheet3!$A$1:'Sheet3'!$K$222,MATCH("Green",Sheet3!$A$1:$K$1,0),FALSE)*2,IF(VLOOKUP($M12,Sheet3!$A$1:'Sheet3'!$K$222,MATCH("White",Sheet3!$A$1:$K$1,0),FALSE)&gt;0,VLOOKUP($M12,Sheet3!$A$1:'Sheet3'!$K$222,MATCH("White",Sheet3!$A$1:$K$1,0),FALSE),IF(VLOOKUP($M12,Sheet3!$A$1:'Sheet3'!$K$222,MATCH("Yellow",Sheet3!$A$1:$K$1,0),FALSE)&gt;0,VLOOKUP($M12,Sheet3!$A$1:'Sheet3'!$K$222,MATCH("Yellow",Sheet3!$A$1:$K$1,0),FALSE)*5,0))))),0)/VLOOKUP($M12,Sheet3!$A$1:'Sheet3'!$K$222,MATCH("Challenge",Sheet3!$A$1:'Sheet3'!$K$1,0),FALSE),IFERROR(IF(VLOOKUP($M12,Sheet3!$A$1:'Sheet3'!$K$222,MATCH("Blue",Sheet3!$A$1:$K$1,0),FALSE)&gt;0,VLOOKUP($M12,Sheet3!$A$1:'Sheet3'!$K$222,MATCH("Blue",Sheet3!$A$1:$K$1,0),FALSE)*3,IF(VLOOKUP($M12,Sheet3!$A$1:'Sheet3'!$K$222,MATCH("Purple",Sheet3!$A$1:$K$1,0),FALSE)&gt;0,VLOOKUP($M12,Sheet3!$A$1:'Sheet3'!$K$222,MATCH("Purple",Sheet3!$A$1:$K$1,0),FALSE)*4,IF(VLOOKUP($M12,Sheet3!$A$1:'Sheet3'!$K$222,MATCH("Green",Sheet3!$A$1:$K$1,0),FALSE)&gt;0,VLOOKUP($M12,Sheet3!$A$1:'Sheet3'!$K$222,MATCH("Green",Sheet3!$A$1:$K$1,0),FALSE)*2,IF(VLOOKUP($M12,Sheet3!$A$1:'Sheet3'!$K$222,MATCH("White",Sheet3!$A$1:$K$1,0),FALSE)&gt;0,VLOOKUP($M12,Sheet3!$A$1:'Sheet3'!$K$222,MATCH("White",Sheet3!$A$1:$K$1,0),FALSE),IF(VLOOKUP($M12,Sheet3!$A$1:'Sheet3'!$K$222,MATCH("Yellow",Sheet3!$A$1:$K$1,0),FALSE)&gt;0,VLOOKUP($M12,Sheet3!$A$1:'Sheet3'!$K$222,MATCH("Yellow",Sheet3!$A$1:$K$1,0),FALSE)*5,0))))),0)),0)</f>
        <v>0</v>
      </c>
      <c r="AG12">
        <f>IFERROR(IF(VLOOKUP($N12,Sheet3!$A$1:'Sheet3'!$K$222,MATCH("Challenge",Sheet3!$A$1:'Sheet3'!$K$1,0),FALSE)&gt;=1,IFERROR(IF(VLOOKUP($N12,Sheet3!$A$1:'Sheet3'!$K$222,MATCH("Blue",Sheet3!$A$1:$K$1,0),FALSE)&gt;0,VLOOKUP($N12,Sheet3!$A$1:'Sheet3'!$K$222,MATCH("Blue",Sheet3!$A$1:$K$1,0),FALSE)*3,IF(VLOOKUP($N12,Sheet3!$A$1:'Sheet3'!$K$222,MATCH("Purple",Sheet3!$A$1:$K$1,0),FALSE)&gt;0,VLOOKUP($N12,Sheet3!$A$1:'Sheet3'!$K$222,MATCH("Purple",Sheet3!$A$1:$K$1,0),FALSE)*4,IF(VLOOKUP($N12,Sheet3!$A$1:'Sheet3'!$K$222,MATCH("Green",Sheet3!$A$1:$K$1,0),FALSE)&gt;0,VLOOKUP($N12,Sheet3!$A$1:'Sheet3'!$K$222,MATCH("Green",Sheet3!$A$1:$K$1,0),FALSE)*2,IF(VLOOKUP($N12,Sheet3!$A$1:'Sheet3'!$K$222,MATCH("White",Sheet3!$A$1:$K$1,0),FALSE)&gt;0,VLOOKUP($N12,Sheet3!$A$1:'Sheet3'!$K$222,MATCH("White",Sheet3!$A$1:$K$1,0),FALSE),IF(VLOOKUP($N12,Sheet3!$A$1:'Sheet3'!$K$222,MATCH("Yellow",Sheet3!$A$1:$K$1,0),FALSE)&gt;0,VLOOKUP($N12,Sheet3!$A$1:'Sheet3'!$K$222,MATCH("Yellow",Sheet3!$A$1:$K$1,0),FALSE)*5,0))))),0)/VLOOKUP($N12,Sheet3!$A$1:'Sheet3'!$K$222,MATCH("Challenge",Sheet3!$A$1:'Sheet3'!$K$1,0),FALSE),IFERROR(IF(VLOOKUP($N12,Sheet3!$A$1:'Sheet3'!$K$222,MATCH("Blue",Sheet3!$A$1:$K$1,0),FALSE)&gt;0,VLOOKUP($N12,Sheet3!$A$1:'Sheet3'!$K$222,MATCH("Blue",Sheet3!$A$1:$K$1,0),FALSE)*3,IF(VLOOKUP($N12,Sheet3!$A$1:'Sheet3'!$K$222,MATCH("Purple",Sheet3!$A$1:$K$1,0),FALSE)&gt;0,VLOOKUP($N12,Sheet3!$A$1:'Sheet3'!$K$222,MATCH("Purple",Sheet3!$A$1:$K$1,0),FALSE)*4,IF(VLOOKUP($N12,Sheet3!$A$1:'Sheet3'!$K$222,MATCH("Green",Sheet3!$A$1:$K$1,0),FALSE)&gt;0,VLOOKUP($N12,Sheet3!$A$1:'Sheet3'!$K$222,MATCH("Green",Sheet3!$A$1:$K$1,0),FALSE)*2,IF(VLOOKUP($N12,Sheet3!$A$1:'Sheet3'!$K$222,MATCH("White",Sheet3!$A$1:$K$1,0),FALSE)&gt;0,VLOOKUP($N12,Sheet3!$A$1:'Sheet3'!$K$222,MATCH("White",Sheet3!$A$1:$K$1,0),FALSE),IF(VLOOKUP($N12,Sheet3!$A$1:'Sheet3'!$K$222,MATCH("Yellow",Sheet3!$A$1:$K$1,0),FALSE)&gt;0,VLOOKUP($N12,Sheet3!$A$1:'Sheet3'!$K$222,MATCH("Yellow",Sheet3!$A$1:$K$1,0),FALSE)*5,0))))),0)),0)+IFERROR(IF(VLOOKUP($O12,Sheet3!$A$1:'Sheet3'!$K$222,MATCH("Challenge",Sheet3!$A$1:'Sheet3'!$K$1,0),FALSE)&gt;=1,IFERROR(IF(VLOOKUP($O12,Sheet3!$A$1:'Sheet3'!$K$222,MATCH("Blue",Sheet3!$A$1:$K$1,0),FALSE)&gt;0,VLOOKUP($O12,Sheet3!$A$1:'Sheet3'!$K$222,MATCH("Blue",Sheet3!$A$1:$K$1,0),FALSE)*3,IF(VLOOKUP($O12,Sheet3!$A$1:'Sheet3'!$K$222,MATCH("Purple",Sheet3!$A$1:$K$1,0),FALSE)&gt;0,VLOOKUP($O12,Sheet3!$A$1:'Sheet3'!$K$222,MATCH("Purple",Sheet3!$A$1:$K$1,0),FALSE)*4,IF(VLOOKUP($O12,Sheet3!$A$1:'Sheet3'!$K$222,MATCH("Green",Sheet3!$A$1:$K$1,0),FALSE)&gt;0,VLOOKUP($O12,Sheet3!$A$1:'Sheet3'!$K$222,MATCH("Green",Sheet3!$A$1:$K$1,0),FALSE)*2,IF(VLOOKUP($O12,Sheet3!$A$1:'Sheet3'!$K$222,MATCH("White",Sheet3!$A$1:$K$1,0),FALSE)&gt;0,VLOOKUP($O12,Sheet3!$A$1:'Sheet3'!$K$222,MATCH("White",Sheet3!$A$1:$K$1,0),FALSE),IF(VLOOKUP($O12,Sheet3!$A$1:'Sheet3'!$K$222,MATCH("Yellow",Sheet3!$A$1:$K$1,0),FALSE)&gt;0,VLOOKUP($O12,Sheet3!$A$1:'Sheet3'!$K$222,MATCH("Yellow",Sheet3!$A$1:$K$1,0),FALSE)*5,0))))),0)/VLOOKUP($O12,Sheet3!$A$1:'Sheet3'!$K$222,MATCH("Challenge",Sheet3!$A$1:'Sheet3'!$K$1,0),FALSE),IFERROR(IF(VLOOKUP($O12,Sheet3!$A$1:'Sheet3'!$K$222,MATCH("Blue",Sheet3!$A$1:$K$1,0),FALSE)&gt;0,VLOOKUP($O12,Sheet3!$A$1:'Sheet3'!$K$222,MATCH("Blue",Sheet3!$A$1:$K$1,0),FALSE)*3,IF(VLOOKUP($O12,Sheet3!$A$1:'Sheet3'!$K$222,MATCH("Purple",Sheet3!$A$1:$K$1,0),FALSE)&gt;0,VLOOKUP($O12,Sheet3!$A$1:'Sheet3'!$K$222,MATCH("Purple",Sheet3!$A$1:$K$1,0),FALSE)*4,IF(VLOOKUP($O12,Sheet3!$A$1:'Sheet3'!$K$222,MATCH("Green",Sheet3!$A$1:$K$1,0),FALSE)&gt;0,VLOOKUP($O12,Sheet3!$A$1:'Sheet3'!$K$222,MATCH("Green",Sheet3!$A$1:$K$1,0),FALSE)*2,IF(VLOOKUP($O12,Sheet3!$A$1:'Sheet3'!$K$222,MATCH("White",Sheet3!$A$1:$K$1,0),FALSE)&gt;0,VLOOKUP($O12,Sheet3!$A$1:'Sheet3'!$K$222,MATCH("White",Sheet3!$A$1:$K$1,0),FALSE),IF(VLOOKUP($O12,Sheet3!$A$1:'Sheet3'!$K$222,MATCH("Yellow",Sheet3!$A$1:$K$1,0),FALSE)&gt;0,VLOOKUP($O12,Sheet3!$A$1:'Sheet3'!$K$222,MATCH("Yellow",Sheet3!$A$1:$K$1,0),FALSE)*5,0))))),0)),0)</f>
        <v>0</v>
      </c>
      <c r="AH12">
        <f>VLOOKUP($D12,Sheet3!$A$1:'Sheet3'!$K$222,4,FALSE)</f>
        <v>0</v>
      </c>
      <c r="AI12">
        <f>VLOOKUP($D12,Sheet3!$A$1:'Sheet3'!$K$222,5,FALSE)</f>
        <v>0</v>
      </c>
    </row>
    <row r="13" spans="1:35" x14ac:dyDescent="0.25">
      <c r="A13" t="s">
        <v>142</v>
      </c>
      <c r="B13">
        <f>INDEX('Ingredients(Full)'!$A$1:$AA$180,MATCH(Score!$A13,'Ingredients(Full)'!$A$1:$A$180,0),MATCH(Score!B$1,'Ingredients(Full)'!$A$1:$AA$1,0))</f>
        <v>1</v>
      </c>
      <c r="C13">
        <f t="shared" si="0"/>
        <v>1</v>
      </c>
      <c r="D13" t="str">
        <f>IF(D$1&lt;=$B13,INDEX('Ingredients(Full)'!$A$1:$AA$180,MATCH(Score!$A13,'Ingredients(Full)'!$A$1:$A$180,0),MATCH(Score!D$1,'Ingredients(Full)'!$A$1:$AA$1,0)),"")</f>
        <v>Mk 1 Fabritech Data Pad</v>
      </c>
      <c r="E13" t="str">
        <f>IF(E$1&lt;=$B13,INDEX('Ingredients(Full)'!$A$1:$AA$140,MATCH(Score!$A13,'Ingredients(Full)'!$A$1:$A$140,0),MATCH(Score!E$1,'Ingredients(Full)'!$A$1:$AA$1,0)),"")</f>
        <v/>
      </c>
      <c r="F13" t="str">
        <f>IF(F$1&lt;=$B13,INDEX('Ingredients(Full)'!$A$1:$AA$140,MATCH(Score!$A13,'Ingredients(Full)'!$A$1:$A$140,0),MATCH(Score!F$1,'Ingredients(Full)'!$A$1:$AA$1,0)),"")</f>
        <v/>
      </c>
      <c r="G13" t="str">
        <f>IF(G$1&lt;=$B13,INDEX('Ingredients(Full)'!$A$1:$AA$140,MATCH(Score!$A13,'Ingredients(Full)'!$A$1:$A$140,0),MATCH(Score!G$1,'Ingredients(Full)'!$A$1:$AA$1,0)),"")</f>
        <v/>
      </c>
      <c r="H13" t="str">
        <f>IF(H$1&lt;=$B13,INDEX('Ingredients(Full)'!$A$1:$AA$140,MATCH(Score!$A13,'Ingredients(Full)'!$A$1:$A$140,0),MATCH(Score!H$1,'Ingredients(Full)'!$A$1:$AA$1,0)),"")</f>
        <v/>
      </c>
      <c r="I13" t="str">
        <f>IF(I$1&lt;=$B13,INDEX('Ingredients(Full)'!$A$1:$AA$140,MATCH(Score!$A13,'Ingredients(Full)'!$A$1:$A$140,0),MATCH(Score!I$1,'Ingredients(Full)'!$A$1:$AA$1,0)),"")</f>
        <v/>
      </c>
      <c r="J13" t="str">
        <f>IF(J$1&lt;=$B13,INDEX('Ingredients(Full)'!$A$1:$AA$140,MATCH(Score!$A13,'Ingredients(Full)'!$A$1:$A$140,0),MATCH(Score!J$1,'Ingredients(Full)'!$A$1:$AA$1,0)),"")</f>
        <v/>
      </c>
      <c r="K13" t="str">
        <f>IF(K$1&lt;=$B13,INDEX('Ingredients(Full)'!$A$1:$AA$140,MATCH(Score!$A13,'Ingredients(Full)'!$A$1:$A$140,0),MATCH(Score!K$1,'Ingredients(Full)'!$A$1:$AA$1,0)),"")</f>
        <v/>
      </c>
      <c r="L13" t="str">
        <f>IF(L$1&lt;=$B13,INDEX('Ingredients(Full)'!$A$1:$AA$140,MATCH(Score!$A13,'Ingredients(Full)'!$A$1:$A$140,0),MATCH(Score!L$1,'Ingredients(Full)'!$A$1:$AA$1,0)),"")</f>
        <v/>
      </c>
      <c r="M13" t="str">
        <f>IF(M$1&lt;=$B13,INDEX('Ingredients(Full)'!$A$1:$AA$140,MATCH(Score!$A13,'Ingredients(Full)'!$A$1:$A$140,0),MATCH(Score!M$1,'Ingredients(Full)'!$A$1:$AA$1,0)),"")</f>
        <v/>
      </c>
      <c r="N13" t="str">
        <f>IF(N$1&lt;=$B13,INDEX('Ingredients(Full)'!$A$1:$AA$140,MATCH(Score!$A13,'Ingredients(Full)'!$A$1:$A$140,0),MATCH(Score!N$1,'Ingredients(Full)'!$A$1:$AA$1,0)),"")</f>
        <v/>
      </c>
      <c r="O13" t="str">
        <f>IF(O$1&lt;=$B13,INDEX('Ingredients(Full)'!$A$1:$AA$140,MATCH(Score!$A13,'Ingredients(Full)'!$A$1:$A$140,0),MATCH(Score!O$1,'Ingredients(Full)'!$A$1:$AA$1,0)),"")</f>
        <v/>
      </c>
      <c r="P13">
        <f>IF(VALUE(RIGHT(P$1,LEN(P$1)-1))&lt;=$B13,INDEX('Ingredients(Full)'!$A$1:$AA$140,MATCH(Score!$A13,'Ingredients(Full)'!$A$1:$A$140,0),MATCH(Score!P$1,'Ingredients(Full)'!$A$1:$AA$1,0)),"")</f>
        <v>1</v>
      </c>
      <c r="Q13" t="str">
        <f>IF(VALUE(RIGHT(Q$1,LEN(Q$1)-1))&lt;=$B13,INDEX('Ingredients(Full)'!$A$1:$AA$140,MATCH(Score!$A13,'Ingredients(Full)'!$A$1:$A$140,0),MATCH(Score!Q$1,'Ingredients(Full)'!$A$1:$AA$1,0)),"")</f>
        <v/>
      </c>
      <c r="R13" t="str">
        <f>IF(VALUE(RIGHT(R$1,LEN(R$1)-1))&lt;=$B13,INDEX('Ingredients(Full)'!$A$1:$AA$140,MATCH(Score!$A13,'Ingredients(Full)'!$A$1:$A$140,0),MATCH(Score!R$1,'Ingredients(Full)'!$A$1:$AA$1,0)),"")</f>
        <v/>
      </c>
      <c r="S13" t="str">
        <f>IF(VALUE(RIGHT(S$1,LEN(S$1)-1))&lt;=$B13,INDEX('Ingredients(Full)'!$A$1:$AA$140,MATCH(Score!$A13,'Ingredients(Full)'!$A$1:$A$140,0),MATCH(Score!S$1,'Ingredients(Full)'!$A$1:$AA$1,0)),"")</f>
        <v/>
      </c>
      <c r="T13" t="str">
        <f>IF(VALUE(RIGHT(T$1,LEN(T$1)-1))&lt;=$B13,INDEX('Ingredients(Full)'!$A$1:$AA$140,MATCH(Score!$A13,'Ingredients(Full)'!$A$1:$A$140,0),MATCH(Score!T$1,'Ingredients(Full)'!$A$1:$AA$1,0)),"")</f>
        <v/>
      </c>
      <c r="U13" t="str">
        <f>IF(VALUE(RIGHT(U$1,LEN(U$1)-1))&lt;=$B13,INDEX('Ingredients(Full)'!$A$1:$AA$140,MATCH(Score!$A13,'Ingredients(Full)'!$A$1:$A$140,0),MATCH(Score!U$1,'Ingredients(Full)'!$A$1:$AA$1,0)),"")</f>
        <v/>
      </c>
      <c r="V13" t="str">
        <f>IF(VALUE(RIGHT(V$1,LEN(V$1)-1))&lt;=$B13,INDEX('Ingredients(Full)'!$A$1:$AA$140,MATCH(Score!$A13,'Ingredients(Full)'!$A$1:$A$140,0),MATCH(Score!V$1,'Ingredients(Full)'!$A$1:$AA$1,0)),"")</f>
        <v/>
      </c>
      <c r="W13" t="str">
        <f>IF(VALUE(RIGHT(W$1,LEN(W$1)-1))&lt;=$B13,INDEX('Ingredients(Full)'!$A$1:$AA$140,MATCH(Score!$A13,'Ingredients(Full)'!$A$1:$A$140,0),MATCH(Score!W$1,'Ingredients(Full)'!$A$1:$AA$1,0)),"")</f>
        <v/>
      </c>
      <c r="X13" t="str">
        <f>IF(VALUE(RIGHT(X$1,LEN(X$1)-1))&lt;=$B13,INDEX('Ingredients(Full)'!$A$1:$AA$140,MATCH(Score!$A13,'Ingredients(Full)'!$A$1:$A$140,0),MATCH(Score!X$1,'Ingredients(Full)'!$A$1:$AA$1,0)),"")</f>
        <v/>
      </c>
      <c r="Y13" t="str">
        <f>IF(VALUE(RIGHT(Y$1,LEN(Y$1)-1))&lt;=$B13,INDEX('Ingredients(Full)'!$A$1:$AA$140,MATCH(Score!$A13,'Ingredients(Full)'!$A$1:$A$140,0),MATCH(Score!Y$1,'Ingredients(Full)'!$A$1:$AA$1,0)),"")</f>
        <v/>
      </c>
      <c r="Z13" t="str">
        <f>IF(VALUE(RIGHT(Z$1,LEN(Z$1)-1))&lt;=$B13,INDEX('Ingredients(Full)'!$A$1:$AA$140,MATCH(Score!$A13,'Ingredients(Full)'!$A$1:$A$140,0),MATCH(Score!Z$1,'Ingredients(Full)'!$A$1:$AA$1,0)),"")</f>
        <v/>
      </c>
      <c r="AA13" t="str">
        <f>IF(VALUE(RIGHT(AA$1,LEN(AA$1)-1))&lt;=$B13,INDEX('Ingredients(Full)'!$A$1:$AA$140,MATCH(Score!$A13,'Ingredients(Full)'!$A$1:$A$140,0),MATCH(Score!AA$1,'Ingredients(Full)'!$A$1:$AA$1,0)),"")</f>
        <v/>
      </c>
      <c r="AB13">
        <f>IFERROR(IF(VLOOKUP($D13,Sheet3!$A$1:'Sheet3'!$K$222,MATCH("Challenge",Sheet3!$A$1:'Sheet3'!$K$1,0),FALSE)&gt;=1,IFERROR(IF(VLOOKUP($D13,Sheet3!$A$1:'Sheet3'!$K$222,MATCH("Blue",Sheet3!$A$1:$K$1,0),FALSE)&gt;0,VLOOKUP($D13,Sheet3!$A$1:'Sheet3'!$K$222,MATCH("Blue",Sheet3!$A$1:$K$1,0),FALSE)*3,IF(VLOOKUP($D13,Sheet3!$A$1:'Sheet3'!$K$222,MATCH("Purple",Sheet3!$A$1:$K$1,0),FALSE)&gt;0,VLOOKUP($D13,Sheet3!$A$1:'Sheet3'!$K$222,MATCH("Purple",Sheet3!$A$1:$K$1,0),FALSE)*4,IF(VLOOKUP($D13,Sheet3!$A$1:'Sheet3'!$K$222,MATCH("Green",Sheet3!$A$1:$K$1,0),FALSE)&gt;0,VLOOKUP($D13,Sheet3!$A$1:'Sheet3'!$K$222,MATCH("Green",Sheet3!$A$1:$K$1,0),FALSE)*2,IF(VLOOKUP($D13,Sheet3!$A$1:'Sheet3'!$K$222,MATCH("White",Sheet3!$A$1:$K$1,0),FALSE)&gt;0,VLOOKUP($D13,Sheet3!$A$1:'Sheet3'!$K$222,MATCH("White",Sheet3!$A$1:$K$1,0),FALSE),IF(VLOOKUP($D13,Sheet3!$A$1:'Sheet3'!$K$222,MATCH("Yellow",Sheet3!$A$1:$K$1,0),FALSE)&gt;0,VLOOKUP($D13,Sheet3!$A$1:'Sheet3'!$K$222,MATCH("Yellow",Sheet3!$A$1:$K$1,0),FALSE)*2.5,0))))),0)/VLOOKUP($D13,Sheet3!$A$1:'Sheet3'!$K$222,MATCH("Challenge",Sheet3!$A$1:'Sheet3'!$K$1,0),FALSE),IFERROR(IF(VLOOKUP($D13,Sheet3!$A$1:'Sheet3'!$K$222,MATCH("Blue",Sheet3!$A$1:$K$1,0),FALSE)&gt;0,VLOOKUP($D13,Sheet3!$A$1:'Sheet3'!$K$222,MATCH("Blue",Sheet3!$A$1:$K$1,0),FALSE)*3,IF(VLOOKUP($D13,Sheet3!$A$1:'Sheet3'!$K$222,MATCH("Purple",Sheet3!$A$1:$K$1,0),FALSE)&gt;0,VLOOKUP($D13,Sheet3!$A$1:'Sheet3'!$K$222,MATCH("Purple",Sheet3!$A$1:$K$1,0),FALSE)*4,IF(VLOOKUP($D13,Sheet3!$A$1:'Sheet3'!$K$222,MATCH("Green",Sheet3!$A$1:$K$1,0),FALSE)&gt;0,VLOOKUP($D13,Sheet3!$A$1:'Sheet3'!$K$222,MATCH("Green",Sheet3!$A$1:$K$1,0),FALSE)*2,IF(VLOOKUP($D13,Sheet3!$A$1:'Sheet3'!$K$222,MATCH("White",Sheet3!$A$1:$K$1,0),FALSE)&gt;0,VLOOKUP($D13,Sheet3!$A$1:'Sheet3'!$K$222,MATCH("White",Sheet3!$A$1:$K$1,0),FALSE),IF(VLOOKUP($D13,Sheet3!$A$1:'Sheet3'!$K$222,MATCH("Yellow",Sheet3!$A$1:$K$1,0),FALSE)&gt;0,VLOOKUP($D13,Sheet3!$A$1:'Sheet3'!$K$222,MATCH("Yellow",Sheet3!$A$1:$K$1,0),FALSE)*2.5,0))))),0)),0)+IFERROR(IF(VLOOKUP($E13,Sheet3!$A$1:'Sheet3'!$K$222,MATCH("Challenge",Sheet3!$A$1:'Sheet3'!$K$1,0),FALSE)&gt;=1,IFERROR(IF(VLOOKUP($E13,Sheet3!$A$1:'Sheet3'!$K$222,MATCH("Blue",Sheet3!$A$1:$K$1,0),FALSE)&gt;0,VLOOKUP($E13,Sheet3!$A$1:'Sheet3'!$K$222,MATCH("Blue",Sheet3!$A$1:$K$1,0),FALSE)*3,IF(VLOOKUP($E13,Sheet3!$A$1:'Sheet3'!$K$222,MATCH("Purple",Sheet3!$A$1:$K$1,0),FALSE)&gt;0,VLOOKUP($E13,Sheet3!$A$1:'Sheet3'!$K$222,MATCH("Purple",Sheet3!$A$1:$K$1,0),FALSE)*4,IF(VLOOKUP($E13,Sheet3!$A$1:'Sheet3'!$K$222,MATCH("Green",Sheet3!$A$1:$K$1,0),FALSE)&gt;0,VLOOKUP($E13,Sheet3!$A$1:'Sheet3'!$K$222,MATCH("Green",Sheet3!$A$1:$K$1,0),FALSE)*2,IF(VLOOKUP($E13,Sheet3!$A$1:'Sheet3'!$K$222,MATCH("White",Sheet3!$A$1:$K$1,0),FALSE)&gt;0,VLOOKUP($E13,Sheet3!$A$1:'Sheet3'!$K$222,MATCH("White",Sheet3!$A$1:$K$1,0),FALSE),IF(VLOOKUP($E13,Sheet3!$A$1:'Sheet3'!$K$222,MATCH("Yellow",Sheet3!$A$1:$K$1,0),FALSE)&gt;0,VLOOKUP($E13,Sheet3!$A$1:'Sheet3'!$K$222,MATCH("Yellow",Sheet3!$A$1:$K$1,0),FALSE)*2.5,0))))),0)/VLOOKUP($E13,Sheet3!$A$1:'Sheet3'!$K$222,MATCH("Challenge",Sheet3!$A$1:'Sheet3'!$K$1,0),FALSE),IFERROR(IF(VLOOKUP($E13,Sheet3!$A$1:'Sheet3'!$K$222,MATCH("Blue",Sheet3!$A$1:$K$1,0),FALSE)&gt;0,VLOOKUP($E13,Sheet3!$A$1:'Sheet3'!$K$222,MATCH("Blue",Sheet3!$A$1:$K$1,0),FALSE)*3,IF(VLOOKUP($E13,Sheet3!$A$1:'Sheet3'!$K$222,MATCH("Purple",Sheet3!$A$1:$K$1,0),FALSE)&gt;0,VLOOKUP($E13,Sheet3!$A$1:'Sheet3'!$K$222,MATCH("Purple",Sheet3!$A$1:$K$1,0),FALSE)*4,IF(VLOOKUP($E13,Sheet3!$A$1:'Sheet3'!$K$222,MATCH("Green",Sheet3!$A$1:$K$1,0),FALSE)&gt;0,VLOOKUP($E13,Sheet3!$A$1:'Sheet3'!$K$222,MATCH("Green",Sheet3!$A$1:$K$1,0),FALSE)*2,IF(VLOOKUP($E13,Sheet3!$A$1:'Sheet3'!$K$222,MATCH("White",Sheet3!$A$1:$K$1,0),FALSE)&gt;0,VLOOKUP($E13,Sheet3!$A$1:'Sheet3'!$K$222,MATCH("White",Sheet3!$A$1:$K$1,0),FALSE),IF(VLOOKUP($E13,Sheet3!$A$1:'Sheet3'!$K$222,MATCH("Yellow",Sheet3!$A$1:$K$1,0),FALSE)&gt;0,VLOOKUP($E13,Sheet3!$A$1:'Sheet3'!$K$222,MATCH("Yellow",Sheet3!$A$1:$K$1,0),FALSE)*2.5,0))))),0)),0)</f>
        <v>1</v>
      </c>
      <c r="AC13">
        <f>IFERROR(IF(VLOOKUP($F13,Sheet3!$A$1:'Sheet3'!$K$222,MATCH("Challenge",Sheet3!$A$1:'Sheet3'!$K$1,0),FALSE)&gt;=1,IFERROR(IF(VLOOKUP($F13,Sheet3!$A$1:'Sheet3'!$K$222,MATCH("Blue",Sheet3!$A$1:$K$1,0),FALSE)&gt;0,VLOOKUP($F13,Sheet3!$A$1:'Sheet3'!$K$222,MATCH("Blue",Sheet3!$A$1:$K$1,0),FALSE)*3,IF(VLOOKUP($F13,Sheet3!$A$1:'Sheet3'!$K$222,MATCH("Purple",Sheet3!$A$1:$K$1,0),FALSE)&gt;0,VLOOKUP($F13,Sheet3!$A$1:'Sheet3'!$K$222,MATCH("Purple",Sheet3!$A$1:$K$1,0),FALSE)*4,IF(VLOOKUP($F13,Sheet3!$A$1:'Sheet3'!$K$222,MATCH("Green",Sheet3!$A$1:$K$1,0),FALSE)&gt;0,VLOOKUP($F13,Sheet3!$A$1:'Sheet3'!$K$222,MATCH("Green",Sheet3!$A$1:$K$1,0),FALSE)*2,IF(VLOOKUP($F13,Sheet3!$A$1:'Sheet3'!$K$222,MATCH("White",Sheet3!$A$1:$K$1,0),FALSE)&gt;0,VLOOKUP($F13,Sheet3!$A$1:'Sheet3'!$K$222,MATCH("White",Sheet3!$A$1:$K$1,0),FALSE),IF(VLOOKUP($F13,Sheet3!$A$1:'Sheet3'!$K$222,MATCH("Yellow",Sheet3!$A$1:$K$1,0),FALSE)&gt;0,VLOOKUP($F13,Sheet3!$A$1:'Sheet3'!$K$222,MATCH("Yellow",Sheet3!$A$1:$K$1,0),FALSE)*5,0))))),0)/VLOOKUP($F13,Sheet3!$A$1:'Sheet3'!$K$222,MATCH("Challenge",Sheet3!$A$1:'Sheet3'!$K$1,0),FALSE),IFERROR(IF(VLOOKUP($F13,Sheet3!$A$1:'Sheet3'!$K$222,MATCH("Blue",Sheet3!$A$1:$K$1,0),FALSE)&gt;0,VLOOKUP($F13,Sheet3!$A$1:'Sheet3'!$K$222,MATCH("Blue",Sheet3!$A$1:$K$1,0),FALSE)*3,IF(VLOOKUP($F13,Sheet3!$A$1:'Sheet3'!$K$222,MATCH("Purple",Sheet3!$A$1:$K$1,0),FALSE)&gt;0,VLOOKUP($F13,Sheet3!$A$1:'Sheet3'!$K$222,MATCH("Purple",Sheet3!$A$1:$K$1,0),FALSE)*4,IF(VLOOKUP($F13,Sheet3!$A$1:'Sheet3'!$K$222,MATCH("Green",Sheet3!$A$1:$K$1,0),FALSE)&gt;0,VLOOKUP($F13,Sheet3!$A$1:'Sheet3'!$K$222,MATCH("Green",Sheet3!$A$1:$K$1,0),FALSE)*2,IF(VLOOKUP($F13,Sheet3!$A$1:'Sheet3'!$K$222,MATCH("White",Sheet3!$A$1:$K$1,0),FALSE)&gt;0,VLOOKUP($F13,Sheet3!$A$1:'Sheet3'!$K$222,MATCH("White",Sheet3!$A$1:$K$1,0),FALSE),IF(VLOOKUP($F13,Sheet3!$A$1:'Sheet3'!$K$222,MATCH("Yellow",Sheet3!$A$1:$K$1,0),FALSE)&gt;0,VLOOKUP($F13,Sheet3!$A$1:'Sheet3'!$K$222,MATCH("Yellow",Sheet3!$A$1:$K$1,0),FALSE)*5,0))))),0)),0)+IFERROR(IF(VLOOKUP($G13,Sheet3!$A$1:'Sheet3'!$K$222,MATCH("Challenge",Sheet3!$A$1:'Sheet3'!$K$1,0),FALSE)&gt;=1,IFERROR(IF(VLOOKUP($G13,Sheet3!$A$1:'Sheet3'!$K$222,MATCH("Blue",Sheet3!$A$1:$K$1,0),FALSE)&gt;0,VLOOKUP($G13,Sheet3!$A$1:'Sheet3'!$K$222,MATCH("Blue",Sheet3!$A$1:$K$1,0),FALSE)*3,IF(VLOOKUP($G13,Sheet3!$A$1:'Sheet3'!$K$222,MATCH("Purple",Sheet3!$A$1:$K$1,0),FALSE)&gt;0,VLOOKUP($G13,Sheet3!$A$1:'Sheet3'!$K$222,MATCH("Purple",Sheet3!$A$1:$K$1,0),FALSE)*4,IF(VLOOKUP($G13,Sheet3!$A$1:'Sheet3'!$K$222,MATCH("Green",Sheet3!$A$1:$K$1,0),FALSE)&gt;0,VLOOKUP($G13,Sheet3!$A$1:'Sheet3'!$K$222,MATCH("Green",Sheet3!$A$1:$K$1,0),FALSE)*2,IF(VLOOKUP($G13,Sheet3!$A$1:'Sheet3'!$K$222,MATCH("White",Sheet3!$A$1:$K$1,0),FALSE)&gt;0,VLOOKUP($G13,Sheet3!$A$1:'Sheet3'!$K$222,MATCH("White",Sheet3!$A$1:$K$1,0),FALSE),IF(VLOOKUP($G13,Sheet3!$A$1:'Sheet3'!$K$222,MATCH("Yellow",Sheet3!$A$1:$K$1,0),FALSE)&gt;0,VLOOKUP($G13,Sheet3!$A$1:'Sheet3'!$K$222,MATCH("Yellow",Sheet3!$A$1:$K$1,0),FALSE)*5,0))))),0)/VLOOKUP($G13,Sheet3!$A$1:'Sheet3'!$K$222,MATCH("Challenge",Sheet3!$A$1:'Sheet3'!$K$1,0),FALSE),IFERROR(IF(VLOOKUP($G13,Sheet3!$A$1:'Sheet3'!$K$222,MATCH("Blue",Sheet3!$A$1:$K$1,0),FALSE)&gt;0,VLOOKUP($G13,Sheet3!$A$1:'Sheet3'!$K$222,MATCH("Blue",Sheet3!$A$1:$K$1,0),FALSE)*3,IF(VLOOKUP($G13,Sheet3!$A$1:'Sheet3'!$K$222,MATCH("Purple",Sheet3!$A$1:$K$1,0),FALSE)&gt;0,VLOOKUP($G13,Sheet3!$A$1:'Sheet3'!$K$222,MATCH("Purple",Sheet3!$A$1:$K$1,0),FALSE)*4,IF(VLOOKUP($G13,Sheet3!$A$1:'Sheet3'!$K$222,MATCH("Green",Sheet3!$A$1:$K$1,0),FALSE)&gt;0,VLOOKUP($G13,Sheet3!$A$1:'Sheet3'!$K$222,MATCH("Green",Sheet3!$A$1:$K$1,0),FALSE)*2,IF(VLOOKUP($G13,Sheet3!$A$1:'Sheet3'!$K$222,MATCH("White",Sheet3!$A$1:$K$1,0),FALSE)&gt;0,VLOOKUP($G13,Sheet3!$A$1:'Sheet3'!$K$222,MATCH("White",Sheet3!$A$1:$K$1,0),FALSE),IF(VLOOKUP($G13,Sheet3!$A$1:'Sheet3'!$K$222,MATCH("Yellow",Sheet3!$A$1:$K$1,0),FALSE)&gt;0,VLOOKUP($G13,Sheet3!$A$1:'Sheet3'!$K$222,MATCH("Yellow",Sheet3!$A$1:$K$1,0),FALSE)*5,0))))),0)),0)</f>
        <v>0</v>
      </c>
      <c r="AD13">
        <f>IFERROR(IF(VLOOKUP($H13,Sheet3!$A$1:'Sheet3'!$K$222,MATCH("Challenge",Sheet3!$A$1:'Sheet3'!$K$1,0),FALSE)&gt;=1,IFERROR(IF(VLOOKUP($H13,Sheet3!$A$1:'Sheet3'!$K$222,MATCH("Blue",Sheet3!$A$1:$K$1,0),FALSE)&gt;0,VLOOKUP($H13,Sheet3!$A$1:'Sheet3'!$K$222,MATCH("Blue",Sheet3!$A$1:$K$1,0),FALSE)*3,IF(VLOOKUP($H13,Sheet3!$A$1:'Sheet3'!$K$222,MATCH("Purple",Sheet3!$A$1:$K$1,0),FALSE)&gt;0,VLOOKUP($H13,Sheet3!$A$1:'Sheet3'!$K$222,MATCH("Purple",Sheet3!$A$1:$K$1,0),FALSE)*4,IF(VLOOKUP($H13,Sheet3!$A$1:'Sheet3'!$K$222,MATCH("Green",Sheet3!$A$1:$K$1,0),FALSE)&gt;0,VLOOKUP($H13,Sheet3!$A$1:'Sheet3'!$K$222,MATCH("Green",Sheet3!$A$1:$K$1,0),FALSE)*2,IF(VLOOKUP($H13,Sheet3!$A$1:'Sheet3'!$K$222,MATCH("White",Sheet3!$A$1:$K$1,0),FALSE)&gt;0,VLOOKUP($H13,Sheet3!$A$1:'Sheet3'!$K$222,MATCH("White",Sheet3!$A$1:$K$1,0),FALSE),IF(VLOOKUP($H13,Sheet3!$A$1:'Sheet3'!$K$222,MATCH("Yellow",Sheet3!$A$1:$K$1,0),FALSE)&gt;0,VLOOKUP($H13,Sheet3!$A$1:'Sheet3'!$K$222,MATCH("Yellow",Sheet3!$A$1:$K$1,0),FALSE)*5,0))))),0)/VLOOKUP($H13,Sheet3!$A$1:'Sheet3'!$K$222,MATCH("Challenge",Sheet3!$A$1:'Sheet3'!$K$1,0),FALSE),IFERROR(IF(VLOOKUP($H13,Sheet3!$A$1:'Sheet3'!$K$222,MATCH("Blue",Sheet3!$A$1:$K$1,0),FALSE)&gt;0,VLOOKUP($H13,Sheet3!$A$1:'Sheet3'!$K$222,MATCH("Blue",Sheet3!$A$1:$K$1,0),FALSE)*3,IF(VLOOKUP($H13,Sheet3!$A$1:'Sheet3'!$K$222,MATCH("Purple",Sheet3!$A$1:$K$1,0),FALSE)&gt;0,VLOOKUP($H13,Sheet3!$A$1:'Sheet3'!$K$222,MATCH("Purple",Sheet3!$A$1:$K$1,0),FALSE)*4,IF(VLOOKUP($H13,Sheet3!$A$1:'Sheet3'!$K$222,MATCH("Green",Sheet3!$A$1:$K$1,0),FALSE)&gt;0,VLOOKUP($H13,Sheet3!$A$1:'Sheet3'!$K$222,MATCH("Green",Sheet3!$A$1:$K$1,0),FALSE)*2,IF(VLOOKUP($H13,Sheet3!$A$1:'Sheet3'!$K$222,MATCH("White",Sheet3!$A$1:$K$1,0),FALSE)&gt;0,VLOOKUP($H13,Sheet3!$A$1:'Sheet3'!$K$222,MATCH("White",Sheet3!$A$1:$K$1,0),FALSE),IF(VLOOKUP($H13,Sheet3!$A$1:'Sheet3'!$K$222,MATCH("Yellow",Sheet3!$A$1:$K$1,0),FALSE)&gt;0,VLOOKUP($H13,Sheet3!$A$1:'Sheet3'!$K$222,MATCH("Yellow",Sheet3!$A$1:$K$1,0),FALSE)*5,0))))),0)),0)+IFERROR(IF(VLOOKUP($I13,Sheet3!$A$1:'Sheet3'!$K$222,MATCH("Challenge",Sheet3!$A$1:'Sheet3'!$K$1,0),FALSE)&gt;=1,IFERROR(IF(VLOOKUP($I13,Sheet3!$A$1:'Sheet3'!$K$222,MATCH("Blue",Sheet3!$A$1:$K$1,0),FALSE)&gt;0,VLOOKUP($I13,Sheet3!$A$1:'Sheet3'!$K$222,MATCH("Blue",Sheet3!$A$1:$K$1,0),FALSE)*3,IF(VLOOKUP($I13,Sheet3!$A$1:'Sheet3'!$K$222,MATCH("Purple",Sheet3!$A$1:$K$1,0),FALSE)&gt;0,VLOOKUP($I13,Sheet3!$A$1:'Sheet3'!$K$222,MATCH("Purple",Sheet3!$A$1:$K$1,0),FALSE)*4,IF(VLOOKUP($I13,Sheet3!$A$1:'Sheet3'!$K$222,MATCH("Green",Sheet3!$A$1:$K$1,0),FALSE)&gt;0,VLOOKUP($I13,Sheet3!$A$1:'Sheet3'!$K$222,MATCH("Green",Sheet3!$A$1:$K$1,0),FALSE)*2,IF(VLOOKUP($I13,Sheet3!$A$1:'Sheet3'!$K$222,MATCH("White",Sheet3!$A$1:$K$1,0),FALSE)&gt;0,VLOOKUP($I13,Sheet3!$A$1:'Sheet3'!$K$222,MATCH("White",Sheet3!$A$1:$K$1,0),FALSE),IF(VLOOKUP($I13,Sheet3!$A$1:'Sheet3'!$K$222,MATCH("Yellow",Sheet3!$A$1:$K$1,0),FALSE)&gt;0,VLOOKUP($I13,Sheet3!$A$1:'Sheet3'!$K$222,MATCH("Yellow",Sheet3!$A$1:$K$1,0),FALSE)*5,0))))),0)/VLOOKUP($I13,Sheet3!$A$1:'Sheet3'!$K$222,MATCH("Challenge",Sheet3!$A$1:'Sheet3'!$K$1,0),FALSE),IFERROR(IF(VLOOKUP($I13,Sheet3!$A$1:'Sheet3'!$K$222,MATCH("Blue",Sheet3!$A$1:$K$1,0),FALSE)&gt;0,VLOOKUP($I13,Sheet3!$A$1:'Sheet3'!$K$222,MATCH("Blue",Sheet3!$A$1:$K$1,0),FALSE)*3,IF(VLOOKUP($I13,Sheet3!$A$1:'Sheet3'!$K$222,MATCH("Purple",Sheet3!$A$1:$K$1,0),FALSE)&gt;0,VLOOKUP($I13,Sheet3!$A$1:'Sheet3'!$K$222,MATCH("Purple",Sheet3!$A$1:$K$1,0),FALSE)*4,IF(VLOOKUP($I13,Sheet3!$A$1:'Sheet3'!$K$222,MATCH("Green",Sheet3!$A$1:$K$1,0),FALSE)&gt;0,VLOOKUP($I13,Sheet3!$A$1:'Sheet3'!$K$222,MATCH("Green",Sheet3!$A$1:$K$1,0),FALSE)*2,IF(VLOOKUP($I13,Sheet3!$A$1:'Sheet3'!$K$222,MATCH("White",Sheet3!$A$1:$K$1,0),FALSE)&gt;0,VLOOKUP($I13,Sheet3!$A$1:'Sheet3'!$K$222,MATCH("White",Sheet3!$A$1:$K$1,0),FALSE),IF(VLOOKUP($I13,Sheet3!$A$1:'Sheet3'!$K$222,MATCH("Yellow",Sheet3!$A$1:$K$1,0),FALSE)&gt;0,VLOOKUP($I13,Sheet3!$A$1:'Sheet3'!$K$222,MATCH("Yellow",Sheet3!$A$1:$K$1,0),FALSE)*5,0))))),0)),0)</f>
        <v>0</v>
      </c>
      <c r="AE13">
        <f>IFERROR(IF(VLOOKUP($J13,Sheet3!$A$1:'Sheet3'!$K$222,MATCH("Challenge",Sheet3!$A$1:'Sheet3'!$K$1,0),FALSE)&gt;=1,IFERROR(IF(VLOOKUP($J13,Sheet3!$A$1:'Sheet3'!$K$222,MATCH("Blue",Sheet3!$A$1:$K$1,0),FALSE)&gt;0,VLOOKUP($J13,Sheet3!$A$1:'Sheet3'!$K$222,MATCH("Blue",Sheet3!$A$1:$K$1,0),FALSE)*3,IF(VLOOKUP($J13,Sheet3!$A$1:'Sheet3'!$K$222,MATCH("Purple",Sheet3!$A$1:$K$1,0),FALSE)&gt;0,VLOOKUP($J13,Sheet3!$A$1:'Sheet3'!$K$222,MATCH("Purple",Sheet3!$A$1:$K$1,0),FALSE)*4,IF(VLOOKUP($J13,Sheet3!$A$1:'Sheet3'!$K$222,MATCH("Green",Sheet3!$A$1:$K$1,0),FALSE)&gt;0,VLOOKUP($J13,Sheet3!$A$1:'Sheet3'!$K$222,MATCH("Green",Sheet3!$A$1:$K$1,0),FALSE)*2,IF(VLOOKUP($J13,Sheet3!$A$1:'Sheet3'!$K$222,MATCH("White",Sheet3!$A$1:$K$1,0),FALSE)&gt;0,VLOOKUP($J13,Sheet3!$A$1:'Sheet3'!$K$222,MATCH("White",Sheet3!$A$1:$K$1,0),FALSE),IF(VLOOKUP($J13,Sheet3!$A$1:'Sheet3'!$K$222,MATCH("Yellow",Sheet3!$A$1:$K$1,0),FALSE)&gt;0,VLOOKUP($J13,Sheet3!$A$1:'Sheet3'!$K$222,MATCH("Yellow",Sheet3!$A$1:$K$1,0),FALSE)*5,0))))),0)/VLOOKUP($J13,Sheet3!$A$1:'Sheet3'!$K$222,MATCH("Challenge",Sheet3!$A$1:'Sheet3'!$K$1,0),FALSE),IFERROR(IF(VLOOKUP($J13,Sheet3!$A$1:'Sheet3'!$K$222,MATCH("Blue",Sheet3!$A$1:$K$1,0),FALSE)&gt;0,VLOOKUP($J13,Sheet3!$A$1:'Sheet3'!$K$222,MATCH("Blue",Sheet3!$A$1:$K$1,0),FALSE)*3,IF(VLOOKUP($J13,Sheet3!$A$1:'Sheet3'!$K$222,MATCH("Purple",Sheet3!$A$1:$K$1,0),FALSE)&gt;0,VLOOKUP($J13,Sheet3!$A$1:'Sheet3'!$K$222,MATCH("Purple",Sheet3!$A$1:$K$1,0),FALSE)*4,IF(VLOOKUP($J13,Sheet3!$A$1:'Sheet3'!$K$222,MATCH("Green",Sheet3!$A$1:$K$1,0),FALSE)&gt;0,VLOOKUP($J13,Sheet3!$A$1:'Sheet3'!$K$222,MATCH("Green",Sheet3!$A$1:$K$1,0),FALSE)*2,IF(VLOOKUP($J13,Sheet3!$A$1:'Sheet3'!$K$222,MATCH("White",Sheet3!$A$1:$K$1,0),FALSE)&gt;0,VLOOKUP($J13,Sheet3!$A$1:'Sheet3'!$K$222,MATCH("White",Sheet3!$A$1:$K$1,0),FALSE),IF(VLOOKUP($J13,Sheet3!$A$1:'Sheet3'!$K$222,MATCH("Yellow",Sheet3!$A$1:$K$1,0),FALSE)&gt;0,VLOOKUP($J13,Sheet3!$A$1:'Sheet3'!$K$222,MATCH("Yellow",Sheet3!$A$1:$K$1,0),FALSE)*5,0))))),0)),0)+IFERROR(IF(VLOOKUP($K13,Sheet3!$A$1:'Sheet3'!$K$222,MATCH("Challenge",Sheet3!$A$1:'Sheet3'!$K$1,0),FALSE)&gt;=1,IFERROR(IF(VLOOKUP($K13,Sheet3!$A$1:'Sheet3'!$K$222,MATCH("Blue",Sheet3!$A$1:$K$1,0),FALSE)&gt;0,VLOOKUP($K13,Sheet3!$A$1:'Sheet3'!$K$222,MATCH("Blue",Sheet3!$A$1:$K$1,0),FALSE)*3,IF(VLOOKUP($K13,Sheet3!$A$1:'Sheet3'!$K$222,MATCH("Purple",Sheet3!$A$1:$K$1,0),FALSE)&gt;0,VLOOKUP($K13,Sheet3!$A$1:'Sheet3'!$K$222,MATCH("Purple",Sheet3!$A$1:$K$1,0),FALSE)*4,IF(VLOOKUP($K13,Sheet3!$A$1:'Sheet3'!$K$222,MATCH("Green",Sheet3!$A$1:$K$1,0),FALSE)&gt;0,VLOOKUP($K13,Sheet3!$A$1:'Sheet3'!$K$222,MATCH("Green",Sheet3!$A$1:$K$1,0),FALSE)*2,IF(VLOOKUP($K13,Sheet3!$A$1:'Sheet3'!$K$222,MATCH("White",Sheet3!$A$1:$K$1,0),FALSE)&gt;0,VLOOKUP($K13,Sheet3!$A$1:'Sheet3'!$K$222,MATCH("White",Sheet3!$A$1:$K$1,0),FALSE),IF(VLOOKUP($K13,Sheet3!$A$1:'Sheet3'!$K$222,MATCH("Yellow",Sheet3!$A$1:$K$1,0),FALSE)&gt;0,VLOOKUP($K13,Sheet3!$A$1:'Sheet3'!$K$222,MATCH("Yellow",Sheet3!$A$1:$K$1,0),FALSE)*5,0))))),0)/VLOOKUP($K13,Sheet3!$A$1:'Sheet3'!$K$222,MATCH("Challenge",Sheet3!$A$1:'Sheet3'!$K$1,0),FALSE),IFERROR(IF(VLOOKUP($K13,Sheet3!$A$1:'Sheet3'!$K$222,MATCH("Blue",Sheet3!$A$1:$K$1,0),FALSE)&gt;0,VLOOKUP($K13,Sheet3!$A$1:'Sheet3'!$K$222,MATCH("Blue",Sheet3!$A$1:$K$1,0),FALSE)*3,IF(VLOOKUP($K13,Sheet3!$A$1:'Sheet3'!$K$222,MATCH("Purple",Sheet3!$A$1:$K$1,0),FALSE)&gt;0,VLOOKUP($K13,Sheet3!$A$1:'Sheet3'!$K$222,MATCH("Purple",Sheet3!$A$1:$K$1,0),FALSE)*4,IF(VLOOKUP($K13,Sheet3!$A$1:'Sheet3'!$K$222,MATCH("Green",Sheet3!$A$1:$K$1,0),FALSE)&gt;0,VLOOKUP($K13,Sheet3!$A$1:'Sheet3'!$K$222,MATCH("Green",Sheet3!$A$1:$K$1,0),FALSE)*2,IF(VLOOKUP($K13,Sheet3!$A$1:'Sheet3'!$K$222,MATCH("White",Sheet3!$A$1:$K$1,0),FALSE)&gt;0,VLOOKUP($K13,Sheet3!$A$1:'Sheet3'!$K$222,MATCH("White",Sheet3!$A$1:$K$1,0),FALSE),IF(VLOOKUP($K13,Sheet3!$A$1:'Sheet3'!$K$222,MATCH("Yellow",Sheet3!$A$1:$K$1,0),FALSE)&gt;0,VLOOKUP($K13,Sheet3!$A$1:'Sheet3'!$K$222,MATCH("Yellow",Sheet3!$A$1:$K$1,0),FALSE)*5,0))))),0)),0)</f>
        <v>0</v>
      </c>
      <c r="AF13">
        <f>IFERROR(IF(VLOOKUP($L13,Sheet3!$A$1:'Sheet3'!$K$222,MATCH("Challenge",Sheet3!$A$1:'Sheet3'!$K$1,0),FALSE)&gt;=1,IFERROR(IF(VLOOKUP($L13,Sheet3!$A$1:'Sheet3'!$K$222,MATCH("Blue",Sheet3!$A$1:$K$1,0),FALSE)&gt;0,VLOOKUP($L13,Sheet3!$A$1:'Sheet3'!$K$222,MATCH("Blue",Sheet3!$A$1:$K$1,0),FALSE)*3,IF(VLOOKUP($L13,Sheet3!$A$1:'Sheet3'!$K$222,MATCH("Purple",Sheet3!$A$1:$K$1,0),FALSE)&gt;0,VLOOKUP($L13,Sheet3!$A$1:'Sheet3'!$K$222,MATCH("Purple",Sheet3!$A$1:$K$1,0),FALSE)*4,IF(VLOOKUP($L13,Sheet3!$A$1:'Sheet3'!$K$222,MATCH("Green",Sheet3!$A$1:$K$1,0),FALSE)&gt;0,VLOOKUP($L13,Sheet3!$A$1:'Sheet3'!$K$222,MATCH("Green",Sheet3!$A$1:$K$1,0),FALSE)*2,IF(VLOOKUP($L13,Sheet3!$A$1:'Sheet3'!$K$222,MATCH("White",Sheet3!$A$1:$K$1,0),FALSE)&gt;0,VLOOKUP($L13,Sheet3!$A$1:'Sheet3'!$K$222,MATCH("White",Sheet3!$A$1:$K$1,0),FALSE),IF(VLOOKUP($L13,Sheet3!$A$1:'Sheet3'!$K$222,MATCH("Yellow",Sheet3!$A$1:$K$1,0),FALSE)&gt;0,VLOOKUP($L13,Sheet3!$A$1:'Sheet3'!$K$222,MATCH("Yellow",Sheet3!$A$1:$K$1,0),FALSE)*5,0))))),0)/VLOOKUP($L13,Sheet3!$A$1:'Sheet3'!$K$222,MATCH("Challenge",Sheet3!$A$1:'Sheet3'!$K$1,0),FALSE),IFERROR(IF(VLOOKUP($L13,Sheet3!$A$1:'Sheet3'!$K$222,MATCH("Blue",Sheet3!$A$1:$K$1,0),FALSE)&gt;0,VLOOKUP($L13,Sheet3!$A$1:'Sheet3'!$K$222,MATCH("Blue",Sheet3!$A$1:$K$1,0),FALSE)*3,IF(VLOOKUP($L13,Sheet3!$A$1:'Sheet3'!$K$222,MATCH("Purple",Sheet3!$A$1:$K$1,0),FALSE)&gt;0,VLOOKUP($L13,Sheet3!$A$1:'Sheet3'!$K$222,MATCH("Purple",Sheet3!$A$1:$K$1,0),FALSE)*4,IF(VLOOKUP($L13,Sheet3!$A$1:'Sheet3'!$K$222,MATCH("Green",Sheet3!$A$1:$K$1,0),FALSE)&gt;0,VLOOKUP($L13,Sheet3!$A$1:'Sheet3'!$K$222,MATCH("Green",Sheet3!$A$1:$K$1,0),FALSE)*2,IF(VLOOKUP($L13,Sheet3!$A$1:'Sheet3'!$K$222,MATCH("White",Sheet3!$A$1:$K$1,0),FALSE)&gt;0,VLOOKUP($L13,Sheet3!$A$1:'Sheet3'!$K$222,MATCH("White",Sheet3!$A$1:$K$1,0),FALSE),IF(VLOOKUP($L13,Sheet3!$A$1:'Sheet3'!$K$222,MATCH("Yellow",Sheet3!$A$1:$K$1,0),FALSE)&gt;0,VLOOKUP($L13,Sheet3!$A$1:'Sheet3'!$K$222,MATCH("Yellow",Sheet3!$A$1:$K$1,0),FALSE)*5,0))))),0)),0)+IFERROR(IF(VLOOKUP($M13,Sheet3!$A$1:'Sheet3'!$K$222,MATCH("Challenge",Sheet3!$A$1:'Sheet3'!$K$1,0),FALSE)&gt;=1,IFERROR(IF(VLOOKUP($M13,Sheet3!$A$1:'Sheet3'!$K$222,MATCH("Blue",Sheet3!$A$1:$K$1,0),FALSE)&gt;0,VLOOKUP($M13,Sheet3!$A$1:'Sheet3'!$K$222,MATCH("Blue",Sheet3!$A$1:$K$1,0),FALSE)*3,IF(VLOOKUP($M13,Sheet3!$A$1:'Sheet3'!$K$222,MATCH("Purple",Sheet3!$A$1:$K$1,0),FALSE)&gt;0,VLOOKUP($M13,Sheet3!$A$1:'Sheet3'!$K$222,MATCH("Purple",Sheet3!$A$1:$K$1,0),FALSE)*4,IF(VLOOKUP($M13,Sheet3!$A$1:'Sheet3'!$K$222,MATCH("Green",Sheet3!$A$1:$K$1,0),FALSE)&gt;0,VLOOKUP($M13,Sheet3!$A$1:'Sheet3'!$K$222,MATCH("Green",Sheet3!$A$1:$K$1,0),FALSE)*2,IF(VLOOKUP($M13,Sheet3!$A$1:'Sheet3'!$K$222,MATCH("White",Sheet3!$A$1:$K$1,0),FALSE)&gt;0,VLOOKUP($M13,Sheet3!$A$1:'Sheet3'!$K$222,MATCH("White",Sheet3!$A$1:$K$1,0),FALSE),IF(VLOOKUP($M13,Sheet3!$A$1:'Sheet3'!$K$222,MATCH("Yellow",Sheet3!$A$1:$K$1,0),FALSE)&gt;0,VLOOKUP($M13,Sheet3!$A$1:'Sheet3'!$K$222,MATCH("Yellow",Sheet3!$A$1:$K$1,0),FALSE)*5,0))))),0)/VLOOKUP($M13,Sheet3!$A$1:'Sheet3'!$K$222,MATCH("Challenge",Sheet3!$A$1:'Sheet3'!$K$1,0),FALSE),IFERROR(IF(VLOOKUP($M13,Sheet3!$A$1:'Sheet3'!$K$222,MATCH("Blue",Sheet3!$A$1:$K$1,0),FALSE)&gt;0,VLOOKUP($M13,Sheet3!$A$1:'Sheet3'!$K$222,MATCH("Blue",Sheet3!$A$1:$K$1,0),FALSE)*3,IF(VLOOKUP($M13,Sheet3!$A$1:'Sheet3'!$K$222,MATCH("Purple",Sheet3!$A$1:$K$1,0),FALSE)&gt;0,VLOOKUP($M13,Sheet3!$A$1:'Sheet3'!$K$222,MATCH("Purple",Sheet3!$A$1:$K$1,0),FALSE)*4,IF(VLOOKUP($M13,Sheet3!$A$1:'Sheet3'!$K$222,MATCH("Green",Sheet3!$A$1:$K$1,0),FALSE)&gt;0,VLOOKUP($M13,Sheet3!$A$1:'Sheet3'!$K$222,MATCH("Green",Sheet3!$A$1:$K$1,0),FALSE)*2,IF(VLOOKUP($M13,Sheet3!$A$1:'Sheet3'!$K$222,MATCH("White",Sheet3!$A$1:$K$1,0),FALSE)&gt;0,VLOOKUP($M13,Sheet3!$A$1:'Sheet3'!$K$222,MATCH("White",Sheet3!$A$1:$K$1,0),FALSE),IF(VLOOKUP($M13,Sheet3!$A$1:'Sheet3'!$K$222,MATCH("Yellow",Sheet3!$A$1:$K$1,0),FALSE)&gt;0,VLOOKUP($M13,Sheet3!$A$1:'Sheet3'!$K$222,MATCH("Yellow",Sheet3!$A$1:$K$1,0),FALSE)*5,0))))),0)),0)</f>
        <v>0</v>
      </c>
      <c r="AG13">
        <f>IFERROR(IF(VLOOKUP($N13,Sheet3!$A$1:'Sheet3'!$K$222,MATCH("Challenge",Sheet3!$A$1:'Sheet3'!$K$1,0),FALSE)&gt;=1,IFERROR(IF(VLOOKUP($N13,Sheet3!$A$1:'Sheet3'!$K$222,MATCH("Blue",Sheet3!$A$1:$K$1,0),FALSE)&gt;0,VLOOKUP($N13,Sheet3!$A$1:'Sheet3'!$K$222,MATCH("Blue",Sheet3!$A$1:$K$1,0),FALSE)*3,IF(VLOOKUP($N13,Sheet3!$A$1:'Sheet3'!$K$222,MATCH("Purple",Sheet3!$A$1:$K$1,0),FALSE)&gt;0,VLOOKUP($N13,Sheet3!$A$1:'Sheet3'!$K$222,MATCH("Purple",Sheet3!$A$1:$K$1,0),FALSE)*4,IF(VLOOKUP($N13,Sheet3!$A$1:'Sheet3'!$K$222,MATCH("Green",Sheet3!$A$1:$K$1,0),FALSE)&gt;0,VLOOKUP($N13,Sheet3!$A$1:'Sheet3'!$K$222,MATCH("Green",Sheet3!$A$1:$K$1,0),FALSE)*2,IF(VLOOKUP($N13,Sheet3!$A$1:'Sheet3'!$K$222,MATCH("White",Sheet3!$A$1:$K$1,0),FALSE)&gt;0,VLOOKUP($N13,Sheet3!$A$1:'Sheet3'!$K$222,MATCH("White",Sheet3!$A$1:$K$1,0),FALSE),IF(VLOOKUP($N13,Sheet3!$A$1:'Sheet3'!$K$222,MATCH("Yellow",Sheet3!$A$1:$K$1,0),FALSE)&gt;0,VLOOKUP($N13,Sheet3!$A$1:'Sheet3'!$K$222,MATCH("Yellow",Sheet3!$A$1:$K$1,0),FALSE)*5,0))))),0)/VLOOKUP($N13,Sheet3!$A$1:'Sheet3'!$K$222,MATCH("Challenge",Sheet3!$A$1:'Sheet3'!$K$1,0),FALSE),IFERROR(IF(VLOOKUP($N13,Sheet3!$A$1:'Sheet3'!$K$222,MATCH("Blue",Sheet3!$A$1:$K$1,0),FALSE)&gt;0,VLOOKUP($N13,Sheet3!$A$1:'Sheet3'!$K$222,MATCH("Blue",Sheet3!$A$1:$K$1,0),FALSE)*3,IF(VLOOKUP($N13,Sheet3!$A$1:'Sheet3'!$K$222,MATCH("Purple",Sheet3!$A$1:$K$1,0),FALSE)&gt;0,VLOOKUP($N13,Sheet3!$A$1:'Sheet3'!$K$222,MATCH("Purple",Sheet3!$A$1:$K$1,0),FALSE)*4,IF(VLOOKUP($N13,Sheet3!$A$1:'Sheet3'!$K$222,MATCH("Green",Sheet3!$A$1:$K$1,0),FALSE)&gt;0,VLOOKUP($N13,Sheet3!$A$1:'Sheet3'!$K$222,MATCH("Green",Sheet3!$A$1:$K$1,0),FALSE)*2,IF(VLOOKUP($N13,Sheet3!$A$1:'Sheet3'!$K$222,MATCH("White",Sheet3!$A$1:$K$1,0),FALSE)&gt;0,VLOOKUP($N13,Sheet3!$A$1:'Sheet3'!$K$222,MATCH("White",Sheet3!$A$1:$K$1,0),FALSE),IF(VLOOKUP($N13,Sheet3!$A$1:'Sheet3'!$K$222,MATCH("Yellow",Sheet3!$A$1:$K$1,0),FALSE)&gt;0,VLOOKUP($N13,Sheet3!$A$1:'Sheet3'!$K$222,MATCH("Yellow",Sheet3!$A$1:$K$1,0),FALSE)*5,0))))),0)),0)+IFERROR(IF(VLOOKUP($O13,Sheet3!$A$1:'Sheet3'!$K$222,MATCH("Challenge",Sheet3!$A$1:'Sheet3'!$K$1,0),FALSE)&gt;=1,IFERROR(IF(VLOOKUP($O13,Sheet3!$A$1:'Sheet3'!$K$222,MATCH("Blue",Sheet3!$A$1:$K$1,0),FALSE)&gt;0,VLOOKUP($O13,Sheet3!$A$1:'Sheet3'!$K$222,MATCH("Blue",Sheet3!$A$1:$K$1,0),FALSE)*3,IF(VLOOKUP($O13,Sheet3!$A$1:'Sheet3'!$K$222,MATCH("Purple",Sheet3!$A$1:$K$1,0),FALSE)&gt;0,VLOOKUP($O13,Sheet3!$A$1:'Sheet3'!$K$222,MATCH("Purple",Sheet3!$A$1:$K$1,0),FALSE)*4,IF(VLOOKUP($O13,Sheet3!$A$1:'Sheet3'!$K$222,MATCH("Green",Sheet3!$A$1:$K$1,0),FALSE)&gt;0,VLOOKUP($O13,Sheet3!$A$1:'Sheet3'!$K$222,MATCH("Green",Sheet3!$A$1:$K$1,0),FALSE)*2,IF(VLOOKUP($O13,Sheet3!$A$1:'Sheet3'!$K$222,MATCH("White",Sheet3!$A$1:$K$1,0),FALSE)&gt;0,VLOOKUP($O13,Sheet3!$A$1:'Sheet3'!$K$222,MATCH("White",Sheet3!$A$1:$K$1,0),FALSE),IF(VLOOKUP($O13,Sheet3!$A$1:'Sheet3'!$K$222,MATCH("Yellow",Sheet3!$A$1:$K$1,0),FALSE)&gt;0,VLOOKUP($O13,Sheet3!$A$1:'Sheet3'!$K$222,MATCH("Yellow",Sheet3!$A$1:$K$1,0),FALSE)*5,0))))),0)/VLOOKUP($O13,Sheet3!$A$1:'Sheet3'!$K$222,MATCH("Challenge",Sheet3!$A$1:'Sheet3'!$K$1,0),FALSE),IFERROR(IF(VLOOKUP($O13,Sheet3!$A$1:'Sheet3'!$K$222,MATCH("Blue",Sheet3!$A$1:$K$1,0),FALSE)&gt;0,VLOOKUP($O13,Sheet3!$A$1:'Sheet3'!$K$222,MATCH("Blue",Sheet3!$A$1:$K$1,0),FALSE)*3,IF(VLOOKUP($O13,Sheet3!$A$1:'Sheet3'!$K$222,MATCH("Purple",Sheet3!$A$1:$K$1,0),FALSE)&gt;0,VLOOKUP($O13,Sheet3!$A$1:'Sheet3'!$K$222,MATCH("Purple",Sheet3!$A$1:$K$1,0),FALSE)*4,IF(VLOOKUP($O13,Sheet3!$A$1:'Sheet3'!$K$222,MATCH("Green",Sheet3!$A$1:$K$1,0),FALSE)&gt;0,VLOOKUP($O13,Sheet3!$A$1:'Sheet3'!$K$222,MATCH("Green",Sheet3!$A$1:$K$1,0),FALSE)*2,IF(VLOOKUP($O13,Sheet3!$A$1:'Sheet3'!$K$222,MATCH("White",Sheet3!$A$1:$K$1,0),FALSE)&gt;0,VLOOKUP($O13,Sheet3!$A$1:'Sheet3'!$K$222,MATCH("White",Sheet3!$A$1:$K$1,0),FALSE),IF(VLOOKUP($O13,Sheet3!$A$1:'Sheet3'!$K$222,MATCH("Yellow",Sheet3!$A$1:$K$1,0),FALSE)&gt;0,VLOOKUP($O13,Sheet3!$A$1:'Sheet3'!$K$222,MATCH("Yellow",Sheet3!$A$1:$K$1,0),FALSE)*5,0))))),0)),0)</f>
        <v>0</v>
      </c>
      <c r="AH13">
        <f>VLOOKUP($D13,Sheet3!$A$1:'Sheet3'!$K$222,4,FALSE)</f>
        <v>0</v>
      </c>
      <c r="AI13">
        <f>VLOOKUP($D13,Sheet3!$A$1:'Sheet3'!$K$222,5,FALSE)</f>
        <v>0</v>
      </c>
    </row>
    <row r="14" spans="1:35" x14ac:dyDescent="0.25">
      <c r="A14" t="s">
        <v>141</v>
      </c>
      <c r="B14">
        <f>INDEX('Ingredients(Full)'!$A$1:$AA$180,MATCH(Score!$A14,'Ingredients(Full)'!$A$1:$A$180,0),MATCH(Score!B$1,'Ingredients(Full)'!$A$1:$AA$1,0))</f>
        <v>1</v>
      </c>
      <c r="C14">
        <f t="shared" si="0"/>
        <v>1</v>
      </c>
      <c r="D14" t="str">
        <f>IF(D$1&lt;=$B14,INDEX('Ingredients(Full)'!$A$1:$AA$180,MATCH(Score!$A14,'Ingredients(Full)'!$A$1:$A$180,0),MATCH(Score!D$1,'Ingredients(Full)'!$A$1:$AA$1,0)),"")</f>
        <v>Mk 1 Loronar Power Cell</v>
      </c>
      <c r="E14" t="str">
        <f>IF(E$1&lt;=$B14,INDEX('Ingredients(Full)'!$A$1:$AA$140,MATCH(Score!$A14,'Ingredients(Full)'!$A$1:$A$140,0),MATCH(Score!E$1,'Ingredients(Full)'!$A$1:$AA$1,0)),"")</f>
        <v/>
      </c>
      <c r="F14" t="str">
        <f>IF(F$1&lt;=$B14,INDEX('Ingredients(Full)'!$A$1:$AA$140,MATCH(Score!$A14,'Ingredients(Full)'!$A$1:$A$140,0),MATCH(Score!F$1,'Ingredients(Full)'!$A$1:$AA$1,0)),"")</f>
        <v/>
      </c>
      <c r="G14" t="str">
        <f>IF(G$1&lt;=$B14,INDEX('Ingredients(Full)'!$A$1:$AA$140,MATCH(Score!$A14,'Ingredients(Full)'!$A$1:$A$140,0),MATCH(Score!G$1,'Ingredients(Full)'!$A$1:$AA$1,0)),"")</f>
        <v/>
      </c>
      <c r="H14" t="str">
        <f>IF(H$1&lt;=$B14,INDEX('Ingredients(Full)'!$A$1:$AA$140,MATCH(Score!$A14,'Ingredients(Full)'!$A$1:$A$140,0),MATCH(Score!H$1,'Ingredients(Full)'!$A$1:$AA$1,0)),"")</f>
        <v/>
      </c>
      <c r="I14" t="str">
        <f>IF(I$1&lt;=$B14,INDEX('Ingredients(Full)'!$A$1:$AA$140,MATCH(Score!$A14,'Ingredients(Full)'!$A$1:$A$140,0),MATCH(Score!I$1,'Ingredients(Full)'!$A$1:$AA$1,0)),"")</f>
        <v/>
      </c>
      <c r="J14" t="str">
        <f>IF(J$1&lt;=$B14,INDEX('Ingredients(Full)'!$A$1:$AA$140,MATCH(Score!$A14,'Ingredients(Full)'!$A$1:$A$140,0),MATCH(Score!J$1,'Ingredients(Full)'!$A$1:$AA$1,0)),"")</f>
        <v/>
      </c>
      <c r="K14" t="str">
        <f>IF(K$1&lt;=$B14,INDEX('Ingredients(Full)'!$A$1:$AA$140,MATCH(Score!$A14,'Ingredients(Full)'!$A$1:$A$140,0),MATCH(Score!K$1,'Ingredients(Full)'!$A$1:$AA$1,0)),"")</f>
        <v/>
      </c>
      <c r="L14" t="str">
        <f>IF(L$1&lt;=$B14,INDEX('Ingredients(Full)'!$A$1:$AA$140,MATCH(Score!$A14,'Ingredients(Full)'!$A$1:$A$140,0),MATCH(Score!L$1,'Ingredients(Full)'!$A$1:$AA$1,0)),"")</f>
        <v/>
      </c>
      <c r="M14" t="str">
        <f>IF(M$1&lt;=$B14,INDEX('Ingredients(Full)'!$A$1:$AA$140,MATCH(Score!$A14,'Ingredients(Full)'!$A$1:$A$140,0),MATCH(Score!M$1,'Ingredients(Full)'!$A$1:$AA$1,0)),"")</f>
        <v/>
      </c>
      <c r="N14" t="str">
        <f>IF(N$1&lt;=$B14,INDEX('Ingredients(Full)'!$A$1:$AA$140,MATCH(Score!$A14,'Ingredients(Full)'!$A$1:$A$140,0),MATCH(Score!N$1,'Ingredients(Full)'!$A$1:$AA$1,0)),"")</f>
        <v/>
      </c>
      <c r="O14" t="str">
        <f>IF(O$1&lt;=$B14,INDEX('Ingredients(Full)'!$A$1:$AA$140,MATCH(Score!$A14,'Ingredients(Full)'!$A$1:$A$140,0),MATCH(Score!O$1,'Ingredients(Full)'!$A$1:$AA$1,0)),"")</f>
        <v/>
      </c>
      <c r="P14">
        <f>IF(VALUE(RIGHT(P$1,LEN(P$1)-1))&lt;=$B14,INDEX('Ingredients(Full)'!$A$1:$AA$140,MATCH(Score!$A14,'Ingredients(Full)'!$A$1:$A$140,0),MATCH(Score!P$1,'Ingredients(Full)'!$A$1:$AA$1,0)),"")</f>
        <v>1</v>
      </c>
      <c r="Q14" t="str">
        <f>IF(VALUE(RIGHT(Q$1,LEN(Q$1)-1))&lt;=$B14,INDEX('Ingredients(Full)'!$A$1:$AA$140,MATCH(Score!$A14,'Ingredients(Full)'!$A$1:$A$140,0),MATCH(Score!Q$1,'Ingredients(Full)'!$A$1:$AA$1,0)),"")</f>
        <v/>
      </c>
      <c r="R14" t="str">
        <f>IF(VALUE(RIGHT(R$1,LEN(R$1)-1))&lt;=$B14,INDEX('Ingredients(Full)'!$A$1:$AA$140,MATCH(Score!$A14,'Ingredients(Full)'!$A$1:$A$140,0),MATCH(Score!R$1,'Ingredients(Full)'!$A$1:$AA$1,0)),"")</f>
        <v/>
      </c>
      <c r="S14" t="str">
        <f>IF(VALUE(RIGHT(S$1,LEN(S$1)-1))&lt;=$B14,INDEX('Ingredients(Full)'!$A$1:$AA$140,MATCH(Score!$A14,'Ingredients(Full)'!$A$1:$A$140,0),MATCH(Score!S$1,'Ingredients(Full)'!$A$1:$AA$1,0)),"")</f>
        <v/>
      </c>
      <c r="T14" t="str">
        <f>IF(VALUE(RIGHT(T$1,LEN(T$1)-1))&lt;=$B14,INDEX('Ingredients(Full)'!$A$1:$AA$140,MATCH(Score!$A14,'Ingredients(Full)'!$A$1:$A$140,0),MATCH(Score!T$1,'Ingredients(Full)'!$A$1:$AA$1,0)),"")</f>
        <v/>
      </c>
      <c r="U14" t="str">
        <f>IF(VALUE(RIGHT(U$1,LEN(U$1)-1))&lt;=$B14,INDEX('Ingredients(Full)'!$A$1:$AA$140,MATCH(Score!$A14,'Ingredients(Full)'!$A$1:$A$140,0),MATCH(Score!U$1,'Ingredients(Full)'!$A$1:$AA$1,0)),"")</f>
        <v/>
      </c>
      <c r="V14" t="str">
        <f>IF(VALUE(RIGHT(V$1,LEN(V$1)-1))&lt;=$B14,INDEX('Ingredients(Full)'!$A$1:$AA$140,MATCH(Score!$A14,'Ingredients(Full)'!$A$1:$A$140,0),MATCH(Score!V$1,'Ingredients(Full)'!$A$1:$AA$1,0)),"")</f>
        <v/>
      </c>
      <c r="W14" t="str">
        <f>IF(VALUE(RIGHT(W$1,LEN(W$1)-1))&lt;=$B14,INDEX('Ingredients(Full)'!$A$1:$AA$140,MATCH(Score!$A14,'Ingredients(Full)'!$A$1:$A$140,0),MATCH(Score!W$1,'Ingredients(Full)'!$A$1:$AA$1,0)),"")</f>
        <v/>
      </c>
      <c r="X14" t="str">
        <f>IF(VALUE(RIGHT(X$1,LEN(X$1)-1))&lt;=$B14,INDEX('Ingredients(Full)'!$A$1:$AA$140,MATCH(Score!$A14,'Ingredients(Full)'!$A$1:$A$140,0),MATCH(Score!X$1,'Ingredients(Full)'!$A$1:$AA$1,0)),"")</f>
        <v/>
      </c>
      <c r="Y14" t="str">
        <f>IF(VALUE(RIGHT(Y$1,LEN(Y$1)-1))&lt;=$B14,INDEX('Ingredients(Full)'!$A$1:$AA$140,MATCH(Score!$A14,'Ingredients(Full)'!$A$1:$A$140,0),MATCH(Score!Y$1,'Ingredients(Full)'!$A$1:$AA$1,0)),"")</f>
        <v/>
      </c>
      <c r="Z14" t="str">
        <f>IF(VALUE(RIGHT(Z$1,LEN(Z$1)-1))&lt;=$B14,INDEX('Ingredients(Full)'!$A$1:$AA$140,MATCH(Score!$A14,'Ingredients(Full)'!$A$1:$A$140,0),MATCH(Score!Z$1,'Ingredients(Full)'!$A$1:$AA$1,0)),"")</f>
        <v/>
      </c>
      <c r="AA14" t="str">
        <f>IF(VALUE(RIGHT(AA$1,LEN(AA$1)-1))&lt;=$B14,INDEX('Ingredients(Full)'!$A$1:$AA$140,MATCH(Score!$A14,'Ingredients(Full)'!$A$1:$A$140,0),MATCH(Score!AA$1,'Ingredients(Full)'!$A$1:$AA$1,0)),"")</f>
        <v/>
      </c>
      <c r="AB14">
        <f>IFERROR(IF(VLOOKUP($D14,Sheet3!$A$1:'Sheet3'!$K$222,MATCH("Challenge",Sheet3!$A$1:'Sheet3'!$K$1,0),FALSE)&gt;=1,IFERROR(IF(VLOOKUP($D14,Sheet3!$A$1:'Sheet3'!$K$222,MATCH("Blue",Sheet3!$A$1:$K$1,0),FALSE)&gt;0,VLOOKUP($D14,Sheet3!$A$1:'Sheet3'!$K$222,MATCH("Blue",Sheet3!$A$1:$K$1,0),FALSE)*3,IF(VLOOKUP($D14,Sheet3!$A$1:'Sheet3'!$K$222,MATCH("Purple",Sheet3!$A$1:$K$1,0),FALSE)&gt;0,VLOOKUP($D14,Sheet3!$A$1:'Sheet3'!$K$222,MATCH("Purple",Sheet3!$A$1:$K$1,0),FALSE)*4,IF(VLOOKUP($D14,Sheet3!$A$1:'Sheet3'!$K$222,MATCH("Green",Sheet3!$A$1:$K$1,0),FALSE)&gt;0,VLOOKUP($D14,Sheet3!$A$1:'Sheet3'!$K$222,MATCH("Green",Sheet3!$A$1:$K$1,0),FALSE)*2,IF(VLOOKUP($D14,Sheet3!$A$1:'Sheet3'!$K$222,MATCH("White",Sheet3!$A$1:$K$1,0),FALSE)&gt;0,VLOOKUP($D14,Sheet3!$A$1:'Sheet3'!$K$222,MATCH("White",Sheet3!$A$1:$K$1,0),FALSE),IF(VLOOKUP($D14,Sheet3!$A$1:'Sheet3'!$K$222,MATCH("Yellow",Sheet3!$A$1:$K$1,0),FALSE)&gt;0,VLOOKUP($D14,Sheet3!$A$1:'Sheet3'!$K$222,MATCH("Yellow",Sheet3!$A$1:$K$1,0),FALSE)*2.5,0))))),0)/VLOOKUP($D14,Sheet3!$A$1:'Sheet3'!$K$222,MATCH("Challenge",Sheet3!$A$1:'Sheet3'!$K$1,0),FALSE),IFERROR(IF(VLOOKUP($D14,Sheet3!$A$1:'Sheet3'!$K$222,MATCH("Blue",Sheet3!$A$1:$K$1,0),FALSE)&gt;0,VLOOKUP($D14,Sheet3!$A$1:'Sheet3'!$K$222,MATCH("Blue",Sheet3!$A$1:$K$1,0),FALSE)*3,IF(VLOOKUP($D14,Sheet3!$A$1:'Sheet3'!$K$222,MATCH("Purple",Sheet3!$A$1:$K$1,0),FALSE)&gt;0,VLOOKUP($D14,Sheet3!$A$1:'Sheet3'!$K$222,MATCH("Purple",Sheet3!$A$1:$K$1,0),FALSE)*4,IF(VLOOKUP($D14,Sheet3!$A$1:'Sheet3'!$K$222,MATCH("Green",Sheet3!$A$1:$K$1,0),FALSE)&gt;0,VLOOKUP($D14,Sheet3!$A$1:'Sheet3'!$K$222,MATCH("Green",Sheet3!$A$1:$K$1,0),FALSE)*2,IF(VLOOKUP($D14,Sheet3!$A$1:'Sheet3'!$K$222,MATCH("White",Sheet3!$A$1:$K$1,0),FALSE)&gt;0,VLOOKUP($D14,Sheet3!$A$1:'Sheet3'!$K$222,MATCH("White",Sheet3!$A$1:$K$1,0),FALSE),IF(VLOOKUP($D14,Sheet3!$A$1:'Sheet3'!$K$222,MATCH("Yellow",Sheet3!$A$1:$K$1,0),FALSE)&gt;0,VLOOKUP($D14,Sheet3!$A$1:'Sheet3'!$K$222,MATCH("Yellow",Sheet3!$A$1:$K$1,0),FALSE)*2.5,0))))),0)),0)+IFERROR(IF(VLOOKUP($E14,Sheet3!$A$1:'Sheet3'!$K$222,MATCH("Challenge",Sheet3!$A$1:'Sheet3'!$K$1,0),FALSE)&gt;=1,IFERROR(IF(VLOOKUP($E14,Sheet3!$A$1:'Sheet3'!$K$222,MATCH("Blue",Sheet3!$A$1:$K$1,0),FALSE)&gt;0,VLOOKUP($E14,Sheet3!$A$1:'Sheet3'!$K$222,MATCH("Blue",Sheet3!$A$1:$K$1,0),FALSE)*3,IF(VLOOKUP($E14,Sheet3!$A$1:'Sheet3'!$K$222,MATCH("Purple",Sheet3!$A$1:$K$1,0),FALSE)&gt;0,VLOOKUP($E14,Sheet3!$A$1:'Sheet3'!$K$222,MATCH("Purple",Sheet3!$A$1:$K$1,0),FALSE)*4,IF(VLOOKUP($E14,Sheet3!$A$1:'Sheet3'!$K$222,MATCH("Green",Sheet3!$A$1:$K$1,0),FALSE)&gt;0,VLOOKUP($E14,Sheet3!$A$1:'Sheet3'!$K$222,MATCH("Green",Sheet3!$A$1:$K$1,0),FALSE)*2,IF(VLOOKUP($E14,Sheet3!$A$1:'Sheet3'!$K$222,MATCH("White",Sheet3!$A$1:$K$1,0),FALSE)&gt;0,VLOOKUP($E14,Sheet3!$A$1:'Sheet3'!$K$222,MATCH("White",Sheet3!$A$1:$K$1,0),FALSE),IF(VLOOKUP($E14,Sheet3!$A$1:'Sheet3'!$K$222,MATCH("Yellow",Sheet3!$A$1:$K$1,0),FALSE)&gt;0,VLOOKUP($E14,Sheet3!$A$1:'Sheet3'!$K$222,MATCH("Yellow",Sheet3!$A$1:$K$1,0),FALSE)*2.5,0))))),0)/VLOOKUP($E14,Sheet3!$A$1:'Sheet3'!$K$222,MATCH("Challenge",Sheet3!$A$1:'Sheet3'!$K$1,0),FALSE),IFERROR(IF(VLOOKUP($E14,Sheet3!$A$1:'Sheet3'!$K$222,MATCH("Blue",Sheet3!$A$1:$K$1,0),FALSE)&gt;0,VLOOKUP($E14,Sheet3!$A$1:'Sheet3'!$K$222,MATCH("Blue",Sheet3!$A$1:$K$1,0),FALSE)*3,IF(VLOOKUP($E14,Sheet3!$A$1:'Sheet3'!$K$222,MATCH("Purple",Sheet3!$A$1:$K$1,0),FALSE)&gt;0,VLOOKUP($E14,Sheet3!$A$1:'Sheet3'!$K$222,MATCH("Purple",Sheet3!$A$1:$K$1,0),FALSE)*4,IF(VLOOKUP($E14,Sheet3!$A$1:'Sheet3'!$K$222,MATCH("Green",Sheet3!$A$1:$K$1,0),FALSE)&gt;0,VLOOKUP($E14,Sheet3!$A$1:'Sheet3'!$K$222,MATCH("Green",Sheet3!$A$1:$K$1,0),FALSE)*2,IF(VLOOKUP($E14,Sheet3!$A$1:'Sheet3'!$K$222,MATCH("White",Sheet3!$A$1:$K$1,0),FALSE)&gt;0,VLOOKUP($E14,Sheet3!$A$1:'Sheet3'!$K$222,MATCH("White",Sheet3!$A$1:$K$1,0),FALSE),IF(VLOOKUP($E14,Sheet3!$A$1:'Sheet3'!$K$222,MATCH("Yellow",Sheet3!$A$1:$K$1,0),FALSE)&gt;0,VLOOKUP($E14,Sheet3!$A$1:'Sheet3'!$K$222,MATCH("Yellow",Sheet3!$A$1:$K$1,0),FALSE)*2.5,0))))),0)),0)</f>
        <v>1</v>
      </c>
      <c r="AC14">
        <f>IFERROR(IF(VLOOKUP($F14,Sheet3!$A$1:'Sheet3'!$K$222,MATCH("Challenge",Sheet3!$A$1:'Sheet3'!$K$1,0),FALSE)&gt;=1,IFERROR(IF(VLOOKUP($F14,Sheet3!$A$1:'Sheet3'!$K$222,MATCH("Blue",Sheet3!$A$1:$K$1,0),FALSE)&gt;0,VLOOKUP($F14,Sheet3!$A$1:'Sheet3'!$K$222,MATCH("Blue",Sheet3!$A$1:$K$1,0),FALSE)*3,IF(VLOOKUP($F14,Sheet3!$A$1:'Sheet3'!$K$222,MATCH("Purple",Sheet3!$A$1:$K$1,0),FALSE)&gt;0,VLOOKUP($F14,Sheet3!$A$1:'Sheet3'!$K$222,MATCH("Purple",Sheet3!$A$1:$K$1,0),FALSE)*4,IF(VLOOKUP($F14,Sheet3!$A$1:'Sheet3'!$K$222,MATCH("Green",Sheet3!$A$1:$K$1,0),FALSE)&gt;0,VLOOKUP($F14,Sheet3!$A$1:'Sheet3'!$K$222,MATCH("Green",Sheet3!$A$1:$K$1,0),FALSE)*2,IF(VLOOKUP($F14,Sheet3!$A$1:'Sheet3'!$K$222,MATCH("White",Sheet3!$A$1:$K$1,0),FALSE)&gt;0,VLOOKUP($F14,Sheet3!$A$1:'Sheet3'!$K$222,MATCH("White",Sheet3!$A$1:$K$1,0),FALSE),IF(VLOOKUP($F14,Sheet3!$A$1:'Sheet3'!$K$222,MATCH("Yellow",Sheet3!$A$1:$K$1,0),FALSE)&gt;0,VLOOKUP($F14,Sheet3!$A$1:'Sheet3'!$K$222,MATCH("Yellow",Sheet3!$A$1:$K$1,0),FALSE)*5,0))))),0)/VLOOKUP($F14,Sheet3!$A$1:'Sheet3'!$K$222,MATCH("Challenge",Sheet3!$A$1:'Sheet3'!$K$1,0),FALSE),IFERROR(IF(VLOOKUP($F14,Sheet3!$A$1:'Sheet3'!$K$222,MATCH("Blue",Sheet3!$A$1:$K$1,0),FALSE)&gt;0,VLOOKUP($F14,Sheet3!$A$1:'Sheet3'!$K$222,MATCH("Blue",Sheet3!$A$1:$K$1,0),FALSE)*3,IF(VLOOKUP($F14,Sheet3!$A$1:'Sheet3'!$K$222,MATCH("Purple",Sheet3!$A$1:$K$1,0),FALSE)&gt;0,VLOOKUP($F14,Sheet3!$A$1:'Sheet3'!$K$222,MATCH("Purple",Sheet3!$A$1:$K$1,0),FALSE)*4,IF(VLOOKUP($F14,Sheet3!$A$1:'Sheet3'!$K$222,MATCH("Green",Sheet3!$A$1:$K$1,0),FALSE)&gt;0,VLOOKUP($F14,Sheet3!$A$1:'Sheet3'!$K$222,MATCH("Green",Sheet3!$A$1:$K$1,0),FALSE)*2,IF(VLOOKUP($F14,Sheet3!$A$1:'Sheet3'!$K$222,MATCH("White",Sheet3!$A$1:$K$1,0),FALSE)&gt;0,VLOOKUP($F14,Sheet3!$A$1:'Sheet3'!$K$222,MATCH("White",Sheet3!$A$1:$K$1,0),FALSE),IF(VLOOKUP($F14,Sheet3!$A$1:'Sheet3'!$K$222,MATCH("Yellow",Sheet3!$A$1:$K$1,0),FALSE)&gt;0,VLOOKUP($F14,Sheet3!$A$1:'Sheet3'!$K$222,MATCH("Yellow",Sheet3!$A$1:$K$1,0),FALSE)*5,0))))),0)),0)+IFERROR(IF(VLOOKUP($G14,Sheet3!$A$1:'Sheet3'!$K$222,MATCH("Challenge",Sheet3!$A$1:'Sheet3'!$K$1,0),FALSE)&gt;=1,IFERROR(IF(VLOOKUP($G14,Sheet3!$A$1:'Sheet3'!$K$222,MATCH("Blue",Sheet3!$A$1:$K$1,0),FALSE)&gt;0,VLOOKUP($G14,Sheet3!$A$1:'Sheet3'!$K$222,MATCH("Blue",Sheet3!$A$1:$K$1,0),FALSE)*3,IF(VLOOKUP($G14,Sheet3!$A$1:'Sheet3'!$K$222,MATCH("Purple",Sheet3!$A$1:$K$1,0),FALSE)&gt;0,VLOOKUP($G14,Sheet3!$A$1:'Sheet3'!$K$222,MATCH("Purple",Sheet3!$A$1:$K$1,0),FALSE)*4,IF(VLOOKUP($G14,Sheet3!$A$1:'Sheet3'!$K$222,MATCH("Green",Sheet3!$A$1:$K$1,0),FALSE)&gt;0,VLOOKUP($G14,Sheet3!$A$1:'Sheet3'!$K$222,MATCH("Green",Sheet3!$A$1:$K$1,0),FALSE)*2,IF(VLOOKUP($G14,Sheet3!$A$1:'Sheet3'!$K$222,MATCH("White",Sheet3!$A$1:$K$1,0),FALSE)&gt;0,VLOOKUP($G14,Sheet3!$A$1:'Sheet3'!$K$222,MATCH("White",Sheet3!$A$1:$K$1,0),FALSE),IF(VLOOKUP($G14,Sheet3!$A$1:'Sheet3'!$K$222,MATCH("Yellow",Sheet3!$A$1:$K$1,0),FALSE)&gt;0,VLOOKUP($G14,Sheet3!$A$1:'Sheet3'!$K$222,MATCH("Yellow",Sheet3!$A$1:$K$1,0),FALSE)*5,0))))),0)/VLOOKUP($G14,Sheet3!$A$1:'Sheet3'!$K$222,MATCH("Challenge",Sheet3!$A$1:'Sheet3'!$K$1,0),FALSE),IFERROR(IF(VLOOKUP($G14,Sheet3!$A$1:'Sheet3'!$K$222,MATCH("Blue",Sheet3!$A$1:$K$1,0),FALSE)&gt;0,VLOOKUP($G14,Sheet3!$A$1:'Sheet3'!$K$222,MATCH("Blue",Sheet3!$A$1:$K$1,0),FALSE)*3,IF(VLOOKUP($G14,Sheet3!$A$1:'Sheet3'!$K$222,MATCH("Purple",Sheet3!$A$1:$K$1,0),FALSE)&gt;0,VLOOKUP($G14,Sheet3!$A$1:'Sheet3'!$K$222,MATCH("Purple",Sheet3!$A$1:$K$1,0),FALSE)*4,IF(VLOOKUP($G14,Sheet3!$A$1:'Sheet3'!$K$222,MATCH("Green",Sheet3!$A$1:$K$1,0),FALSE)&gt;0,VLOOKUP($G14,Sheet3!$A$1:'Sheet3'!$K$222,MATCH("Green",Sheet3!$A$1:$K$1,0),FALSE)*2,IF(VLOOKUP($G14,Sheet3!$A$1:'Sheet3'!$K$222,MATCH("White",Sheet3!$A$1:$K$1,0),FALSE)&gt;0,VLOOKUP($G14,Sheet3!$A$1:'Sheet3'!$K$222,MATCH("White",Sheet3!$A$1:$K$1,0),FALSE),IF(VLOOKUP($G14,Sheet3!$A$1:'Sheet3'!$K$222,MATCH("Yellow",Sheet3!$A$1:$K$1,0),FALSE)&gt;0,VLOOKUP($G14,Sheet3!$A$1:'Sheet3'!$K$222,MATCH("Yellow",Sheet3!$A$1:$K$1,0),FALSE)*5,0))))),0)),0)</f>
        <v>0</v>
      </c>
      <c r="AD14">
        <f>IFERROR(IF(VLOOKUP($H14,Sheet3!$A$1:'Sheet3'!$K$222,MATCH("Challenge",Sheet3!$A$1:'Sheet3'!$K$1,0),FALSE)&gt;=1,IFERROR(IF(VLOOKUP($H14,Sheet3!$A$1:'Sheet3'!$K$222,MATCH("Blue",Sheet3!$A$1:$K$1,0),FALSE)&gt;0,VLOOKUP($H14,Sheet3!$A$1:'Sheet3'!$K$222,MATCH("Blue",Sheet3!$A$1:$K$1,0),FALSE)*3,IF(VLOOKUP($H14,Sheet3!$A$1:'Sheet3'!$K$222,MATCH("Purple",Sheet3!$A$1:$K$1,0),FALSE)&gt;0,VLOOKUP($H14,Sheet3!$A$1:'Sheet3'!$K$222,MATCH("Purple",Sheet3!$A$1:$K$1,0),FALSE)*4,IF(VLOOKUP($H14,Sheet3!$A$1:'Sheet3'!$K$222,MATCH("Green",Sheet3!$A$1:$K$1,0),FALSE)&gt;0,VLOOKUP($H14,Sheet3!$A$1:'Sheet3'!$K$222,MATCH("Green",Sheet3!$A$1:$K$1,0),FALSE)*2,IF(VLOOKUP($H14,Sheet3!$A$1:'Sheet3'!$K$222,MATCH("White",Sheet3!$A$1:$K$1,0),FALSE)&gt;0,VLOOKUP($H14,Sheet3!$A$1:'Sheet3'!$K$222,MATCH("White",Sheet3!$A$1:$K$1,0),FALSE),IF(VLOOKUP($H14,Sheet3!$A$1:'Sheet3'!$K$222,MATCH("Yellow",Sheet3!$A$1:$K$1,0),FALSE)&gt;0,VLOOKUP($H14,Sheet3!$A$1:'Sheet3'!$K$222,MATCH("Yellow",Sheet3!$A$1:$K$1,0),FALSE)*5,0))))),0)/VLOOKUP($H14,Sheet3!$A$1:'Sheet3'!$K$222,MATCH("Challenge",Sheet3!$A$1:'Sheet3'!$K$1,0),FALSE),IFERROR(IF(VLOOKUP($H14,Sheet3!$A$1:'Sheet3'!$K$222,MATCH("Blue",Sheet3!$A$1:$K$1,0),FALSE)&gt;0,VLOOKUP($H14,Sheet3!$A$1:'Sheet3'!$K$222,MATCH("Blue",Sheet3!$A$1:$K$1,0),FALSE)*3,IF(VLOOKUP($H14,Sheet3!$A$1:'Sheet3'!$K$222,MATCH("Purple",Sheet3!$A$1:$K$1,0),FALSE)&gt;0,VLOOKUP($H14,Sheet3!$A$1:'Sheet3'!$K$222,MATCH("Purple",Sheet3!$A$1:$K$1,0),FALSE)*4,IF(VLOOKUP($H14,Sheet3!$A$1:'Sheet3'!$K$222,MATCH("Green",Sheet3!$A$1:$K$1,0),FALSE)&gt;0,VLOOKUP($H14,Sheet3!$A$1:'Sheet3'!$K$222,MATCH("Green",Sheet3!$A$1:$K$1,0),FALSE)*2,IF(VLOOKUP($H14,Sheet3!$A$1:'Sheet3'!$K$222,MATCH("White",Sheet3!$A$1:$K$1,0),FALSE)&gt;0,VLOOKUP($H14,Sheet3!$A$1:'Sheet3'!$K$222,MATCH("White",Sheet3!$A$1:$K$1,0),FALSE),IF(VLOOKUP($H14,Sheet3!$A$1:'Sheet3'!$K$222,MATCH("Yellow",Sheet3!$A$1:$K$1,0),FALSE)&gt;0,VLOOKUP($H14,Sheet3!$A$1:'Sheet3'!$K$222,MATCH("Yellow",Sheet3!$A$1:$K$1,0),FALSE)*5,0))))),0)),0)+IFERROR(IF(VLOOKUP($I14,Sheet3!$A$1:'Sheet3'!$K$222,MATCH("Challenge",Sheet3!$A$1:'Sheet3'!$K$1,0),FALSE)&gt;=1,IFERROR(IF(VLOOKUP($I14,Sheet3!$A$1:'Sheet3'!$K$222,MATCH("Blue",Sheet3!$A$1:$K$1,0),FALSE)&gt;0,VLOOKUP($I14,Sheet3!$A$1:'Sheet3'!$K$222,MATCH("Blue",Sheet3!$A$1:$K$1,0),FALSE)*3,IF(VLOOKUP($I14,Sheet3!$A$1:'Sheet3'!$K$222,MATCH("Purple",Sheet3!$A$1:$K$1,0),FALSE)&gt;0,VLOOKUP($I14,Sheet3!$A$1:'Sheet3'!$K$222,MATCH("Purple",Sheet3!$A$1:$K$1,0),FALSE)*4,IF(VLOOKUP($I14,Sheet3!$A$1:'Sheet3'!$K$222,MATCH("Green",Sheet3!$A$1:$K$1,0),FALSE)&gt;0,VLOOKUP($I14,Sheet3!$A$1:'Sheet3'!$K$222,MATCH("Green",Sheet3!$A$1:$K$1,0),FALSE)*2,IF(VLOOKUP($I14,Sheet3!$A$1:'Sheet3'!$K$222,MATCH("White",Sheet3!$A$1:$K$1,0),FALSE)&gt;0,VLOOKUP($I14,Sheet3!$A$1:'Sheet3'!$K$222,MATCH("White",Sheet3!$A$1:$K$1,0),FALSE),IF(VLOOKUP($I14,Sheet3!$A$1:'Sheet3'!$K$222,MATCH("Yellow",Sheet3!$A$1:$K$1,0),FALSE)&gt;0,VLOOKUP($I14,Sheet3!$A$1:'Sheet3'!$K$222,MATCH("Yellow",Sheet3!$A$1:$K$1,0),FALSE)*5,0))))),0)/VLOOKUP($I14,Sheet3!$A$1:'Sheet3'!$K$222,MATCH("Challenge",Sheet3!$A$1:'Sheet3'!$K$1,0),FALSE),IFERROR(IF(VLOOKUP($I14,Sheet3!$A$1:'Sheet3'!$K$222,MATCH("Blue",Sheet3!$A$1:$K$1,0),FALSE)&gt;0,VLOOKUP($I14,Sheet3!$A$1:'Sheet3'!$K$222,MATCH("Blue",Sheet3!$A$1:$K$1,0),FALSE)*3,IF(VLOOKUP($I14,Sheet3!$A$1:'Sheet3'!$K$222,MATCH("Purple",Sheet3!$A$1:$K$1,0),FALSE)&gt;0,VLOOKUP($I14,Sheet3!$A$1:'Sheet3'!$K$222,MATCH("Purple",Sheet3!$A$1:$K$1,0),FALSE)*4,IF(VLOOKUP($I14,Sheet3!$A$1:'Sheet3'!$K$222,MATCH("Green",Sheet3!$A$1:$K$1,0),FALSE)&gt;0,VLOOKUP($I14,Sheet3!$A$1:'Sheet3'!$K$222,MATCH("Green",Sheet3!$A$1:$K$1,0),FALSE)*2,IF(VLOOKUP($I14,Sheet3!$A$1:'Sheet3'!$K$222,MATCH("White",Sheet3!$A$1:$K$1,0),FALSE)&gt;0,VLOOKUP($I14,Sheet3!$A$1:'Sheet3'!$K$222,MATCH("White",Sheet3!$A$1:$K$1,0),FALSE),IF(VLOOKUP($I14,Sheet3!$A$1:'Sheet3'!$K$222,MATCH("Yellow",Sheet3!$A$1:$K$1,0),FALSE)&gt;0,VLOOKUP($I14,Sheet3!$A$1:'Sheet3'!$K$222,MATCH("Yellow",Sheet3!$A$1:$K$1,0),FALSE)*5,0))))),0)),0)</f>
        <v>0</v>
      </c>
      <c r="AE14">
        <f>IFERROR(IF(VLOOKUP($J14,Sheet3!$A$1:'Sheet3'!$K$222,MATCH("Challenge",Sheet3!$A$1:'Sheet3'!$K$1,0),FALSE)&gt;=1,IFERROR(IF(VLOOKUP($J14,Sheet3!$A$1:'Sheet3'!$K$222,MATCH("Blue",Sheet3!$A$1:$K$1,0),FALSE)&gt;0,VLOOKUP($J14,Sheet3!$A$1:'Sheet3'!$K$222,MATCH("Blue",Sheet3!$A$1:$K$1,0),FALSE)*3,IF(VLOOKUP($J14,Sheet3!$A$1:'Sheet3'!$K$222,MATCH("Purple",Sheet3!$A$1:$K$1,0),FALSE)&gt;0,VLOOKUP($J14,Sheet3!$A$1:'Sheet3'!$K$222,MATCH("Purple",Sheet3!$A$1:$K$1,0),FALSE)*4,IF(VLOOKUP($J14,Sheet3!$A$1:'Sheet3'!$K$222,MATCH("Green",Sheet3!$A$1:$K$1,0),FALSE)&gt;0,VLOOKUP($J14,Sheet3!$A$1:'Sheet3'!$K$222,MATCH("Green",Sheet3!$A$1:$K$1,0),FALSE)*2,IF(VLOOKUP($J14,Sheet3!$A$1:'Sheet3'!$K$222,MATCH("White",Sheet3!$A$1:$K$1,0),FALSE)&gt;0,VLOOKUP($J14,Sheet3!$A$1:'Sheet3'!$K$222,MATCH("White",Sheet3!$A$1:$K$1,0),FALSE),IF(VLOOKUP($J14,Sheet3!$A$1:'Sheet3'!$K$222,MATCH("Yellow",Sheet3!$A$1:$K$1,0),FALSE)&gt;0,VLOOKUP($J14,Sheet3!$A$1:'Sheet3'!$K$222,MATCH("Yellow",Sheet3!$A$1:$K$1,0),FALSE)*5,0))))),0)/VLOOKUP($J14,Sheet3!$A$1:'Sheet3'!$K$222,MATCH("Challenge",Sheet3!$A$1:'Sheet3'!$K$1,0),FALSE),IFERROR(IF(VLOOKUP($J14,Sheet3!$A$1:'Sheet3'!$K$222,MATCH("Blue",Sheet3!$A$1:$K$1,0),FALSE)&gt;0,VLOOKUP($J14,Sheet3!$A$1:'Sheet3'!$K$222,MATCH("Blue",Sheet3!$A$1:$K$1,0),FALSE)*3,IF(VLOOKUP($J14,Sheet3!$A$1:'Sheet3'!$K$222,MATCH("Purple",Sheet3!$A$1:$K$1,0),FALSE)&gt;0,VLOOKUP($J14,Sheet3!$A$1:'Sheet3'!$K$222,MATCH("Purple",Sheet3!$A$1:$K$1,0),FALSE)*4,IF(VLOOKUP($J14,Sheet3!$A$1:'Sheet3'!$K$222,MATCH("Green",Sheet3!$A$1:$K$1,0),FALSE)&gt;0,VLOOKUP($J14,Sheet3!$A$1:'Sheet3'!$K$222,MATCH("Green",Sheet3!$A$1:$K$1,0),FALSE)*2,IF(VLOOKUP($J14,Sheet3!$A$1:'Sheet3'!$K$222,MATCH("White",Sheet3!$A$1:$K$1,0),FALSE)&gt;0,VLOOKUP($J14,Sheet3!$A$1:'Sheet3'!$K$222,MATCH("White",Sheet3!$A$1:$K$1,0),FALSE),IF(VLOOKUP($J14,Sheet3!$A$1:'Sheet3'!$K$222,MATCH("Yellow",Sheet3!$A$1:$K$1,0),FALSE)&gt;0,VLOOKUP($J14,Sheet3!$A$1:'Sheet3'!$K$222,MATCH("Yellow",Sheet3!$A$1:$K$1,0),FALSE)*5,0))))),0)),0)+IFERROR(IF(VLOOKUP($K14,Sheet3!$A$1:'Sheet3'!$K$222,MATCH("Challenge",Sheet3!$A$1:'Sheet3'!$K$1,0),FALSE)&gt;=1,IFERROR(IF(VLOOKUP($K14,Sheet3!$A$1:'Sheet3'!$K$222,MATCH("Blue",Sheet3!$A$1:$K$1,0),FALSE)&gt;0,VLOOKUP($K14,Sheet3!$A$1:'Sheet3'!$K$222,MATCH("Blue",Sheet3!$A$1:$K$1,0),FALSE)*3,IF(VLOOKUP($K14,Sheet3!$A$1:'Sheet3'!$K$222,MATCH("Purple",Sheet3!$A$1:$K$1,0),FALSE)&gt;0,VLOOKUP($K14,Sheet3!$A$1:'Sheet3'!$K$222,MATCH("Purple",Sheet3!$A$1:$K$1,0),FALSE)*4,IF(VLOOKUP($K14,Sheet3!$A$1:'Sheet3'!$K$222,MATCH("Green",Sheet3!$A$1:$K$1,0),FALSE)&gt;0,VLOOKUP($K14,Sheet3!$A$1:'Sheet3'!$K$222,MATCH("Green",Sheet3!$A$1:$K$1,0),FALSE)*2,IF(VLOOKUP($K14,Sheet3!$A$1:'Sheet3'!$K$222,MATCH("White",Sheet3!$A$1:$K$1,0),FALSE)&gt;0,VLOOKUP($K14,Sheet3!$A$1:'Sheet3'!$K$222,MATCH("White",Sheet3!$A$1:$K$1,0),FALSE),IF(VLOOKUP($K14,Sheet3!$A$1:'Sheet3'!$K$222,MATCH("Yellow",Sheet3!$A$1:$K$1,0),FALSE)&gt;0,VLOOKUP($K14,Sheet3!$A$1:'Sheet3'!$K$222,MATCH("Yellow",Sheet3!$A$1:$K$1,0),FALSE)*5,0))))),0)/VLOOKUP($K14,Sheet3!$A$1:'Sheet3'!$K$222,MATCH("Challenge",Sheet3!$A$1:'Sheet3'!$K$1,0),FALSE),IFERROR(IF(VLOOKUP($K14,Sheet3!$A$1:'Sheet3'!$K$222,MATCH("Blue",Sheet3!$A$1:$K$1,0),FALSE)&gt;0,VLOOKUP($K14,Sheet3!$A$1:'Sheet3'!$K$222,MATCH("Blue",Sheet3!$A$1:$K$1,0),FALSE)*3,IF(VLOOKUP($K14,Sheet3!$A$1:'Sheet3'!$K$222,MATCH("Purple",Sheet3!$A$1:$K$1,0),FALSE)&gt;0,VLOOKUP($K14,Sheet3!$A$1:'Sheet3'!$K$222,MATCH("Purple",Sheet3!$A$1:$K$1,0),FALSE)*4,IF(VLOOKUP($K14,Sheet3!$A$1:'Sheet3'!$K$222,MATCH("Green",Sheet3!$A$1:$K$1,0),FALSE)&gt;0,VLOOKUP($K14,Sheet3!$A$1:'Sheet3'!$K$222,MATCH("Green",Sheet3!$A$1:$K$1,0),FALSE)*2,IF(VLOOKUP($K14,Sheet3!$A$1:'Sheet3'!$K$222,MATCH("White",Sheet3!$A$1:$K$1,0),FALSE)&gt;0,VLOOKUP($K14,Sheet3!$A$1:'Sheet3'!$K$222,MATCH("White",Sheet3!$A$1:$K$1,0),FALSE),IF(VLOOKUP($K14,Sheet3!$A$1:'Sheet3'!$K$222,MATCH("Yellow",Sheet3!$A$1:$K$1,0),FALSE)&gt;0,VLOOKUP($K14,Sheet3!$A$1:'Sheet3'!$K$222,MATCH("Yellow",Sheet3!$A$1:$K$1,0),FALSE)*5,0))))),0)),0)</f>
        <v>0</v>
      </c>
      <c r="AF14">
        <f>IFERROR(IF(VLOOKUP($L14,Sheet3!$A$1:'Sheet3'!$K$222,MATCH("Challenge",Sheet3!$A$1:'Sheet3'!$K$1,0),FALSE)&gt;=1,IFERROR(IF(VLOOKUP($L14,Sheet3!$A$1:'Sheet3'!$K$222,MATCH("Blue",Sheet3!$A$1:$K$1,0),FALSE)&gt;0,VLOOKUP($L14,Sheet3!$A$1:'Sheet3'!$K$222,MATCH("Blue",Sheet3!$A$1:$K$1,0),FALSE)*3,IF(VLOOKUP($L14,Sheet3!$A$1:'Sheet3'!$K$222,MATCH("Purple",Sheet3!$A$1:$K$1,0),FALSE)&gt;0,VLOOKUP($L14,Sheet3!$A$1:'Sheet3'!$K$222,MATCH("Purple",Sheet3!$A$1:$K$1,0),FALSE)*4,IF(VLOOKUP($L14,Sheet3!$A$1:'Sheet3'!$K$222,MATCH("Green",Sheet3!$A$1:$K$1,0),FALSE)&gt;0,VLOOKUP($L14,Sheet3!$A$1:'Sheet3'!$K$222,MATCH("Green",Sheet3!$A$1:$K$1,0),FALSE)*2,IF(VLOOKUP($L14,Sheet3!$A$1:'Sheet3'!$K$222,MATCH("White",Sheet3!$A$1:$K$1,0),FALSE)&gt;0,VLOOKUP($L14,Sheet3!$A$1:'Sheet3'!$K$222,MATCH("White",Sheet3!$A$1:$K$1,0),FALSE),IF(VLOOKUP($L14,Sheet3!$A$1:'Sheet3'!$K$222,MATCH("Yellow",Sheet3!$A$1:$K$1,0),FALSE)&gt;0,VLOOKUP($L14,Sheet3!$A$1:'Sheet3'!$K$222,MATCH("Yellow",Sheet3!$A$1:$K$1,0),FALSE)*5,0))))),0)/VLOOKUP($L14,Sheet3!$A$1:'Sheet3'!$K$222,MATCH("Challenge",Sheet3!$A$1:'Sheet3'!$K$1,0),FALSE),IFERROR(IF(VLOOKUP($L14,Sheet3!$A$1:'Sheet3'!$K$222,MATCH("Blue",Sheet3!$A$1:$K$1,0),FALSE)&gt;0,VLOOKUP($L14,Sheet3!$A$1:'Sheet3'!$K$222,MATCH("Blue",Sheet3!$A$1:$K$1,0),FALSE)*3,IF(VLOOKUP($L14,Sheet3!$A$1:'Sheet3'!$K$222,MATCH("Purple",Sheet3!$A$1:$K$1,0),FALSE)&gt;0,VLOOKUP($L14,Sheet3!$A$1:'Sheet3'!$K$222,MATCH("Purple",Sheet3!$A$1:$K$1,0),FALSE)*4,IF(VLOOKUP($L14,Sheet3!$A$1:'Sheet3'!$K$222,MATCH("Green",Sheet3!$A$1:$K$1,0),FALSE)&gt;0,VLOOKUP($L14,Sheet3!$A$1:'Sheet3'!$K$222,MATCH("Green",Sheet3!$A$1:$K$1,0),FALSE)*2,IF(VLOOKUP($L14,Sheet3!$A$1:'Sheet3'!$K$222,MATCH("White",Sheet3!$A$1:$K$1,0),FALSE)&gt;0,VLOOKUP($L14,Sheet3!$A$1:'Sheet3'!$K$222,MATCH("White",Sheet3!$A$1:$K$1,0),FALSE),IF(VLOOKUP($L14,Sheet3!$A$1:'Sheet3'!$K$222,MATCH("Yellow",Sheet3!$A$1:$K$1,0),FALSE)&gt;0,VLOOKUP($L14,Sheet3!$A$1:'Sheet3'!$K$222,MATCH("Yellow",Sheet3!$A$1:$K$1,0),FALSE)*5,0))))),0)),0)+IFERROR(IF(VLOOKUP($M14,Sheet3!$A$1:'Sheet3'!$K$222,MATCH("Challenge",Sheet3!$A$1:'Sheet3'!$K$1,0),FALSE)&gt;=1,IFERROR(IF(VLOOKUP($M14,Sheet3!$A$1:'Sheet3'!$K$222,MATCH("Blue",Sheet3!$A$1:$K$1,0),FALSE)&gt;0,VLOOKUP($M14,Sheet3!$A$1:'Sheet3'!$K$222,MATCH("Blue",Sheet3!$A$1:$K$1,0),FALSE)*3,IF(VLOOKUP($M14,Sheet3!$A$1:'Sheet3'!$K$222,MATCH("Purple",Sheet3!$A$1:$K$1,0),FALSE)&gt;0,VLOOKUP($M14,Sheet3!$A$1:'Sheet3'!$K$222,MATCH("Purple",Sheet3!$A$1:$K$1,0),FALSE)*4,IF(VLOOKUP($M14,Sheet3!$A$1:'Sheet3'!$K$222,MATCH("Green",Sheet3!$A$1:$K$1,0),FALSE)&gt;0,VLOOKUP($M14,Sheet3!$A$1:'Sheet3'!$K$222,MATCH("Green",Sheet3!$A$1:$K$1,0),FALSE)*2,IF(VLOOKUP($M14,Sheet3!$A$1:'Sheet3'!$K$222,MATCH("White",Sheet3!$A$1:$K$1,0),FALSE)&gt;0,VLOOKUP($M14,Sheet3!$A$1:'Sheet3'!$K$222,MATCH("White",Sheet3!$A$1:$K$1,0),FALSE),IF(VLOOKUP($M14,Sheet3!$A$1:'Sheet3'!$K$222,MATCH("Yellow",Sheet3!$A$1:$K$1,0),FALSE)&gt;0,VLOOKUP($M14,Sheet3!$A$1:'Sheet3'!$K$222,MATCH("Yellow",Sheet3!$A$1:$K$1,0),FALSE)*5,0))))),0)/VLOOKUP($M14,Sheet3!$A$1:'Sheet3'!$K$222,MATCH("Challenge",Sheet3!$A$1:'Sheet3'!$K$1,0),FALSE),IFERROR(IF(VLOOKUP($M14,Sheet3!$A$1:'Sheet3'!$K$222,MATCH("Blue",Sheet3!$A$1:$K$1,0),FALSE)&gt;0,VLOOKUP($M14,Sheet3!$A$1:'Sheet3'!$K$222,MATCH("Blue",Sheet3!$A$1:$K$1,0),FALSE)*3,IF(VLOOKUP($M14,Sheet3!$A$1:'Sheet3'!$K$222,MATCH("Purple",Sheet3!$A$1:$K$1,0),FALSE)&gt;0,VLOOKUP($M14,Sheet3!$A$1:'Sheet3'!$K$222,MATCH("Purple",Sheet3!$A$1:$K$1,0),FALSE)*4,IF(VLOOKUP($M14,Sheet3!$A$1:'Sheet3'!$K$222,MATCH("Green",Sheet3!$A$1:$K$1,0),FALSE)&gt;0,VLOOKUP($M14,Sheet3!$A$1:'Sheet3'!$K$222,MATCH("Green",Sheet3!$A$1:$K$1,0),FALSE)*2,IF(VLOOKUP($M14,Sheet3!$A$1:'Sheet3'!$K$222,MATCH("White",Sheet3!$A$1:$K$1,0),FALSE)&gt;0,VLOOKUP($M14,Sheet3!$A$1:'Sheet3'!$K$222,MATCH("White",Sheet3!$A$1:$K$1,0),FALSE),IF(VLOOKUP($M14,Sheet3!$A$1:'Sheet3'!$K$222,MATCH("Yellow",Sheet3!$A$1:$K$1,0),FALSE)&gt;0,VLOOKUP($M14,Sheet3!$A$1:'Sheet3'!$K$222,MATCH("Yellow",Sheet3!$A$1:$K$1,0),FALSE)*5,0))))),0)),0)</f>
        <v>0</v>
      </c>
      <c r="AG14">
        <f>IFERROR(IF(VLOOKUP($N14,Sheet3!$A$1:'Sheet3'!$K$222,MATCH("Challenge",Sheet3!$A$1:'Sheet3'!$K$1,0),FALSE)&gt;=1,IFERROR(IF(VLOOKUP($N14,Sheet3!$A$1:'Sheet3'!$K$222,MATCH("Blue",Sheet3!$A$1:$K$1,0),FALSE)&gt;0,VLOOKUP($N14,Sheet3!$A$1:'Sheet3'!$K$222,MATCH("Blue",Sheet3!$A$1:$K$1,0),FALSE)*3,IF(VLOOKUP($N14,Sheet3!$A$1:'Sheet3'!$K$222,MATCH("Purple",Sheet3!$A$1:$K$1,0),FALSE)&gt;0,VLOOKUP($N14,Sheet3!$A$1:'Sheet3'!$K$222,MATCH("Purple",Sheet3!$A$1:$K$1,0),FALSE)*4,IF(VLOOKUP($N14,Sheet3!$A$1:'Sheet3'!$K$222,MATCH("Green",Sheet3!$A$1:$K$1,0),FALSE)&gt;0,VLOOKUP($N14,Sheet3!$A$1:'Sheet3'!$K$222,MATCH("Green",Sheet3!$A$1:$K$1,0),FALSE)*2,IF(VLOOKUP($N14,Sheet3!$A$1:'Sheet3'!$K$222,MATCH("White",Sheet3!$A$1:$K$1,0),FALSE)&gt;0,VLOOKUP($N14,Sheet3!$A$1:'Sheet3'!$K$222,MATCH("White",Sheet3!$A$1:$K$1,0),FALSE),IF(VLOOKUP($N14,Sheet3!$A$1:'Sheet3'!$K$222,MATCH("Yellow",Sheet3!$A$1:$K$1,0),FALSE)&gt;0,VLOOKUP($N14,Sheet3!$A$1:'Sheet3'!$K$222,MATCH("Yellow",Sheet3!$A$1:$K$1,0),FALSE)*5,0))))),0)/VLOOKUP($N14,Sheet3!$A$1:'Sheet3'!$K$222,MATCH("Challenge",Sheet3!$A$1:'Sheet3'!$K$1,0),FALSE),IFERROR(IF(VLOOKUP($N14,Sheet3!$A$1:'Sheet3'!$K$222,MATCH("Blue",Sheet3!$A$1:$K$1,0),FALSE)&gt;0,VLOOKUP($N14,Sheet3!$A$1:'Sheet3'!$K$222,MATCH("Blue",Sheet3!$A$1:$K$1,0),FALSE)*3,IF(VLOOKUP($N14,Sheet3!$A$1:'Sheet3'!$K$222,MATCH("Purple",Sheet3!$A$1:$K$1,0),FALSE)&gt;0,VLOOKUP($N14,Sheet3!$A$1:'Sheet3'!$K$222,MATCH("Purple",Sheet3!$A$1:$K$1,0),FALSE)*4,IF(VLOOKUP($N14,Sheet3!$A$1:'Sheet3'!$K$222,MATCH("Green",Sheet3!$A$1:$K$1,0),FALSE)&gt;0,VLOOKUP($N14,Sheet3!$A$1:'Sheet3'!$K$222,MATCH("Green",Sheet3!$A$1:$K$1,0),FALSE)*2,IF(VLOOKUP($N14,Sheet3!$A$1:'Sheet3'!$K$222,MATCH("White",Sheet3!$A$1:$K$1,0),FALSE)&gt;0,VLOOKUP($N14,Sheet3!$A$1:'Sheet3'!$K$222,MATCH("White",Sheet3!$A$1:$K$1,0),FALSE),IF(VLOOKUP($N14,Sheet3!$A$1:'Sheet3'!$K$222,MATCH("Yellow",Sheet3!$A$1:$K$1,0),FALSE)&gt;0,VLOOKUP($N14,Sheet3!$A$1:'Sheet3'!$K$222,MATCH("Yellow",Sheet3!$A$1:$K$1,0),FALSE)*5,0))))),0)),0)+IFERROR(IF(VLOOKUP($O14,Sheet3!$A$1:'Sheet3'!$K$222,MATCH("Challenge",Sheet3!$A$1:'Sheet3'!$K$1,0),FALSE)&gt;=1,IFERROR(IF(VLOOKUP($O14,Sheet3!$A$1:'Sheet3'!$K$222,MATCH("Blue",Sheet3!$A$1:$K$1,0),FALSE)&gt;0,VLOOKUP($O14,Sheet3!$A$1:'Sheet3'!$K$222,MATCH("Blue",Sheet3!$A$1:$K$1,0),FALSE)*3,IF(VLOOKUP($O14,Sheet3!$A$1:'Sheet3'!$K$222,MATCH("Purple",Sheet3!$A$1:$K$1,0),FALSE)&gt;0,VLOOKUP($O14,Sheet3!$A$1:'Sheet3'!$K$222,MATCH("Purple",Sheet3!$A$1:$K$1,0),FALSE)*4,IF(VLOOKUP($O14,Sheet3!$A$1:'Sheet3'!$K$222,MATCH("Green",Sheet3!$A$1:$K$1,0),FALSE)&gt;0,VLOOKUP($O14,Sheet3!$A$1:'Sheet3'!$K$222,MATCH("Green",Sheet3!$A$1:$K$1,0),FALSE)*2,IF(VLOOKUP($O14,Sheet3!$A$1:'Sheet3'!$K$222,MATCH("White",Sheet3!$A$1:$K$1,0),FALSE)&gt;0,VLOOKUP($O14,Sheet3!$A$1:'Sheet3'!$K$222,MATCH("White",Sheet3!$A$1:$K$1,0),FALSE),IF(VLOOKUP($O14,Sheet3!$A$1:'Sheet3'!$K$222,MATCH("Yellow",Sheet3!$A$1:$K$1,0),FALSE)&gt;0,VLOOKUP($O14,Sheet3!$A$1:'Sheet3'!$K$222,MATCH("Yellow",Sheet3!$A$1:$K$1,0),FALSE)*5,0))))),0)/VLOOKUP($O14,Sheet3!$A$1:'Sheet3'!$K$222,MATCH("Challenge",Sheet3!$A$1:'Sheet3'!$K$1,0),FALSE),IFERROR(IF(VLOOKUP($O14,Sheet3!$A$1:'Sheet3'!$K$222,MATCH("Blue",Sheet3!$A$1:$K$1,0),FALSE)&gt;0,VLOOKUP($O14,Sheet3!$A$1:'Sheet3'!$K$222,MATCH("Blue",Sheet3!$A$1:$K$1,0),FALSE)*3,IF(VLOOKUP($O14,Sheet3!$A$1:'Sheet3'!$K$222,MATCH("Purple",Sheet3!$A$1:$K$1,0),FALSE)&gt;0,VLOOKUP($O14,Sheet3!$A$1:'Sheet3'!$K$222,MATCH("Purple",Sheet3!$A$1:$K$1,0),FALSE)*4,IF(VLOOKUP($O14,Sheet3!$A$1:'Sheet3'!$K$222,MATCH("Green",Sheet3!$A$1:$K$1,0),FALSE)&gt;0,VLOOKUP($O14,Sheet3!$A$1:'Sheet3'!$K$222,MATCH("Green",Sheet3!$A$1:$K$1,0),FALSE)*2,IF(VLOOKUP($O14,Sheet3!$A$1:'Sheet3'!$K$222,MATCH("White",Sheet3!$A$1:$K$1,0),FALSE)&gt;0,VLOOKUP($O14,Sheet3!$A$1:'Sheet3'!$K$222,MATCH("White",Sheet3!$A$1:$K$1,0),FALSE),IF(VLOOKUP($O14,Sheet3!$A$1:'Sheet3'!$K$222,MATCH("Yellow",Sheet3!$A$1:$K$1,0),FALSE)&gt;0,VLOOKUP($O14,Sheet3!$A$1:'Sheet3'!$K$222,MATCH("Yellow",Sheet3!$A$1:$K$1,0),FALSE)*5,0))))),0)),0)</f>
        <v>0</v>
      </c>
      <c r="AH14">
        <f>VLOOKUP($D14,Sheet3!$A$1:'Sheet3'!$K$222,4,FALSE)</f>
        <v>0</v>
      </c>
      <c r="AI14">
        <f>VLOOKUP($D14,Sheet3!$A$1:'Sheet3'!$K$222,5,FALSE)</f>
        <v>0</v>
      </c>
    </row>
    <row r="15" spans="1:35" x14ac:dyDescent="0.25">
      <c r="A15" t="s">
        <v>136</v>
      </c>
      <c r="B15">
        <f>INDEX('Ingredients(Full)'!$A$1:$AA$180,MATCH(Score!$A15,'Ingredients(Full)'!$A$1:$A$180,0),MATCH(Score!B$1,'Ingredients(Full)'!$A$1:$AA$1,0))</f>
        <v>1</v>
      </c>
      <c r="C15">
        <f t="shared" si="0"/>
        <v>1</v>
      </c>
      <c r="D15" t="str">
        <f>IF(D$1&lt;=$B15,INDEX('Ingredients(Full)'!$A$1:$AA$180,MATCH(Score!$A15,'Ingredients(Full)'!$A$1:$A$180,0),MATCH(Score!D$1,'Ingredients(Full)'!$A$1:$AA$1,0)),"")</f>
        <v>Mk 1 Merr-Sonn Shield Generator</v>
      </c>
      <c r="E15" t="str">
        <f>IF(E$1&lt;=$B15,INDEX('Ingredients(Full)'!$A$1:$AA$140,MATCH(Score!$A15,'Ingredients(Full)'!$A$1:$A$140,0),MATCH(Score!E$1,'Ingredients(Full)'!$A$1:$AA$1,0)),"")</f>
        <v/>
      </c>
      <c r="F15" t="str">
        <f>IF(F$1&lt;=$B15,INDEX('Ingredients(Full)'!$A$1:$AA$140,MATCH(Score!$A15,'Ingredients(Full)'!$A$1:$A$140,0),MATCH(Score!F$1,'Ingredients(Full)'!$A$1:$AA$1,0)),"")</f>
        <v/>
      </c>
      <c r="G15" t="str">
        <f>IF(G$1&lt;=$B15,INDEX('Ingredients(Full)'!$A$1:$AA$140,MATCH(Score!$A15,'Ingredients(Full)'!$A$1:$A$140,0),MATCH(Score!G$1,'Ingredients(Full)'!$A$1:$AA$1,0)),"")</f>
        <v/>
      </c>
      <c r="H15" t="str">
        <f>IF(H$1&lt;=$B15,INDEX('Ingredients(Full)'!$A$1:$AA$140,MATCH(Score!$A15,'Ingredients(Full)'!$A$1:$A$140,0),MATCH(Score!H$1,'Ingredients(Full)'!$A$1:$AA$1,0)),"")</f>
        <v/>
      </c>
      <c r="I15" t="str">
        <f>IF(I$1&lt;=$B15,INDEX('Ingredients(Full)'!$A$1:$AA$140,MATCH(Score!$A15,'Ingredients(Full)'!$A$1:$A$140,0),MATCH(Score!I$1,'Ingredients(Full)'!$A$1:$AA$1,0)),"")</f>
        <v/>
      </c>
      <c r="J15" t="str">
        <f>IF(J$1&lt;=$B15,INDEX('Ingredients(Full)'!$A$1:$AA$140,MATCH(Score!$A15,'Ingredients(Full)'!$A$1:$A$140,0),MATCH(Score!J$1,'Ingredients(Full)'!$A$1:$AA$1,0)),"")</f>
        <v/>
      </c>
      <c r="K15" t="str">
        <f>IF(K$1&lt;=$B15,INDEX('Ingredients(Full)'!$A$1:$AA$140,MATCH(Score!$A15,'Ingredients(Full)'!$A$1:$A$140,0),MATCH(Score!K$1,'Ingredients(Full)'!$A$1:$AA$1,0)),"")</f>
        <v/>
      </c>
      <c r="L15" t="str">
        <f>IF(L$1&lt;=$B15,INDEX('Ingredients(Full)'!$A$1:$AA$140,MATCH(Score!$A15,'Ingredients(Full)'!$A$1:$A$140,0),MATCH(Score!L$1,'Ingredients(Full)'!$A$1:$AA$1,0)),"")</f>
        <v/>
      </c>
      <c r="M15" t="str">
        <f>IF(M$1&lt;=$B15,INDEX('Ingredients(Full)'!$A$1:$AA$140,MATCH(Score!$A15,'Ingredients(Full)'!$A$1:$A$140,0),MATCH(Score!M$1,'Ingredients(Full)'!$A$1:$AA$1,0)),"")</f>
        <v/>
      </c>
      <c r="N15" t="str">
        <f>IF(N$1&lt;=$B15,INDEX('Ingredients(Full)'!$A$1:$AA$140,MATCH(Score!$A15,'Ingredients(Full)'!$A$1:$A$140,0),MATCH(Score!N$1,'Ingredients(Full)'!$A$1:$AA$1,0)),"")</f>
        <v/>
      </c>
      <c r="O15" t="str">
        <f>IF(O$1&lt;=$B15,INDEX('Ingredients(Full)'!$A$1:$AA$140,MATCH(Score!$A15,'Ingredients(Full)'!$A$1:$A$140,0),MATCH(Score!O$1,'Ingredients(Full)'!$A$1:$AA$1,0)),"")</f>
        <v/>
      </c>
      <c r="P15">
        <f>IF(VALUE(RIGHT(P$1,LEN(P$1)-1))&lt;=$B15,INDEX('Ingredients(Full)'!$A$1:$AA$140,MATCH(Score!$A15,'Ingredients(Full)'!$A$1:$A$140,0),MATCH(Score!P$1,'Ingredients(Full)'!$A$1:$AA$1,0)),"")</f>
        <v>1</v>
      </c>
      <c r="Q15" t="str">
        <f>IF(VALUE(RIGHT(Q$1,LEN(Q$1)-1))&lt;=$B15,INDEX('Ingredients(Full)'!$A$1:$AA$140,MATCH(Score!$A15,'Ingredients(Full)'!$A$1:$A$140,0),MATCH(Score!Q$1,'Ingredients(Full)'!$A$1:$AA$1,0)),"")</f>
        <v/>
      </c>
      <c r="R15" t="str">
        <f>IF(VALUE(RIGHT(R$1,LEN(R$1)-1))&lt;=$B15,INDEX('Ingredients(Full)'!$A$1:$AA$140,MATCH(Score!$A15,'Ingredients(Full)'!$A$1:$A$140,0),MATCH(Score!R$1,'Ingredients(Full)'!$A$1:$AA$1,0)),"")</f>
        <v/>
      </c>
      <c r="S15" t="str">
        <f>IF(VALUE(RIGHT(S$1,LEN(S$1)-1))&lt;=$B15,INDEX('Ingredients(Full)'!$A$1:$AA$140,MATCH(Score!$A15,'Ingredients(Full)'!$A$1:$A$140,0),MATCH(Score!S$1,'Ingredients(Full)'!$A$1:$AA$1,0)),"")</f>
        <v/>
      </c>
      <c r="T15" t="str">
        <f>IF(VALUE(RIGHT(T$1,LEN(T$1)-1))&lt;=$B15,INDEX('Ingredients(Full)'!$A$1:$AA$140,MATCH(Score!$A15,'Ingredients(Full)'!$A$1:$A$140,0),MATCH(Score!T$1,'Ingredients(Full)'!$A$1:$AA$1,0)),"")</f>
        <v/>
      </c>
      <c r="U15" t="str">
        <f>IF(VALUE(RIGHT(U$1,LEN(U$1)-1))&lt;=$B15,INDEX('Ingredients(Full)'!$A$1:$AA$140,MATCH(Score!$A15,'Ingredients(Full)'!$A$1:$A$140,0),MATCH(Score!U$1,'Ingredients(Full)'!$A$1:$AA$1,0)),"")</f>
        <v/>
      </c>
      <c r="V15" t="str">
        <f>IF(VALUE(RIGHT(V$1,LEN(V$1)-1))&lt;=$B15,INDEX('Ingredients(Full)'!$A$1:$AA$140,MATCH(Score!$A15,'Ingredients(Full)'!$A$1:$A$140,0),MATCH(Score!V$1,'Ingredients(Full)'!$A$1:$AA$1,0)),"")</f>
        <v/>
      </c>
      <c r="W15" t="str">
        <f>IF(VALUE(RIGHT(W$1,LEN(W$1)-1))&lt;=$B15,INDEX('Ingredients(Full)'!$A$1:$AA$140,MATCH(Score!$A15,'Ingredients(Full)'!$A$1:$A$140,0),MATCH(Score!W$1,'Ingredients(Full)'!$A$1:$AA$1,0)),"")</f>
        <v/>
      </c>
      <c r="X15" t="str">
        <f>IF(VALUE(RIGHT(X$1,LEN(X$1)-1))&lt;=$B15,INDEX('Ingredients(Full)'!$A$1:$AA$140,MATCH(Score!$A15,'Ingredients(Full)'!$A$1:$A$140,0),MATCH(Score!X$1,'Ingredients(Full)'!$A$1:$AA$1,0)),"")</f>
        <v/>
      </c>
      <c r="Y15" t="str">
        <f>IF(VALUE(RIGHT(Y$1,LEN(Y$1)-1))&lt;=$B15,INDEX('Ingredients(Full)'!$A$1:$AA$140,MATCH(Score!$A15,'Ingredients(Full)'!$A$1:$A$140,0),MATCH(Score!Y$1,'Ingredients(Full)'!$A$1:$AA$1,0)),"")</f>
        <v/>
      </c>
      <c r="Z15" t="str">
        <f>IF(VALUE(RIGHT(Z$1,LEN(Z$1)-1))&lt;=$B15,INDEX('Ingredients(Full)'!$A$1:$AA$140,MATCH(Score!$A15,'Ingredients(Full)'!$A$1:$A$140,0),MATCH(Score!Z$1,'Ingredients(Full)'!$A$1:$AA$1,0)),"")</f>
        <v/>
      </c>
      <c r="AA15" t="str">
        <f>IF(VALUE(RIGHT(AA$1,LEN(AA$1)-1))&lt;=$B15,INDEX('Ingredients(Full)'!$A$1:$AA$140,MATCH(Score!$A15,'Ingredients(Full)'!$A$1:$A$140,0),MATCH(Score!AA$1,'Ingredients(Full)'!$A$1:$AA$1,0)),"")</f>
        <v/>
      </c>
      <c r="AB15">
        <f>IFERROR(IF(VLOOKUP($D15,Sheet3!$A$1:'Sheet3'!$K$222,MATCH("Challenge",Sheet3!$A$1:'Sheet3'!$K$1,0),FALSE)&gt;=1,IFERROR(IF(VLOOKUP($D15,Sheet3!$A$1:'Sheet3'!$K$222,MATCH("Blue",Sheet3!$A$1:$K$1,0),FALSE)&gt;0,VLOOKUP($D15,Sheet3!$A$1:'Sheet3'!$K$222,MATCH("Blue",Sheet3!$A$1:$K$1,0),FALSE)*3,IF(VLOOKUP($D15,Sheet3!$A$1:'Sheet3'!$K$222,MATCH("Purple",Sheet3!$A$1:$K$1,0),FALSE)&gt;0,VLOOKUP($D15,Sheet3!$A$1:'Sheet3'!$K$222,MATCH("Purple",Sheet3!$A$1:$K$1,0),FALSE)*4,IF(VLOOKUP($D15,Sheet3!$A$1:'Sheet3'!$K$222,MATCH("Green",Sheet3!$A$1:$K$1,0),FALSE)&gt;0,VLOOKUP($D15,Sheet3!$A$1:'Sheet3'!$K$222,MATCH("Green",Sheet3!$A$1:$K$1,0),FALSE)*2,IF(VLOOKUP($D15,Sheet3!$A$1:'Sheet3'!$K$222,MATCH("White",Sheet3!$A$1:$K$1,0),FALSE)&gt;0,VLOOKUP($D15,Sheet3!$A$1:'Sheet3'!$K$222,MATCH("White",Sheet3!$A$1:$K$1,0),FALSE),IF(VLOOKUP($D15,Sheet3!$A$1:'Sheet3'!$K$222,MATCH("Yellow",Sheet3!$A$1:$K$1,0),FALSE)&gt;0,VLOOKUP($D15,Sheet3!$A$1:'Sheet3'!$K$222,MATCH("Yellow",Sheet3!$A$1:$K$1,0),FALSE)*2.5,0))))),0)/VLOOKUP($D15,Sheet3!$A$1:'Sheet3'!$K$222,MATCH("Challenge",Sheet3!$A$1:'Sheet3'!$K$1,0),FALSE),IFERROR(IF(VLOOKUP($D15,Sheet3!$A$1:'Sheet3'!$K$222,MATCH("Blue",Sheet3!$A$1:$K$1,0),FALSE)&gt;0,VLOOKUP($D15,Sheet3!$A$1:'Sheet3'!$K$222,MATCH("Blue",Sheet3!$A$1:$K$1,0),FALSE)*3,IF(VLOOKUP($D15,Sheet3!$A$1:'Sheet3'!$K$222,MATCH("Purple",Sheet3!$A$1:$K$1,0),FALSE)&gt;0,VLOOKUP($D15,Sheet3!$A$1:'Sheet3'!$K$222,MATCH("Purple",Sheet3!$A$1:$K$1,0),FALSE)*4,IF(VLOOKUP($D15,Sheet3!$A$1:'Sheet3'!$K$222,MATCH("Green",Sheet3!$A$1:$K$1,0),FALSE)&gt;0,VLOOKUP($D15,Sheet3!$A$1:'Sheet3'!$K$222,MATCH("Green",Sheet3!$A$1:$K$1,0),FALSE)*2,IF(VLOOKUP($D15,Sheet3!$A$1:'Sheet3'!$K$222,MATCH("White",Sheet3!$A$1:$K$1,0),FALSE)&gt;0,VLOOKUP($D15,Sheet3!$A$1:'Sheet3'!$K$222,MATCH("White",Sheet3!$A$1:$K$1,0),FALSE),IF(VLOOKUP($D15,Sheet3!$A$1:'Sheet3'!$K$222,MATCH("Yellow",Sheet3!$A$1:$K$1,0),FALSE)&gt;0,VLOOKUP($D15,Sheet3!$A$1:'Sheet3'!$K$222,MATCH("Yellow",Sheet3!$A$1:$K$1,0),FALSE)*2.5,0))))),0)),0)+IFERROR(IF(VLOOKUP($E15,Sheet3!$A$1:'Sheet3'!$K$222,MATCH("Challenge",Sheet3!$A$1:'Sheet3'!$K$1,0),FALSE)&gt;=1,IFERROR(IF(VLOOKUP($E15,Sheet3!$A$1:'Sheet3'!$K$222,MATCH("Blue",Sheet3!$A$1:$K$1,0),FALSE)&gt;0,VLOOKUP($E15,Sheet3!$A$1:'Sheet3'!$K$222,MATCH("Blue",Sheet3!$A$1:$K$1,0),FALSE)*3,IF(VLOOKUP($E15,Sheet3!$A$1:'Sheet3'!$K$222,MATCH("Purple",Sheet3!$A$1:$K$1,0),FALSE)&gt;0,VLOOKUP($E15,Sheet3!$A$1:'Sheet3'!$K$222,MATCH("Purple",Sheet3!$A$1:$K$1,0),FALSE)*4,IF(VLOOKUP($E15,Sheet3!$A$1:'Sheet3'!$K$222,MATCH("Green",Sheet3!$A$1:$K$1,0),FALSE)&gt;0,VLOOKUP($E15,Sheet3!$A$1:'Sheet3'!$K$222,MATCH("Green",Sheet3!$A$1:$K$1,0),FALSE)*2,IF(VLOOKUP($E15,Sheet3!$A$1:'Sheet3'!$K$222,MATCH("White",Sheet3!$A$1:$K$1,0),FALSE)&gt;0,VLOOKUP($E15,Sheet3!$A$1:'Sheet3'!$K$222,MATCH("White",Sheet3!$A$1:$K$1,0),FALSE),IF(VLOOKUP($E15,Sheet3!$A$1:'Sheet3'!$K$222,MATCH("Yellow",Sheet3!$A$1:$K$1,0),FALSE)&gt;0,VLOOKUP($E15,Sheet3!$A$1:'Sheet3'!$K$222,MATCH("Yellow",Sheet3!$A$1:$K$1,0),FALSE)*2.5,0))))),0)/VLOOKUP($E15,Sheet3!$A$1:'Sheet3'!$K$222,MATCH("Challenge",Sheet3!$A$1:'Sheet3'!$K$1,0),FALSE),IFERROR(IF(VLOOKUP($E15,Sheet3!$A$1:'Sheet3'!$K$222,MATCH("Blue",Sheet3!$A$1:$K$1,0),FALSE)&gt;0,VLOOKUP($E15,Sheet3!$A$1:'Sheet3'!$K$222,MATCH("Blue",Sheet3!$A$1:$K$1,0),FALSE)*3,IF(VLOOKUP($E15,Sheet3!$A$1:'Sheet3'!$K$222,MATCH("Purple",Sheet3!$A$1:$K$1,0),FALSE)&gt;0,VLOOKUP($E15,Sheet3!$A$1:'Sheet3'!$K$222,MATCH("Purple",Sheet3!$A$1:$K$1,0),FALSE)*4,IF(VLOOKUP($E15,Sheet3!$A$1:'Sheet3'!$K$222,MATCH("Green",Sheet3!$A$1:$K$1,0),FALSE)&gt;0,VLOOKUP($E15,Sheet3!$A$1:'Sheet3'!$K$222,MATCH("Green",Sheet3!$A$1:$K$1,0),FALSE)*2,IF(VLOOKUP($E15,Sheet3!$A$1:'Sheet3'!$K$222,MATCH("White",Sheet3!$A$1:$K$1,0),FALSE)&gt;0,VLOOKUP($E15,Sheet3!$A$1:'Sheet3'!$K$222,MATCH("White",Sheet3!$A$1:$K$1,0),FALSE),IF(VLOOKUP($E15,Sheet3!$A$1:'Sheet3'!$K$222,MATCH("Yellow",Sheet3!$A$1:$K$1,0),FALSE)&gt;0,VLOOKUP($E15,Sheet3!$A$1:'Sheet3'!$K$222,MATCH("Yellow",Sheet3!$A$1:$K$1,0),FALSE)*2.5,0))))),0)),0)</f>
        <v>1</v>
      </c>
      <c r="AC15">
        <f>IFERROR(IF(VLOOKUP($F15,Sheet3!$A$1:'Sheet3'!$K$222,MATCH("Challenge",Sheet3!$A$1:'Sheet3'!$K$1,0),FALSE)&gt;=1,IFERROR(IF(VLOOKUP($F15,Sheet3!$A$1:'Sheet3'!$K$222,MATCH("Blue",Sheet3!$A$1:$K$1,0),FALSE)&gt;0,VLOOKUP($F15,Sheet3!$A$1:'Sheet3'!$K$222,MATCH("Blue",Sheet3!$A$1:$K$1,0),FALSE)*3,IF(VLOOKUP($F15,Sheet3!$A$1:'Sheet3'!$K$222,MATCH("Purple",Sheet3!$A$1:$K$1,0),FALSE)&gt;0,VLOOKUP($F15,Sheet3!$A$1:'Sheet3'!$K$222,MATCH("Purple",Sheet3!$A$1:$K$1,0),FALSE)*4,IF(VLOOKUP($F15,Sheet3!$A$1:'Sheet3'!$K$222,MATCH("Green",Sheet3!$A$1:$K$1,0),FALSE)&gt;0,VLOOKUP($F15,Sheet3!$A$1:'Sheet3'!$K$222,MATCH("Green",Sheet3!$A$1:$K$1,0),FALSE)*2,IF(VLOOKUP($F15,Sheet3!$A$1:'Sheet3'!$K$222,MATCH("White",Sheet3!$A$1:$K$1,0),FALSE)&gt;0,VLOOKUP($F15,Sheet3!$A$1:'Sheet3'!$K$222,MATCH("White",Sheet3!$A$1:$K$1,0),FALSE),IF(VLOOKUP($F15,Sheet3!$A$1:'Sheet3'!$K$222,MATCH("Yellow",Sheet3!$A$1:$K$1,0),FALSE)&gt;0,VLOOKUP($F15,Sheet3!$A$1:'Sheet3'!$K$222,MATCH("Yellow",Sheet3!$A$1:$K$1,0),FALSE)*5,0))))),0)/VLOOKUP($F15,Sheet3!$A$1:'Sheet3'!$K$222,MATCH("Challenge",Sheet3!$A$1:'Sheet3'!$K$1,0),FALSE),IFERROR(IF(VLOOKUP($F15,Sheet3!$A$1:'Sheet3'!$K$222,MATCH("Blue",Sheet3!$A$1:$K$1,0),FALSE)&gt;0,VLOOKUP($F15,Sheet3!$A$1:'Sheet3'!$K$222,MATCH("Blue",Sheet3!$A$1:$K$1,0),FALSE)*3,IF(VLOOKUP($F15,Sheet3!$A$1:'Sheet3'!$K$222,MATCH("Purple",Sheet3!$A$1:$K$1,0),FALSE)&gt;0,VLOOKUP($F15,Sheet3!$A$1:'Sheet3'!$K$222,MATCH("Purple",Sheet3!$A$1:$K$1,0),FALSE)*4,IF(VLOOKUP($F15,Sheet3!$A$1:'Sheet3'!$K$222,MATCH("Green",Sheet3!$A$1:$K$1,0),FALSE)&gt;0,VLOOKUP($F15,Sheet3!$A$1:'Sheet3'!$K$222,MATCH("Green",Sheet3!$A$1:$K$1,0),FALSE)*2,IF(VLOOKUP($F15,Sheet3!$A$1:'Sheet3'!$K$222,MATCH("White",Sheet3!$A$1:$K$1,0),FALSE)&gt;0,VLOOKUP($F15,Sheet3!$A$1:'Sheet3'!$K$222,MATCH("White",Sheet3!$A$1:$K$1,0),FALSE),IF(VLOOKUP($F15,Sheet3!$A$1:'Sheet3'!$K$222,MATCH("Yellow",Sheet3!$A$1:$K$1,0),FALSE)&gt;0,VLOOKUP($F15,Sheet3!$A$1:'Sheet3'!$K$222,MATCH("Yellow",Sheet3!$A$1:$K$1,0),FALSE)*5,0))))),0)),0)+IFERROR(IF(VLOOKUP($G15,Sheet3!$A$1:'Sheet3'!$K$222,MATCH("Challenge",Sheet3!$A$1:'Sheet3'!$K$1,0),FALSE)&gt;=1,IFERROR(IF(VLOOKUP($G15,Sheet3!$A$1:'Sheet3'!$K$222,MATCH("Blue",Sheet3!$A$1:$K$1,0),FALSE)&gt;0,VLOOKUP($G15,Sheet3!$A$1:'Sheet3'!$K$222,MATCH("Blue",Sheet3!$A$1:$K$1,0),FALSE)*3,IF(VLOOKUP($G15,Sheet3!$A$1:'Sheet3'!$K$222,MATCH("Purple",Sheet3!$A$1:$K$1,0),FALSE)&gt;0,VLOOKUP($G15,Sheet3!$A$1:'Sheet3'!$K$222,MATCH("Purple",Sheet3!$A$1:$K$1,0),FALSE)*4,IF(VLOOKUP($G15,Sheet3!$A$1:'Sheet3'!$K$222,MATCH("Green",Sheet3!$A$1:$K$1,0),FALSE)&gt;0,VLOOKUP($G15,Sheet3!$A$1:'Sheet3'!$K$222,MATCH("Green",Sheet3!$A$1:$K$1,0),FALSE)*2,IF(VLOOKUP($G15,Sheet3!$A$1:'Sheet3'!$K$222,MATCH("White",Sheet3!$A$1:$K$1,0),FALSE)&gt;0,VLOOKUP($G15,Sheet3!$A$1:'Sheet3'!$K$222,MATCH("White",Sheet3!$A$1:$K$1,0),FALSE),IF(VLOOKUP($G15,Sheet3!$A$1:'Sheet3'!$K$222,MATCH("Yellow",Sheet3!$A$1:$K$1,0),FALSE)&gt;0,VLOOKUP($G15,Sheet3!$A$1:'Sheet3'!$K$222,MATCH("Yellow",Sheet3!$A$1:$K$1,0),FALSE)*5,0))))),0)/VLOOKUP($G15,Sheet3!$A$1:'Sheet3'!$K$222,MATCH("Challenge",Sheet3!$A$1:'Sheet3'!$K$1,0),FALSE),IFERROR(IF(VLOOKUP($G15,Sheet3!$A$1:'Sheet3'!$K$222,MATCH("Blue",Sheet3!$A$1:$K$1,0),FALSE)&gt;0,VLOOKUP($G15,Sheet3!$A$1:'Sheet3'!$K$222,MATCH("Blue",Sheet3!$A$1:$K$1,0),FALSE)*3,IF(VLOOKUP($G15,Sheet3!$A$1:'Sheet3'!$K$222,MATCH("Purple",Sheet3!$A$1:$K$1,0),FALSE)&gt;0,VLOOKUP($G15,Sheet3!$A$1:'Sheet3'!$K$222,MATCH("Purple",Sheet3!$A$1:$K$1,0),FALSE)*4,IF(VLOOKUP($G15,Sheet3!$A$1:'Sheet3'!$K$222,MATCH("Green",Sheet3!$A$1:$K$1,0),FALSE)&gt;0,VLOOKUP($G15,Sheet3!$A$1:'Sheet3'!$K$222,MATCH("Green",Sheet3!$A$1:$K$1,0),FALSE)*2,IF(VLOOKUP($G15,Sheet3!$A$1:'Sheet3'!$K$222,MATCH("White",Sheet3!$A$1:$K$1,0),FALSE)&gt;0,VLOOKUP($G15,Sheet3!$A$1:'Sheet3'!$K$222,MATCH("White",Sheet3!$A$1:$K$1,0),FALSE),IF(VLOOKUP($G15,Sheet3!$A$1:'Sheet3'!$K$222,MATCH("Yellow",Sheet3!$A$1:$K$1,0),FALSE)&gt;0,VLOOKUP($G15,Sheet3!$A$1:'Sheet3'!$K$222,MATCH("Yellow",Sheet3!$A$1:$K$1,0),FALSE)*5,0))))),0)),0)</f>
        <v>0</v>
      </c>
      <c r="AD15">
        <f>IFERROR(IF(VLOOKUP($H15,Sheet3!$A$1:'Sheet3'!$K$222,MATCH("Challenge",Sheet3!$A$1:'Sheet3'!$K$1,0),FALSE)&gt;=1,IFERROR(IF(VLOOKUP($H15,Sheet3!$A$1:'Sheet3'!$K$222,MATCH("Blue",Sheet3!$A$1:$K$1,0),FALSE)&gt;0,VLOOKUP($H15,Sheet3!$A$1:'Sheet3'!$K$222,MATCH("Blue",Sheet3!$A$1:$K$1,0),FALSE)*3,IF(VLOOKUP($H15,Sheet3!$A$1:'Sheet3'!$K$222,MATCH("Purple",Sheet3!$A$1:$K$1,0),FALSE)&gt;0,VLOOKUP($H15,Sheet3!$A$1:'Sheet3'!$K$222,MATCH("Purple",Sheet3!$A$1:$K$1,0),FALSE)*4,IF(VLOOKUP($H15,Sheet3!$A$1:'Sheet3'!$K$222,MATCH("Green",Sheet3!$A$1:$K$1,0),FALSE)&gt;0,VLOOKUP($H15,Sheet3!$A$1:'Sheet3'!$K$222,MATCH("Green",Sheet3!$A$1:$K$1,0),FALSE)*2,IF(VLOOKUP($H15,Sheet3!$A$1:'Sheet3'!$K$222,MATCH("White",Sheet3!$A$1:$K$1,0),FALSE)&gt;0,VLOOKUP($H15,Sheet3!$A$1:'Sheet3'!$K$222,MATCH("White",Sheet3!$A$1:$K$1,0),FALSE),IF(VLOOKUP($H15,Sheet3!$A$1:'Sheet3'!$K$222,MATCH("Yellow",Sheet3!$A$1:$K$1,0),FALSE)&gt;0,VLOOKUP($H15,Sheet3!$A$1:'Sheet3'!$K$222,MATCH("Yellow",Sheet3!$A$1:$K$1,0),FALSE)*5,0))))),0)/VLOOKUP($H15,Sheet3!$A$1:'Sheet3'!$K$222,MATCH("Challenge",Sheet3!$A$1:'Sheet3'!$K$1,0),FALSE),IFERROR(IF(VLOOKUP($H15,Sheet3!$A$1:'Sheet3'!$K$222,MATCH("Blue",Sheet3!$A$1:$K$1,0),FALSE)&gt;0,VLOOKUP($H15,Sheet3!$A$1:'Sheet3'!$K$222,MATCH("Blue",Sheet3!$A$1:$K$1,0),FALSE)*3,IF(VLOOKUP($H15,Sheet3!$A$1:'Sheet3'!$K$222,MATCH("Purple",Sheet3!$A$1:$K$1,0),FALSE)&gt;0,VLOOKUP($H15,Sheet3!$A$1:'Sheet3'!$K$222,MATCH("Purple",Sheet3!$A$1:$K$1,0),FALSE)*4,IF(VLOOKUP($H15,Sheet3!$A$1:'Sheet3'!$K$222,MATCH("Green",Sheet3!$A$1:$K$1,0),FALSE)&gt;0,VLOOKUP($H15,Sheet3!$A$1:'Sheet3'!$K$222,MATCH("Green",Sheet3!$A$1:$K$1,0),FALSE)*2,IF(VLOOKUP($H15,Sheet3!$A$1:'Sheet3'!$K$222,MATCH("White",Sheet3!$A$1:$K$1,0),FALSE)&gt;0,VLOOKUP($H15,Sheet3!$A$1:'Sheet3'!$K$222,MATCH("White",Sheet3!$A$1:$K$1,0),FALSE),IF(VLOOKUP($H15,Sheet3!$A$1:'Sheet3'!$K$222,MATCH("Yellow",Sheet3!$A$1:$K$1,0),FALSE)&gt;0,VLOOKUP($H15,Sheet3!$A$1:'Sheet3'!$K$222,MATCH("Yellow",Sheet3!$A$1:$K$1,0),FALSE)*5,0))))),0)),0)+IFERROR(IF(VLOOKUP($I15,Sheet3!$A$1:'Sheet3'!$K$222,MATCH("Challenge",Sheet3!$A$1:'Sheet3'!$K$1,0),FALSE)&gt;=1,IFERROR(IF(VLOOKUP($I15,Sheet3!$A$1:'Sheet3'!$K$222,MATCH("Blue",Sheet3!$A$1:$K$1,0),FALSE)&gt;0,VLOOKUP($I15,Sheet3!$A$1:'Sheet3'!$K$222,MATCH("Blue",Sheet3!$A$1:$K$1,0),FALSE)*3,IF(VLOOKUP($I15,Sheet3!$A$1:'Sheet3'!$K$222,MATCH("Purple",Sheet3!$A$1:$K$1,0),FALSE)&gt;0,VLOOKUP($I15,Sheet3!$A$1:'Sheet3'!$K$222,MATCH("Purple",Sheet3!$A$1:$K$1,0),FALSE)*4,IF(VLOOKUP($I15,Sheet3!$A$1:'Sheet3'!$K$222,MATCH("Green",Sheet3!$A$1:$K$1,0),FALSE)&gt;0,VLOOKUP($I15,Sheet3!$A$1:'Sheet3'!$K$222,MATCH("Green",Sheet3!$A$1:$K$1,0),FALSE)*2,IF(VLOOKUP($I15,Sheet3!$A$1:'Sheet3'!$K$222,MATCH("White",Sheet3!$A$1:$K$1,0),FALSE)&gt;0,VLOOKUP($I15,Sheet3!$A$1:'Sheet3'!$K$222,MATCH("White",Sheet3!$A$1:$K$1,0),FALSE),IF(VLOOKUP($I15,Sheet3!$A$1:'Sheet3'!$K$222,MATCH("Yellow",Sheet3!$A$1:$K$1,0),FALSE)&gt;0,VLOOKUP($I15,Sheet3!$A$1:'Sheet3'!$K$222,MATCH("Yellow",Sheet3!$A$1:$K$1,0),FALSE)*5,0))))),0)/VLOOKUP($I15,Sheet3!$A$1:'Sheet3'!$K$222,MATCH("Challenge",Sheet3!$A$1:'Sheet3'!$K$1,0),FALSE),IFERROR(IF(VLOOKUP($I15,Sheet3!$A$1:'Sheet3'!$K$222,MATCH("Blue",Sheet3!$A$1:$K$1,0),FALSE)&gt;0,VLOOKUP($I15,Sheet3!$A$1:'Sheet3'!$K$222,MATCH("Blue",Sheet3!$A$1:$K$1,0),FALSE)*3,IF(VLOOKUP($I15,Sheet3!$A$1:'Sheet3'!$K$222,MATCH("Purple",Sheet3!$A$1:$K$1,0),FALSE)&gt;0,VLOOKUP($I15,Sheet3!$A$1:'Sheet3'!$K$222,MATCH("Purple",Sheet3!$A$1:$K$1,0),FALSE)*4,IF(VLOOKUP($I15,Sheet3!$A$1:'Sheet3'!$K$222,MATCH("Green",Sheet3!$A$1:$K$1,0),FALSE)&gt;0,VLOOKUP($I15,Sheet3!$A$1:'Sheet3'!$K$222,MATCH("Green",Sheet3!$A$1:$K$1,0),FALSE)*2,IF(VLOOKUP($I15,Sheet3!$A$1:'Sheet3'!$K$222,MATCH("White",Sheet3!$A$1:$K$1,0),FALSE)&gt;0,VLOOKUP($I15,Sheet3!$A$1:'Sheet3'!$K$222,MATCH("White",Sheet3!$A$1:$K$1,0),FALSE),IF(VLOOKUP($I15,Sheet3!$A$1:'Sheet3'!$K$222,MATCH("Yellow",Sheet3!$A$1:$K$1,0),FALSE)&gt;0,VLOOKUP($I15,Sheet3!$A$1:'Sheet3'!$K$222,MATCH("Yellow",Sheet3!$A$1:$K$1,0),FALSE)*5,0))))),0)),0)</f>
        <v>0</v>
      </c>
      <c r="AE15">
        <f>IFERROR(IF(VLOOKUP($J15,Sheet3!$A$1:'Sheet3'!$K$222,MATCH("Challenge",Sheet3!$A$1:'Sheet3'!$K$1,0),FALSE)&gt;=1,IFERROR(IF(VLOOKUP($J15,Sheet3!$A$1:'Sheet3'!$K$222,MATCH("Blue",Sheet3!$A$1:$K$1,0),FALSE)&gt;0,VLOOKUP($J15,Sheet3!$A$1:'Sheet3'!$K$222,MATCH("Blue",Sheet3!$A$1:$K$1,0),FALSE)*3,IF(VLOOKUP($J15,Sheet3!$A$1:'Sheet3'!$K$222,MATCH("Purple",Sheet3!$A$1:$K$1,0),FALSE)&gt;0,VLOOKUP($J15,Sheet3!$A$1:'Sheet3'!$K$222,MATCH("Purple",Sheet3!$A$1:$K$1,0),FALSE)*4,IF(VLOOKUP($J15,Sheet3!$A$1:'Sheet3'!$K$222,MATCH("Green",Sheet3!$A$1:$K$1,0),FALSE)&gt;0,VLOOKUP($J15,Sheet3!$A$1:'Sheet3'!$K$222,MATCH("Green",Sheet3!$A$1:$K$1,0),FALSE)*2,IF(VLOOKUP($J15,Sheet3!$A$1:'Sheet3'!$K$222,MATCH("White",Sheet3!$A$1:$K$1,0),FALSE)&gt;0,VLOOKUP($J15,Sheet3!$A$1:'Sheet3'!$K$222,MATCH("White",Sheet3!$A$1:$K$1,0),FALSE),IF(VLOOKUP($J15,Sheet3!$A$1:'Sheet3'!$K$222,MATCH("Yellow",Sheet3!$A$1:$K$1,0),FALSE)&gt;0,VLOOKUP($J15,Sheet3!$A$1:'Sheet3'!$K$222,MATCH("Yellow",Sheet3!$A$1:$K$1,0),FALSE)*5,0))))),0)/VLOOKUP($J15,Sheet3!$A$1:'Sheet3'!$K$222,MATCH("Challenge",Sheet3!$A$1:'Sheet3'!$K$1,0),FALSE),IFERROR(IF(VLOOKUP($J15,Sheet3!$A$1:'Sheet3'!$K$222,MATCH("Blue",Sheet3!$A$1:$K$1,0),FALSE)&gt;0,VLOOKUP($J15,Sheet3!$A$1:'Sheet3'!$K$222,MATCH("Blue",Sheet3!$A$1:$K$1,0),FALSE)*3,IF(VLOOKUP($J15,Sheet3!$A$1:'Sheet3'!$K$222,MATCH("Purple",Sheet3!$A$1:$K$1,0),FALSE)&gt;0,VLOOKUP($J15,Sheet3!$A$1:'Sheet3'!$K$222,MATCH("Purple",Sheet3!$A$1:$K$1,0),FALSE)*4,IF(VLOOKUP($J15,Sheet3!$A$1:'Sheet3'!$K$222,MATCH("Green",Sheet3!$A$1:$K$1,0),FALSE)&gt;0,VLOOKUP($J15,Sheet3!$A$1:'Sheet3'!$K$222,MATCH("Green",Sheet3!$A$1:$K$1,0),FALSE)*2,IF(VLOOKUP($J15,Sheet3!$A$1:'Sheet3'!$K$222,MATCH("White",Sheet3!$A$1:$K$1,0),FALSE)&gt;0,VLOOKUP($J15,Sheet3!$A$1:'Sheet3'!$K$222,MATCH("White",Sheet3!$A$1:$K$1,0),FALSE),IF(VLOOKUP($J15,Sheet3!$A$1:'Sheet3'!$K$222,MATCH("Yellow",Sheet3!$A$1:$K$1,0),FALSE)&gt;0,VLOOKUP($J15,Sheet3!$A$1:'Sheet3'!$K$222,MATCH("Yellow",Sheet3!$A$1:$K$1,0),FALSE)*5,0))))),0)),0)+IFERROR(IF(VLOOKUP($K15,Sheet3!$A$1:'Sheet3'!$K$222,MATCH("Challenge",Sheet3!$A$1:'Sheet3'!$K$1,0),FALSE)&gt;=1,IFERROR(IF(VLOOKUP($K15,Sheet3!$A$1:'Sheet3'!$K$222,MATCH("Blue",Sheet3!$A$1:$K$1,0),FALSE)&gt;0,VLOOKUP($K15,Sheet3!$A$1:'Sheet3'!$K$222,MATCH("Blue",Sheet3!$A$1:$K$1,0),FALSE)*3,IF(VLOOKUP($K15,Sheet3!$A$1:'Sheet3'!$K$222,MATCH("Purple",Sheet3!$A$1:$K$1,0),FALSE)&gt;0,VLOOKUP($K15,Sheet3!$A$1:'Sheet3'!$K$222,MATCH("Purple",Sheet3!$A$1:$K$1,0),FALSE)*4,IF(VLOOKUP($K15,Sheet3!$A$1:'Sheet3'!$K$222,MATCH("Green",Sheet3!$A$1:$K$1,0),FALSE)&gt;0,VLOOKUP($K15,Sheet3!$A$1:'Sheet3'!$K$222,MATCH("Green",Sheet3!$A$1:$K$1,0),FALSE)*2,IF(VLOOKUP($K15,Sheet3!$A$1:'Sheet3'!$K$222,MATCH("White",Sheet3!$A$1:$K$1,0),FALSE)&gt;0,VLOOKUP($K15,Sheet3!$A$1:'Sheet3'!$K$222,MATCH("White",Sheet3!$A$1:$K$1,0),FALSE),IF(VLOOKUP($K15,Sheet3!$A$1:'Sheet3'!$K$222,MATCH("Yellow",Sheet3!$A$1:$K$1,0),FALSE)&gt;0,VLOOKUP($K15,Sheet3!$A$1:'Sheet3'!$K$222,MATCH("Yellow",Sheet3!$A$1:$K$1,0),FALSE)*5,0))))),0)/VLOOKUP($K15,Sheet3!$A$1:'Sheet3'!$K$222,MATCH("Challenge",Sheet3!$A$1:'Sheet3'!$K$1,0),FALSE),IFERROR(IF(VLOOKUP($K15,Sheet3!$A$1:'Sheet3'!$K$222,MATCH("Blue",Sheet3!$A$1:$K$1,0),FALSE)&gt;0,VLOOKUP($K15,Sheet3!$A$1:'Sheet3'!$K$222,MATCH("Blue",Sheet3!$A$1:$K$1,0),FALSE)*3,IF(VLOOKUP($K15,Sheet3!$A$1:'Sheet3'!$K$222,MATCH("Purple",Sheet3!$A$1:$K$1,0),FALSE)&gt;0,VLOOKUP($K15,Sheet3!$A$1:'Sheet3'!$K$222,MATCH("Purple",Sheet3!$A$1:$K$1,0),FALSE)*4,IF(VLOOKUP($K15,Sheet3!$A$1:'Sheet3'!$K$222,MATCH("Green",Sheet3!$A$1:$K$1,0),FALSE)&gt;0,VLOOKUP($K15,Sheet3!$A$1:'Sheet3'!$K$222,MATCH("Green",Sheet3!$A$1:$K$1,0),FALSE)*2,IF(VLOOKUP($K15,Sheet3!$A$1:'Sheet3'!$K$222,MATCH("White",Sheet3!$A$1:$K$1,0),FALSE)&gt;0,VLOOKUP($K15,Sheet3!$A$1:'Sheet3'!$K$222,MATCH("White",Sheet3!$A$1:$K$1,0),FALSE),IF(VLOOKUP($K15,Sheet3!$A$1:'Sheet3'!$K$222,MATCH("Yellow",Sheet3!$A$1:$K$1,0),FALSE)&gt;0,VLOOKUP($K15,Sheet3!$A$1:'Sheet3'!$K$222,MATCH("Yellow",Sheet3!$A$1:$K$1,0),FALSE)*5,0))))),0)),0)</f>
        <v>0</v>
      </c>
      <c r="AF15">
        <f>IFERROR(IF(VLOOKUP($L15,Sheet3!$A$1:'Sheet3'!$K$222,MATCH("Challenge",Sheet3!$A$1:'Sheet3'!$K$1,0),FALSE)&gt;=1,IFERROR(IF(VLOOKUP($L15,Sheet3!$A$1:'Sheet3'!$K$222,MATCH("Blue",Sheet3!$A$1:$K$1,0),FALSE)&gt;0,VLOOKUP($L15,Sheet3!$A$1:'Sheet3'!$K$222,MATCH("Blue",Sheet3!$A$1:$K$1,0),FALSE)*3,IF(VLOOKUP($L15,Sheet3!$A$1:'Sheet3'!$K$222,MATCH("Purple",Sheet3!$A$1:$K$1,0),FALSE)&gt;0,VLOOKUP($L15,Sheet3!$A$1:'Sheet3'!$K$222,MATCH("Purple",Sheet3!$A$1:$K$1,0),FALSE)*4,IF(VLOOKUP($L15,Sheet3!$A$1:'Sheet3'!$K$222,MATCH("Green",Sheet3!$A$1:$K$1,0),FALSE)&gt;0,VLOOKUP($L15,Sheet3!$A$1:'Sheet3'!$K$222,MATCH("Green",Sheet3!$A$1:$K$1,0),FALSE)*2,IF(VLOOKUP($L15,Sheet3!$A$1:'Sheet3'!$K$222,MATCH("White",Sheet3!$A$1:$K$1,0),FALSE)&gt;0,VLOOKUP($L15,Sheet3!$A$1:'Sheet3'!$K$222,MATCH("White",Sheet3!$A$1:$K$1,0),FALSE),IF(VLOOKUP($L15,Sheet3!$A$1:'Sheet3'!$K$222,MATCH("Yellow",Sheet3!$A$1:$K$1,0),FALSE)&gt;0,VLOOKUP($L15,Sheet3!$A$1:'Sheet3'!$K$222,MATCH("Yellow",Sheet3!$A$1:$K$1,0),FALSE)*5,0))))),0)/VLOOKUP($L15,Sheet3!$A$1:'Sheet3'!$K$222,MATCH("Challenge",Sheet3!$A$1:'Sheet3'!$K$1,0),FALSE),IFERROR(IF(VLOOKUP($L15,Sheet3!$A$1:'Sheet3'!$K$222,MATCH("Blue",Sheet3!$A$1:$K$1,0),FALSE)&gt;0,VLOOKUP($L15,Sheet3!$A$1:'Sheet3'!$K$222,MATCH("Blue",Sheet3!$A$1:$K$1,0),FALSE)*3,IF(VLOOKUP($L15,Sheet3!$A$1:'Sheet3'!$K$222,MATCH("Purple",Sheet3!$A$1:$K$1,0),FALSE)&gt;0,VLOOKUP($L15,Sheet3!$A$1:'Sheet3'!$K$222,MATCH("Purple",Sheet3!$A$1:$K$1,0),FALSE)*4,IF(VLOOKUP($L15,Sheet3!$A$1:'Sheet3'!$K$222,MATCH("Green",Sheet3!$A$1:$K$1,0),FALSE)&gt;0,VLOOKUP($L15,Sheet3!$A$1:'Sheet3'!$K$222,MATCH("Green",Sheet3!$A$1:$K$1,0),FALSE)*2,IF(VLOOKUP($L15,Sheet3!$A$1:'Sheet3'!$K$222,MATCH("White",Sheet3!$A$1:$K$1,0),FALSE)&gt;0,VLOOKUP($L15,Sheet3!$A$1:'Sheet3'!$K$222,MATCH("White",Sheet3!$A$1:$K$1,0),FALSE),IF(VLOOKUP($L15,Sheet3!$A$1:'Sheet3'!$K$222,MATCH("Yellow",Sheet3!$A$1:$K$1,0),FALSE)&gt;0,VLOOKUP($L15,Sheet3!$A$1:'Sheet3'!$K$222,MATCH("Yellow",Sheet3!$A$1:$K$1,0),FALSE)*5,0))))),0)),0)+IFERROR(IF(VLOOKUP($M15,Sheet3!$A$1:'Sheet3'!$K$222,MATCH("Challenge",Sheet3!$A$1:'Sheet3'!$K$1,0),FALSE)&gt;=1,IFERROR(IF(VLOOKUP($M15,Sheet3!$A$1:'Sheet3'!$K$222,MATCH("Blue",Sheet3!$A$1:$K$1,0),FALSE)&gt;0,VLOOKUP($M15,Sheet3!$A$1:'Sheet3'!$K$222,MATCH("Blue",Sheet3!$A$1:$K$1,0),FALSE)*3,IF(VLOOKUP($M15,Sheet3!$A$1:'Sheet3'!$K$222,MATCH("Purple",Sheet3!$A$1:$K$1,0),FALSE)&gt;0,VLOOKUP($M15,Sheet3!$A$1:'Sheet3'!$K$222,MATCH("Purple",Sheet3!$A$1:$K$1,0),FALSE)*4,IF(VLOOKUP($M15,Sheet3!$A$1:'Sheet3'!$K$222,MATCH("Green",Sheet3!$A$1:$K$1,0),FALSE)&gt;0,VLOOKUP($M15,Sheet3!$A$1:'Sheet3'!$K$222,MATCH("Green",Sheet3!$A$1:$K$1,0),FALSE)*2,IF(VLOOKUP($M15,Sheet3!$A$1:'Sheet3'!$K$222,MATCH("White",Sheet3!$A$1:$K$1,0),FALSE)&gt;0,VLOOKUP($M15,Sheet3!$A$1:'Sheet3'!$K$222,MATCH("White",Sheet3!$A$1:$K$1,0),FALSE),IF(VLOOKUP($M15,Sheet3!$A$1:'Sheet3'!$K$222,MATCH("Yellow",Sheet3!$A$1:$K$1,0),FALSE)&gt;0,VLOOKUP($M15,Sheet3!$A$1:'Sheet3'!$K$222,MATCH("Yellow",Sheet3!$A$1:$K$1,0),FALSE)*5,0))))),0)/VLOOKUP($M15,Sheet3!$A$1:'Sheet3'!$K$222,MATCH("Challenge",Sheet3!$A$1:'Sheet3'!$K$1,0),FALSE),IFERROR(IF(VLOOKUP($M15,Sheet3!$A$1:'Sheet3'!$K$222,MATCH("Blue",Sheet3!$A$1:$K$1,0),FALSE)&gt;0,VLOOKUP($M15,Sheet3!$A$1:'Sheet3'!$K$222,MATCH("Blue",Sheet3!$A$1:$K$1,0),FALSE)*3,IF(VLOOKUP($M15,Sheet3!$A$1:'Sheet3'!$K$222,MATCH("Purple",Sheet3!$A$1:$K$1,0),FALSE)&gt;0,VLOOKUP($M15,Sheet3!$A$1:'Sheet3'!$K$222,MATCH("Purple",Sheet3!$A$1:$K$1,0),FALSE)*4,IF(VLOOKUP($M15,Sheet3!$A$1:'Sheet3'!$K$222,MATCH("Green",Sheet3!$A$1:$K$1,0),FALSE)&gt;0,VLOOKUP($M15,Sheet3!$A$1:'Sheet3'!$K$222,MATCH("Green",Sheet3!$A$1:$K$1,0),FALSE)*2,IF(VLOOKUP($M15,Sheet3!$A$1:'Sheet3'!$K$222,MATCH("White",Sheet3!$A$1:$K$1,0),FALSE)&gt;0,VLOOKUP($M15,Sheet3!$A$1:'Sheet3'!$K$222,MATCH("White",Sheet3!$A$1:$K$1,0),FALSE),IF(VLOOKUP($M15,Sheet3!$A$1:'Sheet3'!$K$222,MATCH("Yellow",Sheet3!$A$1:$K$1,0),FALSE)&gt;0,VLOOKUP($M15,Sheet3!$A$1:'Sheet3'!$K$222,MATCH("Yellow",Sheet3!$A$1:$K$1,0),FALSE)*5,0))))),0)),0)</f>
        <v>0</v>
      </c>
      <c r="AG15">
        <f>IFERROR(IF(VLOOKUP($N15,Sheet3!$A$1:'Sheet3'!$K$222,MATCH("Challenge",Sheet3!$A$1:'Sheet3'!$K$1,0),FALSE)&gt;=1,IFERROR(IF(VLOOKUP($N15,Sheet3!$A$1:'Sheet3'!$K$222,MATCH("Blue",Sheet3!$A$1:$K$1,0),FALSE)&gt;0,VLOOKUP($N15,Sheet3!$A$1:'Sheet3'!$K$222,MATCH("Blue",Sheet3!$A$1:$K$1,0),FALSE)*3,IF(VLOOKUP($N15,Sheet3!$A$1:'Sheet3'!$K$222,MATCH("Purple",Sheet3!$A$1:$K$1,0),FALSE)&gt;0,VLOOKUP($N15,Sheet3!$A$1:'Sheet3'!$K$222,MATCH("Purple",Sheet3!$A$1:$K$1,0),FALSE)*4,IF(VLOOKUP($N15,Sheet3!$A$1:'Sheet3'!$K$222,MATCH("Green",Sheet3!$A$1:$K$1,0),FALSE)&gt;0,VLOOKUP($N15,Sheet3!$A$1:'Sheet3'!$K$222,MATCH("Green",Sheet3!$A$1:$K$1,0),FALSE)*2,IF(VLOOKUP($N15,Sheet3!$A$1:'Sheet3'!$K$222,MATCH("White",Sheet3!$A$1:$K$1,0),FALSE)&gt;0,VLOOKUP($N15,Sheet3!$A$1:'Sheet3'!$K$222,MATCH("White",Sheet3!$A$1:$K$1,0),FALSE),IF(VLOOKUP($N15,Sheet3!$A$1:'Sheet3'!$K$222,MATCH("Yellow",Sheet3!$A$1:$K$1,0),FALSE)&gt;0,VLOOKUP($N15,Sheet3!$A$1:'Sheet3'!$K$222,MATCH("Yellow",Sheet3!$A$1:$K$1,0),FALSE)*5,0))))),0)/VLOOKUP($N15,Sheet3!$A$1:'Sheet3'!$K$222,MATCH("Challenge",Sheet3!$A$1:'Sheet3'!$K$1,0),FALSE),IFERROR(IF(VLOOKUP($N15,Sheet3!$A$1:'Sheet3'!$K$222,MATCH("Blue",Sheet3!$A$1:$K$1,0),FALSE)&gt;0,VLOOKUP($N15,Sheet3!$A$1:'Sheet3'!$K$222,MATCH("Blue",Sheet3!$A$1:$K$1,0),FALSE)*3,IF(VLOOKUP($N15,Sheet3!$A$1:'Sheet3'!$K$222,MATCH("Purple",Sheet3!$A$1:$K$1,0),FALSE)&gt;0,VLOOKUP($N15,Sheet3!$A$1:'Sheet3'!$K$222,MATCH("Purple",Sheet3!$A$1:$K$1,0),FALSE)*4,IF(VLOOKUP($N15,Sheet3!$A$1:'Sheet3'!$K$222,MATCH("Green",Sheet3!$A$1:$K$1,0),FALSE)&gt;0,VLOOKUP($N15,Sheet3!$A$1:'Sheet3'!$K$222,MATCH("Green",Sheet3!$A$1:$K$1,0),FALSE)*2,IF(VLOOKUP($N15,Sheet3!$A$1:'Sheet3'!$K$222,MATCH("White",Sheet3!$A$1:$K$1,0),FALSE)&gt;0,VLOOKUP($N15,Sheet3!$A$1:'Sheet3'!$K$222,MATCH("White",Sheet3!$A$1:$K$1,0),FALSE),IF(VLOOKUP($N15,Sheet3!$A$1:'Sheet3'!$K$222,MATCH("Yellow",Sheet3!$A$1:$K$1,0),FALSE)&gt;0,VLOOKUP($N15,Sheet3!$A$1:'Sheet3'!$K$222,MATCH("Yellow",Sheet3!$A$1:$K$1,0),FALSE)*5,0))))),0)),0)+IFERROR(IF(VLOOKUP($O15,Sheet3!$A$1:'Sheet3'!$K$222,MATCH("Challenge",Sheet3!$A$1:'Sheet3'!$K$1,0),FALSE)&gt;=1,IFERROR(IF(VLOOKUP($O15,Sheet3!$A$1:'Sheet3'!$K$222,MATCH("Blue",Sheet3!$A$1:$K$1,0),FALSE)&gt;0,VLOOKUP($O15,Sheet3!$A$1:'Sheet3'!$K$222,MATCH("Blue",Sheet3!$A$1:$K$1,0),FALSE)*3,IF(VLOOKUP($O15,Sheet3!$A$1:'Sheet3'!$K$222,MATCH("Purple",Sheet3!$A$1:$K$1,0),FALSE)&gt;0,VLOOKUP($O15,Sheet3!$A$1:'Sheet3'!$K$222,MATCH("Purple",Sheet3!$A$1:$K$1,0),FALSE)*4,IF(VLOOKUP($O15,Sheet3!$A$1:'Sheet3'!$K$222,MATCH("Green",Sheet3!$A$1:$K$1,0),FALSE)&gt;0,VLOOKUP($O15,Sheet3!$A$1:'Sheet3'!$K$222,MATCH("Green",Sheet3!$A$1:$K$1,0),FALSE)*2,IF(VLOOKUP($O15,Sheet3!$A$1:'Sheet3'!$K$222,MATCH("White",Sheet3!$A$1:$K$1,0),FALSE)&gt;0,VLOOKUP($O15,Sheet3!$A$1:'Sheet3'!$K$222,MATCH("White",Sheet3!$A$1:$K$1,0),FALSE),IF(VLOOKUP($O15,Sheet3!$A$1:'Sheet3'!$K$222,MATCH("Yellow",Sheet3!$A$1:$K$1,0),FALSE)&gt;0,VLOOKUP($O15,Sheet3!$A$1:'Sheet3'!$K$222,MATCH("Yellow",Sheet3!$A$1:$K$1,0),FALSE)*5,0))))),0)/VLOOKUP($O15,Sheet3!$A$1:'Sheet3'!$K$222,MATCH("Challenge",Sheet3!$A$1:'Sheet3'!$K$1,0),FALSE),IFERROR(IF(VLOOKUP($O15,Sheet3!$A$1:'Sheet3'!$K$222,MATCH("Blue",Sheet3!$A$1:$K$1,0),FALSE)&gt;0,VLOOKUP($O15,Sheet3!$A$1:'Sheet3'!$K$222,MATCH("Blue",Sheet3!$A$1:$K$1,0),FALSE)*3,IF(VLOOKUP($O15,Sheet3!$A$1:'Sheet3'!$K$222,MATCH("Purple",Sheet3!$A$1:$K$1,0),FALSE)&gt;0,VLOOKUP($O15,Sheet3!$A$1:'Sheet3'!$K$222,MATCH("Purple",Sheet3!$A$1:$K$1,0),FALSE)*4,IF(VLOOKUP($O15,Sheet3!$A$1:'Sheet3'!$K$222,MATCH("Green",Sheet3!$A$1:$K$1,0),FALSE)&gt;0,VLOOKUP($O15,Sheet3!$A$1:'Sheet3'!$K$222,MATCH("Green",Sheet3!$A$1:$K$1,0),FALSE)*2,IF(VLOOKUP($O15,Sheet3!$A$1:'Sheet3'!$K$222,MATCH("White",Sheet3!$A$1:$K$1,0),FALSE)&gt;0,VLOOKUP($O15,Sheet3!$A$1:'Sheet3'!$K$222,MATCH("White",Sheet3!$A$1:$K$1,0),FALSE),IF(VLOOKUP($O15,Sheet3!$A$1:'Sheet3'!$K$222,MATCH("Yellow",Sheet3!$A$1:$K$1,0),FALSE)&gt;0,VLOOKUP($O15,Sheet3!$A$1:'Sheet3'!$K$222,MATCH("Yellow",Sheet3!$A$1:$K$1,0),FALSE)*5,0))))),0)),0)</f>
        <v>0</v>
      </c>
      <c r="AH15">
        <f>VLOOKUP($D15,Sheet3!$A$1:'Sheet3'!$K$222,4,FALSE)</f>
        <v>0</v>
      </c>
      <c r="AI15">
        <f>VLOOKUP($D15,Sheet3!$A$1:'Sheet3'!$K$222,5,FALSE)</f>
        <v>0</v>
      </c>
    </row>
    <row r="16" spans="1:35" x14ac:dyDescent="0.25">
      <c r="A16" t="s">
        <v>102</v>
      </c>
      <c r="B16">
        <f>INDEX('Ingredients(Full)'!$A$1:$AA$180,MATCH(Score!$A16,'Ingredients(Full)'!$A$1:$A$180,0),MATCH(Score!B$1,'Ingredients(Full)'!$A$1:$AA$1,0))</f>
        <v>3</v>
      </c>
      <c r="C16">
        <f t="shared" si="0"/>
        <v>5</v>
      </c>
      <c r="D16" t="str">
        <f>IF(D$1&lt;=$B16,INDEX('Ingredients(Full)'!$A$1:$AA$180,MATCH(Score!$A16,'Ingredients(Full)'!$A$1:$A$180,0),MATCH(Score!D$1,'Ingredients(Full)'!$A$1:$AA$1,0)),"")</f>
        <v>Mk 1 Fabritech Data Pad</v>
      </c>
      <c r="E16" t="str">
        <f>IF(E$1&lt;=$B16,INDEX('Ingredients(Full)'!$A$1:$AA$140,MATCH(Score!$A16,'Ingredients(Full)'!$A$1:$A$140,0),MATCH(Score!E$1,'Ingredients(Full)'!$A$1:$AA$1,0)),"")</f>
        <v>Mk 1 Sienar Holo Projector</v>
      </c>
      <c r="F16" t="str">
        <f>IF(F$1&lt;=$B16,INDEX('Ingredients(Full)'!$A$1:$AA$140,MATCH(Score!$A16,'Ingredients(Full)'!$A$1:$A$140,0),MATCH(Score!F$1,'Ingredients(Full)'!$A$1:$AA$1,0)),"")</f>
        <v>Mk 3 BioTech Implant</v>
      </c>
      <c r="G16" t="str">
        <f>IF(G$1&lt;=$B16,INDEX('Ingredients(Full)'!$A$1:$AA$140,MATCH(Score!$A16,'Ingredients(Full)'!$A$1:$A$140,0),MATCH(Score!G$1,'Ingredients(Full)'!$A$1:$AA$1,0)),"")</f>
        <v/>
      </c>
      <c r="H16" t="str">
        <f>IF(H$1&lt;=$B16,INDEX('Ingredients(Full)'!$A$1:$AA$140,MATCH(Score!$A16,'Ingredients(Full)'!$A$1:$A$140,0),MATCH(Score!H$1,'Ingredients(Full)'!$A$1:$AA$1,0)),"")</f>
        <v/>
      </c>
      <c r="I16" t="str">
        <f>IF(I$1&lt;=$B16,INDEX('Ingredients(Full)'!$A$1:$AA$140,MATCH(Score!$A16,'Ingredients(Full)'!$A$1:$A$140,0),MATCH(Score!I$1,'Ingredients(Full)'!$A$1:$AA$1,0)),"")</f>
        <v/>
      </c>
      <c r="J16" t="str">
        <f>IF(J$1&lt;=$B16,INDEX('Ingredients(Full)'!$A$1:$AA$140,MATCH(Score!$A16,'Ingredients(Full)'!$A$1:$A$140,0),MATCH(Score!J$1,'Ingredients(Full)'!$A$1:$AA$1,0)),"")</f>
        <v/>
      </c>
      <c r="K16" t="str">
        <f>IF(K$1&lt;=$B16,INDEX('Ingredients(Full)'!$A$1:$AA$140,MATCH(Score!$A16,'Ingredients(Full)'!$A$1:$A$140,0),MATCH(Score!K$1,'Ingredients(Full)'!$A$1:$AA$1,0)),"")</f>
        <v/>
      </c>
      <c r="L16" t="str">
        <f>IF(L$1&lt;=$B16,INDEX('Ingredients(Full)'!$A$1:$AA$140,MATCH(Score!$A16,'Ingredients(Full)'!$A$1:$A$140,0),MATCH(Score!L$1,'Ingredients(Full)'!$A$1:$AA$1,0)),"")</f>
        <v/>
      </c>
      <c r="M16" t="str">
        <f>IF(M$1&lt;=$B16,INDEX('Ingredients(Full)'!$A$1:$AA$140,MATCH(Score!$A16,'Ingredients(Full)'!$A$1:$A$140,0),MATCH(Score!M$1,'Ingredients(Full)'!$A$1:$AA$1,0)),"")</f>
        <v/>
      </c>
      <c r="N16" t="str">
        <f>IF(N$1&lt;=$B16,INDEX('Ingredients(Full)'!$A$1:$AA$140,MATCH(Score!$A16,'Ingredients(Full)'!$A$1:$A$140,0),MATCH(Score!N$1,'Ingredients(Full)'!$A$1:$AA$1,0)),"")</f>
        <v/>
      </c>
      <c r="O16" t="str">
        <f>IF(O$1&lt;=$B16,INDEX('Ingredients(Full)'!$A$1:$AA$140,MATCH(Score!$A16,'Ingredients(Full)'!$A$1:$A$140,0),MATCH(Score!O$1,'Ingredients(Full)'!$A$1:$AA$1,0)),"")</f>
        <v/>
      </c>
      <c r="P16">
        <f>IF(VALUE(RIGHT(P$1,LEN(P$1)-1))&lt;=$B16,INDEX('Ingredients(Full)'!$A$1:$AA$140,MATCH(Score!$A16,'Ingredients(Full)'!$A$1:$A$140,0),MATCH(Score!P$1,'Ingredients(Full)'!$A$1:$AA$1,0)),"")</f>
        <v>1</v>
      </c>
      <c r="Q16">
        <f>IF(VALUE(RIGHT(Q$1,LEN(Q$1)-1))&lt;=$B16,INDEX('Ingredients(Full)'!$A$1:$AA$140,MATCH(Score!$A16,'Ingredients(Full)'!$A$1:$A$140,0),MATCH(Score!Q$1,'Ingredients(Full)'!$A$1:$AA$1,0)),"")</f>
        <v>1</v>
      </c>
      <c r="R16">
        <f>IF(VALUE(RIGHT(R$1,LEN(R$1)-1))&lt;=$B16,INDEX('Ingredients(Full)'!$A$1:$AA$140,MATCH(Score!$A16,'Ingredients(Full)'!$A$1:$A$140,0),MATCH(Score!R$1,'Ingredients(Full)'!$A$1:$AA$1,0)),"")</f>
        <v>1</v>
      </c>
      <c r="S16" t="str">
        <f>IF(VALUE(RIGHT(S$1,LEN(S$1)-1))&lt;=$B16,INDEX('Ingredients(Full)'!$A$1:$AA$140,MATCH(Score!$A16,'Ingredients(Full)'!$A$1:$A$140,0),MATCH(Score!S$1,'Ingredients(Full)'!$A$1:$AA$1,0)),"")</f>
        <v/>
      </c>
      <c r="T16" t="str">
        <f>IF(VALUE(RIGHT(T$1,LEN(T$1)-1))&lt;=$B16,INDEX('Ingredients(Full)'!$A$1:$AA$140,MATCH(Score!$A16,'Ingredients(Full)'!$A$1:$A$140,0),MATCH(Score!T$1,'Ingredients(Full)'!$A$1:$AA$1,0)),"")</f>
        <v/>
      </c>
      <c r="U16" t="str">
        <f>IF(VALUE(RIGHT(U$1,LEN(U$1)-1))&lt;=$B16,INDEX('Ingredients(Full)'!$A$1:$AA$140,MATCH(Score!$A16,'Ingredients(Full)'!$A$1:$A$140,0),MATCH(Score!U$1,'Ingredients(Full)'!$A$1:$AA$1,0)),"")</f>
        <v/>
      </c>
      <c r="V16" t="str">
        <f>IF(VALUE(RIGHT(V$1,LEN(V$1)-1))&lt;=$B16,INDEX('Ingredients(Full)'!$A$1:$AA$140,MATCH(Score!$A16,'Ingredients(Full)'!$A$1:$A$140,0),MATCH(Score!V$1,'Ingredients(Full)'!$A$1:$AA$1,0)),"")</f>
        <v/>
      </c>
      <c r="W16" t="str">
        <f>IF(VALUE(RIGHT(W$1,LEN(W$1)-1))&lt;=$B16,INDEX('Ingredients(Full)'!$A$1:$AA$140,MATCH(Score!$A16,'Ingredients(Full)'!$A$1:$A$140,0),MATCH(Score!W$1,'Ingredients(Full)'!$A$1:$AA$1,0)),"")</f>
        <v/>
      </c>
      <c r="X16" t="str">
        <f>IF(VALUE(RIGHT(X$1,LEN(X$1)-1))&lt;=$B16,INDEX('Ingredients(Full)'!$A$1:$AA$140,MATCH(Score!$A16,'Ingredients(Full)'!$A$1:$A$140,0),MATCH(Score!X$1,'Ingredients(Full)'!$A$1:$AA$1,0)),"")</f>
        <v/>
      </c>
      <c r="Y16" t="str">
        <f>IF(VALUE(RIGHT(Y$1,LEN(Y$1)-1))&lt;=$B16,INDEX('Ingredients(Full)'!$A$1:$AA$140,MATCH(Score!$A16,'Ingredients(Full)'!$A$1:$A$140,0),MATCH(Score!Y$1,'Ingredients(Full)'!$A$1:$AA$1,0)),"")</f>
        <v/>
      </c>
      <c r="Z16" t="str">
        <f>IF(VALUE(RIGHT(Z$1,LEN(Z$1)-1))&lt;=$B16,INDEX('Ingredients(Full)'!$A$1:$AA$140,MATCH(Score!$A16,'Ingredients(Full)'!$A$1:$A$140,0),MATCH(Score!Z$1,'Ingredients(Full)'!$A$1:$AA$1,0)),"")</f>
        <v/>
      </c>
      <c r="AA16" t="str">
        <f>IF(VALUE(RIGHT(AA$1,LEN(AA$1)-1))&lt;=$B16,INDEX('Ingredients(Full)'!$A$1:$AA$140,MATCH(Score!$A16,'Ingredients(Full)'!$A$1:$A$140,0),MATCH(Score!AA$1,'Ingredients(Full)'!$A$1:$AA$1,0)),"")</f>
        <v/>
      </c>
      <c r="AB16">
        <f>IFERROR(IF(VLOOKUP($D16,Sheet3!$A$1:'Sheet3'!$K$222,MATCH("Challenge",Sheet3!$A$1:'Sheet3'!$K$1,0),FALSE)&gt;=1,IFERROR(IF(VLOOKUP($D16,Sheet3!$A$1:'Sheet3'!$K$222,MATCH("Blue",Sheet3!$A$1:$K$1,0),FALSE)&gt;0,VLOOKUP($D16,Sheet3!$A$1:'Sheet3'!$K$222,MATCH("Blue",Sheet3!$A$1:$K$1,0),FALSE)*3,IF(VLOOKUP($D16,Sheet3!$A$1:'Sheet3'!$K$222,MATCH("Purple",Sheet3!$A$1:$K$1,0),FALSE)&gt;0,VLOOKUP($D16,Sheet3!$A$1:'Sheet3'!$K$222,MATCH("Purple",Sheet3!$A$1:$K$1,0),FALSE)*4,IF(VLOOKUP($D16,Sheet3!$A$1:'Sheet3'!$K$222,MATCH("Green",Sheet3!$A$1:$K$1,0),FALSE)&gt;0,VLOOKUP($D16,Sheet3!$A$1:'Sheet3'!$K$222,MATCH("Green",Sheet3!$A$1:$K$1,0),FALSE)*2,IF(VLOOKUP($D16,Sheet3!$A$1:'Sheet3'!$K$222,MATCH("White",Sheet3!$A$1:$K$1,0),FALSE)&gt;0,VLOOKUP($D16,Sheet3!$A$1:'Sheet3'!$K$222,MATCH("White",Sheet3!$A$1:$K$1,0),FALSE),IF(VLOOKUP($D16,Sheet3!$A$1:'Sheet3'!$K$222,MATCH("Yellow",Sheet3!$A$1:$K$1,0),FALSE)&gt;0,VLOOKUP($D16,Sheet3!$A$1:'Sheet3'!$K$222,MATCH("Yellow",Sheet3!$A$1:$K$1,0),FALSE)*2.5,0))))),0)/VLOOKUP($D16,Sheet3!$A$1:'Sheet3'!$K$222,MATCH("Challenge",Sheet3!$A$1:'Sheet3'!$K$1,0),FALSE),IFERROR(IF(VLOOKUP($D16,Sheet3!$A$1:'Sheet3'!$K$222,MATCH("Blue",Sheet3!$A$1:$K$1,0),FALSE)&gt;0,VLOOKUP($D16,Sheet3!$A$1:'Sheet3'!$K$222,MATCH("Blue",Sheet3!$A$1:$K$1,0),FALSE)*3,IF(VLOOKUP($D16,Sheet3!$A$1:'Sheet3'!$K$222,MATCH("Purple",Sheet3!$A$1:$K$1,0),FALSE)&gt;0,VLOOKUP($D16,Sheet3!$A$1:'Sheet3'!$K$222,MATCH("Purple",Sheet3!$A$1:$K$1,0),FALSE)*4,IF(VLOOKUP($D16,Sheet3!$A$1:'Sheet3'!$K$222,MATCH("Green",Sheet3!$A$1:$K$1,0),FALSE)&gt;0,VLOOKUP($D16,Sheet3!$A$1:'Sheet3'!$K$222,MATCH("Green",Sheet3!$A$1:$K$1,0),FALSE)*2,IF(VLOOKUP($D16,Sheet3!$A$1:'Sheet3'!$K$222,MATCH("White",Sheet3!$A$1:$K$1,0),FALSE)&gt;0,VLOOKUP($D16,Sheet3!$A$1:'Sheet3'!$K$222,MATCH("White",Sheet3!$A$1:$K$1,0),FALSE),IF(VLOOKUP($D16,Sheet3!$A$1:'Sheet3'!$K$222,MATCH("Yellow",Sheet3!$A$1:$K$1,0),FALSE)&gt;0,VLOOKUP($D16,Sheet3!$A$1:'Sheet3'!$K$222,MATCH("Yellow",Sheet3!$A$1:$K$1,0),FALSE)*2.5,0))))),0)),0)+IFERROR(IF(VLOOKUP($E16,Sheet3!$A$1:'Sheet3'!$K$222,MATCH("Challenge",Sheet3!$A$1:'Sheet3'!$K$1,0),FALSE)&gt;=1,IFERROR(IF(VLOOKUP($E16,Sheet3!$A$1:'Sheet3'!$K$222,MATCH("Blue",Sheet3!$A$1:$K$1,0),FALSE)&gt;0,VLOOKUP($E16,Sheet3!$A$1:'Sheet3'!$K$222,MATCH("Blue",Sheet3!$A$1:$K$1,0),FALSE)*3,IF(VLOOKUP($E16,Sheet3!$A$1:'Sheet3'!$K$222,MATCH("Purple",Sheet3!$A$1:$K$1,0),FALSE)&gt;0,VLOOKUP($E16,Sheet3!$A$1:'Sheet3'!$K$222,MATCH("Purple",Sheet3!$A$1:$K$1,0),FALSE)*4,IF(VLOOKUP($E16,Sheet3!$A$1:'Sheet3'!$K$222,MATCH("Green",Sheet3!$A$1:$K$1,0),FALSE)&gt;0,VLOOKUP($E16,Sheet3!$A$1:'Sheet3'!$K$222,MATCH("Green",Sheet3!$A$1:$K$1,0),FALSE)*2,IF(VLOOKUP($E16,Sheet3!$A$1:'Sheet3'!$K$222,MATCH("White",Sheet3!$A$1:$K$1,0),FALSE)&gt;0,VLOOKUP($E16,Sheet3!$A$1:'Sheet3'!$K$222,MATCH("White",Sheet3!$A$1:$K$1,0),FALSE),IF(VLOOKUP($E16,Sheet3!$A$1:'Sheet3'!$K$222,MATCH("Yellow",Sheet3!$A$1:$K$1,0),FALSE)&gt;0,VLOOKUP($E16,Sheet3!$A$1:'Sheet3'!$K$222,MATCH("Yellow",Sheet3!$A$1:$K$1,0),FALSE)*2.5,0))))),0)/VLOOKUP($E16,Sheet3!$A$1:'Sheet3'!$K$222,MATCH("Challenge",Sheet3!$A$1:'Sheet3'!$K$1,0),FALSE),IFERROR(IF(VLOOKUP($E16,Sheet3!$A$1:'Sheet3'!$K$222,MATCH("Blue",Sheet3!$A$1:$K$1,0),FALSE)&gt;0,VLOOKUP($E16,Sheet3!$A$1:'Sheet3'!$K$222,MATCH("Blue",Sheet3!$A$1:$K$1,0),FALSE)*3,IF(VLOOKUP($E16,Sheet3!$A$1:'Sheet3'!$K$222,MATCH("Purple",Sheet3!$A$1:$K$1,0),FALSE)&gt;0,VLOOKUP($E16,Sheet3!$A$1:'Sheet3'!$K$222,MATCH("Purple",Sheet3!$A$1:$K$1,0),FALSE)*4,IF(VLOOKUP($E16,Sheet3!$A$1:'Sheet3'!$K$222,MATCH("Green",Sheet3!$A$1:$K$1,0),FALSE)&gt;0,VLOOKUP($E16,Sheet3!$A$1:'Sheet3'!$K$222,MATCH("Green",Sheet3!$A$1:$K$1,0),FALSE)*2,IF(VLOOKUP($E16,Sheet3!$A$1:'Sheet3'!$K$222,MATCH("White",Sheet3!$A$1:$K$1,0),FALSE)&gt;0,VLOOKUP($E16,Sheet3!$A$1:'Sheet3'!$K$222,MATCH("White",Sheet3!$A$1:$K$1,0),FALSE),IF(VLOOKUP($E16,Sheet3!$A$1:'Sheet3'!$K$222,MATCH("Yellow",Sheet3!$A$1:$K$1,0),FALSE)&gt;0,VLOOKUP($E16,Sheet3!$A$1:'Sheet3'!$K$222,MATCH("Yellow",Sheet3!$A$1:$K$1,0),FALSE)*2.5,0))))),0)),0)</f>
        <v>3</v>
      </c>
      <c r="AC16">
        <f>IFERROR(IF(VLOOKUP($F16,Sheet3!$A$1:'Sheet3'!$K$222,MATCH("Challenge",Sheet3!$A$1:'Sheet3'!$K$1,0),FALSE)&gt;=1,IFERROR(IF(VLOOKUP($F16,Sheet3!$A$1:'Sheet3'!$K$222,MATCH("Blue",Sheet3!$A$1:$K$1,0),FALSE)&gt;0,VLOOKUP($F16,Sheet3!$A$1:'Sheet3'!$K$222,MATCH("Blue",Sheet3!$A$1:$K$1,0),FALSE)*3,IF(VLOOKUP($F16,Sheet3!$A$1:'Sheet3'!$K$222,MATCH("Purple",Sheet3!$A$1:$K$1,0),FALSE)&gt;0,VLOOKUP($F16,Sheet3!$A$1:'Sheet3'!$K$222,MATCH("Purple",Sheet3!$A$1:$K$1,0),FALSE)*4,IF(VLOOKUP($F16,Sheet3!$A$1:'Sheet3'!$K$222,MATCH("Green",Sheet3!$A$1:$K$1,0),FALSE)&gt;0,VLOOKUP($F16,Sheet3!$A$1:'Sheet3'!$K$222,MATCH("Green",Sheet3!$A$1:$K$1,0),FALSE)*2,IF(VLOOKUP($F16,Sheet3!$A$1:'Sheet3'!$K$222,MATCH("White",Sheet3!$A$1:$K$1,0),FALSE)&gt;0,VLOOKUP($F16,Sheet3!$A$1:'Sheet3'!$K$222,MATCH("White",Sheet3!$A$1:$K$1,0),FALSE),IF(VLOOKUP($F16,Sheet3!$A$1:'Sheet3'!$K$222,MATCH("Yellow",Sheet3!$A$1:$K$1,0),FALSE)&gt;0,VLOOKUP($F16,Sheet3!$A$1:'Sheet3'!$K$222,MATCH("Yellow",Sheet3!$A$1:$K$1,0),FALSE)*5,0))))),0)/VLOOKUP($F16,Sheet3!$A$1:'Sheet3'!$K$222,MATCH("Challenge",Sheet3!$A$1:'Sheet3'!$K$1,0),FALSE),IFERROR(IF(VLOOKUP($F16,Sheet3!$A$1:'Sheet3'!$K$222,MATCH("Blue",Sheet3!$A$1:$K$1,0),FALSE)&gt;0,VLOOKUP($F16,Sheet3!$A$1:'Sheet3'!$K$222,MATCH("Blue",Sheet3!$A$1:$K$1,0),FALSE)*3,IF(VLOOKUP($F16,Sheet3!$A$1:'Sheet3'!$K$222,MATCH("Purple",Sheet3!$A$1:$K$1,0),FALSE)&gt;0,VLOOKUP($F16,Sheet3!$A$1:'Sheet3'!$K$222,MATCH("Purple",Sheet3!$A$1:$K$1,0),FALSE)*4,IF(VLOOKUP($F16,Sheet3!$A$1:'Sheet3'!$K$222,MATCH("Green",Sheet3!$A$1:$K$1,0),FALSE)&gt;0,VLOOKUP($F16,Sheet3!$A$1:'Sheet3'!$K$222,MATCH("Green",Sheet3!$A$1:$K$1,0),FALSE)*2,IF(VLOOKUP($F16,Sheet3!$A$1:'Sheet3'!$K$222,MATCH("White",Sheet3!$A$1:$K$1,0),FALSE)&gt;0,VLOOKUP($F16,Sheet3!$A$1:'Sheet3'!$K$222,MATCH("White",Sheet3!$A$1:$K$1,0),FALSE),IF(VLOOKUP($F16,Sheet3!$A$1:'Sheet3'!$K$222,MATCH("Yellow",Sheet3!$A$1:$K$1,0),FALSE)&gt;0,VLOOKUP($F16,Sheet3!$A$1:'Sheet3'!$K$222,MATCH("Yellow",Sheet3!$A$1:$K$1,0),FALSE)*5,0))))),0)),0)+IFERROR(IF(VLOOKUP($G16,Sheet3!$A$1:'Sheet3'!$K$222,MATCH("Challenge",Sheet3!$A$1:'Sheet3'!$K$1,0),FALSE)&gt;=1,IFERROR(IF(VLOOKUP($G16,Sheet3!$A$1:'Sheet3'!$K$222,MATCH("Blue",Sheet3!$A$1:$K$1,0),FALSE)&gt;0,VLOOKUP($G16,Sheet3!$A$1:'Sheet3'!$K$222,MATCH("Blue",Sheet3!$A$1:$K$1,0),FALSE)*3,IF(VLOOKUP($G16,Sheet3!$A$1:'Sheet3'!$K$222,MATCH("Purple",Sheet3!$A$1:$K$1,0),FALSE)&gt;0,VLOOKUP($G16,Sheet3!$A$1:'Sheet3'!$K$222,MATCH("Purple",Sheet3!$A$1:$K$1,0),FALSE)*4,IF(VLOOKUP($G16,Sheet3!$A$1:'Sheet3'!$K$222,MATCH("Green",Sheet3!$A$1:$K$1,0),FALSE)&gt;0,VLOOKUP($G16,Sheet3!$A$1:'Sheet3'!$K$222,MATCH("Green",Sheet3!$A$1:$K$1,0),FALSE)*2,IF(VLOOKUP($G16,Sheet3!$A$1:'Sheet3'!$K$222,MATCH("White",Sheet3!$A$1:$K$1,0),FALSE)&gt;0,VLOOKUP($G16,Sheet3!$A$1:'Sheet3'!$K$222,MATCH("White",Sheet3!$A$1:$K$1,0),FALSE),IF(VLOOKUP($G16,Sheet3!$A$1:'Sheet3'!$K$222,MATCH("Yellow",Sheet3!$A$1:$K$1,0),FALSE)&gt;0,VLOOKUP($G16,Sheet3!$A$1:'Sheet3'!$K$222,MATCH("Yellow",Sheet3!$A$1:$K$1,0),FALSE)*5,0))))),0)/VLOOKUP($G16,Sheet3!$A$1:'Sheet3'!$K$222,MATCH("Challenge",Sheet3!$A$1:'Sheet3'!$K$1,0),FALSE),IFERROR(IF(VLOOKUP($G16,Sheet3!$A$1:'Sheet3'!$K$222,MATCH("Blue",Sheet3!$A$1:$K$1,0),FALSE)&gt;0,VLOOKUP($G16,Sheet3!$A$1:'Sheet3'!$K$222,MATCH("Blue",Sheet3!$A$1:$K$1,0),FALSE)*3,IF(VLOOKUP($G16,Sheet3!$A$1:'Sheet3'!$K$222,MATCH("Purple",Sheet3!$A$1:$K$1,0),FALSE)&gt;0,VLOOKUP($G16,Sheet3!$A$1:'Sheet3'!$K$222,MATCH("Purple",Sheet3!$A$1:$K$1,0),FALSE)*4,IF(VLOOKUP($G16,Sheet3!$A$1:'Sheet3'!$K$222,MATCH("Green",Sheet3!$A$1:$K$1,0),FALSE)&gt;0,VLOOKUP($G16,Sheet3!$A$1:'Sheet3'!$K$222,MATCH("Green",Sheet3!$A$1:$K$1,0),FALSE)*2,IF(VLOOKUP($G16,Sheet3!$A$1:'Sheet3'!$K$222,MATCH("White",Sheet3!$A$1:$K$1,0),FALSE)&gt;0,VLOOKUP($G16,Sheet3!$A$1:'Sheet3'!$K$222,MATCH("White",Sheet3!$A$1:$K$1,0),FALSE),IF(VLOOKUP($G16,Sheet3!$A$1:'Sheet3'!$K$222,MATCH("Yellow",Sheet3!$A$1:$K$1,0),FALSE)&gt;0,VLOOKUP($G16,Sheet3!$A$1:'Sheet3'!$K$222,MATCH("Yellow",Sheet3!$A$1:$K$1,0),FALSE)*5,0))))),0)),0)</f>
        <v>2</v>
      </c>
      <c r="AD16">
        <f>IFERROR(IF(VLOOKUP($H16,Sheet3!$A$1:'Sheet3'!$K$222,MATCH("Challenge",Sheet3!$A$1:'Sheet3'!$K$1,0),FALSE)&gt;=1,IFERROR(IF(VLOOKUP($H16,Sheet3!$A$1:'Sheet3'!$K$222,MATCH("Blue",Sheet3!$A$1:$K$1,0),FALSE)&gt;0,VLOOKUP($H16,Sheet3!$A$1:'Sheet3'!$K$222,MATCH("Blue",Sheet3!$A$1:$K$1,0),FALSE)*3,IF(VLOOKUP($H16,Sheet3!$A$1:'Sheet3'!$K$222,MATCH("Purple",Sheet3!$A$1:$K$1,0),FALSE)&gt;0,VLOOKUP($H16,Sheet3!$A$1:'Sheet3'!$K$222,MATCH("Purple",Sheet3!$A$1:$K$1,0),FALSE)*4,IF(VLOOKUP($H16,Sheet3!$A$1:'Sheet3'!$K$222,MATCH("Green",Sheet3!$A$1:$K$1,0),FALSE)&gt;0,VLOOKUP($H16,Sheet3!$A$1:'Sheet3'!$K$222,MATCH("Green",Sheet3!$A$1:$K$1,0),FALSE)*2,IF(VLOOKUP($H16,Sheet3!$A$1:'Sheet3'!$K$222,MATCH("White",Sheet3!$A$1:$K$1,0),FALSE)&gt;0,VLOOKUP($H16,Sheet3!$A$1:'Sheet3'!$K$222,MATCH("White",Sheet3!$A$1:$K$1,0),FALSE),IF(VLOOKUP($H16,Sheet3!$A$1:'Sheet3'!$K$222,MATCH("Yellow",Sheet3!$A$1:$K$1,0),FALSE)&gt;0,VLOOKUP($H16,Sheet3!$A$1:'Sheet3'!$K$222,MATCH("Yellow",Sheet3!$A$1:$K$1,0),FALSE)*5,0))))),0)/VLOOKUP($H16,Sheet3!$A$1:'Sheet3'!$K$222,MATCH("Challenge",Sheet3!$A$1:'Sheet3'!$K$1,0),FALSE),IFERROR(IF(VLOOKUP($H16,Sheet3!$A$1:'Sheet3'!$K$222,MATCH("Blue",Sheet3!$A$1:$K$1,0),FALSE)&gt;0,VLOOKUP($H16,Sheet3!$A$1:'Sheet3'!$K$222,MATCH("Blue",Sheet3!$A$1:$K$1,0),FALSE)*3,IF(VLOOKUP($H16,Sheet3!$A$1:'Sheet3'!$K$222,MATCH("Purple",Sheet3!$A$1:$K$1,0),FALSE)&gt;0,VLOOKUP($H16,Sheet3!$A$1:'Sheet3'!$K$222,MATCH("Purple",Sheet3!$A$1:$K$1,0),FALSE)*4,IF(VLOOKUP($H16,Sheet3!$A$1:'Sheet3'!$K$222,MATCH("Green",Sheet3!$A$1:$K$1,0),FALSE)&gt;0,VLOOKUP($H16,Sheet3!$A$1:'Sheet3'!$K$222,MATCH("Green",Sheet3!$A$1:$K$1,0),FALSE)*2,IF(VLOOKUP($H16,Sheet3!$A$1:'Sheet3'!$K$222,MATCH("White",Sheet3!$A$1:$K$1,0),FALSE)&gt;0,VLOOKUP($H16,Sheet3!$A$1:'Sheet3'!$K$222,MATCH("White",Sheet3!$A$1:$K$1,0),FALSE),IF(VLOOKUP($H16,Sheet3!$A$1:'Sheet3'!$K$222,MATCH("Yellow",Sheet3!$A$1:$K$1,0),FALSE)&gt;0,VLOOKUP($H16,Sheet3!$A$1:'Sheet3'!$K$222,MATCH("Yellow",Sheet3!$A$1:$K$1,0),FALSE)*5,0))))),0)),0)+IFERROR(IF(VLOOKUP($I16,Sheet3!$A$1:'Sheet3'!$K$222,MATCH("Challenge",Sheet3!$A$1:'Sheet3'!$K$1,0),FALSE)&gt;=1,IFERROR(IF(VLOOKUP($I16,Sheet3!$A$1:'Sheet3'!$K$222,MATCH("Blue",Sheet3!$A$1:$K$1,0),FALSE)&gt;0,VLOOKUP($I16,Sheet3!$A$1:'Sheet3'!$K$222,MATCH("Blue",Sheet3!$A$1:$K$1,0),FALSE)*3,IF(VLOOKUP($I16,Sheet3!$A$1:'Sheet3'!$K$222,MATCH("Purple",Sheet3!$A$1:$K$1,0),FALSE)&gt;0,VLOOKUP($I16,Sheet3!$A$1:'Sheet3'!$K$222,MATCH("Purple",Sheet3!$A$1:$K$1,0),FALSE)*4,IF(VLOOKUP($I16,Sheet3!$A$1:'Sheet3'!$K$222,MATCH("Green",Sheet3!$A$1:$K$1,0),FALSE)&gt;0,VLOOKUP($I16,Sheet3!$A$1:'Sheet3'!$K$222,MATCH("Green",Sheet3!$A$1:$K$1,0),FALSE)*2,IF(VLOOKUP($I16,Sheet3!$A$1:'Sheet3'!$K$222,MATCH("White",Sheet3!$A$1:$K$1,0),FALSE)&gt;0,VLOOKUP($I16,Sheet3!$A$1:'Sheet3'!$K$222,MATCH("White",Sheet3!$A$1:$K$1,0),FALSE),IF(VLOOKUP($I16,Sheet3!$A$1:'Sheet3'!$K$222,MATCH("Yellow",Sheet3!$A$1:$K$1,0),FALSE)&gt;0,VLOOKUP($I16,Sheet3!$A$1:'Sheet3'!$K$222,MATCH("Yellow",Sheet3!$A$1:$K$1,0),FALSE)*5,0))))),0)/VLOOKUP($I16,Sheet3!$A$1:'Sheet3'!$K$222,MATCH("Challenge",Sheet3!$A$1:'Sheet3'!$K$1,0),FALSE),IFERROR(IF(VLOOKUP($I16,Sheet3!$A$1:'Sheet3'!$K$222,MATCH("Blue",Sheet3!$A$1:$K$1,0),FALSE)&gt;0,VLOOKUP($I16,Sheet3!$A$1:'Sheet3'!$K$222,MATCH("Blue",Sheet3!$A$1:$K$1,0),FALSE)*3,IF(VLOOKUP($I16,Sheet3!$A$1:'Sheet3'!$K$222,MATCH("Purple",Sheet3!$A$1:$K$1,0),FALSE)&gt;0,VLOOKUP($I16,Sheet3!$A$1:'Sheet3'!$K$222,MATCH("Purple",Sheet3!$A$1:$K$1,0),FALSE)*4,IF(VLOOKUP($I16,Sheet3!$A$1:'Sheet3'!$K$222,MATCH("Green",Sheet3!$A$1:$K$1,0),FALSE)&gt;0,VLOOKUP($I16,Sheet3!$A$1:'Sheet3'!$K$222,MATCH("Green",Sheet3!$A$1:$K$1,0),FALSE)*2,IF(VLOOKUP($I16,Sheet3!$A$1:'Sheet3'!$K$222,MATCH("White",Sheet3!$A$1:$K$1,0),FALSE)&gt;0,VLOOKUP($I16,Sheet3!$A$1:'Sheet3'!$K$222,MATCH("White",Sheet3!$A$1:$K$1,0),FALSE),IF(VLOOKUP($I16,Sheet3!$A$1:'Sheet3'!$K$222,MATCH("Yellow",Sheet3!$A$1:$K$1,0),FALSE)&gt;0,VLOOKUP($I16,Sheet3!$A$1:'Sheet3'!$K$222,MATCH("Yellow",Sheet3!$A$1:$K$1,0),FALSE)*5,0))))),0)),0)</f>
        <v>0</v>
      </c>
      <c r="AE16">
        <f>IFERROR(IF(VLOOKUP($J16,Sheet3!$A$1:'Sheet3'!$K$222,MATCH("Challenge",Sheet3!$A$1:'Sheet3'!$K$1,0),FALSE)&gt;=1,IFERROR(IF(VLOOKUP($J16,Sheet3!$A$1:'Sheet3'!$K$222,MATCH("Blue",Sheet3!$A$1:$K$1,0),FALSE)&gt;0,VLOOKUP($J16,Sheet3!$A$1:'Sheet3'!$K$222,MATCH("Blue",Sheet3!$A$1:$K$1,0),FALSE)*3,IF(VLOOKUP($J16,Sheet3!$A$1:'Sheet3'!$K$222,MATCH("Purple",Sheet3!$A$1:$K$1,0),FALSE)&gt;0,VLOOKUP($J16,Sheet3!$A$1:'Sheet3'!$K$222,MATCH("Purple",Sheet3!$A$1:$K$1,0),FALSE)*4,IF(VLOOKUP($J16,Sheet3!$A$1:'Sheet3'!$K$222,MATCH("Green",Sheet3!$A$1:$K$1,0),FALSE)&gt;0,VLOOKUP($J16,Sheet3!$A$1:'Sheet3'!$K$222,MATCH("Green",Sheet3!$A$1:$K$1,0),FALSE)*2,IF(VLOOKUP($J16,Sheet3!$A$1:'Sheet3'!$K$222,MATCH("White",Sheet3!$A$1:$K$1,0),FALSE)&gt;0,VLOOKUP($J16,Sheet3!$A$1:'Sheet3'!$K$222,MATCH("White",Sheet3!$A$1:$K$1,0),FALSE),IF(VLOOKUP($J16,Sheet3!$A$1:'Sheet3'!$K$222,MATCH("Yellow",Sheet3!$A$1:$K$1,0),FALSE)&gt;0,VLOOKUP($J16,Sheet3!$A$1:'Sheet3'!$K$222,MATCH("Yellow",Sheet3!$A$1:$K$1,0),FALSE)*5,0))))),0)/VLOOKUP($J16,Sheet3!$A$1:'Sheet3'!$K$222,MATCH("Challenge",Sheet3!$A$1:'Sheet3'!$K$1,0),FALSE),IFERROR(IF(VLOOKUP($J16,Sheet3!$A$1:'Sheet3'!$K$222,MATCH("Blue",Sheet3!$A$1:$K$1,0),FALSE)&gt;0,VLOOKUP($J16,Sheet3!$A$1:'Sheet3'!$K$222,MATCH("Blue",Sheet3!$A$1:$K$1,0),FALSE)*3,IF(VLOOKUP($J16,Sheet3!$A$1:'Sheet3'!$K$222,MATCH("Purple",Sheet3!$A$1:$K$1,0),FALSE)&gt;0,VLOOKUP($J16,Sheet3!$A$1:'Sheet3'!$K$222,MATCH("Purple",Sheet3!$A$1:$K$1,0),FALSE)*4,IF(VLOOKUP($J16,Sheet3!$A$1:'Sheet3'!$K$222,MATCH("Green",Sheet3!$A$1:$K$1,0),FALSE)&gt;0,VLOOKUP($J16,Sheet3!$A$1:'Sheet3'!$K$222,MATCH("Green",Sheet3!$A$1:$K$1,0),FALSE)*2,IF(VLOOKUP($J16,Sheet3!$A$1:'Sheet3'!$K$222,MATCH("White",Sheet3!$A$1:$K$1,0),FALSE)&gt;0,VLOOKUP($J16,Sheet3!$A$1:'Sheet3'!$K$222,MATCH("White",Sheet3!$A$1:$K$1,0),FALSE),IF(VLOOKUP($J16,Sheet3!$A$1:'Sheet3'!$K$222,MATCH("Yellow",Sheet3!$A$1:$K$1,0),FALSE)&gt;0,VLOOKUP($J16,Sheet3!$A$1:'Sheet3'!$K$222,MATCH("Yellow",Sheet3!$A$1:$K$1,0),FALSE)*5,0))))),0)),0)+IFERROR(IF(VLOOKUP($K16,Sheet3!$A$1:'Sheet3'!$K$222,MATCH("Challenge",Sheet3!$A$1:'Sheet3'!$K$1,0),FALSE)&gt;=1,IFERROR(IF(VLOOKUP($K16,Sheet3!$A$1:'Sheet3'!$K$222,MATCH("Blue",Sheet3!$A$1:$K$1,0),FALSE)&gt;0,VLOOKUP($K16,Sheet3!$A$1:'Sheet3'!$K$222,MATCH("Blue",Sheet3!$A$1:$K$1,0),FALSE)*3,IF(VLOOKUP($K16,Sheet3!$A$1:'Sheet3'!$K$222,MATCH("Purple",Sheet3!$A$1:$K$1,0),FALSE)&gt;0,VLOOKUP($K16,Sheet3!$A$1:'Sheet3'!$K$222,MATCH("Purple",Sheet3!$A$1:$K$1,0),FALSE)*4,IF(VLOOKUP($K16,Sheet3!$A$1:'Sheet3'!$K$222,MATCH("Green",Sheet3!$A$1:$K$1,0),FALSE)&gt;0,VLOOKUP($K16,Sheet3!$A$1:'Sheet3'!$K$222,MATCH("Green",Sheet3!$A$1:$K$1,0),FALSE)*2,IF(VLOOKUP($K16,Sheet3!$A$1:'Sheet3'!$K$222,MATCH("White",Sheet3!$A$1:$K$1,0),FALSE)&gt;0,VLOOKUP($K16,Sheet3!$A$1:'Sheet3'!$K$222,MATCH("White",Sheet3!$A$1:$K$1,0),FALSE),IF(VLOOKUP($K16,Sheet3!$A$1:'Sheet3'!$K$222,MATCH("Yellow",Sheet3!$A$1:$K$1,0),FALSE)&gt;0,VLOOKUP($K16,Sheet3!$A$1:'Sheet3'!$K$222,MATCH("Yellow",Sheet3!$A$1:$K$1,0),FALSE)*5,0))))),0)/VLOOKUP($K16,Sheet3!$A$1:'Sheet3'!$K$222,MATCH("Challenge",Sheet3!$A$1:'Sheet3'!$K$1,0),FALSE),IFERROR(IF(VLOOKUP($K16,Sheet3!$A$1:'Sheet3'!$K$222,MATCH("Blue",Sheet3!$A$1:$K$1,0),FALSE)&gt;0,VLOOKUP($K16,Sheet3!$A$1:'Sheet3'!$K$222,MATCH("Blue",Sheet3!$A$1:$K$1,0),FALSE)*3,IF(VLOOKUP($K16,Sheet3!$A$1:'Sheet3'!$K$222,MATCH("Purple",Sheet3!$A$1:$K$1,0),FALSE)&gt;0,VLOOKUP($K16,Sheet3!$A$1:'Sheet3'!$K$222,MATCH("Purple",Sheet3!$A$1:$K$1,0),FALSE)*4,IF(VLOOKUP($K16,Sheet3!$A$1:'Sheet3'!$K$222,MATCH("Green",Sheet3!$A$1:$K$1,0),FALSE)&gt;0,VLOOKUP($K16,Sheet3!$A$1:'Sheet3'!$K$222,MATCH("Green",Sheet3!$A$1:$K$1,0),FALSE)*2,IF(VLOOKUP($K16,Sheet3!$A$1:'Sheet3'!$K$222,MATCH("White",Sheet3!$A$1:$K$1,0),FALSE)&gt;0,VLOOKUP($K16,Sheet3!$A$1:'Sheet3'!$K$222,MATCH("White",Sheet3!$A$1:$K$1,0),FALSE),IF(VLOOKUP($K16,Sheet3!$A$1:'Sheet3'!$K$222,MATCH("Yellow",Sheet3!$A$1:$K$1,0),FALSE)&gt;0,VLOOKUP($K16,Sheet3!$A$1:'Sheet3'!$K$222,MATCH("Yellow",Sheet3!$A$1:$K$1,0),FALSE)*5,0))))),0)),0)</f>
        <v>0</v>
      </c>
      <c r="AF16">
        <f>IFERROR(IF(VLOOKUP($L16,Sheet3!$A$1:'Sheet3'!$K$222,MATCH("Challenge",Sheet3!$A$1:'Sheet3'!$K$1,0),FALSE)&gt;=1,IFERROR(IF(VLOOKUP($L16,Sheet3!$A$1:'Sheet3'!$K$222,MATCH("Blue",Sheet3!$A$1:$K$1,0),FALSE)&gt;0,VLOOKUP($L16,Sheet3!$A$1:'Sheet3'!$K$222,MATCH("Blue",Sheet3!$A$1:$K$1,0),FALSE)*3,IF(VLOOKUP($L16,Sheet3!$A$1:'Sheet3'!$K$222,MATCH("Purple",Sheet3!$A$1:$K$1,0),FALSE)&gt;0,VLOOKUP($L16,Sheet3!$A$1:'Sheet3'!$K$222,MATCH("Purple",Sheet3!$A$1:$K$1,0),FALSE)*4,IF(VLOOKUP($L16,Sheet3!$A$1:'Sheet3'!$K$222,MATCH("Green",Sheet3!$A$1:$K$1,0),FALSE)&gt;0,VLOOKUP($L16,Sheet3!$A$1:'Sheet3'!$K$222,MATCH("Green",Sheet3!$A$1:$K$1,0),FALSE)*2,IF(VLOOKUP($L16,Sheet3!$A$1:'Sheet3'!$K$222,MATCH("White",Sheet3!$A$1:$K$1,0),FALSE)&gt;0,VLOOKUP($L16,Sheet3!$A$1:'Sheet3'!$K$222,MATCH("White",Sheet3!$A$1:$K$1,0),FALSE),IF(VLOOKUP($L16,Sheet3!$A$1:'Sheet3'!$K$222,MATCH("Yellow",Sheet3!$A$1:$K$1,0),FALSE)&gt;0,VLOOKUP($L16,Sheet3!$A$1:'Sheet3'!$K$222,MATCH("Yellow",Sheet3!$A$1:$K$1,0),FALSE)*5,0))))),0)/VLOOKUP($L16,Sheet3!$A$1:'Sheet3'!$K$222,MATCH("Challenge",Sheet3!$A$1:'Sheet3'!$K$1,0),FALSE),IFERROR(IF(VLOOKUP($L16,Sheet3!$A$1:'Sheet3'!$K$222,MATCH("Blue",Sheet3!$A$1:$K$1,0),FALSE)&gt;0,VLOOKUP($L16,Sheet3!$A$1:'Sheet3'!$K$222,MATCH("Blue",Sheet3!$A$1:$K$1,0),FALSE)*3,IF(VLOOKUP($L16,Sheet3!$A$1:'Sheet3'!$K$222,MATCH("Purple",Sheet3!$A$1:$K$1,0),FALSE)&gt;0,VLOOKUP($L16,Sheet3!$A$1:'Sheet3'!$K$222,MATCH("Purple",Sheet3!$A$1:$K$1,0),FALSE)*4,IF(VLOOKUP($L16,Sheet3!$A$1:'Sheet3'!$K$222,MATCH("Green",Sheet3!$A$1:$K$1,0),FALSE)&gt;0,VLOOKUP($L16,Sheet3!$A$1:'Sheet3'!$K$222,MATCH("Green",Sheet3!$A$1:$K$1,0),FALSE)*2,IF(VLOOKUP($L16,Sheet3!$A$1:'Sheet3'!$K$222,MATCH("White",Sheet3!$A$1:$K$1,0),FALSE)&gt;0,VLOOKUP($L16,Sheet3!$A$1:'Sheet3'!$K$222,MATCH("White",Sheet3!$A$1:$K$1,0),FALSE),IF(VLOOKUP($L16,Sheet3!$A$1:'Sheet3'!$K$222,MATCH("Yellow",Sheet3!$A$1:$K$1,0),FALSE)&gt;0,VLOOKUP($L16,Sheet3!$A$1:'Sheet3'!$K$222,MATCH("Yellow",Sheet3!$A$1:$K$1,0),FALSE)*5,0))))),0)),0)+IFERROR(IF(VLOOKUP($M16,Sheet3!$A$1:'Sheet3'!$K$222,MATCH("Challenge",Sheet3!$A$1:'Sheet3'!$K$1,0),FALSE)&gt;=1,IFERROR(IF(VLOOKUP($M16,Sheet3!$A$1:'Sheet3'!$K$222,MATCH("Blue",Sheet3!$A$1:$K$1,0),FALSE)&gt;0,VLOOKUP($M16,Sheet3!$A$1:'Sheet3'!$K$222,MATCH("Blue",Sheet3!$A$1:$K$1,0),FALSE)*3,IF(VLOOKUP($M16,Sheet3!$A$1:'Sheet3'!$K$222,MATCH("Purple",Sheet3!$A$1:$K$1,0),FALSE)&gt;0,VLOOKUP($M16,Sheet3!$A$1:'Sheet3'!$K$222,MATCH("Purple",Sheet3!$A$1:$K$1,0),FALSE)*4,IF(VLOOKUP($M16,Sheet3!$A$1:'Sheet3'!$K$222,MATCH("Green",Sheet3!$A$1:$K$1,0),FALSE)&gt;0,VLOOKUP($M16,Sheet3!$A$1:'Sheet3'!$K$222,MATCH("Green",Sheet3!$A$1:$K$1,0),FALSE)*2,IF(VLOOKUP($M16,Sheet3!$A$1:'Sheet3'!$K$222,MATCH("White",Sheet3!$A$1:$K$1,0),FALSE)&gt;0,VLOOKUP($M16,Sheet3!$A$1:'Sheet3'!$K$222,MATCH("White",Sheet3!$A$1:$K$1,0),FALSE),IF(VLOOKUP($M16,Sheet3!$A$1:'Sheet3'!$K$222,MATCH("Yellow",Sheet3!$A$1:$K$1,0),FALSE)&gt;0,VLOOKUP($M16,Sheet3!$A$1:'Sheet3'!$K$222,MATCH("Yellow",Sheet3!$A$1:$K$1,0),FALSE)*5,0))))),0)/VLOOKUP($M16,Sheet3!$A$1:'Sheet3'!$K$222,MATCH("Challenge",Sheet3!$A$1:'Sheet3'!$K$1,0),FALSE),IFERROR(IF(VLOOKUP($M16,Sheet3!$A$1:'Sheet3'!$K$222,MATCH("Blue",Sheet3!$A$1:$K$1,0),FALSE)&gt;0,VLOOKUP($M16,Sheet3!$A$1:'Sheet3'!$K$222,MATCH("Blue",Sheet3!$A$1:$K$1,0),FALSE)*3,IF(VLOOKUP($M16,Sheet3!$A$1:'Sheet3'!$K$222,MATCH("Purple",Sheet3!$A$1:$K$1,0),FALSE)&gt;0,VLOOKUP($M16,Sheet3!$A$1:'Sheet3'!$K$222,MATCH("Purple",Sheet3!$A$1:$K$1,0),FALSE)*4,IF(VLOOKUP($M16,Sheet3!$A$1:'Sheet3'!$K$222,MATCH("Green",Sheet3!$A$1:$K$1,0),FALSE)&gt;0,VLOOKUP($M16,Sheet3!$A$1:'Sheet3'!$K$222,MATCH("Green",Sheet3!$A$1:$K$1,0),FALSE)*2,IF(VLOOKUP($M16,Sheet3!$A$1:'Sheet3'!$K$222,MATCH("White",Sheet3!$A$1:$K$1,0),FALSE)&gt;0,VLOOKUP($M16,Sheet3!$A$1:'Sheet3'!$K$222,MATCH("White",Sheet3!$A$1:$K$1,0),FALSE),IF(VLOOKUP($M16,Sheet3!$A$1:'Sheet3'!$K$222,MATCH("Yellow",Sheet3!$A$1:$K$1,0),FALSE)&gt;0,VLOOKUP($M16,Sheet3!$A$1:'Sheet3'!$K$222,MATCH("Yellow",Sheet3!$A$1:$K$1,0),FALSE)*5,0))))),0)),0)</f>
        <v>0</v>
      </c>
      <c r="AG16">
        <f>IFERROR(IF(VLOOKUP($N16,Sheet3!$A$1:'Sheet3'!$K$222,MATCH("Challenge",Sheet3!$A$1:'Sheet3'!$K$1,0),FALSE)&gt;=1,IFERROR(IF(VLOOKUP($N16,Sheet3!$A$1:'Sheet3'!$K$222,MATCH("Blue",Sheet3!$A$1:$K$1,0),FALSE)&gt;0,VLOOKUP($N16,Sheet3!$A$1:'Sheet3'!$K$222,MATCH("Blue",Sheet3!$A$1:$K$1,0),FALSE)*3,IF(VLOOKUP($N16,Sheet3!$A$1:'Sheet3'!$K$222,MATCH("Purple",Sheet3!$A$1:$K$1,0),FALSE)&gt;0,VLOOKUP($N16,Sheet3!$A$1:'Sheet3'!$K$222,MATCH("Purple",Sheet3!$A$1:$K$1,0),FALSE)*4,IF(VLOOKUP($N16,Sheet3!$A$1:'Sheet3'!$K$222,MATCH("Green",Sheet3!$A$1:$K$1,0),FALSE)&gt;0,VLOOKUP($N16,Sheet3!$A$1:'Sheet3'!$K$222,MATCH("Green",Sheet3!$A$1:$K$1,0),FALSE)*2,IF(VLOOKUP($N16,Sheet3!$A$1:'Sheet3'!$K$222,MATCH("White",Sheet3!$A$1:$K$1,0),FALSE)&gt;0,VLOOKUP($N16,Sheet3!$A$1:'Sheet3'!$K$222,MATCH("White",Sheet3!$A$1:$K$1,0),FALSE),IF(VLOOKUP($N16,Sheet3!$A$1:'Sheet3'!$K$222,MATCH("Yellow",Sheet3!$A$1:$K$1,0),FALSE)&gt;0,VLOOKUP($N16,Sheet3!$A$1:'Sheet3'!$K$222,MATCH("Yellow",Sheet3!$A$1:$K$1,0),FALSE)*5,0))))),0)/VLOOKUP($N16,Sheet3!$A$1:'Sheet3'!$K$222,MATCH("Challenge",Sheet3!$A$1:'Sheet3'!$K$1,0),FALSE),IFERROR(IF(VLOOKUP($N16,Sheet3!$A$1:'Sheet3'!$K$222,MATCH("Blue",Sheet3!$A$1:$K$1,0),FALSE)&gt;0,VLOOKUP($N16,Sheet3!$A$1:'Sheet3'!$K$222,MATCH("Blue",Sheet3!$A$1:$K$1,0),FALSE)*3,IF(VLOOKUP($N16,Sheet3!$A$1:'Sheet3'!$K$222,MATCH("Purple",Sheet3!$A$1:$K$1,0),FALSE)&gt;0,VLOOKUP($N16,Sheet3!$A$1:'Sheet3'!$K$222,MATCH("Purple",Sheet3!$A$1:$K$1,0),FALSE)*4,IF(VLOOKUP($N16,Sheet3!$A$1:'Sheet3'!$K$222,MATCH("Green",Sheet3!$A$1:$K$1,0),FALSE)&gt;0,VLOOKUP($N16,Sheet3!$A$1:'Sheet3'!$K$222,MATCH("Green",Sheet3!$A$1:$K$1,0),FALSE)*2,IF(VLOOKUP($N16,Sheet3!$A$1:'Sheet3'!$K$222,MATCH("White",Sheet3!$A$1:$K$1,0),FALSE)&gt;0,VLOOKUP($N16,Sheet3!$A$1:'Sheet3'!$K$222,MATCH("White",Sheet3!$A$1:$K$1,0),FALSE),IF(VLOOKUP($N16,Sheet3!$A$1:'Sheet3'!$K$222,MATCH("Yellow",Sheet3!$A$1:$K$1,0),FALSE)&gt;0,VLOOKUP($N16,Sheet3!$A$1:'Sheet3'!$K$222,MATCH("Yellow",Sheet3!$A$1:$K$1,0),FALSE)*5,0))))),0)),0)+IFERROR(IF(VLOOKUP($O16,Sheet3!$A$1:'Sheet3'!$K$222,MATCH("Challenge",Sheet3!$A$1:'Sheet3'!$K$1,0),FALSE)&gt;=1,IFERROR(IF(VLOOKUP($O16,Sheet3!$A$1:'Sheet3'!$K$222,MATCH("Blue",Sheet3!$A$1:$K$1,0),FALSE)&gt;0,VLOOKUP($O16,Sheet3!$A$1:'Sheet3'!$K$222,MATCH("Blue",Sheet3!$A$1:$K$1,0),FALSE)*3,IF(VLOOKUP($O16,Sheet3!$A$1:'Sheet3'!$K$222,MATCH("Purple",Sheet3!$A$1:$K$1,0),FALSE)&gt;0,VLOOKUP($O16,Sheet3!$A$1:'Sheet3'!$K$222,MATCH("Purple",Sheet3!$A$1:$K$1,0),FALSE)*4,IF(VLOOKUP($O16,Sheet3!$A$1:'Sheet3'!$K$222,MATCH("Green",Sheet3!$A$1:$K$1,0),FALSE)&gt;0,VLOOKUP($O16,Sheet3!$A$1:'Sheet3'!$K$222,MATCH("Green",Sheet3!$A$1:$K$1,0),FALSE)*2,IF(VLOOKUP($O16,Sheet3!$A$1:'Sheet3'!$K$222,MATCH("White",Sheet3!$A$1:$K$1,0),FALSE)&gt;0,VLOOKUP($O16,Sheet3!$A$1:'Sheet3'!$K$222,MATCH("White",Sheet3!$A$1:$K$1,0),FALSE),IF(VLOOKUP($O16,Sheet3!$A$1:'Sheet3'!$K$222,MATCH("Yellow",Sheet3!$A$1:$K$1,0),FALSE)&gt;0,VLOOKUP($O16,Sheet3!$A$1:'Sheet3'!$K$222,MATCH("Yellow",Sheet3!$A$1:$K$1,0),FALSE)*5,0))))),0)/VLOOKUP($O16,Sheet3!$A$1:'Sheet3'!$K$222,MATCH("Challenge",Sheet3!$A$1:'Sheet3'!$K$1,0),FALSE),IFERROR(IF(VLOOKUP($O16,Sheet3!$A$1:'Sheet3'!$K$222,MATCH("Blue",Sheet3!$A$1:$K$1,0),FALSE)&gt;0,VLOOKUP($O16,Sheet3!$A$1:'Sheet3'!$K$222,MATCH("Blue",Sheet3!$A$1:$K$1,0),FALSE)*3,IF(VLOOKUP($O16,Sheet3!$A$1:'Sheet3'!$K$222,MATCH("Purple",Sheet3!$A$1:$K$1,0),FALSE)&gt;0,VLOOKUP($O16,Sheet3!$A$1:'Sheet3'!$K$222,MATCH("Purple",Sheet3!$A$1:$K$1,0),FALSE)*4,IF(VLOOKUP($O16,Sheet3!$A$1:'Sheet3'!$K$222,MATCH("Green",Sheet3!$A$1:$K$1,0),FALSE)&gt;0,VLOOKUP($O16,Sheet3!$A$1:'Sheet3'!$K$222,MATCH("Green",Sheet3!$A$1:$K$1,0),FALSE)*2,IF(VLOOKUP($O16,Sheet3!$A$1:'Sheet3'!$K$222,MATCH("White",Sheet3!$A$1:$K$1,0),FALSE)&gt;0,VLOOKUP($O16,Sheet3!$A$1:'Sheet3'!$K$222,MATCH("White",Sheet3!$A$1:$K$1,0),FALSE),IF(VLOOKUP($O16,Sheet3!$A$1:'Sheet3'!$K$222,MATCH("Yellow",Sheet3!$A$1:$K$1,0),FALSE)&gt;0,VLOOKUP($O16,Sheet3!$A$1:'Sheet3'!$K$222,MATCH("Yellow",Sheet3!$A$1:$K$1,0),FALSE)*5,0))))),0)),0)</f>
        <v>0</v>
      </c>
      <c r="AH16">
        <f>VLOOKUP($D16,Sheet3!$A$1:'Sheet3'!$K$222,4,FALSE)</f>
        <v>0</v>
      </c>
      <c r="AI16">
        <f>VLOOKUP($D16,Sheet3!$A$1:'Sheet3'!$K$222,5,FALSE)</f>
        <v>0</v>
      </c>
    </row>
    <row r="17" spans="1:35" x14ac:dyDescent="0.25">
      <c r="A17" t="s">
        <v>138</v>
      </c>
      <c r="B17">
        <f>INDEX('Ingredients(Full)'!$A$1:$AA$180,MATCH(Score!$A17,'Ingredients(Full)'!$A$1:$A$180,0),MATCH(Score!B$1,'Ingredients(Full)'!$A$1:$AA$1,0))</f>
        <v>1</v>
      </c>
      <c r="C17">
        <f t="shared" si="0"/>
        <v>1</v>
      </c>
      <c r="D17" t="str">
        <f>IF(D$1&lt;=$B17,INDEX('Ingredients(Full)'!$A$1:$AA$180,MATCH(Score!$A17,'Ingredients(Full)'!$A$1:$A$180,0),MATCH(Score!D$1,'Ingredients(Full)'!$A$1:$AA$1,0)),"")</f>
        <v>Mk 1 Neuro-Saav Electrobinoculars</v>
      </c>
      <c r="E17" t="str">
        <f>IF(E$1&lt;=$B17,INDEX('Ingredients(Full)'!$A$1:$AA$140,MATCH(Score!$A17,'Ingredients(Full)'!$A$1:$A$140,0),MATCH(Score!E$1,'Ingredients(Full)'!$A$1:$AA$1,0)),"")</f>
        <v/>
      </c>
      <c r="F17" t="str">
        <f>IF(F$1&lt;=$B17,INDEX('Ingredients(Full)'!$A$1:$AA$140,MATCH(Score!$A17,'Ingredients(Full)'!$A$1:$A$140,0),MATCH(Score!F$1,'Ingredients(Full)'!$A$1:$AA$1,0)),"")</f>
        <v/>
      </c>
      <c r="G17" t="str">
        <f>IF(G$1&lt;=$B17,INDEX('Ingredients(Full)'!$A$1:$AA$140,MATCH(Score!$A17,'Ingredients(Full)'!$A$1:$A$140,0),MATCH(Score!G$1,'Ingredients(Full)'!$A$1:$AA$1,0)),"")</f>
        <v/>
      </c>
      <c r="H17" t="str">
        <f>IF(H$1&lt;=$B17,INDEX('Ingredients(Full)'!$A$1:$AA$140,MATCH(Score!$A17,'Ingredients(Full)'!$A$1:$A$140,0),MATCH(Score!H$1,'Ingredients(Full)'!$A$1:$AA$1,0)),"")</f>
        <v/>
      </c>
      <c r="I17" t="str">
        <f>IF(I$1&lt;=$B17,INDEX('Ingredients(Full)'!$A$1:$AA$140,MATCH(Score!$A17,'Ingredients(Full)'!$A$1:$A$140,0),MATCH(Score!I$1,'Ingredients(Full)'!$A$1:$AA$1,0)),"")</f>
        <v/>
      </c>
      <c r="J17" t="str">
        <f>IF(J$1&lt;=$B17,INDEX('Ingredients(Full)'!$A$1:$AA$140,MATCH(Score!$A17,'Ingredients(Full)'!$A$1:$A$140,0),MATCH(Score!J$1,'Ingredients(Full)'!$A$1:$AA$1,0)),"")</f>
        <v/>
      </c>
      <c r="K17" t="str">
        <f>IF(K$1&lt;=$B17,INDEX('Ingredients(Full)'!$A$1:$AA$140,MATCH(Score!$A17,'Ingredients(Full)'!$A$1:$A$140,0),MATCH(Score!K$1,'Ingredients(Full)'!$A$1:$AA$1,0)),"")</f>
        <v/>
      </c>
      <c r="L17" t="str">
        <f>IF(L$1&lt;=$B17,INDEX('Ingredients(Full)'!$A$1:$AA$140,MATCH(Score!$A17,'Ingredients(Full)'!$A$1:$A$140,0),MATCH(Score!L$1,'Ingredients(Full)'!$A$1:$AA$1,0)),"")</f>
        <v/>
      </c>
      <c r="M17" t="str">
        <f>IF(M$1&lt;=$B17,INDEX('Ingredients(Full)'!$A$1:$AA$140,MATCH(Score!$A17,'Ingredients(Full)'!$A$1:$A$140,0),MATCH(Score!M$1,'Ingredients(Full)'!$A$1:$AA$1,0)),"")</f>
        <v/>
      </c>
      <c r="N17" t="str">
        <f>IF(N$1&lt;=$B17,INDEX('Ingredients(Full)'!$A$1:$AA$140,MATCH(Score!$A17,'Ingredients(Full)'!$A$1:$A$140,0),MATCH(Score!N$1,'Ingredients(Full)'!$A$1:$AA$1,0)),"")</f>
        <v/>
      </c>
      <c r="O17" t="str">
        <f>IF(O$1&lt;=$B17,INDEX('Ingredients(Full)'!$A$1:$AA$140,MATCH(Score!$A17,'Ingredients(Full)'!$A$1:$A$140,0),MATCH(Score!O$1,'Ingredients(Full)'!$A$1:$AA$1,0)),"")</f>
        <v/>
      </c>
      <c r="P17">
        <f>IF(VALUE(RIGHT(P$1,LEN(P$1)-1))&lt;=$B17,INDEX('Ingredients(Full)'!$A$1:$AA$140,MATCH(Score!$A17,'Ingredients(Full)'!$A$1:$A$140,0),MATCH(Score!P$1,'Ingredients(Full)'!$A$1:$AA$1,0)),"")</f>
        <v>1</v>
      </c>
      <c r="Q17" t="str">
        <f>IF(VALUE(RIGHT(Q$1,LEN(Q$1)-1))&lt;=$B17,INDEX('Ingredients(Full)'!$A$1:$AA$140,MATCH(Score!$A17,'Ingredients(Full)'!$A$1:$A$140,0),MATCH(Score!Q$1,'Ingredients(Full)'!$A$1:$AA$1,0)),"")</f>
        <v/>
      </c>
      <c r="R17" t="str">
        <f>IF(VALUE(RIGHT(R$1,LEN(R$1)-1))&lt;=$B17,INDEX('Ingredients(Full)'!$A$1:$AA$140,MATCH(Score!$A17,'Ingredients(Full)'!$A$1:$A$140,0),MATCH(Score!R$1,'Ingredients(Full)'!$A$1:$AA$1,0)),"")</f>
        <v/>
      </c>
      <c r="S17" t="str">
        <f>IF(VALUE(RIGHT(S$1,LEN(S$1)-1))&lt;=$B17,INDEX('Ingredients(Full)'!$A$1:$AA$140,MATCH(Score!$A17,'Ingredients(Full)'!$A$1:$A$140,0),MATCH(Score!S$1,'Ingredients(Full)'!$A$1:$AA$1,0)),"")</f>
        <v/>
      </c>
      <c r="T17" t="str">
        <f>IF(VALUE(RIGHT(T$1,LEN(T$1)-1))&lt;=$B17,INDEX('Ingredients(Full)'!$A$1:$AA$140,MATCH(Score!$A17,'Ingredients(Full)'!$A$1:$A$140,0),MATCH(Score!T$1,'Ingredients(Full)'!$A$1:$AA$1,0)),"")</f>
        <v/>
      </c>
      <c r="U17" t="str">
        <f>IF(VALUE(RIGHT(U$1,LEN(U$1)-1))&lt;=$B17,INDEX('Ingredients(Full)'!$A$1:$AA$140,MATCH(Score!$A17,'Ingredients(Full)'!$A$1:$A$140,0),MATCH(Score!U$1,'Ingredients(Full)'!$A$1:$AA$1,0)),"")</f>
        <v/>
      </c>
      <c r="V17" t="str">
        <f>IF(VALUE(RIGHT(V$1,LEN(V$1)-1))&lt;=$B17,INDEX('Ingredients(Full)'!$A$1:$AA$140,MATCH(Score!$A17,'Ingredients(Full)'!$A$1:$A$140,0),MATCH(Score!V$1,'Ingredients(Full)'!$A$1:$AA$1,0)),"")</f>
        <v/>
      </c>
      <c r="W17" t="str">
        <f>IF(VALUE(RIGHT(W$1,LEN(W$1)-1))&lt;=$B17,INDEX('Ingredients(Full)'!$A$1:$AA$140,MATCH(Score!$A17,'Ingredients(Full)'!$A$1:$A$140,0),MATCH(Score!W$1,'Ingredients(Full)'!$A$1:$AA$1,0)),"")</f>
        <v/>
      </c>
      <c r="X17" t="str">
        <f>IF(VALUE(RIGHT(X$1,LEN(X$1)-1))&lt;=$B17,INDEX('Ingredients(Full)'!$A$1:$AA$140,MATCH(Score!$A17,'Ingredients(Full)'!$A$1:$A$140,0),MATCH(Score!X$1,'Ingredients(Full)'!$A$1:$AA$1,0)),"")</f>
        <v/>
      </c>
      <c r="Y17" t="str">
        <f>IF(VALUE(RIGHT(Y$1,LEN(Y$1)-1))&lt;=$B17,INDEX('Ingredients(Full)'!$A$1:$AA$140,MATCH(Score!$A17,'Ingredients(Full)'!$A$1:$A$140,0),MATCH(Score!Y$1,'Ingredients(Full)'!$A$1:$AA$1,0)),"")</f>
        <v/>
      </c>
      <c r="Z17" t="str">
        <f>IF(VALUE(RIGHT(Z$1,LEN(Z$1)-1))&lt;=$B17,INDEX('Ingredients(Full)'!$A$1:$AA$140,MATCH(Score!$A17,'Ingredients(Full)'!$A$1:$A$140,0),MATCH(Score!Z$1,'Ingredients(Full)'!$A$1:$AA$1,0)),"")</f>
        <v/>
      </c>
      <c r="AA17" t="str">
        <f>IF(VALUE(RIGHT(AA$1,LEN(AA$1)-1))&lt;=$B17,INDEX('Ingredients(Full)'!$A$1:$AA$140,MATCH(Score!$A17,'Ingredients(Full)'!$A$1:$A$140,0),MATCH(Score!AA$1,'Ingredients(Full)'!$A$1:$AA$1,0)),"")</f>
        <v/>
      </c>
      <c r="AB17">
        <f>IFERROR(IF(VLOOKUP($D17,Sheet3!$A$1:'Sheet3'!$K$222,MATCH("Challenge",Sheet3!$A$1:'Sheet3'!$K$1,0),FALSE)&gt;=1,IFERROR(IF(VLOOKUP($D17,Sheet3!$A$1:'Sheet3'!$K$222,MATCH("Blue",Sheet3!$A$1:$K$1,0),FALSE)&gt;0,VLOOKUP($D17,Sheet3!$A$1:'Sheet3'!$K$222,MATCH("Blue",Sheet3!$A$1:$K$1,0),FALSE)*3,IF(VLOOKUP($D17,Sheet3!$A$1:'Sheet3'!$K$222,MATCH("Purple",Sheet3!$A$1:$K$1,0),FALSE)&gt;0,VLOOKUP($D17,Sheet3!$A$1:'Sheet3'!$K$222,MATCH("Purple",Sheet3!$A$1:$K$1,0),FALSE)*4,IF(VLOOKUP($D17,Sheet3!$A$1:'Sheet3'!$K$222,MATCH("Green",Sheet3!$A$1:$K$1,0),FALSE)&gt;0,VLOOKUP($D17,Sheet3!$A$1:'Sheet3'!$K$222,MATCH("Green",Sheet3!$A$1:$K$1,0),FALSE)*2,IF(VLOOKUP($D17,Sheet3!$A$1:'Sheet3'!$K$222,MATCH("White",Sheet3!$A$1:$K$1,0),FALSE)&gt;0,VLOOKUP($D17,Sheet3!$A$1:'Sheet3'!$K$222,MATCH("White",Sheet3!$A$1:$K$1,0),FALSE),IF(VLOOKUP($D17,Sheet3!$A$1:'Sheet3'!$K$222,MATCH("Yellow",Sheet3!$A$1:$K$1,0),FALSE)&gt;0,VLOOKUP($D17,Sheet3!$A$1:'Sheet3'!$K$222,MATCH("Yellow",Sheet3!$A$1:$K$1,0),FALSE)*2.5,0))))),0)/VLOOKUP($D17,Sheet3!$A$1:'Sheet3'!$K$222,MATCH("Challenge",Sheet3!$A$1:'Sheet3'!$K$1,0),FALSE),IFERROR(IF(VLOOKUP($D17,Sheet3!$A$1:'Sheet3'!$K$222,MATCH("Blue",Sheet3!$A$1:$K$1,0),FALSE)&gt;0,VLOOKUP($D17,Sheet3!$A$1:'Sheet3'!$K$222,MATCH("Blue",Sheet3!$A$1:$K$1,0),FALSE)*3,IF(VLOOKUP($D17,Sheet3!$A$1:'Sheet3'!$K$222,MATCH("Purple",Sheet3!$A$1:$K$1,0),FALSE)&gt;0,VLOOKUP($D17,Sheet3!$A$1:'Sheet3'!$K$222,MATCH("Purple",Sheet3!$A$1:$K$1,0),FALSE)*4,IF(VLOOKUP($D17,Sheet3!$A$1:'Sheet3'!$K$222,MATCH("Green",Sheet3!$A$1:$K$1,0),FALSE)&gt;0,VLOOKUP($D17,Sheet3!$A$1:'Sheet3'!$K$222,MATCH("Green",Sheet3!$A$1:$K$1,0),FALSE)*2,IF(VLOOKUP($D17,Sheet3!$A$1:'Sheet3'!$K$222,MATCH("White",Sheet3!$A$1:$K$1,0),FALSE)&gt;0,VLOOKUP($D17,Sheet3!$A$1:'Sheet3'!$K$222,MATCH("White",Sheet3!$A$1:$K$1,0),FALSE),IF(VLOOKUP($D17,Sheet3!$A$1:'Sheet3'!$K$222,MATCH("Yellow",Sheet3!$A$1:$K$1,0),FALSE)&gt;0,VLOOKUP($D17,Sheet3!$A$1:'Sheet3'!$K$222,MATCH("Yellow",Sheet3!$A$1:$K$1,0),FALSE)*2.5,0))))),0)),0)+IFERROR(IF(VLOOKUP($E17,Sheet3!$A$1:'Sheet3'!$K$222,MATCH("Challenge",Sheet3!$A$1:'Sheet3'!$K$1,0),FALSE)&gt;=1,IFERROR(IF(VLOOKUP($E17,Sheet3!$A$1:'Sheet3'!$K$222,MATCH("Blue",Sheet3!$A$1:$K$1,0),FALSE)&gt;0,VLOOKUP($E17,Sheet3!$A$1:'Sheet3'!$K$222,MATCH("Blue",Sheet3!$A$1:$K$1,0),FALSE)*3,IF(VLOOKUP($E17,Sheet3!$A$1:'Sheet3'!$K$222,MATCH("Purple",Sheet3!$A$1:$K$1,0),FALSE)&gt;0,VLOOKUP($E17,Sheet3!$A$1:'Sheet3'!$K$222,MATCH("Purple",Sheet3!$A$1:$K$1,0),FALSE)*4,IF(VLOOKUP($E17,Sheet3!$A$1:'Sheet3'!$K$222,MATCH("Green",Sheet3!$A$1:$K$1,0),FALSE)&gt;0,VLOOKUP($E17,Sheet3!$A$1:'Sheet3'!$K$222,MATCH("Green",Sheet3!$A$1:$K$1,0),FALSE)*2,IF(VLOOKUP($E17,Sheet3!$A$1:'Sheet3'!$K$222,MATCH("White",Sheet3!$A$1:$K$1,0),FALSE)&gt;0,VLOOKUP($E17,Sheet3!$A$1:'Sheet3'!$K$222,MATCH("White",Sheet3!$A$1:$K$1,0),FALSE),IF(VLOOKUP($E17,Sheet3!$A$1:'Sheet3'!$K$222,MATCH("Yellow",Sheet3!$A$1:$K$1,0),FALSE)&gt;0,VLOOKUP($E17,Sheet3!$A$1:'Sheet3'!$K$222,MATCH("Yellow",Sheet3!$A$1:$K$1,0),FALSE)*2.5,0))))),0)/VLOOKUP($E17,Sheet3!$A$1:'Sheet3'!$K$222,MATCH("Challenge",Sheet3!$A$1:'Sheet3'!$K$1,0),FALSE),IFERROR(IF(VLOOKUP($E17,Sheet3!$A$1:'Sheet3'!$K$222,MATCH("Blue",Sheet3!$A$1:$K$1,0),FALSE)&gt;0,VLOOKUP($E17,Sheet3!$A$1:'Sheet3'!$K$222,MATCH("Blue",Sheet3!$A$1:$K$1,0),FALSE)*3,IF(VLOOKUP($E17,Sheet3!$A$1:'Sheet3'!$K$222,MATCH("Purple",Sheet3!$A$1:$K$1,0),FALSE)&gt;0,VLOOKUP($E17,Sheet3!$A$1:'Sheet3'!$K$222,MATCH("Purple",Sheet3!$A$1:$K$1,0),FALSE)*4,IF(VLOOKUP($E17,Sheet3!$A$1:'Sheet3'!$K$222,MATCH("Green",Sheet3!$A$1:$K$1,0),FALSE)&gt;0,VLOOKUP($E17,Sheet3!$A$1:'Sheet3'!$K$222,MATCH("Green",Sheet3!$A$1:$K$1,0),FALSE)*2,IF(VLOOKUP($E17,Sheet3!$A$1:'Sheet3'!$K$222,MATCH("White",Sheet3!$A$1:$K$1,0),FALSE)&gt;0,VLOOKUP($E17,Sheet3!$A$1:'Sheet3'!$K$222,MATCH("White",Sheet3!$A$1:$K$1,0),FALSE),IF(VLOOKUP($E17,Sheet3!$A$1:'Sheet3'!$K$222,MATCH("Yellow",Sheet3!$A$1:$K$1,0),FALSE)&gt;0,VLOOKUP($E17,Sheet3!$A$1:'Sheet3'!$K$222,MATCH("Yellow",Sheet3!$A$1:$K$1,0),FALSE)*2.5,0))))),0)),0)</f>
        <v>1</v>
      </c>
      <c r="AC17">
        <f>IFERROR(IF(VLOOKUP($F17,Sheet3!$A$1:'Sheet3'!$K$222,MATCH("Challenge",Sheet3!$A$1:'Sheet3'!$K$1,0),FALSE)&gt;=1,IFERROR(IF(VLOOKUP($F17,Sheet3!$A$1:'Sheet3'!$K$222,MATCH("Blue",Sheet3!$A$1:$K$1,0),FALSE)&gt;0,VLOOKUP($F17,Sheet3!$A$1:'Sheet3'!$K$222,MATCH("Blue",Sheet3!$A$1:$K$1,0),FALSE)*3,IF(VLOOKUP($F17,Sheet3!$A$1:'Sheet3'!$K$222,MATCH("Purple",Sheet3!$A$1:$K$1,0),FALSE)&gt;0,VLOOKUP($F17,Sheet3!$A$1:'Sheet3'!$K$222,MATCH("Purple",Sheet3!$A$1:$K$1,0),FALSE)*4,IF(VLOOKUP($F17,Sheet3!$A$1:'Sheet3'!$K$222,MATCH("Green",Sheet3!$A$1:$K$1,0),FALSE)&gt;0,VLOOKUP($F17,Sheet3!$A$1:'Sheet3'!$K$222,MATCH("Green",Sheet3!$A$1:$K$1,0),FALSE)*2,IF(VLOOKUP($F17,Sheet3!$A$1:'Sheet3'!$K$222,MATCH("White",Sheet3!$A$1:$K$1,0),FALSE)&gt;0,VLOOKUP($F17,Sheet3!$A$1:'Sheet3'!$K$222,MATCH("White",Sheet3!$A$1:$K$1,0),FALSE),IF(VLOOKUP($F17,Sheet3!$A$1:'Sheet3'!$K$222,MATCH("Yellow",Sheet3!$A$1:$K$1,0),FALSE)&gt;0,VLOOKUP($F17,Sheet3!$A$1:'Sheet3'!$K$222,MATCH("Yellow",Sheet3!$A$1:$K$1,0),FALSE)*5,0))))),0)/VLOOKUP($F17,Sheet3!$A$1:'Sheet3'!$K$222,MATCH("Challenge",Sheet3!$A$1:'Sheet3'!$K$1,0),FALSE),IFERROR(IF(VLOOKUP($F17,Sheet3!$A$1:'Sheet3'!$K$222,MATCH("Blue",Sheet3!$A$1:$K$1,0),FALSE)&gt;0,VLOOKUP($F17,Sheet3!$A$1:'Sheet3'!$K$222,MATCH("Blue",Sheet3!$A$1:$K$1,0),FALSE)*3,IF(VLOOKUP($F17,Sheet3!$A$1:'Sheet3'!$K$222,MATCH("Purple",Sheet3!$A$1:$K$1,0),FALSE)&gt;0,VLOOKUP($F17,Sheet3!$A$1:'Sheet3'!$K$222,MATCH("Purple",Sheet3!$A$1:$K$1,0),FALSE)*4,IF(VLOOKUP($F17,Sheet3!$A$1:'Sheet3'!$K$222,MATCH("Green",Sheet3!$A$1:$K$1,0),FALSE)&gt;0,VLOOKUP($F17,Sheet3!$A$1:'Sheet3'!$K$222,MATCH("Green",Sheet3!$A$1:$K$1,0),FALSE)*2,IF(VLOOKUP($F17,Sheet3!$A$1:'Sheet3'!$K$222,MATCH("White",Sheet3!$A$1:$K$1,0),FALSE)&gt;0,VLOOKUP($F17,Sheet3!$A$1:'Sheet3'!$K$222,MATCH("White",Sheet3!$A$1:$K$1,0),FALSE),IF(VLOOKUP($F17,Sheet3!$A$1:'Sheet3'!$K$222,MATCH("Yellow",Sheet3!$A$1:$K$1,0),FALSE)&gt;0,VLOOKUP($F17,Sheet3!$A$1:'Sheet3'!$K$222,MATCH("Yellow",Sheet3!$A$1:$K$1,0),FALSE)*5,0))))),0)),0)+IFERROR(IF(VLOOKUP($G17,Sheet3!$A$1:'Sheet3'!$K$222,MATCH("Challenge",Sheet3!$A$1:'Sheet3'!$K$1,0),FALSE)&gt;=1,IFERROR(IF(VLOOKUP($G17,Sheet3!$A$1:'Sheet3'!$K$222,MATCH("Blue",Sheet3!$A$1:$K$1,0),FALSE)&gt;0,VLOOKUP($G17,Sheet3!$A$1:'Sheet3'!$K$222,MATCH("Blue",Sheet3!$A$1:$K$1,0),FALSE)*3,IF(VLOOKUP($G17,Sheet3!$A$1:'Sheet3'!$K$222,MATCH("Purple",Sheet3!$A$1:$K$1,0),FALSE)&gt;0,VLOOKUP($G17,Sheet3!$A$1:'Sheet3'!$K$222,MATCH("Purple",Sheet3!$A$1:$K$1,0),FALSE)*4,IF(VLOOKUP($G17,Sheet3!$A$1:'Sheet3'!$K$222,MATCH("Green",Sheet3!$A$1:$K$1,0),FALSE)&gt;0,VLOOKUP($G17,Sheet3!$A$1:'Sheet3'!$K$222,MATCH("Green",Sheet3!$A$1:$K$1,0),FALSE)*2,IF(VLOOKUP($G17,Sheet3!$A$1:'Sheet3'!$K$222,MATCH("White",Sheet3!$A$1:$K$1,0),FALSE)&gt;0,VLOOKUP($G17,Sheet3!$A$1:'Sheet3'!$K$222,MATCH("White",Sheet3!$A$1:$K$1,0),FALSE),IF(VLOOKUP($G17,Sheet3!$A$1:'Sheet3'!$K$222,MATCH("Yellow",Sheet3!$A$1:$K$1,0),FALSE)&gt;0,VLOOKUP($G17,Sheet3!$A$1:'Sheet3'!$K$222,MATCH("Yellow",Sheet3!$A$1:$K$1,0),FALSE)*5,0))))),0)/VLOOKUP($G17,Sheet3!$A$1:'Sheet3'!$K$222,MATCH("Challenge",Sheet3!$A$1:'Sheet3'!$K$1,0),FALSE),IFERROR(IF(VLOOKUP($G17,Sheet3!$A$1:'Sheet3'!$K$222,MATCH("Blue",Sheet3!$A$1:$K$1,0),FALSE)&gt;0,VLOOKUP($G17,Sheet3!$A$1:'Sheet3'!$K$222,MATCH("Blue",Sheet3!$A$1:$K$1,0),FALSE)*3,IF(VLOOKUP($G17,Sheet3!$A$1:'Sheet3'!$K$222,MATCH("Purple",Sheet3!$A$1:$K$1,0),FALSE)&gt;0,VLOOKUP($G17,Sheet3!$A$1:'Sheet3'!$K$222,MATCH("Purple",Sheet3!$A$1:$K$1,0),FALSE)*4,IF(VLOOKUP($G17,Sheet3!$A$1:'Sheet3'!$K$222,MATCH("Green",Sheet3!$A$1:$K$1,0),FALSE)&gt;0,VLOOKUP($G17,Sheet3!$A$1:'Sheet3'!$K$222,MATCH("Green",Sheet3!$A$1:$K$1,0),FALSE)*2,IF(VLOOKUP($G17,Sheet3!$A$1:'Sheet3'!$K$222,MATCH("White",Sheet3!$A$1:$K$1,0),FALSE)&gt;0,VLOOKUP($G17,Sheet3!$A$1:'Sheet3'!$K$222,MATCH("White",Sheet3!$A$1:$K$1,0),FALSE),IF(VLOOKUP($G17,Sheet3!$A$1:'Sheet3'!$K$222,MATCH("Yellow",Sheet3!$A$1:$K$1,0),FALSE)&gt;0,VLOOKUP($G17,Sheet3!$A$1:'Sheet3'!$K$222,MATCH("Yellow",Sheet3!$A$1:$K$1,0),FALSE)*5,0))))),0)),0)</f>
        <v>0</v>
      </c>
      <c r="AD17">
        <f>IFERROR(IF(VLOOKUP($H17,Sheet3!$A$1:'Sheet3'!$K$222,MATCH("Challenge",Sheet3!$A$1:'Sheet3'!$K$1,0),FALSE)&gt;=1,IFERROR(IF(VLOOKUP($H17,Sheet3!$A$1:'Sheet3'!$K$222,MATCH("Blue",Sheet3!$A$1:$K$1,0),FALSE)&gt;0,VLOOKUP($H17,Sheet3!$A$1:'Sheet3'!$K$222,MATCH("Blue",Sheet3!$A$1:$K$1,0),FALSE)*3,IF(VLOOKUP($H17,Sheet3!$A$1:'Sheet3'!$K$222,MATCH("Purple",Sheet3!$A$1:$K$1,0),FALSE)&gt;0,VLOOKUP($H17,Sheet3!$A$1:'Sheet3'!$K$222,MATCH("Purple",Sheet3!$A$1:$K$1,0),FALSE)*4,IF(VLOOKUP($H17,Sheet3!$A$1:'Sheet3'!$K$222,MATCH("Green",Sheet3!$A$1:$K$1,0),FALSE)&gt;0,VLOOKUP($H17,Sheet3!$A$1:'Sheet3'!$K$222,MATCH("Green",Sheet3!$A$1:$K$1,0),FALSE)*2,IF(VLOOKUP($H17,Sheet3!$A$1:'Sheet3'!$K$222,MATCH("White",Sheet3!$A$1:$K$1,0),FALSE)&gt;0,VLOOKUP($H17,Sheet3!$A$1:'Sheet3'!$K$222,MATCH("White",Sheet3!$A$1:$K$1,0),FALSE),IF(VLOOKUP($H17,Sheet3!$A$1:'Sheet3'!$K$222,MATCH("Yellow",Sheet3!$A$1:$K$1,0),FALSE)&gt;0,VLOOKUP($H17,Sheet3!$A$1:'Sheet3'!$K$222,MATCH("Yellow",Sheet3!$A$1:$K$1,0),FALSE)*5,0))))),0)/VLOOKUP($H17,Sheet3!$A$1:'Sheet3'!$K$222,MATCH("Challenge",Sheet3!$A$1:'Sheet3'!$K$1,0),FALSE),IFERROR(IF(VLOOKUP($H17,Sheet3!$A$1:'Sheet3'!$K$222,MATCH("Blue",Sheet3!$A$1:$K$1,0),FALSE)&gt;0,VLOOKUP($H17,Sheet3!$A$1:'Sheet3'!$K$222,MATCH("Blue",Sheet3!$A$1:$K$1,0),FALSE)*3,IF(VLOOKUP($H17,Sheet3!$A$1:'Sheet3'!$K$222,MATCH("Purple",Sheet3!$A$1:$K$1,0),FALSE)&gt;0,VLOOKUP($H17,Sheet3!$A$1:'Sheet3'!$K$222,MATCH("Purple",Sheet3!$A$1:$K$1,0),FALSE)*4,IF(VLOOKUP($H17,Sheet3!$A$1:'Sheet3'!$K$222,MATCH("Green",Sheet3!$A$1:$K$1,0),FALSE)&gt;0,VLOOKUP($H17,Sheet3!$A$1:'Sheet3'!$K$222,MATCH("Green",Sheet3!$A$1:$K$1,0),FALSE)*2,IF(VLOOKUP($H17,Sheet3!$A$1:'Sheet3'!$K$222,MATCH("White",Sheet3!$A$1:$K$1,0),FALSE)&gt;0,VLOOKUP($H17,Sheet3!$A$1:'Sheet3'!$K$222,MATCH("White",Sheet3!$A$1:$K$1,0),FALSE),IF(VLOOKUP($H17,Sheet3!$A$1:'Sheet3'!$K$222,MATCH("Yellow",Sheet3!$A$1:$K$1,0),FALSE)&gt;0,VLOOKUP($H17,Sheet3!$A$1:'Sheet3'!$K$222,MATCH("Yellow",Sheet3!$A$1:$K$1,0),FALSE)*5,0))))),0)),0)+IFERROR(IF(VLOOKUP($I17,Sheet3!$A$1:'Sheet3'!$K$222,MATCH("Challenge",Sheet3!$A$1:'Sheet3'!$K$1,0),FALSE)&gt;=1,IFERROR(IF(VLOOKUP($I17,Sheet3!$A$1:'Sheet3'!$K$222,MATCH("Blue",Sheet3!$A$1:$K$1,0),FALSE)&gt;0,VLOOKUP($I17,Sheet3!$A$1:'Sheet3'!$K$222,MATCH("Blue",Sheet3!$A$1:$K$1,0),FALSE)*3,IF(VLOOKUP($I17,Sheet3!$A$1:'Sheet3'!$K$222,MATCH("Purple",Sheet3!$A$1:$K$1,0),FALSE)&gt;0,VLOOKUP($I17,Sheet3!$A$1:'Sheet3'!$K$222,MATCH("Purple",Sheet3!$A$1:$K$1,0),FALSE)*4,IF(VLOOKUP($I17,Sheet3!$A$1:'Sheet3'!$K$222,MATCH("Green",Sheet3!$A$1:$K$1,0),FALSE)&gt;0,VLOOKUP($I17,Sheet3!$A$1:'Sheet3'!$K$222,MATCH("Green",Sheet3!$A$1:$K$1,0),FALSE)*2,IF(VLOOKUP($I17,Sheet3!$A$1:'Sheet3'!$K$222,MATCH("White",Sheet3!$A$1:$K$1,0),FALSE)&gt;0,VLOOKUP($I17,Sheet3!$A$1:'Sheet3'!$K$222,MATCH("White",Sheet3!$A$1:$K$1,0),FALSE),IF(VLOOKUP($I17,Sheet3!$A$1:'Sheet3'!$K$222,MATCH("Yellow",Sheet3!$A$1:$K$1,0),FALSE)&gt;0,VLOOKUP($I17,Sheet3!$A$1:'Sheet3'!$K$222,MATCH("Yellow",Sheet3!$A$1:$K$1,0),FALSE)*5,0))))),0)/VLOOKUP($I17,Sheet3!$A$1:'Sheet3'!$K$222,MATCH("Challenge",Sheet3!$A$1:'Sheet3'!$K$1,0),FALSE),IFERROR(IF(VLOOKUP($I17,Sheet3!$A$1:'Sheet3'!$K$222,MATCH("Blue",Sheet3!$A$1:$K$1,0),FALSE)&gt;0,VLOOKUP($I17,Sheet3!$A$1:'Sheet3'!$K$222,MATCH("Blue",Sheet3!$A$1:$K$1,0),FALSE)*3,IF(VLOOKUP($I17,Sheet3!$A$1:'Sheet3'!$K$222,MATCH("Purple",Sheet3!$A$1:$K$1,0),FALSE)&gt;0,VLOOKUP($I17,Sheet3!$A$1:'Sheet3'!$K$222,MATCH("Purple",Sheet3!$A$1:$K$1,0),FALSE)*4,IF(VLOOKUP($I17,Sheet3!$A$1:'Sheet3'!$K$222,MATCH("Green",Sheet3!$A$1:$K$1,0),FALSE)&gt;0,VLOOKUP($I17,Sheet3!$A$1:'Sheet3'!$K$222,MATCH("Green",Sheet3!$A$1:$K$1,0),FALSE)*2,IF(VLOOKUP($I17,Sheet3!$A$1:'Sheet3'!$K$222,MATCH("White",Sheet3!$A$1:$K$1,0),FALSE)&gt;0,VLOOKUP($I17,Sheet3!$A$1:'Sheet3'!$K$222,MATCH("White",Sheet3!$A$1:$K$1,0),FALSE),IF(VLOOKUP($I17,Sheet3!$A$1:'Sheet3'!$K$222,MATCH("Yellow",Sheet3!$A$1:$K$1,0),FALSE)&gt;0,VLOOKUP($I17,Sheet3!$A$1:'Sheet3'!$K$222,MATCH("Yellow",Sheet3!$A$1:$K$1,0),FALSE)*5,0))))),0)),0)</f>
        <v>0</v>
      </c>
      <c r="AE17">
        <f>IFERROR(IF(VLOOKUP($J17,Sheet3!$A$1:'Sheet3'!$K$222,MATCH("Challenge",Sheet3!$A$1:'Sheet3'!$K$1,0),FALSE)&gt;=1,IFERROR(IF(VLOOKUP($J17,Sheet3!$A$1:'Sheet3'!$K$222,MATCH("Blue",Sheet3!$A$1:$K$1,0),FALSE)&gt;0,VLOOKUP($J17,Sheet3!$A$1:'Sheet3'!$K$222,MATCH("Blue",Sheet3!$A$1:$K$1,0),FALSE)*3,IF(VLOOKUP($J17,Sheet3!$A$1:'Sheet3'!$K$222,MATCH("Purple",Sheet3!$A$1:$K$1,0),FALSE)&gt;0,VLOOKUP($J17,Sheet3!$A$1:'Sheet3'!$K$222,MATCH("Purple",Sheet3!$A$1:$K$1,0),FALSE)*4,IF(VLOOKUP($J17,Sheet3!$A$1:'Sheet3'!$K$222,MATCH("Green",Sheet3!$A$1:$K$1,0),FALSE)&gt;0,VLOOKUP($J17,Sheet3!$A$1:'Sheet3'!$K$222,MATCH("Green",Sheet3!$A$1:$K$1,0),FALSE)*2,IF(VLOOKUP($J17,Sheet3!$A$1:'Sheet3'!$K$222,MATCH("White",Sheet3!$A$1:$K$1,0),FALSE)&gt;0,VLOOKUP($J17,Sheet3!$A$1:'Sheet3'!$K$222,MATCH("White",Sheet3!$A$1:$K$1,0),FALSE),IF(VLOOKUP($J17,Sheet3!$A$1:'Sheet3'!$K$222,MATCH("Yellow",Sheet3!$A$1:$K$1,0),FALSE)&gt;0,VLOOKUP($J17,Sheet3!$A$1:'Sheet3'!$K$222,MATCH("Yellow",Sheet3!$A$1:$K$1,0),FALSE)*5,0))))),0)/VLOOKUP($J17,Sheet3!$A$1:'Sheet3'!$K$222,MATCH("Challenge",Sheet3!$A$1:'Sheet3'!$K$1,0),FALSE),IFERROR(IF(VLOOKUP($J17,Sheet3!$A$1:'Sheet3'!$K$222,MATCH("Blue",Sheet3!$A$1:$K$1,0),FALSE)&gt;0,VLOOKUP($J17,Sheet3!$A$1:'Sheet3'!$K$222,MATCH("Blue",Sheet3!$A$1:$K$1,0),FALSE)*3,IF(VLOOKUP($J17,Sheet3!$A$1:'Sheet3'!$K$222,MATCH("Purple",Sheet3!$A$1:$K$1,0),FALSE)&gt;0,VLOOKUP($J17,Sheet3!$A$1:'Sheet3'!$K$222,MATCH("Purple",Sheet3!$A$1:$K$1,0),FALSE)*4,IF(VLOOKUP($J17,Sheet3!$A$1:'Sheet3'!$K$222,MATCH("Green",Sheet3!$A$1:$K$1,0),FALSE)&gt;0,VLOOKUP($J17,Sheet3!$A$1:'Sheet3'!$K$222,MATCH("Green",Sheet3!$A$1:$K$1,0),FALSE)*2,IF(VLOOKUP($J17,Sheet3!$A$1:'Sheet3'!$K$222,MATCH("White",Sheet3!$A$1:$K$1,0),FALSE)&gt;0,VLOOKUP($J17,Sheet3!$A$1:'Sheet3'!$K$222,MATCH("White",Sheet3!$A$1:$K$1,0),FALSE),IF(VLOOKUP($J17,Sheet3!$A$1:'Sheet3'!$K$222,MATCH("Yellow",Sheet3!$A$1:$K$1,0),FALSE)&gt;0,VLOOKUP($J17,Sheet3!$A$1:'Sheet3'!$K$222,MATCH("Yellow",Sheet3!$A$1:$K$1,0),FALSE)*5,0))))),0)),0)+IFERROR(IF(VLOOKUP($K17,Sheet3!$A$1:'Sheet3'!$K$222,MATCH("Challenge",Sheet3!$A$1:'Sheet3'!$K$1,0),FALSE)&gt;=1,IFERROR(IF(VLOOKUP($K17,Sheet3!$A$1:'Sheet3'!$K$222,MATCH("Blue",Sheet3!$A$1:$K$1,0),FALSE)&gt;0,VLOOKUP($K17,Sheet3!$A$1:'Sheet3'!$K$222,MATCH("Blue",Sheet3!$A$1:$K$1,0),FALSE)*3,IF(VLOOKUP($K17,Sheet3!$A$1:'Sheet3'!$K$222,MATCH("Purple",Sheet3!$A$1:$K$1,0),FALSE)&gt;0,VLOOKUP($K17,Sheet3!$A$1:'Sheet3'!$K$222,MATCH("Purple",Sheet3!$A$1:$K$1,0),FALSE)*4,IF(VLOOKUP($K17,Sheet3!$A$1:'Sheet3'!$K$222,MATCH("Green",Sheet3!$A$1:$K$1,0),FALSE)&gt;0,VLOOKUP($K17,Sheet3!$A$1:'Sheet3'!$K$222,MATCH("Green",Sheet3!$A$1:$K$1,0),FALSE)*2,IF(VLOOKUP($K17,Sheet3!$A$1:'Sheet3'!$K$222,MATCH("White",Sheet3!$A$1:$K$1,0),FALSE)&gt;0,VLOOKUP($K17,Sheet3!$A$1:'Sheet3'!$K$222,MATCH("White",Sheet3!$A$1:$K$1,0),FALSE),IF(VLOOKUP($K17,Sheet3!$A$1:'Sheet3'!$K$222,MATCH("Yellow",Sheet3!$A$1:$K$1,0),FALSE)&gt;0,VLOOKUP($K17,Sheet3!$A$1:'Sheet3'!$K$222,MATCH("Yellow",Sheet3!$A$1:$K$1,0),FALSE)*5,0))))),0)/VLOOKUP($K17,Sheet3!$A$1:'Sheet3'!$K$222,MATCH("Challenge",Sheet3!$A$1:'Sheet3'!$K$1,0),FALSE),IFERROR(IF(VLOOKUP($K17,Sheet3!$A$1:'Sheet3'!$K$222,MATCH("Blue",Sheet3!$A$1:$K$1,0),FALSE)&gt;0,VLOOKUP($K17,Sheet3!$A$1:'Sheet3'!$K$222,MATCH("Blue",Sheet3!$A$1:$K$1,0),FALSE)*3,IF(VLOOKUP($K17,Sheet3!$A$1:'Sheet3'!$K$222,MATCH("Purple",Sheet3!$A$1:$K$1,0),FALSE)&gt;0,VLOOKUP($K17,Sheet3!$A$1:'Sheet3'!$K$222,MATCH("Purple",Sheet3!$A$1:$K$1,0),FALSE)*4,IF(VLOOKUP($K17,Sheet3!$A$1:'Sheet3'!$K$222,MATCH("Green",Sheet3!$A$1:$K$1,0),FALSE)&gt;0,VLOOKUP($K17,Sheet3!$A$1:'Sheet3'!$K$222,MATCH("Green",Sheet3!$A$1:$K$1,0),FALSE)*2,IF(VLOOKUP($K17,Sheet3!$A$1:'Sheet3'!$K$222,MATCH("White",Sheet3!$A$1:$K$1,0),FALSE)&gt;0,VLOOKUP($K17,Sheet3!$A$1:'Sheet3'!$K$222,MATCH("White",Sheet3!$A$1:$K$1,0),FALSE),IF(VLOOKUP($K17,Sheet3!$A$1:'Sheet3'!$K$222,MATCH("Yellow",Sheet3!$A$1:$K$1,0),FALSE)&gt;0,VLOOKUP($K17,Sheet3!$A$1:'Sheet3'!$K$222,MATCH("Yellow",Sheet3!$A$1:$K$1,0),FALSE)*5,0))))),0)),0)</f>
        <v>0</v>
      </c>
      <c r="AF17">
        <f>IFERROR(IF(VLOOKUP($L17,Sheet3!$A$1:'Sheet3'!$K$222,MATCH("Challenge",Sheet3!$A$1:'Sheet3'!$K$1,0),FALSE)&gt;=1,IFERROR(IF(VLOOKUP($L17,Sheet3!$A$1:'Sheet3'!$K$222,MATCH("Blue",Sheet3!$A$1:$K$1,0),FALSE)&gt;0,VLOOKUP($L17,Sheet3!$A$1:'Sheet3'!$K$222,MATCH("Blue",Sheet3!$A$1:$K$1,0),FALSE)*3,IF(VLOOKUP($L17,Sheet3!$A$1:'Sheet3'!$K$222,MATCH("Purple",Sheet3!$A$1:$K$1,0),FALSE)&gt;0,VLOOKUP($L17,Sheet3!$A$1:'Sheet3'!$K$222,MATCH("Purple",Sheet3!$A$1:$K$1,0),FALSE)*4,IF(VLOOKUP($L17,Sheet3!$A$1:'Sheet3'!$K$222,MATCH("Green",Sheet3!$A$1:$K$1,0),FALSE)&gt;0,VLOOKUP($L17,Sheet3!$A$1:'Sheet3'!$K$222,MATCH("Green",Sheet3!$A$1:$K$1,0),FALSE)*2,IF(VLOOKUP($L17,Sheet3!$A$1:'Sheet3'!$K$222,MATCH("White",Sheet3!$A$1:$K$1,0),FALSE)&gt;0,VLOOKUP($L17,Sheet3!$A$1:'Sheet3'!$K$222,MATCH("White",Sheet3!$A$1:$K$1,0),FALSE),IF(VLOOKUP($L17,Sheet3!$A$1:'Sheet3'!$K$222,MATCH("Yellow",Sheet3!$A$1:$K$1,0),FALSE)&gt;0,VLOOKUP($L17,Sheet3!$A$1:'Sheet3'!$K$222,MATCH("Yellow",Sheet3!$A$1:$K$1,0),FALSE)*5,0))))),0)/VLOOKUP($L17,Sheet3!$A$1:'Sheet3'!$K$222,MATCH("Challenge",Sheet3!$A$1:'Sheet3'!$K$1,0),FALSE),IFERROR(IF(VLOOKUP($L17,Sheet3!$A$1:'Sheet3'!$K$222,MATCH("Blue",Sheet3!$A$1:$K$1,0),FALSE)&gt;0,VLOOKUP($L17,Sheet3!$A$1:'Sheet3'!$K$222,MATCH("Blue",Sheet3!$A$1:$K$1,0),FALSE)*3,IF(VLOOKUP($L17,Sheet3!$A$1:'Sheet3'!$K$222,MATCH("Purple",Sheet3!$A$1:$K$1,0),FALSE)&gt;0,VLOOKUP($L17,Sheet3!$A$1:'Sheet3'!$K$222,MATCH("Purple",Sheet3!$A$1:$K$1,0),FALSE)*4,IF(VLOOKUP($L17,Sheet3!$A$1:'Sheet3'!$K$222,MATCH("Green",Sheet3!$A$1:$K$1,0),FALSE)&gt;0,VLOOKUP($L17,Sheet3!$A$1:'Sheet3'!$K$222,MATCH("Green",Sheet3!$A$1:$K$1,0),FALSE)*2,IF(VLOOKUP($L17,Sheet3!$A$1:'Sheet3'!$K$222,MATCH("White",Sheet3!$A$1:$K$1,0),FALSE)&gt;0,VLOOKUP($L17,Sheet3!$A$1:'Sheet3'!$K$222,MATCH("White",Sheet3!$A$1:$K$1,0),FALSE),IF(VLOOKUP($L17,Sheet3!$A$1:'Sheet3'!$K$222,MATCH("Yellow",Sheet3!$A$1:$K$1,0),FALSE)&gt;0,VLOOKUP($L17,Sheet3!$A$1:'Sheet3'!$K$222,MATCH("Yellow",Sheet3!$A$1:$K$1,0),FALSE)*5,0))))),0)),0)+IFERROR(IF(VLOOKUP($M17,Sheet3!$A$1:'Sheet3'!$K$222,MATCH("Challenge",Sheet3!$A$1:'Sheet3'!$K$1,0),FALSE)&gt;=1,IFERROR(IF(VLOOKUP($M17,Sheet3!$A$1:'Sheet3'!$K$222,MATCH("Blue",Sheet3!$A$1:$K$1,0),FALSE)&gt;0,VLOOKUP($M17,Sheet3!$A$1:'Sheet3'!$K$222,MATCH("Blue",Sheet3!$A$1:$K$1,0),FALSE)*3,IF(VLOOKUP($M17,Sheet3!$A$1:'Sheet3'!$K$222,MATCH("Purple",Sheet3!$A$1:$K$1,0),FALSE)&gt;0,VLOOKUP($M17,Sheet3!$A$1:'Sheet3'!$K$222,MATCH("Purple",Sheet3!$A$1:$K$1,0),FALSE)*4,IF(VLOOKUP($M17,Sheet3!$A$1:'Sheet3'!$K$222,MATCH("Green",Sheet3!$A$1:$K$1,0),FALSE)&gt;0,VLOOKUP($M17,Sheet3!$A$1:'Sheet3'!$K$222,MATCH("Green",Sheet3!$A$1:$K$1,0),FALSE)*2,IF(VLOOKUP($M17,Sheet3!$A$1:'Sheet3'!$K$222,MATCH("White",Sheet3!$A$1:$K$1,0),FALSE)&gt;0,VLOOKUP($M17,Sheet3!$A$1:'Sheet3'!$K$222,MATCH("White",Sheet3!$A$1:$K$1,0),FALSE),IF(VLOOKUP($M17,Sheet3!$A$1:'Sheet3'!$K$222,MATCH("Yellow",Sheet3!$A$1:$K$1,0),FALSE)&gt;0,VLOOKUP($M17,Sheet3!$A$1:'Sheet3'!$K$222,MATCH("Yellow",Sheet3!$A$1:$K$1,0),FALSE)*5,0))))),0)/VLOOKUP($M17,Sheet3!$A$1:'Sheet3'!$K$222,MATCH("Challenge",Sheet3!$A$1:'Sheet3'!$K$1,0),FALSE),IFERROR(IF(VLOOKUP($M17,Sheet3!$A$1:'Sheet3'!$K$222,MATCH("Blue",Sheet3!$A$1:$K$1,0),FALSE)&gt;0,VLOOKUP($M17,Sheet3!$A$1:'Sheet3'!$K$222,MATCH("Blue",Sheet3!$A$1:$K$1,0),FALSE)*3,IF(VLOOKUP($M17,Sheet3!$A$1:'Sheet3'!$K$222,MATCH("Purple",Sheet3!$A$1:$K$1,0),FALSE)&gt;0,VLOOKUP($M17,Sheet3!$A$1:'Sheet3'!$K$222,MATCH("Purple",Sheet3!$A$1:$K$1,0),FALSE)*4,IF(VLOOKUP($M17,Sheet3!$A$1:'Sheet3'!$K$222,MATCH("Green",Sheet3!$A$1:$K$1,0),FALSE)&gt;0,VLOOKUP($M17,Sheet3!$A$1:'Sheet3'!$K$222,MATCH("Green",Sheet3!$A$1:$K$1,0),FALSE)*2,IF(VLOOKUP($M17,Sheet3!$A$1:'Sheet3'!$K$222,MATCH("White",Sheet3!$A$1:$K$1,0),FALSE)&gt;0,VLOOKUP($M17,Sheet3!$A$1:'Sheet3'!$K$222,MATCH("White",Sheet3!$A$1:$K$1,0),FALSE),IF(VLOOKUP($M17,Sheet3!$A$1:'Sheet3'!$K$222,MATCH("Yellow",Sheet3!$A$1:$K$1,0),FALSE)&gt;0,VLOOKUP($M17,Sheet3!$A$1:'Sheet3'!$K$222,MATCH("Yellow",Sheet3!$A$1:$K$1,0),FALSE)*5,0))))),0)),0)</f>
        <v>0</v>
      </c>
      <c r="AG17">
        <f>IFERROR(IF(VLOOKUP($N17,Sheet3!$A$1:'Sheet3'!$K$222,MATCH("Challenge",Sheet3!$A$1:'Sheet3'!$K$1,0),FALSE)&gt;=1,IFERROR(IF(VLOOKUP($N17,Sheet3!$A$1:'Sheet3'!$K$222,MATCH("Blue",Sheet3!$A$1:$K$1,0),FALSE)&gt;0,VLOOKUP($N17,Sheet3!$A$1:'Sheet3'!$K$222,MATCH("Blue",Sheet3!$A$1:$K$1,0),FALSE)*3,IF(VLOOKUP($N17,Sheet3!$A$1:'Sheet3'!$K$222,MATCH("Purple",Sheet3!$A$1:$K$1,0),FALSE)&gt;0,VLOOKUP($N17,Sheet3!$A$1:'Sheet3'!$K$222,MATCH("Purple",Sheet3!$A$1:$K$1,0),FALSE)*4,IF(VLOOKUP($N17,Sheet3!$A$1:'Sheet3'!$K$222,MATCH("Green",Sheet3!$A$1:$K$1,0),FALSE)&gt;0,VLOOKUP($N17,Sheet3!$A$1:'Sheet3'!$K$222,MATCH("Green",Sheet3!$A$1:$K$1,0),FALSE)*2,IF(VLOOKUP($N17,Sheet3!$A$1:'Sheet3'!$K$222,MATCH("White",Sheet3!$A$1:$K$1,0),FALSE)&gt;0,VLOOKUP($N17,Sheet3!$A$1:'Sheet3'!$K$222,MATCH("White",Sheet3!$A$1:$K$1,0),FALSE),IF(VLOOKUP($N17,Sheet3!$A$1:'Sheet3'!$K$222,MATCH("Yellow",Sheet3!$A$1:$K$1,0),FALSE)&gt;0,VLOOKUP($N17,Sheet3!$A$1:'Sheet3'!$K$222,MATCH("Yellow",Sheet3!$A$1:$K$1,0),FALSE)*5,0))))),0)/VLOOKUP($N17,Sheet3!$A$1:'Sheet3'!$K$222,MATCH("Challenge",Sheet3!$A$1:'Sheet3'!$K$1,0),FALSE),IFERROR(IF(VLOOKUP($N17,Sheet3!$A$1:'Sheet3'!$K$222,MATCH("Blue",Sheet3!$A$1:$K$1,0),FALSE)&gt;0,VLOOKUP($N17,Sheet3!$A$1:'Sheet3'!$K$222,MATCH("Blue",Sheet3!$A$1:$K$1,0),FALSE)*3,IF(VLOOKUP($N17,Sheet3!$A$1:'Sheet3'!$K$222,MATCH("Purple",Sheet3!$A$1:$K$1,0),FALSE)&gt;0,VLOOKUP($N17,Sheet3!$A$1:'Sheet3'!$K$222,MATCH("Purple",Sheet3!$A$1:$K$1,0),FALSE)*4,IF(VLOOKUP($N17,Sheet3!$A$1:'Sheet3'!$K$222,MATCH("Green",Sheet3!$A$1:$K$1,0),FALSE)&gt;0,VLOOKUP($N17,Sheet3!$A$1:'Sheet3'!$K$222,MATCH("Green",Sheet3!$A$1:$K$1,0),FALSE)*2,IF(VLOOKUP($N17,Sheet3!$A$1:'Sheet3'!$K$222,MATCH("White",Sheet3!$A$1:$K$1,0),FALSE)&gt;0,VLOOKUP($N17,Sheet3!$A$1:'Sheet3'!$K$222,MATCH("White",Sheet3!$A$1:$K$1,0),FALSE),IF(VLOOKUP($N17,Sheet3!$A$1:'Sheet3'!$K$222,MATCH("Yellow",Sheet3!$A$1:$K$1,0),FALSE)&gt;0,VLOOKUP($N17,Sheet3!$A$1:'Sheet3'!$K$222,MATCH("Yellow",Sheet3!$A$1:$K$1,0),FALSE)*5,0))))),0)),0)+IFERROR(IF(VLOOKUP($O17,Sheet3!$A$1:'Sheet3'!$K$222,MATCH("Challenge",Sheet3!$A$1:'Sheet3'!$K$1,0),FALSE)&gt;=1,IFERROR(IF(VLOOKUP($O17,Sheet3!$A$1:'Sheet3'!$K$222,MATCH("Blue",Sheet3!$A$1:$K$1,0),FALSE)&gt;0,VLOOKUP($O17,Sheet3!$A$1:'Sheet3'!$K$222,MATCH("Blue",Sheet3!$A$1:$K$1,0),FALSE)*3,IF(VLOOKUP($O17,Sheet3!$A$1:'Sheet3'!$K$222,MATCH("Purple",Sheet3!$A$1:$K$1,0),FALSE)&gt;0,VLOOKUP($O17,Sheet3!$A$1:'Sheet3'!$K$222,MATCH("Purple",Sheet3!$A$1:$K$1,0),FALSE)*4,IF(VLOOKUP($O17,Sheet3!$A$1:'Sheet3'!$K$222,MATCH("Green",Sheet3!$A$1:$K$1,0),FALSE)&gt;0,VLOOKUP($O17,Sheet3!$A$1:'Sheet3'!$K$222,MATCH("Green",Sheet3!$A$1:$K$1,0),FALSE)*2,IF(VLOOKUP($O17,Sheet3!$A$1:'Sheet3'!$K$222,MATCH("White",Sheet3!$A$1:$K$1,0),FALSE)&gt;0,VLOOKUP($O17,Sheet3!$A$1:'Sheet3'!$K$222,MATCH("White",Sheet3!$A$1:$K$1,0),FALSE),IF(VLOOKUP($O17,Sheet3!$A$1:'Sheet3'!$K$222,MATCH("Yellow",Sheet3!$A$1:$K$1,0),FALSE)&gt;0,VLOOKUP($O17,Sheet3!$A$1:'Sheet3'!$K$222,MATCH("Yellow",Sheet3!$A$1:$K$1,0),FALSE)*5,0))))),0)/VLOOKUP($O17,Sheet3!$A$1:'Sheet3'!$K$222,MATCH("Challenge",Sheet3!$A$1:'Sheet3'!$K$1,0),FALSE),IFERROR(IF(VLOOKUP($O17,Sheet3!$A$1:'Sheet3'!$K$222,MATCH("Blue",Sheet3!$A$1:$K$1,0),FALSE)&gt;0,VLOOKUP($O17,Sheet3!$A$1:'Sheet3'!$K$222,MATCH("Blue",Sheet3!$A$1:$K$1,0),FALSE)*3,IF(VLOOKUP($O17,Sheet3!$A$1:'Sheet3'!$K$222,MATCH("Purple",Sheet3!$A$1:$K$1,0),FALSE)&gt;0,VLOOKUP($O17,Sheet3!$A$1:'Sheet3'!$K$222,MATCH("Purple",Sheet3!$A$1:$K$1,0),FALSE)*4,IF(VLOOKUP($O17,Sheet3!$A$1:'Sheet3'!$K$222,MATCH("Green",Sheet3!$A$1:$K$1,0),FALSE)&gt;0,VLOOKUP($O17,Sheet3!$A$1:'Sheet3'!$K$222,MATCH("Green",Sheet3!$A$1:$K$1,0),FALSE)*2,IF(VLOOKUP($O17,Sheet3!$A$1:'Sheet3'!$K$222,MATCH("White",Sheet3!$A$1:$K$1,0),FALSE)&gt;0,VLOOKUP($O17,Sheet3!$A$1:'Sheet3'!$K$222,MATCH("White",Sheet3!$A$1:$K$1,0),FALSE),IF(VLOOKUP($O17,Sheet3!$A$1:'Sheet3'!$K$222,MATCH("Yellow",Sheet3!$A$1:$K$1,0),FALSE)&gt;0,VLOOKUP($O17,Sheet3!$A$1:'Sheet3'!$K$222,MATCH("Yellow",Sheet3!$A$1:$K$1,0),FALSE)*5,0))))),0)),0)</f>
        <v>0</v>
      </c>
      <c r="AH17">
        <f>VLOOKUP($D17,Sheet3!$A$1:'Sheet3'!$K$222,4,FALSE)</f>
        <v>0</v>
      </c>
      <c r="AI17">
        <f>VLOOKUP($D17,Sheet3!$A$1:'Sheet3'!$K$222,5,FALSE)</f>
        <v>0</v>
      </c>
    </row>
    <row r="18" spans="1:35" x14ac:dyDescent="0.25">
      <c r="A18" t="s">
        <v>127</v>
      </c>
      <c r="B18">
        <f>INDEX('Ingredients(Full)'!$A$1:$AA$180,MATCH(Score!$A18,'Ingredients(Full)'!$A$1:$A$180,0),MATCH(Score!B$1,'Ingredients(Full)'!$A$1:$AA$1,0))</f>
        <v>3</v>
      </c>
      <c r="C18">
        <f t="shared" si="0"/>
        <v>4</v>
      </c>
      <c r="D18" t="str">
        <f>IF(D$1&lt;=$B18,INDEX('Ingredients(Full)'!$A$1:$AA$180,MATCH(Score!$A18,'Ingredients(Full)'!$A$1:$A$180,0),MATCH(Score!D$1,'Ingredients(Full)'!$A$1:$AA$1,0)),"")</f>
        <v>Mk 1 Nubian Design Tech Prototype</v>
      </c>
      <c r="E18" t="str">
        <f>IF(E$1&lt;=$B18,INDEX('Ingredients(Full)'!$A$1:$AA$140,MATCH(Score!$A18,'Ingredients(Full)'!$A$1:$A$140,0),MATCH(Score!E$1,'Ingredients(Full)'!$A$1:$AA$1,0)),"")</f>
        <v>Mk 1 CEC Fusion Furnace</v>
      </c>
      <c r="F18" t="str">
        <f>IF(F$1&lt;=$B18,INDEX('Ingredients(Full)'!$A$1:$AA$140,MATCH(Score!$A18,'Ingredients(Full)'!$A$1:$A$140,0),MATCH(Score!F$1,'Ingredients(Full)'!$A$1:$AA$1,0)),"")</f>
        <v>Mk 1 Arakyd Droid Caller</v>
      </c>
      <c r="G18" t="str">
        <f>IF(G$1&lt;=$B18,INDEX('Ingredients(Full)'!$A$1:$AA$140,MATCH(Score!$A18,'Ingredients(Full)'!$A$1:$A$140,0),MATCH(Score!G$1,'Ingredients(Full)'!$A$1:$AA$1,0)),"")</f>
        <v/>
      </c>
      <c r="H18" t="str">
        <f>IF(H$1&lt;=$B18,INDEX('Ingredients(Full)'!$A$1:$AA$140,MATCH(Score!$A18,'Ingredients(Full)'!$A$1:$A$140,0),MATCH(Score!H$1,'Ingredients(Full)'!$A$1:$AA$1,0)),"")</f>
        <v/>
      </c>
      <c r="I18" t="str">
        <f>IF(I$1&lt;=$B18,INDEX('Ingredients(Full)'!$A$1:$AA$140,MATCH(Score!$A18,'Ingredients(Full)'!$A$1:$A$140,0),MATCH(Score!I$1,'Ingredients(Full)'!$A$1:$AA$1,0)),"")</f>
        <v/>
      </c>
      <c r="J18" t="str">
        <f>IF(J$1&lt;=$B18,INDEX('Ingredients(Full)'!$A$1:$AA$140,MATCH(Score!$A18,'Ingredients(Full)'!$A$1:$A$140,0),MATCH(Score!J$1,'Ingredients(Full)'!$A$1:$AA$1,0)),"")</f>
        <v/>
      </c>
      <c r="K18" t="str">
        <f>IF(K$1&lt;=$B18,INDEX('Ingredients(Full)'!$A$1:$AA$140,MATCH(Score!$A18,'Ingredients(Full)'!$A$1:$A$140,0),MATCH(Score!K$1,'Ingredients(Full)'!$A$1:$AA$1,0)),"")</f>
        <v/>
      </c>
      <c r="L18" t="str">
        <f>IF(L$1&lt;=$B18,INDEX('Ingredients(Full)'!$A$1:$AA$140,MATCH(Score!$A18,'Ingredients(Full)'!$A$1:$A$140,0),MATCH(Score!L$1,'Ingredients(Full)'!$A$1:$AA$1,0)),"")</f>
        <v/>
      </c>
      <c r="M18" t="str">
        <f>IF(M$1&lt;=$B18,INDEX('Ingredients(Full)'!$A$1:$AA$140,MATCH(Score!$A18,'Ingredients(Full)'!$A$1:$A$140,0),MATCH(Score!M$1,'Ingredients(Full)'!$A$1:$AA$1,0)),"")</f>
        <v/>
      </c>
      <c r="N18" t="str">
        <f>IF(N$1&lt;=$B18,INDEX('Ingredients(Full)'!$A$1:$AA$140,MATCH(Score!$A18,'Ingredients(Full)'!$A$1:$A$140,0),MATCH(Score!N$1,'Ingredients(Full)'!$A$1:$AA$1,0)),"")</f>
        <v/>
      </c>
      <c r="O18" t="str">
        <f>IF(O$1&lt;=$B18,INDEX('Ingredients(Full)'!$A$1:$AA$140,MATCH(Score!$A18,'Ingredients(Full)'!$A$1:$A$140,0),MATCH(Score!O$1,'Ingredients(Full)'!$A$1:$AA$1,0)),"")</f>
        <v/>
      </c>
      <c r="P18">
        <f>IF(VALUE(RIGHT(P$1,LEN(P$1)-1))&lt;=$B18,INDEX('Ingredients(Full)'!$A$1:$AA$140,MATCH(Score!$A18,'Ingredients(Full)'!$A$1:$A$140,0),MATCH(Score!P$1,'Ingredients(Full)'!$A$1:$AA$1,0)),"")</f>
        <v>1</v>
      </c>
      <c r="Q18">
        <f>IF(VALUE(RIGHT(Q$1,LEN(Q$1)-1))&lt;=$B18,INDEX('Ingredients(Full)'!$A$1:$AA$140,MATCH(Score!$A18,'Ingredients(Full)'!$A$1:$A$140,0),MATCH(Score!Q$1,'Ingredients(Full)'!$A$1:$AA$1,0)),"")</f>
        <v>1</v>
      </c>
      <c r="R18">
        <f>IF(VALUE(RIGHT(R$1,LEN(R$1)-1))&lt;=$B18,INDEX('Ingredients(Full)'!$A$1:$AA$140,MATCH(Score!$A18,'Ingredients(Full)'!$A$1:$A$140,0),MATCH(Score!R$1,'Ingredients(Full)'!$A$1:$AA$1,0)),"")</f>
        <v>1</v>
      </c>
      <c r="S18" t="str">
        <f>IF(VALUE(RIGHT(S$1,LEN(S$1)-1))&lt;=$B18,INDEX('Ingredients(Full)'!$A$1:$AA$140,MATCH(Score!$A18,'Ingredients(Full)'!$A$1:$A$140,0),MATCH(Score!S$1,'Ingredients(Full)'!$A$1:$AA$1,0)),"")</f>
        <v/>
      </c>
      <c r="T18" t="str">
        <f>IF(VALUE(RIGHT(T$1,LEN(T$1)-1))&lt;=$B18,INDEX('Ingredients(Full)'!$A$1:$AA$140,MATCH(Score!$A18,'Ingredients(Full)'!$A$1:$A$140,0),MATCH(Score!T$1,'Ingredients(Full)'!$A$1:$AA$1,0)),"")</f>
        <v/>
      </c>
      <c r="U18" t="str">
        <f>IF(VALUE(RIGHT(U$1,LEN(U$1)-1))&lt;=$B18,INDEX('Ingredients(Full)'!$A$1:$AA$140,MATCH(Score!$A18,'Ingredients(Full)'!$A$1:$A$140,0),MATCH(Score!U$1,'Ingredients(Full)'!$A$1:$AA$1,0)),"")</f>
        <v/>
      </c>
      <c r="V18" t="str">
        <f>IF(VALUE(RIGHT(V$1,LEN(V$1)-1))&lt;=$B18,INDEX('Ingredients(Full)'!$A$1:$AA$140,MATCH(Score!$A18,'Ingredients(Full)'!$A$1:$A$140,0),MATCH(Score!V$1,'Ingredients(Full)'!$A$1:$AA$1,0)),"")</f>
        <v/>
      </c>
      <c r="W18" t="str">
        <f>IF(VALUE(RIGHT(W$1,LEN(W$1)-1))&lt;=$B18,INDEX('Ingredients(Full)'!$A$1:$AA$140,MATCH(Score!$A18,'Ingredients(Full)'!$A$1:$A$140,0),MATCH(Score!W$1,'Ingredients(Full)'!$A$1:$AA$1,0)),"")</f>
        <v/>
      </c>
      <c r="X18" t="str">
        <f>IF(VALUE(RIGHT(X$1,LEN(X$1)-1))&lt;=$B18,INDEX('Ingredients(Full)'!$A$1:$AA$140,MATCH(Score!$A18,'Ingredients(Full)'!$A$1:$A$140,0),MATCH(Score!X$1,'Ingredients(Full)'!$A$1:$AA$1,0)),"")</f>
        <v/>
      </c>
      <c r="Y18" t="str">
        <f>IF(VALUE(RIGHT(Y$1,LEN(Y$1)-1))&lt;=$B18,INDEX('Ingredients(Full)'!$A$1:$AA$140,MATCH(Score!$A18,'Ingredients(Full)'!$A$1:$A$140,0),MATCH(Score!Y$1,'Ingredients(Full)'!$A$1:$AA$1,0)),"")</f>
        <v/>
      </c>
      <c r="Z18" t="str">
        <f>IF(VALUE(RIGHT(Z$1,LEN(Z$1)-1))&lt;=$B18,INDEX('Ingredients(Full)'!$A$1:$AA$140,MATCH(Score!$A18,'Ingredients(Full)'!$A$1:$A$140,0),MATCH(Score!Z$1,'Ingredients(Full)'!$A$1:$AA$1,0)),"")</f>
        <v/>
      </c>
      <c r="AA18" t="str">
        <f>IF(VALUE(RIGHT(AA$1,LEN(AA$1)-1))&lt;=$B18,INDEX('Ingredients(Full)'!$A$1:$AA$140,MATCH(Score!$A18,'Ingredients(Full)'!$A$1:$A$140,0),MATCH(Score!AA$1,'Ingredients(Full)'!$A$1:$AA$1,0)),"")</f>
        <v/>
      </c>
      <c r="AB18">
        <f>IFERROR(IF(VLOOKUP($D18,Sheet3!$A$1:'Sheet3'!$K$222,MATCH("Challenge",Sheet3!$A$1:'Sheet3'!$K$1,0),FALSE)&gt;=1,IFERROR(IF(VLOOKUP($D18,Sheet3!$A$1:'Sheet3'!$K$222,MATCH("Blue",Sheet3!$A$1:$K$1,0),FALSE)&gt;0,VLOOKUP($D18,Sheet3!$A$1:'Sheet3'!$K$222,MATCH("Blue",Sheet3!$A$1:$K$1,0),FALSE)*3,IF(VLOOKUP($D18,Sheet3!$A$1:'Sheet3'!$K$222,MATCH("Purple",Sheet3!$A$1:$K$1,0),FALSE)&gt;0,VLOOKUP($D18,Sheet3!$A$1:'Sheet3'!$K$222,MATCH("Purple",Sheet3!$A$1:$K$1,0),FALSE)*4,IF(VLOOKUP($D18,Sheet3!$A$1:'Sheet3'!$K$222,MATCH("Green",Sheet3!$A$1:$K$1,0),FALSE)&gt;0,VLOOKUP($D18,Sheet3!$A$1:'Sheet3'!$K$222,MATCH("Green",Sheet3!$A$1:$K$1,0),FALSE)*2,IF(VLOOKUP($D18,Sheet3!$A$1:'Sheet3'!$K$222,MATCH("White",Sheet3!$A$1:$K$1,0),FALSE)&gt;0,VLOOKUP($D18,Sheet3!$A$1:'Sheet3'!$K$222,MATCH("White",Sheet3!$A$1:$K$1,0),FALSE),IF(VLOOKUP($D18,Sheet3!$A$1:'Sheet3'!$K$222,MATCH("Yellow",Sheet3!$A$1:$K$1,0),FALSE)&gt;0,VLOOKUP($D18,Sheet3!$A$1:'Sheet3'!$K$222,MATCH("Yellow",Sheet3!$A$1:$K$1,0),FALSE)*2.5,0))))),0)/VLOOKUP($D18,Sheet3!$A$1:'Sheet3'!$K$222,MATCH("Challenge",Sheet3!$A$1:'Sheet3'!$K$1,0),FALSE),IFERROR(IF(VLOOKUP($D18,Sheet3!$A$1:'Sheet3'!$K$222,MATCH("Blue",Sheet3!$A$1:$K$1,0),FALSE)&gt;0,VLOOKUP($D18,Sheet3!$A$1:'Sheet3'!$K$222,MATCH("Blue",Sheet3!$A$1:$K$1,0),FALSE)*3,IF(VLOOKUP($D18,Sheet3!$A$1:'Sheet3'!$K$222,MATCH("Purple",Sheet3!$A$1:$K$1,0),FALSE)&gt;0,VLOOKUP($D18,Sheet3!$A$1:'Sheet3'!$K$222,MATCH("Purple",Sheet3!$A$1:$K$1,0),FALSE)*4,IF(VLOOKUP($D18,Sheet3!$A$1:'Sheet3'!$K$222,MATCH("Green",Sheet3!$A$1:$K$1,0),FALSE)&gt;0,VLOOKUP($D18,Sheet3!$A$1:'Sheet3'!$K$222,MATCH("Green",Sheet3!$A$1:$K$1,0),FALSE)*2,IF(VLOOKUP($D18,Sheet3!$A$1:'Sheet3'!$K$222,MATCH("White",Sheet3!$A$1:$K$1,0),FALSE)&gt;0,VLOOKUP($D18,Sheet3!$A$1:'Sheet3'!$K$222,MATCH("White",Sheet3!$A$1:$K$1,0),FALSE),IF(VLOOKUP($D18,Sheet3!$A$1:'Sheet3'!$K$222,MATCH("Yellow",Sheet3!$A$1:$K$1,0),FALSE)&gt;0,VLOOKUP($D18,Sheet3!$A$1:'Sheet3'!$K$222,MATCH("Yellow",Sheet3!$A$1:$K$1,0),FALSE)*2.5,0))))),0)),0)+IFERROR(IF(VLOOKUP($E18,Sheet3!$A$1:'Sheet3'!$K$222,MATCH("Challenge",Sheet3!$A$1:'Sheet3'!$K$1,0),FALSE)&gt;=1,IFERROR(IF(VLOOKUP($E18,Sheet3!$A$1:'Sheet3'!$K$222,MATCH("Blue",Sheet3!$A$1:$K$1,0),FALSE)&gt;0,VLOOKUP($E18,Sheet3!$A$1:'Sheet3'!$K$222,MATCH("Blue",Sheet3!$A$1:$K$1,0),FALSE)*3,IF(VLOOKUP($E18,Sheet3!$A$1:'Sheet3'!$K$222,MATCH("Purple",Sheet3!$A$1:$K$1,0),FALSE)&gt;0,VLOOKUP($E18,Sheet3!$A$1:'Sheet3'!$K$222,MATCH("Purple",Sheet3!$A$1:$K$1,0),FALSE)*4,IF(VLOOKUP($E18,Sheet3!$A$1:'Sheet3'!$K$222,MATCH("Green",Sheet3!$A$1:$K$1,0),FALSE)&gt;0,VLOOKUP($E18,Sheet3!$A$1:'Sheet3'!$K$222,MATCH("Green",Sheet3!$A$1:$K$1,0),FALSE)*2,IF(VLOOKUP($E18,Sheet3!$A$1:'Sheet3'!$K$222,MATCH("White",Sheet3!$A$1:$K$1,0),FALSE)&gt;0,VLOOKUP($E18,Sheet3!$A$1:'Sheet3'!$K$222,MATCH("White",Sheet3!$A$1:$K$1,0),FALSE),IF(VLOOKUP($E18,Sheet3!$A$1:'Sheet3'!$K$222,MATCH("Yellow",Sheet3!$A$1:$K$1,0),FALSE)&gt;0,VLOOKUP($E18,Sheet3!$A$1:'Sheet3'!$K$222,MATCH("Yellow",Sheet3!$A$1:$K$1,0),FALSE)*2.5,0))))),0)/VLOOKUP($E18,Sheet3!$A$1:'Sheet3'!$K$222,MATCH("Challenge",Sheet3!$A$1:'Sheet3'!$K$1,0),FALSE),IFERROR(IF(VLOOKUP($E18,Sheet3!$A$1:'Sheet3'!$K$222,MATCH("Blue",Sheet3!$A$1:$K$1,0),FALSE)&gt;0,VLOOKUP($E18,Sheet3!$A$1:'Sheet3'!$K$222,MATCH("Blue",Sheet3!$A$1:$K$1,0),FALSE)*3,IF(VLOOKUP($E18,Sheet3!$A$1:'Sheet3'!$K$222,MATCH("Purple",Sheet3!$A$1:$K$1,0),FALSE)&gt;0,VLOOKUP($E18,Sheet3!$A$1:'Sheet3'!$K$222,MATCH("Purple",Sheet3!$A$1:$K$1,0),FALSE)*4,IF(VLOOKUP($E18,Sheet3!$A$1:'Sheet3'!$K$222,MATCH("Green",Sheet3!$A$1:$K$1,0),FALSE)&gt;0,VLOOKUP($E18,Sheet3!$A$1:'Sheet3'!$K$222,MATCH("Green",Sheet3!$A$1:$K$1,0),FALSE)*2,IF(VLOOKUP($E18,Sheet3!$A$1:'Sheet3'!$K$222,MATCH("White",Sheet3!$A$1:$K$1,0),FALSE)&gt;0,VLOOKUP($E18,Sheet3!$A$1:'Sheet3'!$K$222,MATCH("White",Sheet3!$A$1:$K$1,0),FALSE),IF(VLOOKUP($E18,Sheet3!$A$1:'Sheet3'!$K$222,MATCH("Yellow",Sheet3!$A$1:$K$1,0),FALSE)&gt;0,VLOOKUP($E18,Sheet3!$A$1:'Sheet3'!$K$222,MATCH("Yellow",Sheet3!$A$1:$K$1,0),FALSE)*2.5,0))))),0)),0)</f>
        <v>3</v>
      </c>
      <c r="AC18">
        <f>IFERROR(IF(VLOOKUP($F18,Sheet3!$A$1:'Sheet3'!$K$222,MATCH("Challenge",Sheet3!$A$1:'Sheet3'!$K$1,0),FALSE)&gt;=1,IFERROR(IF(VLOOKUP($F18,Sheet3!$A$1:'Sheet3'!$K$222,MATCH("Blue",Sheet3!$A$1:$K$1,0),FALSE)&gt;0,VLOOKUP($F18,Sheet3!$A$1:'Sheet3'!$K$222,MATCH("Blue",Sheet3!$A$1:$K$1,0),FALSE)*3,IF(VLOOKUP($F18,Sheet3!$A$1:'Sheet3'!$K$222,MATCH("Purple",Sheet3!$A$1:$K$1,0),FALSE)&gt;0,VLOOKUP($F18,Sheet3!$A$1:'Sheet3'!$K$222,MATCH("Purple",Sheet3!$A$1:$K$1,0),FALSE)*4,IF(VLOOKUP($F18,Sheet3!$A$1:'Sheet3'!$K$222,MATCH("Green",Sheet3!$A$1:$K$1,0),FALSE)&gt;0,VLOOKUP($F18,Sheet3!$A$1:'Sheet3'!$K$222,MATCH("Green",Sheet3!$A$1:$K$1,0),FALSE)*2,IF(VLOOKUP($F18,Sheet3!$A$1:'Sheet3'!$K$222,MATCH("White",Sheet3!$A$1:$K$1,0),FALSE)&gt;0,VLOOKUP($F18,Sheet3!$A$1:'Sheet3'!$K$222,MATCH("White",Sheet3!$A$1:$K$1,0),FALSE),IF(VLOOKUP($F18,Sheet3!$A$1:'Sheet3'!$K$222,MATCH("Yellow",Sheet3!$A$1:$K$1,0),FALSE)&gt;0,VLOOKUP($F18,Sheet3!$A$1:'Sheet3'!$K$222,MATCH("Yellow",Sheet3!$A$1:$K$1,0),FALSE)*5,0))))),0)/VLOOKUP($F18,Sheet3!$A$1:'Sheet3'!$K$222,MATCH("Challenge",Sheet3!$A$1:'Sheet3'!$K$1,0),FALSE),IFERROR(IF(VLOOKUP($F18,Sheet3!$A$1:'Sheet3'!$K$222,MATCH("Blue",Sheet3!$A$1:$K$1,0),FALSE)&gt;0,VLOOKUP($F18,Sheet3!$A$1:'Sheet3'!$K$222,MATCH("Blue",Sheet3!$A$1:$K$1,0),FALSE)*3,IF(VLOOKUP($F18,Sheet3!$A$1:'Sheet3'!$K$222,MATCH("Purple",Sheet3!$A$1:$K$1,0),FALSE)&gt;0,VLOOKUP($F18,Sheet3!$A$1:'Sheet3'!$K$222,MATCH("Purple",Sheet3!$A$1:$K$1,0),FALSE)*4,IF(VLOOKUP($F18,Sheet3!$A$1:'Sheet3'!$K$222,MATCH("Green",Sheet3!$A$1:$K$1,0),FALSE)&gt;0,VLOOKUP($F18,Sheet3!$A$1:'Sheet3'!$K$222,MATCH("Green",Sheet3!$A$1:$K$1,0),FALSE)*2,IF(VLOOKUP($F18,Sheet3!$A$1:'Sheet3'!$K$222,MATCH("White",Sheet3!$A$1:$K$1,0),FALSE)&gt;0,VLOOKUP($F18,Sheet3!$A$1:'Sheet3'!$K$222,MATCH("White",Sheet3!$A$1:$K$1,0),FALSE),IF(VLOOKUP($F18,Sheet3!$A$1:'Sheet3'!$K$222,MATCH("Yellow",Sheet3!$A$1:$K$1,0),FALSE)&gt;0,VLOOKUP($F18,Sheet3!$A$1:'Sheet3'!$K$222,MATCH("Yellow",Sheet3!$A$1:$K$1,0),FALSE)*5,0))))),0)),0)+IFERROR(IF(VLOOKUP($G18,Sheet3!$A$1:'Sheet3'!$K$222,MATCH("Challenge",Sheet3!$A$1:'Sheet3'!$K$1,0),FALSE)&gt;=1,IFERROR(IF(VLOOKUP($G18,Sheet3!$A$1:'Sheet3'!$K$222,MATCH("Blue",Sheet3!$A$1:$K$1,0),FALSE)&gt;0,VLOOKUP($G18,Sheet3!$A$1:'Sheet3'!$K$222,MATCH("Blue",Sheet3!$A$1:$K$1,0),FALSE)*3,IF(VLOOKUP($G18,Sheet3!$A$1:'Sheet3'!$K$222,MATCH("Purple",Sheet3!$A$1:$K$1,0),FALSE)&gt;0,VLOOKUP($G18,Sheet3!$A$1:'Sheet3'!$K$222,MATCH("Purple",Sheet3!$A$1:$K$1,0),FALSE)*4,IF(VLOOKUP($G18,Sheet3!$A$1:'Sheet3'!$K$222,MATCH("Green",Sheet3!$A$1:$K$1,0),FALSE)&gt;0,VLOOKUP($G18,Sheet3!$A$1:'Sheet3'!$K$222,MATCH("Green",Sheet3!$A$1:$K$1,0),FALSE)*2,IF(VLOOKUP($G18,Sheet3!$A$1:'Sheet3'!$K$222,MATCH("White",Sheet3!$A$1:$K$1,0),FALSE)&gt;0,VLOOKUP($G18,Sheet3!$A$1:'Sheet3'!$K$222,MATCH("White",Sheet3!$A$1:$K$1,0),FALSE),IF(VLOOKUP($G18,Sheet3!$A$1:'Sheet3'!$K$222,MATCH("Yellow",Sheet3!$A$1:$K$1,0),FALSE)&gt;0,VLOOKUP($G18,Sheet3!$A$1:'Sheet3'!$K$222,MATCH("Yellow",Sheet3!$A$1:$K$1,0),FALSE)*5,0))))),0)/VLOOKUP($G18,Sheet3!$A$1:'Sheet3'!$K$222,MATCH("Challenge",Sheet3!$A$1:'Sheet3'!$K$1,0),FALSE),IFERROR(IF(VLOOKUP($G18,Sheet3!$A$1:'Sheet3'!$K$222,MATCH("Blue",Sheet3!$A$1:$K$1,0),FALSE)&gt;0,VLOOKUP($G18,Sheet3!$A$1:'Sheet3'!$K$222,MATCH("Blue",Sheet3!$A$1:$K$1,0),FALSE)*3,IF(VLOOKUP($G18,Sheet3!$A$1:'Sheet3'!$K$222,MATCH("Purple",Sheet3!$A$1:$K$1,0),FALSE)&gt;0,VLOOKUP($G18,Sheet3!$A$1:'Sheet3'!$K$222,MATCH("Purple",Sheet3!$A$1:$K$1,0),FALSE)*4,IF(VLOOKUP($G18,Sheet3!$A$1:'Sheet3'!$K$222,MATCH("Green",Sheet3!$A$1:$K$1,0),FALSE)&gt;0,VLOOKUP($G18,Sheet3!$A$1:'Sheet3'!$K$222,MATCH("Green",Sheet3!$A$1:$K$1,0),FALSE)*2,IF(VLOOKUP($G18,Sheet3!$A$1:'Sheet3'!$K$222,MATCH("White",Sheet3!$A$1:$K$1,0),FALSE)&gt;0,VLOOKUP($G18,Sheet3!$A$1:'Sheet3'!$K$222,MATCH("White",Sheet3!$A$1:$K$1,0),FALSE),IF(VLOOKUP($G18,Sheet3!$A$1:'Sheet3'!$K$222,MATCH("Yellow",Sheet3!$A$1:$K$1,0),FALSE)&gt;0,VLOOKUP($G18,Sheet3!$A$1:'Sheet3'!$K$222,MATCH("Yellow",Sheet3!$A$1:$K$1,0),FALSE)*5,0))))),0)),0)</f>
        <v>1</v>
      </c>
      <c r="AD18">
        <f>IFERROR(IF(VLOOKUP($H18,Sheet3!$A$1:'Sheet3'!$K$222,MATCH("Challenge",Sheet3!$A$1:'Sheet3'!$K$1,0),FALSE)&gt;=1,IFERROR(IF(VLOOKUP($H18,Sheet3!$A$1:'Sheet3'!$K$222,MATCH("Blue",Sheet3!$A$1:$K$1,0),FALSE)&gt;0,VLOOKUP($H18,Sheet3!$A$1:'Sheet3'!$K$222,MATCH("Blue",Sheet3!$A$1:$K$1,0),FALSE)*3,IF(VLOOKUP($H18,Sheet3!$A$1:'Sheet3'!$K$222,MATCH("Purple",Sheet3!$A$1:$K$1,0),FALSE)&gt;0,VLOOKUP($H18,Sheet3!$A$1:'Sheet3'!$K$222,MATCH("Purple",Sheet3!$A$1:$K$1,0),FALSE)*4,IF(VLOOKUP($H18,Sheet3!$A$1:'Sheet3'!$K$222,MATCH("Green",Sheet3!$A$1:$K$1,0),FALSE)&gt;0,VLOOKUP($H18,Sheet3!$A$1:'Sheet3'!$K$222,MATCH("Green",Sheet3!$A$1:$K$1,0),FALSE)*2,IF(VLOOKUP($H18,Sheet3!$A$1:'Sheet3'!$K$222,MATCH("White",Sheet3!$A$1:$K$1,0),FALSE)&gt;0,VLOOKUP($H18,Sheet3!$A$1:'Sheet3'!$K$222,MATCH("White",Sheet3!$A$1:$K$1,0),FALSE),IF(VLOOKUP($H18,Sheet3!$A$1:'Sheet3'!$K$222,MATCH("Yellow",Sheet3!$A$1:$K$1,0),FALSE)&gt;0,VLOOKUP($H18,Sheet3!$A$1:'Sheet3'!$K$222,MATCH("Yellow",Sheet3!$A$1:$K$1,0),FALSE)*5,0))))),0)/VLOOKUP($H18,Sheet3!$A$1:'Sheet3'!$K$222,MATCH("Challenge",Sheet3!$A$1:'Sheet3'!$K$1,0),FALSE),IFERROR(IF(VLOOKUP($H18,Sheet3!$A$1:'Sheet3'!$K$222,MATCH("Blue",Sheet3!$A$1:$K$1,0),FALSE)&gt;0,VLOOKUP($H18,Sheet3!$A$1:'Sheet3'!$K$222,MATCH("Blue",Sheet3!$A$1:$K$1,0),FALSE)*3,IF(VLOOKUP($H18,Sheet3!$A$1:'Sheet3'!$K$222,MATCH("Purple",Sheet3!$A$1:$K$1,0),FALSE)&gt;0,VLOOKUP($H18,Sheet3!$A$1:'Sheet3'!$K$222,MATCH("Purple",Sheet3!$A$1:$K$1,0),FALSE)*4,IF(VLOOKUP($H18,Sheet3!$A$1:'Sheet3'!$K$222,MATCH("Green",Sheet3!$A$1:$K$1,0),FALSE)&gt;0,VLOOKUP($H18,Sheet3!$A$1:'Sheet3'!$K$222,MATCH("Green",Sheet3!$A$1:$K$1,0),FALSE)*2,IF(VLOOKUP($H18,Sheet3!$A$1:'Sheet3'!$K$222,MATCH("White",Sheet3!$A$1:$K$1,0),FALSE)&gt;0,VLOOKUP($H18,Sheet3!$A$1:'Sheet3'!$K$222,MATCH("White",Sheet3!$A$1:$K$1,0),FALSE),IF(VLOOKUP($H18,Sheet3!$A$1:'Sheet3'!$K$222,MATCH("Yellow",Sheet3!$A$1:$K$1,0),FALSE)&gt;0,VLOOKUP($H18,Sheet3!$A$1:'Sheet3'!$K$222,MATCH("Yellow",Sheet3!$A$1:$K$1,0),FALSE)*5,0))))),0)),0)+IFERROR(IF(VLOOKUP($I18,Sheet3!$A$1:'Sheet3'!$K$222,MATCH("Challenge",Sheet3!$A$1:'Sheet3'!$K$1,0),FALSE)&gt;=1,IFERROR(IF(VLOOKUP($I18,Sheet3!$A$1:'Sheet3'!$K$222,MATCH("Blue",Sheet3!$A$1:$K$1,0),FALSE)&gt;0,VLOOKUP($I18,Sheet3!$A$1:'Sheet3'!$K$222,MATCH("Blue",Sheet3!$A$1:$K$1,0),FALSE)*3,IF(VLOOKUP($I18,Sheet3!$A$1:'Sheet3'!$K$222,MATCH("Purple",Sheet3!$A$1:$K$1,0),FALSE)&gt;0,VLOOKUP($I18,Sheet3!$A$1:'Sheet3'!$K$222,MATCH("Purple",Sheet3!$A$1:$K$1,0),FALSE)*4,IF(VLOOKUP($I18,Sheet3!$A$1:'Sheet3'!$K$222,MATCH("Green",Sheet3!$A$1:$K$1,0),FALSE)&gt;0,VLOOKUP($I18,Sheet3!$A$1:'Sheet3'!$K$222,MATCH("Green",Sheet3!$A$1:$K$1,0),FALSE)*2,IF(VLOOKUP($I18,Sheet3!$A$1:'Sheet3'!$K$222,MATCH("White",Sheet3!$A$1:$K$1,0),FALSE)&gt;0,VLOOKUP($I18,Sheet3!$A$1:'Sheet3'!$K$222,MATCH("White",Sheet3!$A$1:$K$1,0),FALSE),IF(VLOOKUP($I18,Sheet3!$A$1:'Sheet3'!$K$222,MATCH("Yellow",Sheet3!$A$1:$K$1,0),FALSE)&gt;0,VLOOKUP($I18,Sheet3!$A$1:'Sheet3'!$K$222,MATCH("Yellow",Sheet3!$A$1:$K$1,0),FALSE)*5,0))))),0)/VLOOKUP($I18,Sheet3!$A$1:'Sheet3'!$K$222,MATCH("Challenge",Sheet3!$A$1:'Sheet3'!$K$1,0),FALSE),IFERROR(IF(VLOOKUP($I18,Sheet3!$A$1:'Sheet3'!$K$222,MATCH("Blue",Sheet3!$A$1:$K$1,0),FALSE)&gt;0,VLOOKUP($I18,Sheet3!$A$1:'Sheet3'!$K$222,MATCH("Blue",Sheet3!$A$1:$K$1,0),FALSE)*3,IF(VLOOKUP($I18,Sheet3!$A$1:'Sheet3'!$K$222,MATCH("Purple",Sheet3!$A$1:$K$1,0),FALSE)&gt;0,VLOOKUP($I18,Sheet3!$A$1:'Sheet3'!$K$222,MATCH("Purple",Sheet3!$A$1:$K$1,0),FALSE)*4,IF(VLOOKUP($I18,Sheet3!$A$1:'Sheet3'!$K$222,MATCH("Green",Sheet3!$A$1:$K$1,0),FALSE)&gt;0,VLOOKUP($I18,Sheet3!$A$1:'Sheet3'!$K$222,MATCH("Green",Sheet3!$A$1:$K$1,0),FALSE)*2,IF(VLOOKUP($I18,Sheet3!$A$1:'Sheet3'!$K$222,MATCH("White",Sheet3!$A$1:$K$1,0),FALSE)&gt;0,VLOOKUP($I18,Sheet3!$A$1:'Sheet3'!$K$222,MATCH("White",Sheet3!$A$1:$K$1,0),FALSE),IF(VLOOKUP($I18,Sheet3!$A$1:'Sheet3'!$K$222,MATCH("Yellow",Sheet3!$A$1:$K$1,0),FALSE)&gt;0,VLOOKUP($I18,Sheet3!$A$1:'Sheet3'!$K$222,MATCH("Yellow",Sheet3!$A$1:$K$1,0),FALSE)*5,0))))),0)),0)</f>
        <v>0</v>
      </c>
      <c r="AE18">
        <f>IFERROR(IF(VLOOKUP($J18,Sheet3!$A$1:'Sheet3'!$K$222,MATCH("Challenge",Sheet3!$A$1:'Sheet3'!$K$1,0),FALSE)&gt;=1,IFERROR(IF(VLOOKUP($J18,Sheet3!$A$1:'Sheet3'!$K$222,MATCH("Blue",Sheet3!$A$1:$K$1,0),FALSE)&gt;0,VLOOKUP($J18,Sheet3!$A$1:'Sheet3'!$K$222,MATCH("Blue",Sheet3!$A$1:$K$1,0),FALSE)*3,IF(VLOOKUP($J18,Sheet3!$A$1:'Sheet3'!$K$222,MATCH("Purple",Sheet3!$A$1:$K$1,0),FALSE)&gt;0,VLOOKUP($J18,Sheet3!$A$1:'Sheet3'!$K$222,MATCH("Purple",Sheet3!$A$1:$K$1,0),FALSE)*4,IF(VLOOKUP($J18,Sheet3!$A$1:'Sheet3'!$K$222,MATCH("Green",Sheet3!$A$1:$K$1,0),FALSE)&gt;0,VLOOKUP($J18,Sheet3!$A$1:'Sheet3'!$K$222,MATCH("Green",Sheet3!$A$1:$K$1,0),FALSE)*2,IF(VLOOKUP($J18,Sheet3!$A$1:'Sheet3'!$K$222,MATCH("White",Sheet3!$A$1:$K$1,0),FALSE)&gt;0,VLOOKUP($J18,Sheet3!$A$1:'Sheet3'!$K$222,MATCH("White",Sheet3!$A$1:$K$1,0),FALSE),IF(VLOOKUP($J18,Sheet3!$A$1:'Sheet3'!$K$222,MATCH("Yellow",Sheet3!$A$1:$K$1,0),FALSE)&gt;0,VLOOKUP($J18,Sheet3!$A$1:'Sheet3'!$K$222,MATCH("Yellow",Sheet3!$A$1:$K$1,0),FALSE)*5,0))))),0)/VLOOKUP($J18,Sheet3!$A$1:'Sheet3'!$K$222,MATCH("Challenge",Sheet3!$A$1:'Sheet3'!$K$1,0),FALSE),IFERROR(IF(VLOOKUP($J18,Sheet3!$A$1:'Sheet3'!$K$222,MATCH("Blue",Sheet3!$A$1:$K$1,0),FALSE)&gt;0,VLOOKUP($J18,Sheet3!$A$1:'Sheet3'!$K$222,MATCH("Blue",Sheet3!$A$1:$K$1,0),FALSE)*3,IF(VLOOKUP($J18,Sheet3!$A$1:'Sheet3'!$K$222,MATCH("Purple",Sheet3!$A$1:$K$1,0),FALSE)&gt;0,VLOOKUP($J18,Sheet3!$A$1:'Sheet3'!$K$222,MATCH("Purple",Sheet3!$A$1:$K$1,0),FALSE)*4,IF(VLOOKUP($J18,Sheet3!$A$1:'Sheet3'!$K$222,MATCH("Green",Sheet3!$A$1:$K$1,0),FALSE)&gt;0,VLOOKUP($J18,Sheet3!$A$1:'Sheet3'!$K$222,MATCH("Green",Sheet3!$A$1:$K$1,0),FALSE)*2,IF(VLOOKUP($J18,Sheet3!$A$1:'Sheet3'!$K$222,MATCH("White",Sheet3!$A$1:$K$1,0),FALSE)&gt;0,VLOOKUP($J18,Sheet3!$A$1:'Sheet3'!$K$222,MATCH("White",Sheet3!$A$1:$K$1,0),FALSE),IF(VLOOKUP($J18,Sheet3!$A$1:'Sheet3'!$K$222,MATCH("Yellow",Sheet3!$A$1:$K$1,0),FALSE)&gt;0,VLOOKUP($J18,Sheet3!$A$1:'Sheet3'!$K$222,MATCH("Yellow",Sheet3!$A$1:$K$1,0),FALSE)*5,0))))),0)),0)+IFERROR(IF(VLOOKUP($K18,Sheet3!$A$1:'Sheet3'!$K$222,MATCH("Challenge",Sheet3!$A$1:'Sheet3'!$K$1,0),FALSE)&gt;=1,IFERROR(IF(VLOOKUP($K18,Sheet3!$A$1:'Sheet3'!$K$222,MATCH("Blue",Sheet3!$A$1:$K$1,0),FALSE)&gt;0,VLOOKUP($K18,Sheet3!$A$1:'Sheet3'!$K$222,MATCH("Blue",Sheet3!$A$1:$K$1,0),FALSE)*3,IF(VLOOKUP($K18,Sheet3!$A$1:'Sheet3'!$K$222,MATCH("Purple",Sheet3!$A$1:$K$1,0),FALSE)&gt;0,VLOOKUP($K18,Sheet3!$A$1:'Sheet3'!$K$222,MATCH("Purple",Sheet3!$A$1:$K$1,0),FALSE)*4,IF(VLOOKUP($K18,Sheet3!$A$1:'Sheet3'!$K$222,MATCH("Green",Sheet3!$A$1:$K$1,0),FALSE)&gt;0,VLOOKUP($K18,Sheet3!$A$1:'Sheet3'!$K$222,MATCH("Green",Sheet3!$A$1:$K$1,0),FALSE)*2,IF(VLOOKUP($K18,Sheet3!$A$1:'Sheet3'!$K$222,MATCH("White",Sheet3!$A$1:$K$1,0),FALSE)&gt;0,VLOOKUP($K18,Sheet3!$A$1:'Sheet3'!$K$222,MATCH("White",Sheet3!$A$1:$K$1,0),FALSE),IF(VLOOKUP($K18,Sheet3!$A$1:'Sheet3'!$K$222,MATCH("Yellow",Sheet3!$A$1:$K$1,0),FALSE)&gt;0,VLOOKUP($K18,Sheet3!$A$1:'Sheet3'!$K$222,MATCH("Yellow",Sheet3!$A$1:$K$1,0),FALSE)*5,0))))),0)/VLOOKUP($K18,Sheet3!$A$1:'Sheet3'!$K$222,MATCH("Challenge",Sheet3!$A$1:'Sheet3'!$K$1,0),FALSE),IFERROR(IF(VLOOKUP($K18,Sheet3!$A$1:'Sheet3'!$K$222,MATCH("Blue",Sheet3!$A$1:$K$1,0),FALSE)&gt;0,VLOOKUP($K18,Sheet3!$A$1:'Sheet3'!$K$222,MATCH("Blue",Sheet3!$A$1:$K$1,0),FALSE)*3,IF(VLOOKUP($K18,Sheet3!$A$1:'Sheet3'!$K$222,MATCH("Purple",Sheet3!$A$1:$K$1,0),FALSE)&gt;0,VLOOKUP($K18,Sheet3!$A$1:'Sheet3'!$K$222,MATCH("Purple",Sheet3!$A$1:$K$1,0),FALSE)*4,IF(VLOOKUP($K18,Sheet3!$A$1:'Sheet3'!$K$222,MATCH("Green",Sheet3!$A$1:$K$1,0),FALSE)&gt;0,VLOOKUP($K18,Sheet3!$A$1:'Sheet3'!$K$222,MATCH("Green",Sheet3!$A$1:$K$1,0),FALSE)*2,IF(VLOOKUP($K18,Sheet3!$A$1:'Sheet3'!$K$222,MATCH("White",Sheet3!$A$1:$K$1,0),FALSE)&gt;0,VLOOKUP($K18,Sheet3!$A$1:'Sheet3'!$K$222,MATCH("White",Sheet3!$A$1:$K$1,0),FALSE),IF(VLOOKUP($K18,Sheet3!$A$1:'Sheet3'!$K$222,MATCH("Yellow",Sheet3!$A$1:$K$1,0),FALSE)&gt;0,VLOOKUP($K18,Sheet3!$A$1:'Sheet3'!$K$222,MATCH("Yellow",Sheet3!$A$1:$K$1,0),FALSE)*5,0))))),0)),0)</f>
        <v>0</v>
      </c>
      <c r="AF18">
        <f>IFERROR(IF(VLOOKUP($L18,Sheet3!$A$1:'Sheet3'!$K$222,MATCH("Challenge",Sheet3!$A$1:'Sheet3'!$K$1,0),FALSE)&gt;=1,IFERROR(IF(VLOOKUP($L18,Sheet3!$A$1:'Sheet3'!$K$222,MATCH("Blue",Sheet3!$A$1:$K$1,0),FALSE)&gt;0,VLOOKUP($L18,Sheet3!$A$1:'Sheet3'!$K$222,MATCH("Blue",Sheet3!$A$1:$K$1,0),FALSE)*3,IF(VLOOKUP($L18,Sheet3!$A$1:'Sheet3'!$K$222,MATCH("Purple",Sheet3!$A$1:$K$1,0),FALSE)&gt;0,VLOOKUP($L18,Sheet3!$A$1:'Sheet3'!$K$222,MATCH("Purple",Sheet3!$A$1:$K$1,0),FALSE)*4,IF(VLOOKUP($L18,Sheet3!$A$1:'Sheet3'!$K$222,MATCH("Green",Sheet3!$A$1:$K$1,0),FALSE)&gt;0,VLOOKUP($L18,Sheet3!$A$1:'Sheet3'!$K$222,MATCH("Green",Sheet3!$A$1:$K$1,0),FALSE)*2,IF(VLOOKUP($L18,Sheet3!$A$1:'Sheet3'!$K$222,MATCH("White",Sheet3!$A$1:$K$1,0),FALSE)&gt;0,VLOOKUP($L18,Sheet3!$A$1:'Sheet3'!$K$222,MATCH("White",Sheet3!$A$1:$K$1,0),FALSE),IF(VLOOKUP($L18,Sheet3!$A$1:'Sheet3'!$K$222,MATCH("Yellow",Sheet3!$A$1:$K$1,0),FALSE)&gt;0,VLOOKUP($L18,Sheet3!$A$1:'Sheet3'!$K$222,MATCH("Yellow",Sheet3!$A$1:$K$1,0),FALSE)*5,0))))),0)/VLOOKUP($L18,Sheet3!$A$1:'Sheet3'!$K$222,MATCH("Challenge",Sheet3!$A$1:'Sheet3'!$K$1,0),FALSE),IFERROR(IF(VLOOKUP($L18,Sheet3!$A$1:'Sheet3'!$K$222,MATCH("Blue",Sheet3!$A$1:$K$1,0),FALSE)&gt;0,VLOOKUP($L18,Sheet3!$A$1:'Sheet3'!$K$222,MATCH("Blue",Sheet3!$A$1:$K$1,0),FALSE)*3,IF(VLOOKUP($L18,Sheet3!$A$1:'Sheet3'!$K$222,MATCH("Purple",Sheet3!$A$1:$K$1,0),FALSE)&gt;0,VLOOKUP($L18,Sheet3!$A$1:'Sheet3'!$K$222,MATCH("Purple",Sheet3!$A$1:$K$1,0),FALSE)*4,IF(VLOOKUP($L18,Sheet3!$A$1:'Sheet3'!$K$222,MATCH("Green",Sheet3!$A$1:$K$1,0),FALSE)&gt;0,VLOOKUP($L18,Sheet3!$A$1:'Sheet3'!$K$222,MATCH("Green",Sheet3!$A$1:$K$1,0),FALSE)*2,IF(VLOOKUP($L18,Sheet3!$A$1:'Sheet3'!$K$222,MATCH("White",Sheet3!$A$1:$K$1,0),FALSE)&gt;0,VLOOKUP($L18,Sheet3!$A$1:'Sheet3'!$K$222,MATCH("White",Sheet3!$A$1:$K$1,0),FALSE),IF(VLOOKUP($L18,Sheet3!$A$1:'Sheet3'!$K$222,MATCH("Yellow",Sheet3!$A$1:$K$1,0),FALSE)&gt;0,VLOOKUP($L18,Sheet3!$A$1:'Sheet3'!$K$222,MATCH("Yellow",Sheet3!$A$1:$K$1,0),FALSE)*5,0))))),0)),0)+IFERROR(IF(VLOOKUP($M18,Sheet3!$A$1:'Sheet3'!$K$222,MATCH("Challenge",Sheet3!$A$1:'Sheet3'!$K$1,0),FALSE)&gt;=1,IFERROR(IF(VLOOKUP($M18,Sheet3!$A$1:'Sheet3'!$K$222,MATCH("Blue",Sheet3!$A$1:$K$1,0),FALSE)&gt;0,VLOOKUP($M18,Sheet3!$A$1:'Sheet3'!$K$222,MATCH("Blue",Sheet3!$A$1:$K$1,0),FALSE)*3,IF(VLOOKUP($M18,Sheet3!$A$1:'Sheet3'!$K$222,MATCH("Purple",Sheet3!$A$1:$K$1,0),FALSE)&gt;0,VLOOKUP($M18,Sheet3!$A$1:'Sheet3'!$K$222,MATCH("Purple",Sheet3!$A$1:$K$1,0),FALSE)*4,IF(VLOOKUP($M18,Sheet3!$A$1:'Sheet3'!$K$222,MATCH("Green",Sheet3!$A$1:$K$1,0),FALSE)&gt;0,VLOOKUP($M18,Sheet3!$A$1:'Sheet3'!$K$222,MATCH("Green",Sheet3!$A$1:$K$1,0),FALSE)*2,IF(VLOOKUP($M18,Sheet3!$A$1:'Sheet3'!$K$222,MATCH("White",Sheet3!$A$1:$K$1,0),FALSE)&gt;0,VLOOKUP($M18,Sheet3!$A$1:'Sheet3'!$K$222,MATCH("White",Sheet3!$A$1:$K$1,0),FALSE),IF(VLOOKUP($M18,Sheet3!$A$1:'Sheet3'!$K$222,MATCH("Yellow",Sheet3!$A$1:$K$1,0),FALSE)&gt;0,VLOOKUP($M18,Sheet3!$A$1:'Sheet3'!$K$222,MATCH("Yellow",Sheet3!$A$1:$K$1,0),FALSE)*5,0))))),0)/VLOOKUP($M18,Sheet3!$A$1:'Sheet3'!$K$222,MATCH("Challenge",Sheet3!$A$1:'Sheet3'!$K$1,0),FALSE),IFERROR(IF(VLOOKUP($M18,Sheet3!$A$1:'Sheet3'!$K$222,MATCH("Blue",Sheet3!$A$1:$K$1,0),FALSE)&gt;0,VLOOKUP($M18,Sheet3!$A$1:'Sheet3'!$K$222,MATCH("Blue",Sheet3!$A$1:$K$1,0),FALSE)*3,IF(VLOOKUP($M18,Sheet3!$A$1:'Sheet3'!$K$222,MATCH("Purple",Sheet3!$A$1:$K$1,0),FALSE)&gt;0,VLOOKUP($M18,Sheet3!$A$1:'Sheet3'!$K$222,MATCH("Purple",Sheet3!$A$1:$K$1,0),FALSE)*4,IF(VLOOKUP($M18,Sheet3!$A$1:'Sheet3'!$K$222,MATCH("Green",Sheet3!$A$1:$K$1,0),FALSE)&gt;0,VLOOKUP($M18,Sheet3!$A$1:'Sheet3'!$K$222,MATCH("Green",Sheet3!$A$1:$K$1,0),FALSE)*2,IF(VLOOKUP($M18,Sheet3!$A$1:'Sheet3'!$K$222,MATCH("White",Sheet3!$A$1:$K$1,0),FALSE)&gt;0,VLOOKUP($M18,Sheet3!$A$1:'Sheet3'!$K$222,MATCH("White",Sheet3!$A$1:$K$1,0),FALSE),IF(VLOOKUP($M18,Sheet3!$A$1:'Sheet3'!$K$222,MATCH("Yellow",Sheet3!$A$1:$K$1,0),FALSE)&gt;0,VLOOKUP($M18,Sheet3!$A$1:'Sheet3'!$K$222,MATCH("Yellow",Sheet3!$A$1:$K$1,0),FALSE)*5,0))))),0)),0)</f>
        <v>0</v>
      </c>
      <c r="AG18">
        <f>IFERROR(IF(VLOOKUP($N18,Sheet3!$A$1:'Sheet3'!$K$222,MATCH("Challenge",Sheet3!$A$1:'Sheet3'!$K$1,0),FALSE)&gt;=1,IFERROR(IF(VLOOKUP($N18,Sheet3!$A$1:'Sheet3'!$K$222,MATCH("Blue",Sheet3!$A$1:$K$1,0),FALSE)&gt;0,VLOOKUP($N18,Sheet3!$A$1:'Sheet3'!$K$222,MATCH("Blue",Sheet3!$A$1:$K$1,0),FALSE)*3,IF(VLOOKUP($N18,Sheet3!$A$1:'Sheet3'!$K$222,MATCH("Purple",Sheet3!$A$1:$K$1,0),FALSE)&gt;0,VLOOKUP($N18,Sheet3!$A$1:'Sheet3'!$K$222,MATCH("Purple",Sheet3!$A$1:$K$1,0),FALSE)*4,IF(VLOOKUP($N18,Sheet3!$A$1:'Sheet3'!$K$222,MATCH("Green",Sheet3!$A$1:$K$1,0),FALSE)&gt;0,VLOOKUP($N18,Sheet3!$A$1:'Sheet3'!$K$222,MATCH("Green",Sheet3!$A$1:$K$1,0),FALSE)*2,IF(VLOOKUP($N18,Sheet3!$A$1:'Sheet3'!$K$222,MATCH("White",Sheet3!$A$1:$K$1,0),FALSE)&gt;0,VLOOKUP($N18,Sheet3!$A$1:'Sheet3'!$K$222,MATCH("White",Sheet3!$A$1:$K$1,0),FALSE),IF(VLOOKUP($N18,Sheet3!$A$1:'Sheet3'!$K$222,MATCH("Yellow",Sheet3!$A$1:$K$1,0),FALSE)&gt;0,VLOOKUP($N18,Sheet3!$A$1:'Sheet3'!$K$222,MATCH("Yellow",Sheet3!$A$1:$K$1,0),FALSE)*5,0))))),0)/VLOOKUP($N18,Sheet3!$A$1:'Sheet3'!$K$222,MATCH("Challenge",Sheet3!$A$1:'Sheet3'!$K$1,0),FALSE),IFERROR(IF(VLOOKUP($N18,Sheet3!$A$1:'Sheet3'!$K$222,MATCH("Blue",Sheet3!$A$1:$K$1,0),FALSE)&gt;0,VLOOKUP($N18,Sheet3!$A$1:'Sheet3'!$K$222,MATCH("Blue",Sheet3!$A$1:$K$1,0),FALSE)*3,IF(VLOOKUP($N18,Sheet3!$A$1:'Sheet3'!$K$222,MATCH("Purple",Sheet3!$A$1:$K$1,0),FALSE)&gt;0,VLOOKUP($N18,Sheet3!$A$1:'Sheet3'!$K$222,MATCH("Purple",Sheet3!$A$1:$K$1,0),FALSE)*4,IF(VLOOKUP($N18,Sheet3!$A$1:'Sheet3'!$K$222,MATCH("Green",Sheet3!$A$1:$K$1,0),FALSE)&gt;0,VLOOKUP($N18,Sheet3!$A$1:'Sheet3'!$K$222,MATCH("Green",Sheet3!$A$1:$K$1,0),FALSE)*2,IF(VLOOKUP($N18,Sheet3!$A$1:'Sheet3'!$K$222,MATCH("White",Sheet3!$A$1:$K$1,0),FALSE)&gt;0,VLOOKUP($N18,Sheet3!$A$1:'Sheet3'!$K$222,MATCH("White",Sheet3!$A$1:$K$1,0),FALSE),IF(VLOOKUP($N18,Sheet3!$A$1:'Sheet3'!$K$222,MATCH("Yellow",Sheet3!$A$1:$K$1,0),FALSE)&gt;0,VLOOKUP($N18,Sheet3!$A$1:'Sheet3'!$K$222,MATCH("Yellow",Sheet3!$A$1:$K$1,0),FALSE)*5,0))))),0)),0)+IFERROR(IF(VLOOKUP($O18,Sheet3!$A$1:'Sheet3'!$K$222,MATCH("Challenge",Sheet3!$A$1:'Sheet3'!$K$1,0),FALSE)&gt;=1,IFERROR(IF(VLOOKUP($O18,Sheet3!$A$1:'Sheet3'!$K$222,MATCH("Blue",Sheet3!$A$1:$K$1,0),FALSE)&gt;0,VLOOKUP($O18,Sheet3!$A$1:'Sheet3'!$K$222,MATCH("Blue",Sheet3!$A$1:$K$1,0),FALSE)*3,IF(VLOOKUP($O18,Sheet3!$A$1:'Sheet3'!$K$222,MATCH("Purple",Sheet3!$A$1:$K$1,0),FALSE)&gt;0,VLOOKUP($O18,Sheet3!$A$1:'Sheet3'!$K$222,MATCH("Purple",Sheet3!$A$1:$K$1,0),FALSE)*4,IF(VLOOKUP($O18,Sheet3!$A$1:'Sheet3'!$K$222,MATCH("Green",Sheet3!$A$1:$K$1,0),FALSE)&gt;0,VLOOKUP($O18,Sheet3!$A$1:'Sheet3'!$K$222,MATCH("Green",Sheet3!$A$1:$K$1,0),FALSE)*2,IF(VLOOKUP($O18,Sheet3!$A$1:'Sheet3'!$K$222,MATCH("White",Sheet3!$A$1:$K$1,0),FALSE)&gt;0,VLOOKUP($O18,Sheet3!$A$1:'Sheet3'!$K$222,MATCH("White",Sheet3!$A$1:$K$1,0),FALSE),IF(VLOOKUP($O18,Sheet3!$A$1:'Sheet3'!$K$222,MATCH("Yellow",Sheet3!$A$1:$K$1,0),FALSE)&gt;0,VLOOKUP($O18,Sheet3!$A$1:'Sheet3'!$K$222,MATCH("Yellow",Sheet3!$A$1:$K$1,0),FALSE)*5,0))))),0)/VLOOKUP($O18,Sheet3!$A$1:'Sheet3'!$K$222,MATCH("Challenge",Sheet3!$A$1:'Sheet3'!$K$1,0),FALSE),IFERROR(IF(VLOOKUP($O18,Sheet3!$A$1:'Sheet3'!$K$222,MATCH("Blue",Sheet3!$A$1:$K$1,0),FALSE)&gt;0,VLOOKUP($O18,Sheet3!$A$1:'Sheet3'!$K$222,MATCH("Blue",Sheet3!$A$1:$K$1,0),FALSE)*3,IF(VLOOKUP($O18,Sheet3!$A$1:'Sheet3'!$K$222,MATCH("Purple",Sheet3!$A$1:$K$1,0),FALSE)&gt;0,VLOOKUP($O18,Sheet3!$A$1:'Sheet3'!$K$222,MATCH("Purple",Sheet3!$A$1:$K$1,0),FALSE)*4,IF(VLOOKUP($O18,Sheet3!$A$1:'Sheet3'!$K$222,MATCH("Green",Sheet3!$A$1:$K$1,0),FALSE)&gt;0,VLOOKUP($O18,Sheet3!$A$1:'Sheet3'!$K$222,MATCH("Green",Sheet3!$A$1:$K$1,0),FALSE)*2,IF(VLOOKUP($O18,Sheet3!$A$1:'Sheet3'!$K$222,MATCH("White",Sheet3!$A$1:$K$1,0),FALSE)&gt;0,VLOOKUP($O18,Sheet3!$A$1:'Sheet3'!$K$222,MATCH("White",Sheet3!$A$1:$K$1,0),FALSE),IF(VLOOKUP($O18,Sheet3!$A$1:'Sheet3'!$K$222,MATCH("Yellow",Sheet3!$A$1:$K$1,0),FALSE)&gt;0,VLOOKUP($O18,Sheet3!$A$1:'Sheet3'!$K$222,MATCH("Yellow",Sheet3!$A$1:$K$1,0),FALSE)*5,0))))),0)),0)</f>
        <v>0</v>
      </c>
      <c r="AH18">
        <f>VLOOKUP($D18,Sheet3!$A$1:'Sheet3'!$K$222,4,FALSE)</f>
        <v>0</v>
      </c>
      <c r="AI18">
        <f>VLOOKUP($D18,Sheet3!$A$1:'Sheet3'!$K$222,5,FALSE)</f>
        <v>0</v>
      </c>
    </row>
    <row r="19" spans="1:35" x14ac:dyDescent="0.25">
      <c r="A19" t="s">
        <v>140</v>
      </c>
      <c r="B19">
        <f>INDEX('Ingredients(Full)'!$A$1:$AA$180,MATCH(Score!$A19,'Ingredients(Full)'!$A$1:$A$180,0),MATCH(Score!B$1,'Ingredients(Full)'!$A$1:$AA$1,0))</f>
        <v>1</v>
      </c>
      <c r="C19">
        <f t="shared" si="0"/>
        <v>1</v>
      </c>
      <c r="D19" t="str">
        <f>IF(D$1&lt;=$B19,INDEX('Ingredients(Full)'!$A$1:$AA$180,MATCH(Score!$A19,'Ingredients(Full)'!$A$1:$A$180,0),MATCH(Score!D$1,'Ingredients(Full)'!$A$1:$AA$1,0)),"")</f>
        <v>Mk 1 Nubian Security Scanner</v>
      </c>
      <c r="E19" t="str">
        <f>IF(E$1&lt;=$B19,INDEX('Ingredients(Full)'!$A$1:$AA$140,MATCH(Score!$A19,'Ingredients(Full)'!$A$1:$A$140,0),MATCH(Score!E$1,'Ingredients(Full)'!$A$1:$AA$1,0)),"")</f>
        <v/>
      </c>
      <c r="F19" t="str">
        <f>IF(F$1&lt;=$B19,INDEX('Ingredients(Full)'!$A$1:$AA$140,MATCH(Score!$A19,'Ingredients(Full)'!$A$1:$A$140,0),MATCH(Score!F$1,'Ingredients(Full)'!$A$1:$AA$1,0)),"")</f>
        <v/>
      </c>
      <c r="G19" t="str">
        <f>IF(G$1&lt;=$B19,INDEX('Ingredients(Full)'!$A$1:$AA$140,MATCH(Score!$A19,'Ingredients(Full)'!$A$1:$A$140,0),MATCH(Score!G$1,'Ingredients(Full)'!$A$1:$AA$1,0)),"")</f>
        <v/>
      </c>
      <c r="H19" t="str">
        <f>IF(H$1&lt;=$B19,INDEX('Ingredients(Full)'!$A$1:$AA$140,MATCH(Score!$A19,'Ingredients(Full)'!$A$1:$A$140,0),MATCH(Score!H$1,'Ingredients(Full)'!$A$1:$AA$1,0)),"")</f>
        <v/>
      </c>
      <c r="I19" t="str">
        <f>IF(I$1&lt;=$B19,INDEX('Ingredients(Full)'!$A$1:$AA$140,MATCH(Score!$A19,'Ingredients(Full)'!$A$1:$A$140,0),MATCH(Score!I$1,'Ingredients(Full)'!$A$1:$AA$1,0)),"")</f>
        <v/>
      </c>
      <c r="J19" t="str">
        <f>IF(J$1&lt;=$B19,INDEX('Ingredients(Full)'!$A$1:$AA$140,MATCH(Score!$A19,'Ingredients(Full)'!$A$1:$A$140,0),MATCH(Score!J$1,'Ingredients(Full)'!$A$1:$AA$1,0)),"")</f>
        <v/>
      </c>
      <c r="K19" t="str">
        <f>IF(K$1&lt;=$B19,INDEX('Ingredients(Full)'!$A$1:$AA$140,MATCH(Score!$A19,'Ingredients(Full)'!$A$1:$A$140,0),MATCH(Score!K$1,'Ingredients(Full)'!$A$1:$AA$1,0)),"")</f>
        <v/>
      </c>
      <c r="L19" t="str">
        <f>IF(L$1&lt;=$B19,INDEX('Ingredients(Full)'!$A$1:$AA$140,MATCH(Score!$A19,'Ingredients(Full)'!$A$1:$A$140,0),MATCH(Score!L$1,'Ingredients(Full)'!$A$1:$AA$1,0)),"")</f>
        <v/>
      </c>
      <c r="M19" t="str">
        <f>IF(M$1&lt;=$B19,INDEX('Ingredients(Full)'!$A$1:$AA$140,MATCH(Score!$A19,'Ingredients(Full)'!$A$1:$A$140,0),MATCH(Score!M$1,'Ingredients(Full)'!$A$1:$AA$1,0)),"")</f>
        <v/>
      </c>
      <c r="N19" t="str">
        <f>IF(N$1&lt;=$B19,INDEX('Ingredients(Full)'!$A$1:$AA$140,MATCH(Score!$A19,'Ingredients(Full)'!$A$1:$A$140,0),MATCH(Score!N$1,'Ingredients(Full)'!$A$1:$AA$1,0)),"")</f>
        <v/>
      </c>
      <c r="O19" t="str">
        <f>IF(O$1&lt;=$B19,INDEX('Ingredients(Full)'!$A$1:$AA$140,MATCH(Score!$A19,'Ingredients(Full)'!$A$1:$A$140,0),MATCH(Score!O$1,'Ingredients(Full)'!$A$1:$AA$1,0)),"")</f>
        <v/>
      </c>
      <c r="P19">
        <f>IF(VALUE(RIGHT(P$1,LEN(P$1)-1))&lt;=$B19,INDEX('Ingredients(Full)'!$A$1:$AA$140,MATCH(Score!$A19,'Ingredients(Full)'!$A$1:$A$140,0),MATCH(Score!P$1,'Ingredients(Full)'!$A$1:$AA$1,0)),"")</f>
        <v>1</v>
      </c>
      <c r="Q19" t="str">
        <f>IF(VALUE(RIGHT(Q$1,LEN(Q$1)-1))&lt;=$B19,INDEX('Ingredients(Full)'!$A$1:$AA$140,MATCH(Score!$A19,'Ingredients(Full)'!$A$1:$A$140,0),MATCH(Score!Q$1,'Ingredients(Full)'!$A$1:$AA$1,0)),"")</f>
        <v/>
      </c>
      <c r="R19" t="str">
        <f>IF(VALUE(RIGHT(R$1,LEN(R$1)-1))&lt;=$B19,INDEX('Ingredients(Full)'!$A$1:$AA$140,MATCH(Score!$A19,'Ingredients(Full)'!$A$1:$A$140,0),MATCH(Score!R$1,'Ingredients(Full)'!$A$1:$AA$1,0)),"")</f>
        <v/>
      </c>
      <c r="S19" t="str">
        <f>IF(VALUE(RIGHT(S$1,LEN(S$1)-1))&lt;=$B19,INDEX('Ingredients(Full)'!$A$1:$AA$140,MATCH(Score!$A19,'Ingredients(Full)'!$A$1:$A$140,0),MATCH(Score!S$1,'Ingredients(Full)'!$A$1:$AA$1,0)),"")</f>
        <v/>
      </c>
      <c r="T19" t="str">
        <f>IF(VALUE(RIGHT(T$1,LEN(T$1)-1))&lt;=$B19,INDEX('Ingredients(Full)'!$A$1:$AA$140,MATCH(Score!$A19,'Ingredients(Full)'!$A$1:$A$140,0),MATCH(Score!T$1,'Ingredients(Full)'!$A$1:$AA$1,0)),"")</f>
        <v/>
      </c>
      <c r="U19" t="str">
        <f>IF(VALUE(RIGHT(U$1,LEN(U$1)-1))&lt;=$B19,INDEX('Ingredients(Full)'!$A$1:$AA$140,MATCH(Score!$A19,'Ingredients(Full)'!$A$1:$A$140,0),MATCH(Score!U$1,'Ingredients(Full)'!$A$1:$AA$1,0)),"")</f>
        <v/>
      </c>
      <c r="V19" t="str">
        <f>IF(VALUE(RIGHT(V$1,LEN(V$1)-1))&lt;=$B19,INDEX('Ingredients(Full)'!$A$1:$AA$140,MATCH(Score!$A19,'Ingredients(Full)'!$A$1:$A$140,0),MATCH(Score!V$1,'Ingredients(Full)'!$A$1:$AA$1,0)),"")</f>
        <v/>
      </c>
      <c r="W19" t="str">
        <f>IF(VALUE(RIGHT(W$1,LEN(W$1)-1))&lt;=$B19,INDEX('Ingredients(Full)'!$A$1:$AA$140,MATCH(Score!$A19,'Ingredients(Full)'!$A$1:$A$140,0),MATCH(Score!W$1,'Ingredients(Full)'!$A$1:$AA$1,0)),"")</f>
        <v/>
      </c>
      <c r="X19" t="str">
        <f>IF(VALUE(RIGHT(X$1,LEN(X$1)-1))&lt;=$B19,INDEX('Ingredients(Full)'!$A$1:$AA$140,MATCH(Score!$A19,'Ingredients(Full)'!$A$1:$A$140,0),MATCH(Score!X$1,'Ingredients(Full)'!$A$1:$AA$1,0)),"")</f>
        <v/>
      </c>
      <c r="Y19" t="str">
        <f>IF(VALUE(RIGHT(Y$1,LEN(Y$1)-1))&lt;=$B19,INDEX('Ingredients(Full)'!$A$1:$AA$140,MATCH(Score!$A19,'Ingredients(Full)'!$A$1:$A$140,0),MATCH(Score!Y$1,'Ingredients(Full)'!$A$1:$AA$1,0)),"")</f>
        <v/>
      </c>
      <c r="Z19" t="str">
        <f>IF(VALUE(RIGHT(Z$1,LEN(Z$1)-1))&lt;=$B19,INDEX('Ingredients(Full)'!$A$1:$AA$140,MATCH(Score!$A19,'Ingredients(Full)'!$A$1:$A$140,0),MATCH(Score!Z$1,'Ingredients(Full)'!$A$1:$AA$1,0)),"")</f>
        <v/>
      </c>
      <c r="AA19" t="str">
        <f>IF(VALUE(RIGHT(AA$1,LEN(AA$1)-1))&lt;=$B19,INDEX('Ingredients(Full)'!$A$1:$AA$140,MATCH(Score!$A19,'Ingredients(Full)'!$A$1:$A$140,0),MATCH(Score!AA$1,'Ingredients(Full)'!$A$1:$AA$1,0)),"")</f>
        <v/>
      </c>
      <c r="AB19">
        <f>IFERROR(IF(VLOOKUP($D19,Sheet3!$A$1:'Sheet3'!$K$222,MATCH("Challenge",Sheet3!$A$1:'Sheet3'!$K$1,0),FALSE)&gt;=1,IFERROR(IF(VLOOKUP($D19,Sheet3!$A$1:'Sheet3'!$K$222,MATCH("Blue",Sheet3!$A$1:$K$1,0),FALSE)&gt;0,VLOOKUP($D19,Sheet3!$A$1:'Sheet3'!$K$222,MATCH("Blue",Sheet3!$A$1:$K$1,0),FALSE)*3,IF(VLOOKUP($D19,Sheet3!$A$1:'Sheet3'!$K$222,MATCH("Purple",Sheet3!$A$1:$K$1,0),FALSE)&gt;0,VLOOKUP($D19,Sheet3!$A$1:'Sheet3'!$K$222,MATCH("Purple",Sheet3!$A$1:$K$1,0),FALSE)*4,IF(VLOOKUP($D19,Sheet3!$A$1:'Sheet3'!$K$222,MATCH("Green",Sheet3!$A$1:$K$1,0),FALSE)&gt;0,VLOOKUP($D19,Sheet3!$A$1:'Sheet3'!$K$222,MATCH("Green",Sheet3!$A$1:$K$1,0),FALSE)*2,IF(VLOOKUP($D19,Sheet3!$A$1:'Sheet3'!$K$222,MATCH("White",Sheet3!$A$1:$K$1,0),FALSE)&gt;0,VLOOKUP($D19,Sheet3!$A$1:'Sheet3'!$K$222,MATCH("White",Sheet3!$A$1:$K$1,0),FALSE),IF(VLOOKUP($D19,Sheet3!$A$1:'Sheet3'!$K$222,MATCH("Yellow",Sheet3!$A$1:$K$1,0),FALSE)&gt;0,VLOOKUP($D19,Sheet3!$A$1:'Sheet3'!$K$222,MATCH("Yellow",Sheet3!$A$1:$K$1,0),FALSE)*2.5,0))))),0)/VLOOKUP($D19,Sheet3!$A$1:'Sheet3'!$K$222,MATCH("Challenge",Sheet3!$A$1:'Sheet3'!$K$1,0),FALSE),IFERROR(IF(VLOOKUP($D19,Sheet3!$A$1:'Sheet3'!$K$222,MATCH("Blue",Sheet3!$A$1:$K$1,0),FALSE)&gt;0,VLOOKUP($D19,Sheet3!$A$1:'Sheet3'!$K$222,MATCH("Blue",Sheet3!$A$1:$K$1,0),FALSE)*3,IF(VLOOKUP($D19,Sheet3!$A$1:'Sheet3'!$K$222,MATCH("Purple",Sheet3!$A$1:$K$1,0),FALSE)&gt;0,VLOOKUP($D19,Sheet3!$A$1:'Sheet3'!$K$222,MATCH("Purple",Sheet3!$A$1:$K$1,0),FALSE)*4,IF(VLOOKUP($D19,Sheet3!$A$1:'Sheet3'!$K$222,MATCH("Green",Sheet3!$A$1:$K$1,0),FALSE)&gt;0,VLOOKUP($D19,Sheet3!$A$1:'Sheet3'!$K$222,MATCH("Green",Sheet3!$A$1:$K$1,0),FALSE)*2,IF(VLOOKUP($D19,Sheet3!$A$1:'Sheet3'!$K$222,MATCH("White",Sheet3!$A$1:$K$1,0),FALSE)&gt;0,VLOOKUP($D19,Sheet3!$A$1:'Sheet3'!$K$222,MATCH("White",Sheet3!$A$1:$K$1,0),FALSE),IF(VLOOKUP($D19,Sheet3!$A$1:'Sheet3'!$K$222,MATCH("Yellow",Sheet3!$A$1:$K$1,0),FALSE)&gt;0,VLOOKUP($D19,Sheet3!$A$1:'Sheet3'!$K$222,MATCH("Yellow",Sheet3!$A$1:$K$1,0),FALSE)*2.5,0))))),0)),0)+IFERROR(IF(VLOOKUP($E19,Sheet3!$A$1:'Sheet3'!$K$222,MATCH("Challenge",Sheet3!$A$1:'Sheet3'!$K$1,0),FALSE)&gt;=1,IFERROR(IF(VLOOKUP($E19,Sheet3!$A$1:'Sheet3'!$K$222,MATCH("Blue",Sheet3!$A$1:$K$1,0),FALSE)&gt;0,VLOOKUP($E19,Sheet3!$A$1:'Sheet3'!$K$222,MATCH("Blue",Sheet3!$A$1:$K$1,0),FALSE)*3,IF(VLOOKUP($E19,Sheet3!$A$1:'Sheet3'!$K$222,MATCH("Purple",Sheet3!$A$1:$K$1,0),FALSE)&gt;0,VLOOKUP($E19,Sheet3!$A$1:'Sheet3'!$K$222,MATCH("Purple",Sheet3!$A$1:$K$1,0),FALSE)*4,IF(VLOOKUP($E19,Sheet3!$A$1:'Sheet3'!$K$222,MATCH("Green",Sheet3!$A$1:$K$1,0),FALSE)&gt;0,VLOOKUP($E19,Sheet3!$A$1:'Sheet3'!$K$222,MATCH("Green",Sheet3!$A$1:$K$1,0),FALSE)*2,IF(VLOOKUP($E19,Sheet3!$A$1:'Sheet3'!$K$222,MATCH("White",Sheet3!$A$1:$K$1,0),FALSE)&gt;0,VLOOKUP($E19,Sheet3!$A$1:'Sheet3'!$K$222,MATCH("White",Sheet3!$A$1:$K$1,0),FALSE),IF(VLOOKUP($E19,Sheet3!$A$1:'Sheet3'!$K$222,MATCH("Yellow",Sheet3!$A$1:$K$1,0),FALSE)&gt;0,VLOOKUP($E19,Sheet3!$A$1:'Sheet3'!$K$222,MATCH("Yellow",Sheet3!$A$1:$K$1,0),FALSE)*2.5,0))))),0)/VLOOKUP($E19,Sheet3!$A$1:'Sheet3'!$K$222,MATCH("Challenge",Sheet3!$A$1:'Sheet3'!$K$1,0),FALSE),IFERROR(IF(VLOOKUP($E19,Sheet3!$A$1:'Sheet3'!$K$222,MATCH("Blue",Sheet3!$A$1:$K$1,0),FALSE)&gt;0,VLOOKUP($E19,Sheet3!$A$1:'Sheet3'!$K$222,MATCH("Blue",Sheet3!$A$1:$K$1,0),FALSE)*3,IF(VLOOKUP($E19,Sheet3!$A$1:'Sheet3'!$K$222,MATCH("Purple",Sheet3!$A$1:$K$1,0),FALSE)&gt;0,VLOOKUP($E19,Sheet3!$A$1:'Sheet3'!$K$222,MATCH("Purple",Sheet3!$A$1:$K$1,0),FALSE)*4,IF(VLOOKUP($E19,Sheet3!$A$1:'Sheet3'!$K$222,MATCH("Green",Sheet3!$A$1:$K$1,0),FALSE)&gt;0,VLOOKUP($E19,Sheet3!$A$1:'Sheet3'!$K$222,MATCH("Green",Sheet3!$A$1:$K$1,0),FALSE)*2,IF(VLOOKUP($E19,Sheet3!$A$1:'Sheet3'!$K$222,MATCH("White",Sheet3!$A$1:$K$1,0),FALSE)&gt;0,VLOOKUP($E19,Sheet3!$A$1:'Sheet3'!$K$222,MATCH("White",Sheet3!$A$1:$K$1,0),FALSE),IF(VLOOKUP($E19,Sheet3!$A$1:'Sheet3'!$K$222,MATCH("Yellow",Sheet3!$A$1:$K$1,0),FALSE)&gt;0,VLOOKUP($E19,Sheet3!$A$1:'Sheet3'!$K$222,MATCH("Yellow",Sheet3!$A$1:$K$1,0),FALSE)*2.5,0))))),0)),0)</f>
        <v>1</v>
      </c>
      <c r="AC19">
        <f>IFERROR(IF(VLOOKUP($F19,Sheet3!$A$1:'Sheet3'!$K$222,MATCH("Challenge",Sheet3!$A$1:'Sheet3'!$K$1,0),FALSE)&gt;=1,IFERROR(IF(VLOOKUP($F19,Sheet3!$A$1:'Sheet3'!$K$222,MATCH("Blue",Sheet3!$A$1:$K$1,0),FALSE)&gt;0,VLOOKUP($F19,Sheet3!$A$1:'Sheet3'!$K$222,MATCH("Blue",Sheet3!$A$1:$K$1,0),FALSE)*3,IF(VLOOKUP($F19,Sheet3!$A$1:'Sheet3'!$K$222,MATCH("Purple",Sheet3!$A$1:$K$1,0),FALSE)&gt;0,VLOOKUP($F19,Sheet3!$A$1:'Sheet3'!$K$222,MATCH("Purple",Sheet3!$A$1:$K$1,0),FALSE)*4,IF(VLOOKUP($F19,Sheet3!$A$1:'Sheet3'!$K$222,MATCH("Green",Sheet3!$A$1:$K$1,0),FALSE)&gt;0,VLOOKUP($F19,Sheet3!$A$1:'Sheet3'!$K$222,MATCH("Green",Sheet3!$A$1:$K$1,0),FALSE)*2,IF(VLOOKUP($F19,Sheet3!$A$1:'Sheet3'!$K$222,MATCH("White",Sheet3!$A$1:$K$1,0),FALSE)&gt;0,VLOOKUP($F19,Sheet3!$A$1:'Sheet3'!$K$222,MATCH("White",Sheet3!$A$1:$K$1,0),FALSE),IF(VLOOKUP($F19,Sheet3!$A$1:'Sheet3'!$K$222,MATCH("Yellow",Sheet3!$A$1:$K$1,0),FALSE)&gt;0,VLOOKUP($F19,Sheet3!$A$1:'Sheet3'!$K$222,MATCH("Yellow",Sheet3!$A$1:$K$1,0),FALSE)*5,0))))),0)/VLOOKUP($F19,Sheet3!$A$1:'Sheet3'!$K$222,MATCH("Challenge",Sheet3!$A$1:'Sheet3'!$K$1,0),FALSE),IFERROR(IF(VLOOKUP($F19,Sheet3!$A$1:'Sheet3'!$K$222,MATCH("Blue",Sheet3!$A$1:$K$1,0),FALSE)&gt;0,VLOOKUP($F19,Sheet3!$A$1:'Sheet3'!$K$222,MATCH("Blue",Sheet3!$A$1:$K$1,0),FALSE)*3,IF(VLOOKUP($F19,Sheet3!$A$1:'Sheet3'!$K$222,MATCH("Purple",Sheet3!$A$1:$K$1,0),FALSE)&gt;0,VLOOKUP($F19,Sheet3!$A$1:'Sheet3'!$K$222,MATCH("Purple",Sheet3!$A$1:$K$1,0),FALSE)*4,IF(VLOOKUP($F19,Sheet3!$A$1:'Sheet3'!$K$222,MATCH("Green",Sheet3!$A$1:$K$1,0),FALSE)&gt;0,VLOOKUP($F19,Sheet3!$A$1:'Sheet3'!$K$222,MATCH("Green",Sheet3!$A$1:$K$1,0),FALSE)*2,IF(VLOOKUP($F19,Sheet3!$A$1:'Sheet3'!$K$222,MATCH("White",Sheet3!$A$1:$K$1,0),FALSE)&gt;0,VLOOKUP($F19,Sheet3!$A$1:'Sheet3'!$K$222,MATCH("White",Sheet3!$A$1:$K$1,0),FALSE),IF(VLOOKUP($F19,Sheet3!$A$1:'Sheet3'!$K$222,MATCH("Yellow",Sheet3!$A$1:$K$1,0),FALSE)&gt;0,VLOOKUP($F19,Sheet3!$A$1:'Sheet3'!$K$222,MATCH("Yellow",Sheet3!$A$1:$K$1,0),FALSE)*5,0))))),0)),0)+IFERROR(IF(VLOOKUP($G19,Sheet3!$A$1:'Sheet3'!$K$222,MATCH("Challenge",Sheet3!$A$1:'Sheet3'!$K$1,0),FALSE)&gt;=1,IFERROR(IF(VLOOKUP($G19,Sheet3!$A$1:'Sheet3'!$K$222,MATCH("Blue",Sheet3!$A$1:$K$1,0),FALSE)&gt;0,VLOOKUP($G19,Sheet3!$A$1:'Sheet3'!$K$222,MATCH("Blue",Sheet3!$A$1:$K$1,0),FALSE)*3,IF(VLOOKUP($G19,Sheet3!$A$1:'Sheet3'!$K$222,MATCH("Purple",Sheet3!$A$1:$K$1,0),FALSE)&gt;0,VLOOKUP($G19,Sheet3!$A$1:'Sheet3'!$K$222,MATCH("Purple",Sheet3!$A$1:$K$1,0),FALSE)*4,IF(VLOOKUP($G19,Sheet3!$A$1:'Sheet3'!$K$222,MATCH("Green",Sheet3!$A$1:$K$1,0),FALSE)&gt;0,VLOOKUP($G19,Sheet3!$A$1:'Sheet3'!$K$222,MATCH("Green",Sheet3!$A$1:$K$1,0),FALSE)*2,IF(VLOOKUP($G19,Sheet3!$A$1:'Sheet3'!$K$222,MATCH("White",Sheet3!$A$1:$K$1,0),FALSE)&gt;0,VLOOKUP($G19,Sheet3!$A$1:'Sheet3'!$K$222,MATCH("White",Sheet3!$A$1:$K$1,0),FALSE),IF(VLOOKUP($G19,Sheet3!$A$1:'Sheet3'!$K$222,MATCH("Yellow",Sheet3!$A$1:$K$1,0),FALSE)&gt;0,VLOOKUP($G19,Sheet3!$A$1:'Sheet3'!$K$222,MATCH("Yellow",Sheet3!$A$1:$K$1,0),FALSE)*5,0))))),0)/VLOOKUP($G19,Sheet3!$A$1:'Sheet3'!$K$222,MATCH("Challenge",Sheet3!$A$1:'Sheet3'!$K$1,0),FALSE),IFERROR(IF(VLOOKUP($G19,Sheet3!$A$1:'Sheet3'!$K$222,MATCH("Blue",Sheet3!$A$1:$K$1,0),FALSE)&gt;0,VLOOKUP($G19,Sheet3!$A$1:'Sheet3'!$K$222,MATCH("Blue",Sheet3!$A$1:$K$1,0),FALSE)*3,IF(VLOOKUP($G19,Sheet3!$A$1:'Sheet3'!$K$222,MATCH("Purple",Sheet3!$A$1:$K$1,0),FALSE)&gt;0,VLOOKUP($G19,Sheet3!$A$1:'Sheet3'!$K$222,MATCH("Purple",Sheet3!$A$1:$K$1,0),FALSE)*4,IF(VLOOKUP($G19,Sheet3!$A$1:'Sheet3'!$K$222,MATCH("Green",Sheet3!$A$1:$K$1,0),FALSE)&gt;0,VLOOKUP($G19,Sheet3!$A$1:'Sheet3'!$K$222,MATCH("Green",Sheet3!$A$1:$K$1,0),FALSE)*2,IF(VLOOKUP($G19,Sheet3!$A$1:'Sheet3'!$K$222,MATCH("White",Sheet3!$A$1:$K$1,0),FALSE)&gt;0,VLOOKUP($G19,Sheet3!$A$1:'Sheet3'!$K$222,MATCH("White",Sheet3!$A$1:$K$1,0),FALSE),IF(VLOOKUP($G19,Sheet3!$A$1:'Sheet3'!$K$222,MATCH("Yellow",Sheet3!$A$1:$K$1,0),FALSE)&gt;0,VLOOKUP($G19,Sheet3!$A$1:'Sheet3'!$K$222,MATCH("Yellow",Sheet3!$A$1:$K$1,0),FALSE)*5,0))))),0)),0)</f>
        <v>0</v>
      </c>
      <c r="AD19">
        <f>IFERROR(IF(VLOOKUP($H19,Sheet3!$A$1:'Sheet3'!$K$222,MATCH("Challenge",Sheet3!$A$1:'Sheet3'!$K$1,0),FALSE)&gt;=1,IFERROR(IF(VLOOKUP($H19,Sheet3!$A$1:'Sheet3'!$K$222,MATCH("Blue",Sheet3!$A$1:$K$1,0),FALSE)&gt;0,VLOOKUP($H19,Sheet3!$A$1:'Sheet3'!$K$222,MATCH("Blue",Sheet3!$A$1:$K$1,0),FALSE)*3,IF(VLOOKUP($H19,Sheet3!$A$1:'Sheet3'!$K$222,MATCH("Purple",Sheet3!$A$1:$K$1,0),FALSE)&gt;0,VLOOKUP($H19,Sheet3!$A$1:'Sheet3'!$K$222,MATCH("Purple",Sheet3!$A$1:$K$1,0),FALSE)*4,IF(VLOOKUP($H19,Sheet3!$A$1:'Sheet3'!$K$222,MATCH("Green",Sheet3!$A$1:$K$1,0),FALSE)&gt;0,VLOOKUP($H19,Sheet3!$A$1:'Sheet3'!$K$222,MATCH("Green",Sheet3!$A$1:$K$1,0),FALSE)*2,IF(VLOOKUP($H19,Sheet3!$A$1:'Sheet3'!$K$222,MATCH("White",Sheet3!$A$1:$K$1,0),FALSE)&gt;0,VLOOKUP($H19,Sheet3!$A$1:'Sheet3'!$K$222,MATCH("White",Sheet3!$A$1:$K$1,0),FALSE),IF(VLOOKUP($H19,Sheet3!$A$1:'Sheet3'!$K$222,MATCH("Yellow",Sheet3!$A$1:$K$1,0),FALSE)&gt;0,VLOOKUP($H19,Sheet3!$A$1:'Sheet3'!$K$222,MATCH("Yellow",Sheet3!$A$1:$K$1,0),FALSE)*5,0))))),0)/VLOOKUP($H19,Sheet3!$A$1:'Sheet3'!$K$222,MATCH("Challenge",Sheet3!$A$1:'Sheet3'!$K$1,0),FALSE),IFERROR(IF(VLOOKUP($H19,Sheet3!$A$1:'Sheet3'!$K$222,MATCH("Blue",Sheet3!$A$1:$K$1,0),FALSE)&gt;0,VLOOKUP($H19,Sheet3!$A$1:'Sheet3'!$K$222,MATCH("Blue",Sheet3!$A$1:$K$1,0),FALSE)*3,IF(VLOOKUP($H19,Sheet3!$A$1:'Sheet3'!$K$222,MATCH("Purple",Sheet3!$A$1:$K$1,0),FALSE)&gt;0,VLOOKUP($H19,Sheet3!$A$1:'Sheet3'!$K$222,MATCH("Purple",Sheet3!$A$1:$K$1,0),FALSE)*4,IF(VLOOKUP($H19,Sheet3!$A$1:'Sheet3'!$K$222,MATCH("Green",Sheet3!$A$1:$K$1,0),FALSE)&gt;0,VLOOKUP($H19,Sheet3!$A$1:'Sheet3'!$K$222,MATCH("Green",Sheet3!$A$1:$K$1,0),FALSE)*2,IF(VLOOKUP($H19,Sheet3!$A$1:'Sheet3'!$K$222,MATCH("White",Sheet3!$A$1:$K$1,0),FALSE)&gt;0,VLOOKUP($H19,Sheet3!$A$1:'Sheet3'!$K$222,MATCH("White",Sheet3!$A$1:$K$1,0),FALSE),IF(VLOOKUP($H19,Sheet3!$A$1:'Sheet3'!$K$222,MATCH("Yellow",Sheet3!$A$1:$K$1,0),FALSE)&gt;0,VLOOKUP($H19,Sheet3!$A$1:'Sheet3'!$K$222,MATCH("Yellow",Sheet3!$A$1:$K$1,0),FALSE)*5,0))))),0)),0)+IFERROR(IF(VLOOKUP($I19,Sheet3!$A$1:'Sheet3'!$K$222,MATCH("Challenge",Sheet3!$A$1:'Sheet3'!$K$1,0),FALSE)&gt;=1,IFERROR(IF(VLOOKUP($I19,Sheet3!$A$1:'Sheet3'!$K$222,MATCH("Blue",Sheet3!$A$1:$K$1,0),FALSE)&gt;0,VLOOKUP($I19,Sheet3!$A$1:'Sheet3'!$K$222,MATCH("Blue",Sheet3!$A$1:$K$1,0),FALSE)*3,IF(VLOOKUP($I19,Sheet3!$A$1:'Sheet3'!$K$222,MATCH("Purple",Sheet3!$A$1:$K$1,0),FALSE)&gt;0,VLOOKUP($I19,Sheet3!$A$1:'Sheet3'!$K$222,MATCH("Purple",Sheet3!$A$1:$K$1,0),FALSE)*4,IF(VLOOKUP($I19,Sheet3!$A$1:'Sheet3'!$K$222,MATCH("Green",Sheet3!$A$1:$K$1,0),FALSE)&gt;0,VLOOKUP($I19,Sheet3!$A$1:'Sheet3'!$K$222,MATCH("Green",Sheet3!$A$1:$K$1,0),FALSE)*2,IF(VLOOKUP($I19,Sheet3!$A$1:'Sheet3'!$K$222,MATCH("White",Sheet3!$A$1:$K$1,0),FALSE)&gt;0,VLOOKUP($I19,Sheet3!$A$1:'Sheet3'!$K$222,MATCH("White",Sheet3!$A$1:$K$1,0),FALSE),IF(VLOOKUP($I19,Sheet3!$A$1:'Sheet3'!$K$222,MATCH("Yellow",Sheet3!$A$1:$K$1,0),FALSE)&gt;0,VLOOKUP($I19,Sheet3!$A$1:'Sheet3'!$K$222,MATCH("Yellow",Sheet3!$A$1:$K$1,0),FALSE)*5,0))))),0)/VLOOKUP($I19,Sheet3!$A$1:'Sheet3'!$K$222,MATCH("Challenge",Sheet3!$A$1:'Sheet3'!$K$1,0),FALSE),IFERROR(IF(VLOOKUP($I19,Sheet3!$A$1:'Sheet3'!$K$222,MATCH("Blue",Sheet3!$A$1:$K$1,0),FALSE)&gt;0,VLOOKUP($I19,Sheet3!$A$1:'Sheet3'!$K$222,MATCH("Blue",Sheet3!$A$1:$K$1,0),FALSE)*3,IF(VLOOKUP($I19,Sheet3!$A$1:'Sheet3'!$K$222,MATCH("Purple",Sheet3!$A$1:$K$1,0),FALSE)&gt;0,VLOOKUP($I19,Sheet3!$A$1:'Sheet3'!$K$222,MATCH("Purple",Sheet3!$A$1:$K$1,0),FALSE)*4,IF(VLOOKUP($I19,Sheet3!$A$1:'Sheet3'!$K$222,MATCH("Green",Sheet3!$A$1:$K$1,0),FALSE)&gt;0,VLOOKUP($I19,Sheet3!$A$1:'Sheet3'!$K$222,MATCH("Green",Sheet3!$A$1:$K$1,0),FALSE)*2,IF(VLOOKUP($I19,Sheet3!$A$1:'Sheet3'!$K$222,MATCH("White",Sheet3!$A$1:$K$1,0),FALSE)&gt;0,VLOOKUP($I19,Sheet3!$A$1:'Sheet3'!$K$222,MATCH("White",Sheet3!$A$1:$K$1,0),FALSE),IF(VLOOKUP($I19,Sheet3!$A$1:'Sheet3'!$K$222,MATCH("Yellow",Sheet3!$A$1:$K$1,0),FALSE)&gt;0,VLOOKUP($I19,Sheet3!$A$1:'Sheet3'!$K$222,MATCH("Yellow",Sheet3!$A$1:$K$1,0),FALSE)*5,0))))),0)),0)</f>
        <v>0</v>
      </c>
      <c r="AE19">
        <f>IFERROR(IF(VLOOKUP($J19,Sheet3!$A$1:'Sheet3'!$K$222,MATCH("Challenge",Sheet3!$A$1:'Sheet3'!$K$1,0),FALSE)&gt;=1,IFERROR(IF(VLOOKUP($J19,Sheet3!$A$1:'Sheet3'!$K$222,MATCH("Blue",Sheet3!$A$1:$K$1,0),FALSE)&gt;0,VLOOKUP($J19,Sheet3!$A$1:'Sheet3'!$K$222,MATCH("Blue",Sheet3!$A$1:$K$1,0),FALSE)*3,IF(VLOOKUP($J19,Sheet3!$A$1:'Sheet3'!$K$222,MATCH("Purple",Sheet3!$A$1:$K$1,0),FALSE)&gt;0,VLOOKUP($J19,Sheet3!$A$1:'Sheet3'!$K$222,MATCH("Purple",Sheet3!$A$1:$K$1,0),FALSE)*4,IF(VLOOKUP($J19,Sheet3!$A$1:'Sheet3'!$K$222,MATCH("Green",Sheet3!$A$1:$K$1,0),FALSE)&gt;0,VLOOKUP($J19,Sheet3!$A$1:'Sheet3'!$K$222,MATCH("Green",Sheet3!$A$1:$K$1,0),FALSE)*2,IF(VLOOKUP($J19,Sheet3!$A$1:'Sheet3'!$K$222,MATCH("White",Sheet3!$A$1:$K$1,0),FALSE)&gt;0,VLOOKUP($J19,Sheet3!$A$1:'Sheet3'!$K$222,MATCH("White",Sheet3!$A$1:$K$1,0),FALSE),IF(VLOOKUP($J19,Sheet3!$A$1:'Sheet3'!$K$222,MATCH("Yellow",Sheet3!$A$1:$K$1,0),FALSE)&gt;0,VLOOKUP($J19,Sheet3!$A$1:'Sheet3'!$K$222,MATCH("Yellow",Sheet3!$A$1:$K$1,0),FALSE)*5,0))))),0)/VLOOKUP($J19,Sheet3!$A$1:'Sheet3'!$K$222,MATCH("Challenge",Sheet3!$A$1:'Sheet3'!$K$1,0),FALSE),IFERROR(IF(VLOOKUP($J19,Sheet3!$A$1:'Sheet3'!$K$222,MATCH("Blue",Sheet3!$A$1:$K$1,0),FALSE)&gt;0,VLOOKUP($J19,Sheet3!$A$1:'Sheet3'!$K$222,MATCH("Blue",Sheet3!$A$1:$K$1,0),FALSE)*3,IF(VLOOKUP($J19,Sheet3!$A$1:'Sheet3'!$K$222,MATCH("Purple",Sheet3!$A$1:$K$1,0),FALSE)&gt;0,VLOOKUP($J19,Sheet3!$A$1:'Sheet3'!$K$222,MATCH("Purple",Sheet3!$A$1:$K$1,0),FALSE)*4,IF(VLOOKUP($J19,Sheet3!$A$1:'Sheet3'!$K$222,MATCH("Green",Sheet3!$A$1:$K$1,0),FALSE)&gt;0,VLOOKUP($J19,Sheet3!$A$1:'Sheet3'!$K$222,MATCH("Green",Sheet3!$A$1:$K$1,0),FALSE)*2,IF(VLOOKUP($J19,Sheet3!$A$1:'Sheet3'!$K$222,MATCH("White",Sheet3!$A$1:$K$1,0),FALSE)&gt;0,VLOOKUP($J19,Sheet3!$A$1:'Sheet3'!$K$222,MATCH("White",Sheet3!$A$1:$K$1,0),FALSE),IF(VLOOKUP($J19,Sheet3!$A$1:'Sheet3'!$K$222,MATCH("Yellow",Sheet3!$A$1:$K$1,0),FALSE)&gt;0,VLOOKUP($J19,Sheet3!$A$1:'Sheet3'!$K$222,MATCH("Yellow",Sheet3!$A$1:$K$1,0),FALSE)*5,0))))),0)),0)+IFERROR(IF(VLOOKUP($K19,Sheet3!$A$1:'Sheet3'!$K$222,MATCH("Challenge",Sheet3!$A$1:'Sheet3'!$K$1,0),FALSE)&gt;=1,IFERROR(IF(VLOOKUP($K19,Sheet3!$A$1:'Sheet3'!$K$222,MATCH("Blue",Sheet3!$A$1:$K$1,0),FALSE)&gt;0,VLOOKUP($K19,Sheet3!$A$1:'Sheet3'!$K$222,MATCH("Blue",Sheet3!$A$1:$K$1,0),FALSE)*3,IF(VLOOKUP($K19,Sheet3!$A$1:'Sheet3'!$K$222,MATCH("Purple",Sheet3!$A$1:$K$1,0),FALSE)&gt;0,VLOOKUP($K19,Sheet3!$A$1:'Sheet3'!$K$222,MATCH("Purple",Sheet3!$A$1:$K$1,0),FALSE)*4,IF(VLOOKUP($K19,Sheet3!$A$1:'Sheet3'!$K$222,MATCH("Green",Sheet3!$A$1:$K$1,0),FALSE)&gt;0,VLOOKUP($K19,Sheet3!$A$1:'Sheet3'!$K$222,MATCH("Green",Sheet3!$A$1:$K$1,0),FALSE)*2,IF(VLOOKUP($K19,Sheet3!$A$1:'Sheet3'!$K$222,MATCH("White",Sheet3!$A$1:$K$1,0),FALSE)&gt;0,VLOOKUP($K19,Sheet3!$A$1:'Sheet3'!$K$222,MATCH("White",Sheet3!$A$1:$K$1,0),FALSE),IF(VLOOKUP($K19,Sheet3!$A$1:'Sheet3'!$K$222,MATCH("Yellow",Sheet3!$A$1:$K$1,0),FALSE)&gt;0,VLOOKUP($K19,Sheet3!$A$1:'Sheet3'!$K$222,MATCH("Yellow",Sheet3!$A$1:$K$1,0),FALSE)*5,0))))),0)/VLOOKUP($K19,Sheet3!$A$1:'Sheet3'!$K$222,MATCH("Challenge",Sheet3!$A$1:'Sheet3'!$K$1,0),FALSE),IFERROR(IF(VLOOKUP($K19,Sheet3!$A$1:'Sheet3'!$K$222,MATCH("Blue",Sheet3!$A$1:$K$1,0),FALSE)&gt;0,VLOOKUP($K19,Sheet3!$A$1:'Sheet3'!$K$222,MATCH("Blue",Sheet3!$A$1:$K$1,0),FALSE)*3,IF(VLOOKUP($K19,Sheet3!$A$1:'Sheet3'!$K$222,MATCH("Purple",Sheet3!$A$1:$K$1,0),FALSE)&gt;0,VLOOKUP($K19,Sheet3!$A$1:'Sheet3'!$K$222,MATCH("Purple",Sheet3!$A$1:$K$1,0),FALSE)*4,IF(VLOOKUP($K19,Sheet3!$A$1:'Sheet3'!$K$222,MATCH("Green",Sheet3!$A$1:$K$1,0),FALSE)&gt;0,VLOOKUP($K19,Sheet3!$A$1:'Sheet3'!$K$222,MATCH("Green",Sheet3!$A$1:$K$1,0),FALSE)*2,IF(VLOOKUP($K19,Sheet3!$A$1:'Sheet3'!$K$222,MATCH("White",Sheet3!$A$1:$K$1,0),FALSE)&gt;0,VLOOKUP($K19,Sheet3!$A$1:'Sheet3'!$K$222,MATCH("White",Sheet3!$A$1:$K$1,0),FALSE),IF(VLOOKUP($K19,Sheet3!$A$1:'Sheet3'!$K$222,MATCH("Yellow",Sheet3!$A$1:$K$1,0),FALSE)&gt;0,VLOOKUP($K19,Sheet3!$A$1:'Sheet3'!$K$222,MATCH("Yellow",Sheet3!$A$1:$K$1,0),FALSE)*5,0))))),0)),0)</f>
        <v>0</v>
      </c>
      <c r="AF19">
        <f>IFERROR(IF(VLOOKUP($L19,Sheet3!$A$1:'Sheet3'!$K$222,MATCH("Challenge",Sheet3!$A$1:'Sheet3'!$K$1,0),FALSE)&gt;=1,IFERROR(IF(VLOOKUP($L19,Sheet3!$A$1:'Sheet3'!$K$222,MATCH("Blue",Sheet3!$A$1:$K$1,0),FALSE)&gt;0,VLOOKUP($L19,Sheet3!$A$1:'Sheet3'!$K$222,MATCH("Blue",Sheet3!$A$1:$K$1,0),FALSE)*3,IF(VLOOKUP($L19,Sheet3!$A$1:'Sheet3'!$K$222,MATCH("Purple",Sheet3!$A$1:$K$1,0),FALSE)&gt;0,VLOOKUP($L19,Sheet3!$A$1:'Sheet3'!$K$222,MATCH("Purple",Sheet3!$A$1:$K$1,0),FALSE)*4,IF(VLOOKUP($L19,Sheet3!$A$1:'Sheet3'!$K$222,MATCH("Green",Sheet3!$A$1:$K$1,0),FALSE)&gt;0,VLOOKUP($L19,Sheet3!$A$1:'Sheet3'!$K$222,MATCH("Green",Sheet3!$A$1:$K$1,0),FALSE)*2,IF(VLOOKUP($L19,Sheet3!$A$1:'Sheet3'!$K$222,MATCH("White",Sheet3!$A$1:$K$1,0),FALSE)&gt;0,VLOOKUP($L19,Sheet3!$A$1:'Sheet3'!$K$222,MATCH("White",Sheet3!$A$1:$K$1,0),FALSE),IF(VLOOKUP($L19,Sheet3!$A$1:'Sheet3'!$K$222,MATCH("Yellow",Sheet3!$A$1:$K$1,0),FALSE)&gt;0,VLOOKUP($L19,Sheet3!$A$1:'Sheet3'!$K$222,MATCH("Yellow",Sheet3!$A$1:$K$1,0),FALSE)*5,0))))),0)/VLOOKUP($L19,Sheet3!$A$1:'Sheet3'!$K$222,MATCH("Challenge",Sheet3!$A$1:'Sheet3'!$K$1,0),FALSE),IFERROR(IF(VLOOKUP($L19,Sheet3!$A$1:'Sheet3'!$K$222,MATCH("Blue",Sheet3!$A$1:$K$1,0),FALSE)&gt;0,VLOOKUP($L19,Sheet3!$A$1:'Sheet3'!$K$222,MATCH("Blue",Sheet3!$A$1:$K$1,0),FALSE)*3,IF(VLOOKUP($L19,Sheet3!$A$1:'Sheet3'!$K$222,MATCH("Purple",Sheet3!$A$1:$K$1,0),FALSE)&gt;0,VLOOKUP($L19,Sheet3!$A$1:'Sheet3'!$K$222,MATCH("Purple",Sheet3!$A$1:$K$1,0),FALSE)*4,IF(VLOOKUP($L19,Sheet3!$A$1:'Sheet3'!$K$222,MATCH("Green",Sheet3!$A$1:$K$1,0),FALSE)&gt;0,VLOOKUP($L19,Sheet3!$A$1:'Sheet3'!$K$222,MATCH("Green",Sheet3!$A$1:$K$1,0),FALSE)*2,IF(VLOOKUP($L19,Sheet3!$A$1:'Sheet3'!$K$222,MATCH("White",Sheet3!$A$1:$K$1,0),FALSE)&gt;0,VLOOKUP($L19,Sheet3!$A$1:'Sheet3'!$K$222,MATCH("White",Sheet3!$A$1:$K$1,0),FALSE),IF(VLOOKUP($L19,Sheet3!$A$1:'Sheet3'!$K$222,MATCH("Yellow",Sheet3!$A$1:$K$1,0),FALSE)&gt;0,VLOOKUP($L19,Sheet3!$A$1:'Sheet3'!$K$222,MATCH("Yellow",Sheet3!$A$1:$K$1,0),FALSE)*5,0))))),0)),0)+IFERROR(IF(VLOOKUP($M19,Sheet3!$A$1:'Sheet3'!$K$222,MATCH("Challenge",Sheet3!$A$1:'Sheet3'!$K$1,0),FALSE)&gt;=1,IFERROR(IF(VLOOKUP($M19,Sheet3!$A$1:'Sheet3'!$K$222,MATCH("Blue",Sheet3!$A$1:$K$1,0),FALSE)&gt;0,VLOOKUP($M19,Sheet3!$A$1:'Sheet3'!$K$222,MATCH("Blue",Sheet3!$A$1:$K$1,0),FALSE)*3,IF(VLOOKUP($M19,Sheet3!$A$1:'Sheet3'!$K$222,MATCH("Purple",Sheet3!$A$1:$K$1,0),FALSE)&gt;0,VLOOKUP($M19,Sheet3!$A$1:'Sheet3'!$K$222,MATCH("Purple",Sheet3!$A$1:$K$1,0),FALSE)*4,IF(VLOOKUP($M19,Sheet3!$A$1:'Sheet3'!$K$222,MATCH("Green",Sheet3!$A$1:$K$1,0),FALSE)&gt;0,VLOOKUP($M19,Sheet3!$A$1:'Sheet3'!$K$222,MATCH("Green",Sheet3!$A$1:$K$1,0),FALSE)*2,IF(VLOOKUP($M19,Sheet3!$A$1:'Sheet3'!$K$222,MATCH("White",Sheet3!$A$1:$K$1,0),FALSE)&gt;0,VLOOKUP($M19,Sheet3!$A$1:'Sheet3'!$K$222,MATCH("White",Sheet3!$A$1:$K$1,0),FALSE),IF(VLOOKUP($M19,Sheet3!$A$1:'Sheet3'!$K$222,MATCH("Yellow",Sheet3!$A$1:$K$1,0),FALSE)&gt;0,VLOOKUP($M19,Sheet3!$A$1:'Sheet3'!$K$222,MATCH("Yellow",Sheet3!$A$1:$K$1,0),FALSE)*5,0))))),0)/VLOOKUP($M19,Sheet3!$A$1:'Sheet3'!$K$222,MATCH("Challenge",Sheet3!$A$1:'Sheet3'!$K$1,0),FALSE),IFERROR(IF(VLOOKUP($M19,Sheet3!$A$1:'Sheet3'!$K$222,MATCH("Blue",Sheet3!$A$1:$K$1,0),FALSE)&gt;0,VLOOKUP($M19,Sheet3!$A$1:'Sheet3'!$K$222,MATCH("Blue",Sheet3!$A$1:$K$1,0),FALSE)*3,IF(VLOOKUP($M19,Sheet3!$A$1:'Sheet3'!$K$222,MATCH("Purple",Sheet3!$A$1:$K$1,0),FALSE)&gt;0,VLOOKUP($M19,Sheet3!$A$1:'Sheet3'!$K$222,MATCH("Purple",Sheet3!$A$1:$K$1,0),FALSE)*4,IF(VLOOKUP($M19,Sheet3!$A$1:'Sheet3'!$K$222,MATCH("Green",Sheet3!$A$1:$K$1,0),FALSE)&gt;0,VLOOKUP($M19,Sheet3!$A$1:'Sheet3'!$K$222,MATCH("Green",Sheet3!$A$1:$K$1,0),FALSE)*2,IF(VLOOKUP($M19,Sheet3!$A$1:'Sheet3'!$K$222,MATCH("White",Sheet3!$A$1:$K$1,0),FALSE)&gt;0,VLOOKUP($M19,Sheet3!$A$1:'Sheet3'!$K$222,MATCH("White",Sheet3!$A$1:$K$1,0),FALSE),IF(VLOOKUP($M19,Sheet3!$A$1:'Sheet3'!$K$222,MATCH("Yellow",Sheet3!$A$1:$K$1,0),FALSE)&gt;0,VLOOKUP($M19,Sheet3!$A$1:'Sheet3'!$K$222,MATCH("Yellow",Sheet3!$A$1:$K$1,0),FALSE)*5,0))))),0)),0)</f>
        <v>0</v>
      </c>
      <c r="AG19">
        <f>IFERROR(IF(VLOOKUP($N19,Sheet3!$A$1:'Sheet3'!$K$222,MATCH("Challenge",Sheet3!$A$1:'Sheet3'!$K$1,0),FALSE)&gt;=1,IFERROR(IF(VLOOKUP($N19,Sheet3!$A$1:'Sheet3'!$K$222,MATCH("Blue",Sheet3!$A$1:$K$1,0),FALSE)&gt;0,VLOOKUP($N19,Sheet3!$A$1:'Sheet3'!$K$222,MATCH("Blue",Sheet3!$A$1:$K$1,0),FALSE)*3,IF(VLOOKUP($N19,Sheet3!$A$1:'Sheet3'!$K$222,MATCH("Purple",Sheet3!$A$1:$K$1,0),FALSE)&gt;0,VLOOKUP($N19,Sheet3!$A$1:'Sheet3'!$K$222,MATCH("Purple",Sheet3!$A$1:$K$1,0),FALSE)*4,IF(VLOOKUP($N19,Sheet3!$A$1:'Sheet3'!$K$222,MATCH("Green",Sheet3!$A$1:$K$1,0),FALSE)&gt;0,VLOOKUP($N19,Sheet3!$A$1:'Sheet3'!$K$222,MATCH("Green",Sheet3!$A$1:$K$1,0),FALSE)*2,IF(VLOOKUP($N19,Sheet3!$A$1:'Sheet3'!$K$222,MATCH("White",Sheet3!$A$1:$K$1,0),FALSE)&gt;0,VLOOKUP($N19,Sheet3!$A$1:'Sheet3'!$K$222,MATCH("White",Sheet3!$A$1:$K$1,0),FALSE),IF(VLOOKUP($N19,Sheet3!$A$1:'Sheet3'!$K$222,MATCH("Yellow",Sheet3!$A$1:$K$1,0),FALSE)&gt;0,VLOOKUP($N19,Sheet3!$A$1:'Sheet3'!$K$222,MATCH("Yellow",Sheet3!$A$1:$K$1,0),FALSE)*5,0))))),0)/VLOOKUP($N19,Sheet3!$A$1:'Sheet3'!$K$222,MATCH("Challenge",Sheet3!$A$1:'Sheet3'!$K$1,0),FALSE),IFERROR(IF(VLOOKUP($N19,Sheet3!$A$1:'Sheet3'!$K$222,MATCH("Blue",Sheet3!$A$1:$K$1,0),FALSE)&gt;0,VLOOKUP($N19,Sheet3!$A$1:'Sheet3'!$K$222,MATCH("Blue",Sheet3!$A$1:$K$1,0),FALSE)*3,IF(VLOOKUP($N19,Sheet3!$A$1:'Sheet3'!$K$222,MATCH("Purple",Sheet3!$A$1:$K$1,0),FALSE)&gt;0,VLOOKUP($N19,Sheet3!$A$1:'Sheet3'!$K$222,MATCH("Purple",Sheet3!$A$1:$K$1,0),FALSE)*4,IF(VLOOKUP($N19,Sheet3!$A$1:'Sheet3'!$K$222,MATCH("Green",Sheet3!$A$1:$K$1,0),FALSE)&gt;0,VLOOKUP($N19,Sheet3!$A$1:'Sheet3'!$K$222,MATCH("Green",Sheet3!$A$1:$K$1,0),FALSE)*2,IF(VLOOKUP($N19,Sheet3!$A$1:'Sheet3'!$K$222,MATCH("White",Sheet3!$A$1:$K$1,0),FALSE)&gt;0,VLOOKUP($N19,Sheet3!$A$1:'Sheet3'!$K$222,MATCH("White",Sheet3!$A$1:$K$1,0),FALSE),IF(VLOOKUP($N19,Sheet3!$A$1:'Sheet3'!$K$222,MATCH("Yellow",Sheet3!$A$1:$K$1,0),FALSE)&gt;0,VLOOKUP($N19,Sheet3!$A$1:'Sheet3'!$K$222,MATCH("Yellow",Sheet3!$A$1:$K$1,0),FALSE)*5,0))))),0)),0)+IFERROR(IF(VLOOKUP($O19,Sheet3!$A$1:'Sheet3'!$K$222,MATCH("Challenge",Sheet3!$A$1:'Sheet3'!$K$1,0),FALSE)&gt;=1,IFERROR(IF(VLOOKUP($O19,Sheet3!$A$1:'Sheet3'!$K$222,MATCH("Blue",Sheet3!$A$1:$K$1,0),FALSE)&gt;0,VLOOKUP($O19,Sheet3!$A$1:'Sheet3'!$K$222,MATCH("Blue",Sheet3!$A$1:$K$1,0),FALSE)*3,IF(VLOOKUP($O19,Sheet3!$A$1:'Sheet3'!$K$222,MATCH("Purple",Sheet3!$A$1:$K$1,0),FALSE)&gt;0,VLOOKUP($O19,Sheet3!$A$1:'Sheet3'!$K$222,MATCH("Purple",Sheet3!$A$1:$K$1,0),FALSE)*4,IF(VLOOKUP($O19,Sheet3!$A$1:'Sheet3'!$K$222,MATCH("Green",Sheet3!$A$1:$K$1,0),FALSE)&gt;0,VLOOKUP($O19,Sheet3!$A$1:'Sheet3'!$K$222,MATCH("Green",Sheet3!$A$1:$K$1,0),FALSE)*2,IF(VLOOKUP($O19,Sheet3!$A$1:'Sheet3'!$K$222,MATCH("White",Sheet3!$A$1:$K$1,0),FALSE)&gt;0,VLOOKUP($O19,Sheet3!$A$1:'Sheet3'!$K$222,MATCH("White",Sheet3!$A$1:$K$1,0),FALSE),IF(VLOOKUP($O19,Sheet3!$A$1:'Sheet3'!$K$222,MATCH("Yellow",Sheet3!$A$1:$K$1,0),FALSE)&gt;0,VLOOKUP($O19,Sheet3!$A$1:'Sheet3'!$K$222,MATCH("Yellow",Sheet3!$A$1:$K$1,0),FALSE)*5,0))))),0)/VLOOKUP($O19,Sheet3!$A$1:'Sheet3'!$K$222,MATCH("Challenge",Sheet3!$A$1:'Sheet3'!$K$1,0),FALSE),IFERROR(IF(VLOOKUP($O19,Sheet3!$A$1:'Sheet3'!$K$222,MATCH("Blue",Sheet3!$A$1:$K$1,0),FALSE)&gt;0,VLOOKUP($O19,Sheet3!$A$1:'Sheet3'!$K$222,MATCH("Blue",Sheet3!$A$1:$K$1,0),FALSE)*3,IF(VLOOKUP($O19,Sheet3!$A$1:'Sheet3'!$K$222,MATCH("Purple",Sheet3!$A$1:$K$1,0),FALSE)&gt;0,VLOOKUP($O19,Sheet3!$A$1:'Sheet3'!$K$222,MATCH("Purple",Sheet3!$A$1:$K$1,0),FALSE)*4,IF(VLOOKUP($O19,Sheet3!$A$1:'Sheet3'!$K$222,MATCH("Green",Sheet3!$A$1:$K$1,0),FALSE)&gt;0,VLOOKUP($O19,Sheet3!$A$1:'Sheet3'!$K$222,MATCH("Green",Sheet3!$A$1:$K$1,0),FALSE)*2,IF(VLOOKUP($O19,Sheet3!$A$1:'Sheet3'!$K$222,MATCH("White",Sheet3!$A$1:$K$1,0),FALSE)&gt;0,VLOOKUP($O19,Sheet3!$A$1:'Sheet3'!$K$222,MATCH("White",Sheet3!$A$1:$K$1,0),FALSE),IF(VLOOKUP($O19,Sheet3!$A$1:'Sheet3'!$K$222,MATCH("Yellow",Sheet3!$A$1:$K$1,0),FALSE)&gt;0,VLOOKUP($O19,Sheet3!$A$1:'Sheet3'!$K$222,MATCH("Yellow",Sheet3!$A$1:$K$1,0),FALSE)*5,0))))),0)),0)</f>
        <v>0</v>
      </c>
      <c r="AH19">
        <f>VLOOKUP($D19,Sheet3!$A$1:'Sheet3'!$K$222,4,FALSE)</f>
        <v>0</v>
      </c>
      <c r="AI19">
        <f>VLOOKUP($D19,Sheet3!$A$1:'Sheet3'!$K$222,5,FALSE)</f>
        <v>0</v>
      </c>
    </row>
    <row r="20" spans="1:35" x14ac:dyDescent="0.25">
      <c r="A20" t="s">
        <v>116</v>
      </c>
      <c r="B20">
        <f>INDEX('Ingredients(Full)'!$A$1:$AA$180,MATCH(Score!$A20,'Ingredients(Full)'!$A$1:$A$180,0),MATCH(Score!B$1,'Ingredients(Full)'!$A$1:$AA$1,0))</f>
        <v>1</v>
      </c>
      <c r="C20">
        <f t="shared" si="0"/>
        <v>2</v>
      </c>
      <c r="D20" t="str">
        <f>IF(D$1&lt;=$B20,INDEX('Ingredients(Full)'!$A$1:$AA$180,MATCH(Score!$A20,'Ingredients(Full)'!$A$1:$A$180,0),MATCH(Score!D$1,'Ingredients(Full)'!$A$1:$AA$1,0)),"")</f>
        <v>Mk 1 Sienar Holo Projector</v>
      </c>
      <c r="E20" t="str">
        <f>IF(E$1&lt;=$B20,INDEX('Ingredients(Full)'!$A$1:$AA$140,MATCH(Score!$A20,'Ingredients(Full)'!$A$1:$A$140,0),MATCH(Score!E$1,'Ingredients(Full)'!$A$1:$AA$1,0)),"")</f>
        <v/>
      </c>
      <c r="F20" t="str">
        <f>IF(F$1&lt;=$B20,INDEX('Ingredients(Full)'!$A$1:$AA$140,MATCH(Score!$A20,'Ingredients(Full)'!$A$1:$A$140,0),MATCH(Score!F$1,'Ingredients(Full)'!$A$1:$AA$1,0)),"")</f>
        <v/>
      </c>
      <c r="G20" t="str">
        <f>IF(G$1&lt;=$B20,INDEX('Ingredients(Full)'!$A$1:$AA$140,MATCH(Score!$A20,'Ingredients(Full)'!$A$1:$A$140,0),MATCH(Score!G$1,'Ingredients(Full)'!$A$1:$AA$1,0)),"")</f>
        <v/>
      </c>
      <c r="H20" t="str">
        <f>IF(H$1&lt;=$B20,INDEX('Ingredients(Full)'!$A$1:$AA$140,MATCH(Score!$A20,'Ingredients(Full)'!$A$1:$A$140,0),MATCH(Score!H$1,'Ingredients(Full)'!$A$1:$AA$1,0)),"")</f>
        <v/>
      </c>
      <c r="I20" t="str">
        <f>IF(I$1&lt;=$B20,INDEX('Ingredients(Full)'!$A$1:$AA$140,MATCH(Score!$A20,'Ingredients(Full)'!$A$1:$A$140,0),MATCH(Score!I$1,'Ingredients(Full)'!$A$1:$AA$1,0)),"")</f>
        <v/>
      </c>
      <c r="J20" t="str">
        <f>IF(J$1&lt;=$B20,INDEX('Ingredients(Full)'!$A$1:$AA$140,MATCH(Score!$A20,'Ingredients(Full)'!$A$1:$A$140,0),MATCH(Score!J$1,'Ingredients(Full)'!$A$1:$AA$1,0)),"")</f>
        <v/>
      </c>
      <c r="K20" t="str">
        <f>IF(K$1&lt;=$B20,INDEX('Ingredients(Full)'!$A$1:$AA$140,MATCH(Score!$A20,'Ingredients(Full)'!$A$1:$A$140,0),MATCH(Score!K$1,'Ingredients(Full)'!$A$1:$AA$1,0)),"")</f>
        <v/>
      </c>
      <c r="L20" t="str">
        <f>IF(L$1&lt;=$B20,INDEX('Ingredients(Full)'!$A$1:$AA$140,MATCH(Score!$A20,'Ingredients(Full)'!$A$1:$A$140,0),MATCH(Score!L$1,'Ingredients(Full)'!$A$1:$AA$1,0)),"")</f>
        <v/>
      </c>
      <c r="M20" t="str">
        <f>IF(M$1&lt;=$B20,INDEX('Ingredients(Full)'!$A$1:$AA$140,MATCH(Score!$A20,'Ingredients(Full)'!$A$1:$A$140,0),MATCH(Score!M$1,'Ingredients(Full)'!$A$1:$AA$1,0)),"")</f>
        <v/>
      </c>
      <c r="N20" t="str">
        <f>IF(N$1&lt;=$B20,INDEX('Ingredients(Full)'!$A$1:$AA$140,MATCH(Score!$A20,'Ingredients(Full)'!$A$1:$A$140,0),MATCH(Score!N$1,'Ingredients(Full)'!$A$1:$AA$1,0)),"")</f>
        <v/>
      </c>
      <c r="O20" t="str">
        <f>IF(O$1&lt;=$B20,INDEX('Ingredients(Full)'!$A$1:$AA$140,MATCH(Score!$A20,'Ingredients(Full)'!$A$1:$A$140,0),MATCH(Score!O$1,'Ingredients(Full)'!$A$1:$AA$1,0)),"")</f>
        <v/>
      </c>
      <c r="P20">
        <f>IF(VALUE(RIGHT(P$1,LEN(P$1)-1))&lt;=$B20,INDEX('Ingredients(Full)'!$A$1:$AA$140,MATCH(Score!$A20,'Ingredients(Full)'!$A$1:$A$140,0),MATCH(Score!P$1,'Ingredients(Full)'!$A$1:$AA$1,0)),"")</f>
        <v>1</v>
      </c>
      <c r="Q20" t="str">
        <f>IF(VALUE(RIGHT(Q$1,LEN(Q$1)-1))&lt;=$B20,INDEX('Ingredients(Full)'!$A$1:$AA$140,MATCH(Score!$A20,'Ingredients(Full)'!$A$1:$A$140,0),MATCH(Score!Q$1,'Ingredients(Full)'!$A$1:$AA$1,0)),"")</f>
        <v/>
      </c>
      <c r="R20" t="str">
        <f>IF(VALUE(RIGHT(R$1,LEN(R$1)-1))&lt;=$B20,INDEX('Ingredients(Full)'!$A$1:$AA$140,MATCH(Score!$A20,'Ingredients(Full)'!$A$1:$A$140,0),MATCH(Score!R$1,'Ingredients(Full)'!$A$1:$AA$1,0)),"")</f>
        <v/>
      </c>
      <c r="S20" t="str">
        <f>IF(VALUE(RIGHT(S$1,LEN(S$1)-1))&lt;=$B20,INDEX('Ingredients(Full)'!$A$1:$AA$140,MATCH(Score!$A20,'Ingredients(Full)'!$A$1:$A$140,0),MATCH(Score!S$1,'Ingredients(Full)'!$A$1:$AA$1,0)),"")</f>
        <v/>
      </c>
      <c r="T20" t="str">
        <f>IF(VALUE(RIGHT(T$1,LEN(T$1)-1))&lt;=$B20,INDEX('Ingredients(Full)'!$A$1:$AA$140,MATCH(Score!$A20,'Ingredients(Full)'!$A$1:$A$140,0),MATCH(Score!T$1,'Ingredients(Full)'!$A$1:$AA$1,0)),"")</f>
        <v/>
      </c>
      <c r="U20" t="str">
        <f>IF(VALUE(RIGHT(U$1,LEN(U$1)-1))&lt;=$B20,INDEX('Ingredients(Full)'!$A$1:$AA$140,MATCH(Score!$A20,'Ingredients(Full)'!$A$1:$A$140,0),MATCH(Score!U$1,'Ingredients(Full)'!$A$1:$AA$1,0)),"")</f>
        <v/>
      </c>
      <c r="V20" t="str">
        <f>IF(VALUE(RIGHT(V$1,LEN(V$1)-1))&lt;=$B20,INDEX('Ingredients(Full)'!$A$1:$AA$140,MATCH(Score!$A20,'Ingredients(Full)'!$A$1:$A$140,0),MATCH(Score!V$1,'Ingredients(Full)'!$A$1:$AA$1,0)),"")</f>
        <v/>
      </c>
      <c r="W20" t="str">
        <f>IF(VALUE(RIGHT(W$1,LEN(W$1)-1))&lt;=$B20,INDEX('Ingredients(Full)'!$A$1:$AA$140,MATCH(Score!$A20,'Ingredients(Full)'!$A$1:$A$140,0),MATCH(Score!W$1,'Ingredients(Full)'!$A$1:$AA$1,0)),"")</f>
        <v/>
      </c>
      <c r="X20" t="str">
        <f>IF(VALUE(RIGHT(X$1,LEN(X$1)-1))&lt;=$B20,INDEX('Ingredients(Full)'!$A$1:$AA$140,MATCH(Score!$A20,'Ingredients(Full)'!$A$1:$A$140,0),MATCH(Score!X$1,'Ingredients(Full)'!$A$1:$AA$1,0)),"")</f>
        <v/>
      </c>
      <c r="Y20" t="str">
        <f>IF(VALUE(RIGHT(Y$1,LEN(Y$1)-1))&lt;=$B20,INDEX('Ingredients(Full)'!$A$1:$AA$140,MATCH(Score!$A20,'Ingredients(Full)'!$A$1:$A$140,0),MATCH(Score!Y$1,'Ingredients(Full)'!$A$1:$AA$1,0)),"")</f>
        <v/>
      </c>
      <c r="Z20" t="str">
        <f>IF(VALUE(RIGHT(Z$1,LEN(Z$1)-1))&lt;=$B20,INDEX('Ingredients(Full)'!$A$1:$AA$140,MATCH(Score!$A20,'Ingredients(Full)'!$A$1:$A$140,0),MATCH(Score!Z$1,'Ingredients(Full)'!$A$1:$AA$1,0)),"")</f>
        <v/>
      </c>
      <c r="AA20" t="str">
        <f>IF(VALUE(RIGHT(AA$1,LEN(AA$1)-1))&lt;=$B20,INDEX('Ingredients(Full)'!$A$1:$AA$140,MATCH(Score!$A20,'Ingredients(Full)'!$A$1:$A$140,0),MATCH(Score!AA$1,'Ingredients(Full)'!$A$1:$AA$1,0)),"")</f>
        <v/>
      </c>
      <c r="AB20">
        <f>IFERROR(IF(VLOOKUP($D20,Sheet3!$A$1:'Sheet3'!$K$222,MATCH("Challenge",Sheet3!$A$1:'Sheet3'!$K$1,0),FALSE)&gt;=1,IFERROR(IF(VLOOKUP($D20,Sheet3!$A$1:'Sheet3'!$K$222,MATCH("Blue",Sheet3!$A$1:$K$1,0),FALSE)&gt;0,VLOOKUP($D20,Sheet3!$A$1:'Sheet3'!$K$222,MATCH("Blue",Sheet3!$A$1:$K$1,0),FALSE)*3,IF(VLOOKUP($D20,Sheet3!$A$1:'Sheet3'!$K$222,MATCH("Purple",Sheet3!$A$1:$K$1,0),FALSE)&gt;0,VLOOKUP($D20,Sheet3!$A$1:'Sheet3'!$K$222,MATCH("Purple",Sheet3!$A$1:$K$1,0),FALSE)*4,IF(VLOOKUP($D20,Sheet3!$A$1:'Sheet3'!$K$222,MATCH("Green",Sheet3!$A$1:$K$1,0),FALSE)&gt;0,VLOOKUP($D20,Sheet3!$A$1:'Sheet3'!$K$222,MATCH("Green",Sheet3!$A$1:$K$1,0),FALSE)*2,IF(VLOOKUP($D20,Sheet3!$A$1:'Sheet3'!$K$222,MATCH("White",Sheet3!$A$1:$K$1,0),FALSE)&gt;0,VLOOKUP($D20,Sheet3!$A$1:'Sheet3'!$K$222,MATCH("White",Sheet3!$A$1:$K$1,0),FALSE),IF(VLOOKUP($D20,Sheet3!$A$1:'Sheet3'!$K$222,MATCH("Yellow",Sheet3!$A$1:$K$1,0),FALSE)&gt;0,VLOOKUP($D20,Sheet3!$A$1:'Sheet3'!$K$222,MATCH("Yellow",Sheet3!$A$1:$K$1,0),FALSE)*2.5,0))))),0)/VLOOKUP($D20,Sheet3!$A$1:'Sheet3'!$K$222,MATCH("Challenge",Sheet3!$A$1:'Sheet3'!$K$1,0),FALSE),IFERROR(IF(VLOOKUP($D20,Sheet3!$A$1:'Sheet3'!$K$222,MATCH("Blue",Sheet3!$A$1:$K$1,0),FALSE)&gt;0,VLOOKUP($D20,Sheet3!$A$1:'Sheet3'!$K$222,MATCH("Blue",Sheet3!$A$1:$K$1,0),FALSE)*3,IF(VLOOKUP($D20,Sheet3!$A$1:'Sheet3'!$K$222,MATCH("Purple",Sheet3!$A$1:$K$1,0),FALSE)&gt;0,VLOOKUP($D20,Sheet3!$A$1:'Sheet3'!$K$222,MATCH("Purple",Sheet3!$A$1:$K$1,0),FALSE)*4,IF(VLOOKUP($D20,Sheet3!$A$1:'Sheet3'!$K$222,MATCH("Green",Sheet3!$A$1:$K$1,0),FALSE)&gt;0,VLOOKUP($D20,Sheet3!$A$1:'Sheet3'!$K$222,MATCH("Green",Sheet3!$A$1:$K$1,0),FALSE)*2,IF(VLOOKUP($D20,Sheet3!$A$1:'Sheet3'!$K$222,MATCH("White",Sheet3!$A$1:$K$1,0),FALSE)&gt;0,VLOOKUP($D20,Sheet3!$A$1:'Sheet3'!$K$222,MATCH("White",Sheet3!$A$1:$K$1,0),FALSE),IF(VLOOKUP($D20,Sheet3!$A$1:'Sheet3'!$K$222,MATCH("Yellow",Sheet3!$A$1:$K$1,0),FALSE)&gt;0,VLOOKUP($D20,Sheet3!$A$1:'Sheet3'!$K$222,MATCH("Yellow",Sheet3!$A$1:$K$1,0),FALSE)*2.5,0))))),0)),0)+IFERROR(IF(VLOOKUP($E20,Sheet3!$A$1:'Sheet3'!$K$222,MATCH("Challenge",Sheet3!$A$1:'Sheet3'!$K$1,0),FALSE)&gt;=1,IFERROR(IF(VLOOKUP($E20,Sheet3!$A$1:'Sheet3'!$K$222,MATCH("Blue",Sheet3!$A$1:$K$1,0),FALSE)&gt;0,VLOOKUP($E20,Sheet3!$A$1:'Sheet3'!$K$222,MATCH("Blue",Sheet3!$A$1:$K$1,0),FALSE)*3,IF(VLOOKUP($E20,Sheet3!$A$1:'Sheet3'!$K$222,MATCH("Purple",Sheet3!$A$1:$K$1,0),FALSE)&gt;0,VLOOKUP($E20,Sheet3!$A$1:'Sheet3'!$K$222,MATCH("Purple",Sheet3!$A$1:$K$1,0),FALSE)*4,IF(VLOOKUP($E20,Sheet3!$A$1:'Sheet3'!$K$222,MATCH("Green",Sheet3!$A$1:$K$1,0),FALSE)&gt;0,VLOOKUP($E20,Sheet3!$A$1:'Sheet3'!$K$222,MATCH("Green",Sheet3!$A$1:$K$1,0),FALSE)*2,IF(VLOOKUP($E20,Sheet3!$A$1:'Sheet3'!$K$222,MATCH("White",Sheet3!$A$1:$K$1,0),FALSE)&gt;0,VLOOKUP($E20,Sheet3!$A$1:'Sheet3'!$K$222,MATCH("White",Sheet3!$A$1:$K$1,0),FALSE),IF(VLOOKUP($E20,Sheet3!$A$1:'Sheet3'!$K$222,MATCH("Yellow",Sheet3!$A$1:$K$1,0),FALSE)&gt;0,VLOOKUP($E20,Sheet3!$A$1:'Sheet3'!$K$222,MATCH("Yellow",Sheet3!$A$1:$K$1,0),FALSE)*2.5,0))))),0)/VLOOKUP($E20,Sheet3!$A$1:'Sheet3'!$K$222,MATCH("Challenge",Sheet3!$A$1:'Sheet3'!$K$1,0),FALSE),IFERROR(IF(VLOOKUP($E20,Sheet3!$A$1:'Sheet3'!$K$222,MATCH("Blue",Sheet3!$A$1:$K$1,0),FALSE)&gt;0,VLOOKUP($E20,Sheet3!$A$1:'Sheet3'!$K$222,MATCH("Blue",Sheet3!$A$1:$K$1,0),FALSE)*3,IF(VLOOKUP($E20,Sheet3!$A$1:'Sheet3'!$K$222,MATCH("Purple",Sheet3!$A$1:$K$1,0),FALSE)&gt;0,VLOOKUP($E20,Sheet3!$A$1:'Sheet3'!$K$222,MATCH("Purple",Sheet3!$A$1:$K$1,0),FALSE)*4,IF(VLOOKUP($E20,Sheet3!$A$1:'Sheet3'!$K$222,MATCH("Green",Sheet3!$A$1:$K$1,0),FALSE)&gt;0,VLOOKUP($E20,Sheet3!$A$1:'Sheet3'!$K$222,MATCH("Green",Sheet3!$A$1:$K$1,0),FALSE)*2,IF(VLOOKUP($E20,Sheet3!$A$1:'Sheet3'!$K$222,MATCH("White",Sheet3!$A$1:$K$1,0),FALSE)&gt;0,VLOOKUP($E20,Sheet3!$A$1:'Sheet3'!$K$222,MATCH("White",Sheet3!$A$1:$K$1,0),FALSE),IF(VLOOKUP($E20,Sheet3!$A$1:'Sheet3'!$K$222,MATCH("Yellow",Sheet3!$A$1:$K$1,0),FALSE)&gt;0,VLOOKUP($E20,Sheet3!$A$1:'Sheet3'!$K$222,MATCH("Yellow",Sheet3!$A$1:$K$1,0),FALSE)*2.5,0))))),0)),0)</f>
        <v>2</v>
      </c>
      <c r="AC20">
        <f>IFERROR(IF(VLOOKUP($F20,Sheet3!$A$1:'Sheet3'!$K$222,MATCH("Challenge",Sheet3!$A$1:'Sheet3'!$K$1,0),FALSE)&gt;=1,IFERROR(IF(VLOOKUP($F20,Sheet3!$A$1:'Sheet3'!$K$222,MATCH("Blue",Sheet3!$A$1:$K$1,0),FALSE)&gt;0,VLOOKUP($F20,Sheet3!$A$1:'Sheet3'!$K$222,MATCH("Blue",Sheet3!$A$1:$K$1,0),FALSE)*3,IF(VLOOKUP($F20,Sheet3!$A$1:'Sheet3'!$K$222,MATCH("Purple",Sheet3!$A$1:$K$1,0),FALSE)&gt;0,VLOOKUP($F20,Sheet3!$A$1:'Sheet3'!$K$222,MATCH("Purple",Sheet3!$A$1:$K$1,0),FALSE)*4,IF(VLOOKUP($F20,Sheet3!$A$1:'Sheet3'!$K$222,MATCH("Green",Sheet3!$A$1:$K$1,0),FALSE)&gt;0,VLOOKUP($F20,Sheet3!$A$1:'Sheet3'!$K$222,MATCH("Green",Sheet3!$A$1:$K$1,0),FALSE)*2,IF(VLOOKUP($F20,Sheet3!$A$1:'Sheet3'!$K$222,MATCH("White",Sheet3!$A$1:$K$1,0),FALSE)&gt;0,VLOOKUP($F20,Sheet3!$A$1:'Sheet3'!$K$222,MATCH("White",Sheet3!$A$1:$K$1,0),FALSE),IF(VLOOKUP($F20,Sheet3!$A$1:'Sheet3'!$K$222,MATCH("Yellow",Sheet3!$A$1:$K$1,0),FALSE)&gt;0,VLOOKUP($F20,Sheet3!$A$1:'Sheet3'!$K$222,MATCH("Yellow",Sheet3!$A$1:$K$1,0),FALSE)*5,0))))),0)/VLOOKUP($F20,Sheet3!$A$1:'Sheet3'!$K$222,MATCH("Challenge",Sheet3!$A$1:'Sheet3'!$K$1,0),FALSE),IFERROR(IF(VLOOKUP($F20,Sheet3!$A$1:'Sheet3'!$K$222,MATCH("Blue",Sheet3!$A$1:$K$1,0),FALSE)&gt;0,VLOOKUP($F20,Sheet3!$A$1:'Sheet3'!$K$222,MATCH("Blue",Sheet3!$A$1:$K$1,0),FALSE)*3,IF(VLOOKUP($F20,Sheet3!$A$1:'Sheet3'!$K$222,MATCH("Purple",Sheet3!$A$1:$K$1,0),FALSE)&gt;0,VLOOKUP($F20,Sheet3!$A$1:'Sheet3'!$K$222,MATCH("Purple",Sheet3!$A$1:$K$1,0),FALSE)*4,IF(VLOOKUP($F20,Sheet3!$A$1:'Sheet3'!$K$222,MATCH("Green",Sheet3!$A$1:$K$1,0),FALSE)&gt;0,VLOOKUP($F20,Sheet3!$A$1:'Sheet3'!$K$222,MATCH("Green",Sheet3!$A$1:$K$1,0),FALSE)*2,IF(VLOOKUP($F20,Sheet3!$A$1:'Sheet3'!$K$222,MATCH("White",Sheet3!$A$1:$K$1,0),FALSE)&gt;0,VLOOKUP($F20,Sheet3!$A$1:'Sheet3'!$K$222,MATCH("White",Sheet3!$A$1:$K$1,0),FALSE),IF(VLOOKUP($F20,Sheet3!$A$1:'Sheet3'!$K$222,MATCH("Yellow",Sheet3!$A$1:$K$1,0),FALSE)&gt;0,VLOOKUP($F20,Sheet3!$A$1:'Sheet3'!$K$222,MATCH("Yellow",Sheet3!$A$1:$K$1,0),FALSE)*5,0))))),0)),0)+IFERROR(IF(VLOOKUP($G20,Sheet3!$A$1:'Sheet3'!$K$222,MATCH("Challenge",Sheet3!$A$1:'Sheet3'!$K$1,0),FALSE)&gt;=1,IFERROR(IF(VLOOKUP($G20,Sheet3!$A$1:'Sheet3'!$K$222,MATCH("Blue",Sheet3!$A$1:$K$1,0),FALSE)&gt;0,VLOOKUP($G20,Sheet3!$A$1:'Sheet3'!$K$222,MATCH("Blue",Sheet3!$A$1:$K$1,0),FALSE)*3,IF(VLOOKUP($G20,Sheet3!$A$1:'Sheet3'!$K$222,MATCH("Purple",Sheet3!$A$1:$K$1,0),FALSE)&gt;0,VLOOKUP($G20,Sheet3!$A$1:'Sheet3'!$K$222,MATCH("Purple",Sheet3!$A$1:$K$1,0),FALSE)*4,IF(VLOOKUP($G20,Sheet3!$A$1:'Sheet3'!$K$222,MATCH("Green",Sheet3!$A$1:$K$1,0),FALSE)&gt;0,VLOOKUP($G20,Sheet3!$A$1:'Sheet3'!$K$222,MATCH("Green",Sheet3!$A$1:$K$1,0),FALSE)*2,IF(VLOOKUP($G20,Sheet3!$A$1:'Sheet3'!$K$222,MATCH("White",Sheet3!$A$1:$K$1,0),FALSE)&gt;0,VLOOKUP($G20,Sheet3!$A$1:'Sheet3'!$K$222,MATCH("White",Sheet3!$A$1:$K$1,0),FALSE),IF(VLOOKUP($G20,Sheet3!$A$1:'Sheet3'!$K$222,MATCH("Yellow",Sheet3!$A$1:$K$1,0),FALSE)&gt;0,VLOOKUP($G20,Sheet3!$A$1:'Sheet3'!$K$222,MATCH("Yellow",Sheet3!$A$1:$K$1,0),FALSE)*5,0))))),0)/VLOOKUP($G20,Sheet3!$A$1:'Sheet3'!$K$222,MATCH("Challenge",Sheet3!$A$1:'Sheet3'!$K$1,0),FALSE),IFERROR(IF(VLOOKUP($G20,Sheet3!$A$1:'Sheet3'!$K$222,MATCH("Blue",Sheet3!$A$1:$K$1,0),FALSE)&gt;0,VLOOKUP($G20,Sheet3!$A$1:'Sheet3'!$K$222,MATCH("Blue",Sheet3!$A$1:$K$1,0),FALSE)*3,IF(VLOOKUP($G20,Sheet3!$A$1:'Sheet3'!$K$222,MATCH("Purple",Sheet3!$A$1:$K$1,0),FALSE)&gt;0,VLOOKUP($G20,Sheet3!$A$1:'Sheet3'!$K$222,MATCH("Purple",Sheet3!$A$1:$K$1,0),FALSE)*4,IF(VLOOKUP($G20,Sheet3!$A$1:'Sheet3'!$K$222,MATCH("Green",Sheet3!$A$1:$K$1,0),FALSE)&gt;0,VLOOKUP($G20,Sheet3!$A$1:'Sheet3'!$K$222,MATCH("Green",Sheet3!$A$1:$K$1,0),FALSE)*2,IF(VLOOKUP($G20,Sheet3!$A$1:'Sheet3'!$K$222,MATCH("White",Sheet3!$A$1:$K$1,0),FALSE)&gt;0,VLOOKUP($G20,Sheet3!$A$1:'Sheet3'!$K$222,MATCH("White",Sheet3!$A$1:$K$1,0),FALSE),IF(VLOOKUP($G20,Sheet3!$A$1:'Sheet3'!$K$222,MATCH("Yellow",Sheet3!$A$1:$K$1,0),FALSE)&gt;0,VLOOKUP($G20,Sheet3!$A$1:'Sheet3'!$K$222,MATCH("Yellow",Sheet3!$A$1:$K$1,0),FALSE)*5,0))))),0)),0)</f>
        <v>0</v>
      </c>
      <c r="AD20">
        <f>IFERROR(IF(VLOOKUP($H20,Sheet3!$A$1:'Sheet3'!$K$222,MATCH("Challenge",Sheet3!$A$1:'Sheet3'!$K$1,0),FALSE)&gt;=1,IFERROR(IF(VLOOKUP($H20,Sheet3!$A$1:'Sheet3'!$K$222,MATCH("Blue",Sheet3!$A$1:$K$1,0),FALSE)&gt;0,VLOOKUP($H20,Sheet3!$A$1:'Sheet3'!$K$222,MATCH("Blue",Sheet3!$A$1:$K$1,0),FALSE)*3,IF(VLOOKUP($H20,Sheet3!$A$1:'Sheet3'!$K$222,MATCH("Purple",Sheet3!$A$1:$K$1,0),FALSE)&gt;0,VLOOKUP($H20,Sheet3!$A$1:'Sheet3'!$K$222,MATCH("Purple",Sheet3!$A$1:$K$1,0),FALSE)*4,IF(VLOOKUP($H20,Sheet3!$A$1:'Sheet3'!$K$222,MATCH("Green",Sheet3!$A$1:$K$1,0),FALSE)&gt;0,VLOOKUP($H20,Sheet3!$A$1:'Sheet3'!$K$222,MATCH("Green",Sheet3!$A$1:$K$1,0),FALSE)*2,IF(VLOOKUP($H20,Sheet3!$A$1:'Sheet3'!$K$222,MATCH("White",Sheet3!$A$1:$K$1,0),FALSE)&gt;0,VLOOKUP($H20,Sheet3!$A$1:'Sheet3'!$K$222,MATCH("White",Sheet3!$A$1:$K$1,0),FALSE),IF(VLOOKUP($H20,Sheet3!$A$1:'Sheet3'!$K$222,MATCH("Yellow",Sheet3!$A$1:$K$1,0),FALSE)&gt;0,VLOOKUP($H20,Sheet3!$A$1:'Sheet3'!$K$222,MATCH("Yellow",Sheet3!$A$1:$K$1,0),FALSE)*5,0))))),0)/VLOOKUP($H20,Sheet3!$A$1:'Sheet3'!$K$222,MATCH("Challenge",Sheet3!$A$1:'Sheet3'!$K$1,0),FALSE),IFERROR(IF(VLOOKUP($H20,Sheet3!$A$1:'Sheet3'!$K$222,MATCH("Blue",Sheet3!$A$1:$K$1,0),FALSE)&gt;0,VLOOKUP($H20,Sheet3!$A$1:'Sheet3'!$K$222,MATCH("Blue",Sheet3!$A$1:$K$1,0),FALSE)*3,IF(VLOOKUP($H20,Sheet3!$A$1:'Sheet3'!$K$222,MATCH("Purple",Sheet3!$A$1:$K$1,0),FALSE)&gt;0,VLOOKUP($H20,Sheet3!$A$1:'Sheet3'!$K$222,MATCH("Purple",Sheet3!$A$1:$K$1,0),FALSE)*4,IF(VLOOKUP($H20,Sheet3!$A$1:'Sheet3'!$K$222,MATCH("Green",Sheet3!$A$1:$K$1,0),FALSE)&gt;0,VLOOKUP($H20,Sheet3!$A$1:'Sheet3'!$K$222,MATCH("Green",Sheet3!$A$1:$K$1,0),FALSE)*2,IF(VLOOKUP($H20,Sheet3!$A$1:'Sheet3'!$K$222,MATCH("White",Sheet3!$A$1:$K$1,0),FALSE)&gt;0,VLOOKUP($H20,Sheet3!$A$1:'Sheet3'!$K$222,MATCH("White",Sheet3!$A$1:$K$1,0),FALSE),IF(VLOOKUP($H20,Sheet3!$A$1:'Sheet3'!$K$222,MATCH("Yellow",Sheet3!$A$1:$K$1,0),FALSE)&gt;0,VLOOKUP($H20,Sheet3!$A$1:'Sheet3'!$K$222,MATCH("Yellow",Sheet3!$A$1:$K$1,0),FALSE)*5,0))))),0)),0)+IFERROR(IF(VLOOKUP($I20,Sheet3!$A$1:'Sheet3'!$K$222,MATCH("Challenge",Sheet3!$A$1:'Sheet3'!$K$1,0),FALSE)&gt;=1,IFERROR(IF(VLOOKUP($I20,Sheet3!$A$1:'Sheet3'!$K$222,MATCH("Blue",Sheet3!$A$1:$K$1,0),FALSE)&gt;0,VLOOKUP($I20,Sheet3!$A$1:'Sheet3'!$K$222,MATCH("Blue",Sheet3!$A$1:$K$1,0),FALSE)*3,IF(VLOOKUP($I20,Sheet3!$A$1:'Sheet3'!$K$222,MATCH("Purple",Sheet3!$A$1:$K$1,0),FALSE)&gt;0,VLOOKUP($I20,Sheet3!$A$1:'Sheet3'!$K$222,MATCH("Purple",Sheet3!$A$1:$K$1,0),FALSE)*4,IF(VLOOKUP($I20,Sheet3!$A$1:'Sheet3'!$K$222,MATCH("Green",Sheet3!$A$1:$K$1,0),FALSE)&gt;0,VLOOKUP($I20,Sheet3!$A$1:'Sheet3'!$K$222,MATCH("Green",Sheet3!$A$1:$K$1,0),FALSE)*2,IF(VLOOKUP($I20,Sheet3!$A$1:'Sheet3'!$K$222,MATCH("White",Sheet3!$A$1:$K$1,0),FALSE)&gt;0,VLOOKUP($I20,Sheet3!$A$1:'Sheet3'!$K$222,MATCH("White",Sheet3!$A$1:$K$1,0),FALSE),IF(VLOOKUP($I20,Sheet3!$A$1:'Sheet3'!$K$222,MATCH("Yellow",Sheet3!$A$1:$K$1,0),FALSE)&gt;0,VLOOKUP($I20,Sheet3!$A$1:'Sheet3'!$K$222,MATCH("Yellow",Sheet3!$A$1:$K$1,0),FALSE)*5,0))))),0)/VLOOKUP($I20,Sheet3!$A$1:'Sheet3'!$K$222,MATCH("Challenge",Sheet3!$A$1:'Sheet3'!$K$1,0),FALSE),IFERROR(IF(VLOOKUP($I20,Sheet3!$A$1:'Sheet3'!$K$222,MATCH("Blue",Sheet3!$A$1:$K$1,0),FALSE)&gt;0,VLOOKUP($I20,Sheet3!$A$1:'Sheet3'!$K$222,MATCH("Blue",Sheet3!$A$1:$K$1,0),FALSE)*3,IF(VLOOKUP($I20,Sheet3!$A$1:'Sheet3'!$K$222,MATCH("Purple",Sheet3!$A$1:$K$1,0),FALSE)&gt;0,VLOOKUP($I20,Sheet3!$A$1:'Sheet3'!$K$222,MATCH("Purple",Sheet3!$A$1:$K$1,0),FALSE)*4,IF(VLOOKUP($I20,Sheet3!$A$1:'Sheet3'!$K$222,MATCH("Green",Sheet3!$A$1:$K$1,0),FALSE)&gt;0,VLOOKUP($I20,Sheet3!$A$1:'Sheet3'!$K$222,MATCH("Green",Sheet3!$A$1:$K$1,0),FALSE)*2,IF(VLOOKUP($I20,Sheet3!$A$1:'Sheet3'!$K$222,MATCH("White",Sheet3!$A$1:$K$1,0),FALSE)&gt;0,VLOOKUP($I20,Sheet3!$A$1:'Sheet3'!$K$222,MATCH("White",Sheet3!$A$1:$K$1,0),FALSE),IF(VLOOKUP($I20,Sheet3!$A$1:'Sheet3'!$K$222,MATCH("Yellow",Sheet3!$A$1:$K$1,0),FALSE)&gt;0,VLOOKUP($I20,Sheet3!$A$1:'Sheet3'!$K$222,MATCH("Yellow",Sheet3!$A$1:$K$1,0),FALSE)*5,0))))),0)),0)</f>
        <v>0</v>
      </c>
      <c r="AE20">
        <f>IFERROR(IF(VLOOKUP($J20,Sheet3!$A$1:'Sheet3'!$K$222,MATCH("Challenge",Sheet3!$A$1:'Sheet3'!$K$1,0),FALSE)&gt;=1,IFERROR(IF(VLOOKUP($J20,Sheet3!$A$1:'Sheet3'!$K$222,MATCH("Blue",Sheet3!$A$1:$K$1,0),FALSE)&gt;0,VLOOKUP($J20,Sheet3!$A$1:'Sheet3'!$K$222,MATCH("Blue",Sheet3!$A$1:$K$1,0),FALSE)*3,IF(VLOOKUP($J20,Sheet3!$A$1:'Sheet3'!$K$222,MATCH("Purple",Sheet3!$A$1:$K$1,0),FALSE)&gt;0,VLOOKUP($J20,Sheet3!$A$1:'Sheet3'!$K$222,MATCH("Purple",Sheet3!$A$1:$K$1,0),FALSE)*4,IF(VLOOKUP($J20,Sheet3!$A$1:'Sheet3'!$K$222,MATCH("Green",Sheet3!$A$1:$K$1,0),FALSE)&gt;0,VLOOKUP($J20,Sheet3!$A$1:'Sheet3'!$K$222,MATCH("Green",Sheet3!$A$1:$K$1,0),FALSE)*2,IF(VLOOKUP($J20,Sheet3!$A$1:'Sheet3'!$K$222,MATCH("White",Sheet3!$A$1:$K$1,0),FALSE)&gt;0,VLOOKUP($J20,Sheet3!$A$1:'Sheet3'!$K$222,MATCH("White",Sheet3!$A$1:$K$1,0),FALSE),IF(VLOOKUP($J20,Sheet3!$A$1:'Sheet3'!$K$222,MATCH("Yellow",Sheet3!$A$1:$K$1,0),FALSE)&gt;0,VLOOKUP($J20,Sheet3!$A$1:'Sheet3'!$K$222,MATCH("Yellow",Sheet3!$A$1:$K$1,0),FALSE)*5,0))))),0)/VLOOKUP($J20,Sheet3!$A$1:'Sheet3'!$K$222,MATCH("Challenge",Sheet3!$A$1:'Sheet3'!$K$1,0),FALSE),IFERROR(IF(VLOOKUP($J20,Sheet3!$A$1:'Sheet3'!$K$222,MATCH("Blue",Sheet3!$A$1:$K$1,0),FALSE)&gt;0,VLOOKUP($J20,Sheet3!$A$1:'Sheet3'!$K$222,MATCH("Blue",Sheet3!$A$1:$K$1,0),FALSE)*3,IF(VLOOKUP($J20,Sheet3!$A$1:'Sheet3'!$K$222,MATCH("Purple",Sheet3!$A$1:$K$1,0),FALSE)&gt;0,VLOOKUP($J20,Sheet3!$A$1:'Sheet3'!$K$222,MATCH("Purple",Sheet3!$A$1:$K$1,0),FALSE)*4,IF(VLOOKUP($J20,Sheet3!$A$1:'Sheet3'!$K$222,MATCH("Green",Sheet3!$A$1:$K$1,0),FALSE)&gt;0,VLOOKUP($J20,Sheet3!$A$1:'Sheet3'!$K$222,MATCH("Green",Sheet3!$A$1:$K$1,0),FALSE)*2,IF(VLOOKUP($J20,Sheet3!$A$1:'Sheet3'!$K$222,MATCH("White",Sheet3!$A$1:$K$1,0),FALSE)&gt;0,VLOOKUP($J20,Sheet3!$A$1:'Sheet3'!$K$222,MATCH("White",Sheet3!$A$1:$K$1,0),FALSE),IF(VLOOKUP($J20,Sheet3!$A$1:'Sheet3'!$K$222,MATCH("Yellow",Sheet3!$A$1:$K$1,0),FALSE)&gt;0,VLOOKUP($J20,Sheet3!$A$1:'Sheet3'!$K$222,MATCH("Yellow",Sheet3!$A$1:$K$1,0),FALSE)*5,0))))),0)),0)+IFERROR(IF(VLOOKUP($K20,Sheet3!$A$1:'Sheet3'!$K$222,MATCH("Challenge",Sheet3!$A$1:'Sheet3'!$K$1,0),FALSE)&gt;=1,IFERROR(IF(VLOOKUP($K20,Sheet3!$A$1:'Sheet3'!$K$222,MATCH("Blue",Sheet3!$A$1:$K$1,0),FALSE)&gt;0,VLOOKUP($K20,Sheet3!$A$1:'Sheet3'!$K$222,MATCH("Blue",Sheet3!$A$1:$K$1,0),FALSE)*3,IF(VLOOKUP($K20,Sheet3!$A$1:'Sheet3'!$K$222,MATCH("Purple",Sheet3!$A$1:$K$1,0),FALSE)&gt;0,VLOOKUP($K20,Sheet3!$A$1:'Sheet3'!$K$222,MATCH("Purple",Sheet3!$A$1:$K$1,0),FALSE)*4,IF(VLOOKUP($K20,Sheet3!$A$1:'Sheet3'!$K$222,MATCH("Green",Sheet3!$A$1:$K$1,0),FALSE)&gt;0,VLOOKUP($K20,Sheet3!$A$1:'Sheet3'!$K$222,MATCH("Green",Sheet3!$A$1:$K$1,0),FALSE)*2,IF(VLOOKUP($K20,Sheet3!$A$1:'Sheet3'!$K$222,MATCH("White",Sheet3!$A$1:$K$1,0),FALSE)&gt;0,VLOOKUP($K20,Sheet3!$A$1:'Sheet3'!$K$222,MATCH("White",Sheet3!$A$1:$K$1,0),FALSE),IF(VLOOKUP($K20,Sheet3!$A$1:'Sheet3'!$K$222,MATCH("Yellow",Sheet3!$A$1:$K$1,0),FALSE)&gt;0,VLOOKUP($K20,Sheet3!$A$1:'Sheet3'!$K$222,MATCH("Yellow",Sheet3!$A$1:$K$1,0),FALSE)*5,0))))),0)/VLOOKUP($K20,Sheet3!$A$1:'Sheet3'!$K$222,MATCH("Challenge",Sheet3!$A$1:'Sheet3'!$K$1,0),FALSE),IFERROR(IF(VLOOKUP($K20,Sheet3!$A$1:'Sheet3'!$K$222,MATCH("Blue",Sheet3!$A$1:$K$1,0),FALSE)&gt;0,VLOOKUP($K20,Sheet3!$A$1:'Sheet3'!$K$222,MATCH("Blue",Sheet3!$A$1:$K$1,0),FALSE)*3,IF(VLOOKUP($K20,Sheet3!$A$1:'Sheet3'!$K$222,MATCH("Purple",Sheet3!$A$1:$K$1,0),FALSE)&gt;0,VLOOKUP($K20,Sheet3!$A$1:'Sheet3'!$K$222,MATCH("Purple",Sheet3!$A$1:$K$1,0),FALSE)*4,IF(VLOOKUP($K20,Sheet3!$A$1:'Sheet3'!$K$222,MATCH("Green",Sheet3!$A$1:$K$1,0),FALSE)&gt;0,VLOOKUP($K20,Sheet3!$A$1:'Sheet3'!$K$222,MATCH("Green",Sheet3!$A$1:$K$1,0),FALSE)*2,IF(VLOOKUP($K20,Sheet3!$A$1:'Sheet3'!$K$222,MATCH("White",Sheet3!$A$1:$K$1,0),FALSE)&gt;0,VLOOKUP($K20,Sheet3!$A$1:'Sheet3'!$K$222,MATCH("White",Sheet3!$A$1:$K$1,0),FALSE),IF(VLOOKUP($K20,Sheet3!$A$1:'Sheet3'!$K$222,MATCH("Yellow",Sheet3!$A$1:$K$1,0),FALSE)&gt;0,VLOOKUP($K20,Sheet3!$A$1:'Sheet3'!$K$222,MATCH("Yellow",Sheet3!$A$1:$K$1,0),FALSE)*5,0))))),0)),0)</f>
        <v>0</v>
      </c>
      <c r="AF20">
        <f>IFERROR(IF(VLOOKUP($L20,Sheet3!$A$1:'Sheet3'!$K$222,MATCH("Challenge",Sheet3!$A$1:'Sheet3'!$K$1,0),FALSE)&gt;=1,IFERROR(IF(VLOOKUP($L20,Sheet3!$A$1:'Sheet3'!$K$222,MATCH("Blue",Sheet3!$A$1:$K$1,0),FALSE)&gt;0,VLOOKUP($L20,Sheet3!$A$1:'Sheet3'!$K$222,MATCH("Blue",Sheet3!$A$1:$K$1,0),FALSE)*3,IF(VLOOKUP($L20,Sheet3!$A$1:'Sheet3'!$K$222,MATCH("Purple",Sheet3!$A$1:$K$1,0),FALSE)&gt;0,VLOOKUP($L20,Sheet3!$A$1:'Sheet3'!$K$222,MATCH("Purple",Sheet3!$A$1:$K$1,0),FALSE)*4,IF(VLOOKUP($L20,Sheet3!$A$1:'Sheet3'!$K$222,MATCH("Green",Sheet3!$A$1:$K$1,0),FALSE)&gt;0,VLOOKUP($L20,Sheet3!$A$1:'Sheet3'!$K$222,MATCH("Green",Sheet3!$A$1:$K$1,0),FALSE)*2,IF(VLOOKUP($L20,Sheet3!$A$1:'Sheet3'!$K$222,MATCH("White",Sheet3!$A$1:$K$1,0),FALSE)&gt;0,VLOOKUP($L20,Sheet3!$A$1:'Sheet3'!$K$222,MATCH("White",Sheet3!$A$1:$K$1,0),FALSE),IF(VLOOKUP($L20,Sheet3!$A$1:'Sheet3'!$K$222,MATCH("Yellow",Sheet3!$A$1:$K$1,0),FALSE)&gt;0,VLOOKUP($L20,Sheet3!$A$1:'Sheet3'!$K$222,MATCH("Yellow",Sheet3!$A$1:$K$1,0),FALSE)*5,0))))),0)/VLOOKUP($L20,Sheet3!$A$1:'Sheet3'!$K$222,MATCH("Challenge",Sheet3!$A$1:'Sheet3'!$K$1,0),FALSE),IFERROR(IF(VLOOKUP($L20,Sheet3!$A$1:'Sheet3'!$K$222,MATCH("Blue",Sheet3!$A$1:$K$1,0),FALSE)&gt;0,VLOOKUP($L20,Sheet3!$A$1:'Sheet3'!$K$222,MATCH("Blue",Sheet3!$A$1:$K$1,0),FALSE)*3,IF(VLOOKUP($L20,Sheet3!$A$1:'Sheet3'!$K$222,MATCH("Purple",Sheet3!$A$1:$K$1,0),FALSE)&gt;0,VLOOKUP($L20,Sheet3!$A$1:'Sheet3'!$K$222,MATCH("Purple",Sheet3!$A$1:$K$1,0),FALSE)*4,IF(VLOOKUP($L20,Sheet3!$A$1:'Sheet3'!$K$222,MATCH("Green",Sheet3!$A$1:$K$1,0),FALSE)&gt;0,VLOOKUP($L20,Sheet3!$A$1:'Sheet3'!$K$222,MATCH("Green",Sheet3!$A$1:$K$1,0),FALSE)*2,IF(VLOOKUP($L20,Sheet3!$A$1:'Sheet3'!$K$222,MATCH("White",Sheet3!$A$1:$K$1,0),FALSE)&gt;0,VLOOKUP($L20,Sheet3!$A$1:'Sheet3'!$K$222,MATCH("White",Sheet3!$A$1:$K$1,0),FALSE),IF(VLOOKUP($L20,Sheet3!$A$1:'Sheet3'!$K$222,MATCH("Yellow",Sheet3!$A$1:$K$1,0),FALSE)&gt;0,VLOOKUP($L20,Sheet3!$A$1:'Sheet3'!$K$222,MATCH("Yellow",Sheet3!$A$1:$K$1,0),FALSE)*5,0))))),0)),0)+IFERROR(IF(VLOOKUP($M20,Sheet3!$A$1:'Sheet3'!$K$222,MATCH("Challenge",Sheet3!$A$1:'Sheet3'!$K$1,0),FALSE)&gt;=1,IFERROR(IF(VLOOKUP($M20,Sheet3!$A$1:'Sheet3'!$K$222,MATCH("Blue",Sheet3!$A$1:$K$1,0),FALSE)&gt;0,VLOOKUP($M20,Sheet3!$A$1:'Sheet3'!$K$222,MATCH("Blue",Sheet3!$A$1:$K$1,0),FALSE)*3,IF(VLOOKUP($M20,Sheet3!$A$1:'Sheet3'!$K$222,MATCH("Purple",Sheet3!$A$1:$K$1,0),FALSE)&gt;0,VLOOKUP($M20,Sheet3!$A$1:'Sheet3'!$K$222,MATCH("Purple",Sheet3!$A$1:$K$1,0),FALSE)*4,IF(VLOOKUP($M20,Sheet3!$A$1:'Sheet3'!$K$222,MATCH("Green",Sheet3!$A$1:$K$1,0),FALSE)&gt;0,VLOOKUP($M20,Sheet3!$A$1:'Sheet3'!$K$222,MATCH("Green",Sheet3!$A$1:$K$1,0),FALSE)*2,IF(VLOOKUP($M20,Sheet3!$A$1:'Sheet3'!$K$222,MATCH("White",Sheet3!$A$1:$K$1,0),FALSE)&gt;0,VLOOKUP($M20,Sheet3!$A$1:'Sheet3'!$K$222,MATCH("White",Sheet3!$A$1:$K$1,0),FALSE),IF(VLOOKUP($M20,Sheet3!$A$1:'Sheet3'!$K$222,MATCH("Yellow",Sheet3!$A$1:$K$1,0),FALSE)&gt;0,VLOOKUP($M20,Sheet3!$A$1:'Sheet3'!$K$222,MATCH("Yellow",Sheet3!$A$1:$K$1,0),FALSE)*5,0))))),0)/VLOOKUP($M20,Sheet3!$A$1:'Sheet3'!$K$222,MATCH("Challenge",Sheet3!$A$1:'Sheet3'!$K$1,0),FALSE),IFERROR(IF(VLOOKUP($M20,Sheet3!$A$1:'Sheet3'!$K$222,MATCH("Blue",Sheet3!$A$1:$K$1,0),FALSE)&gt;0,VLOOKUP($M20,Sheet3!$A$1:'Sheet3'!$K$222,MATCH("Blue",Sheet3!$A$1:$K$1,0),FALSE)*3,IF(VLOOKUP($M20,Sheet3!$A$1:'Sheet3'!$K$222,MATCH("Purple",Sheet3!$A$1:$K$1,0),FALSE)&gt;0,VLOOKUP($M20,Sheet3!$A$1:'Sheet3'!$K$222,MATCH("Purple",Sheet3!$A$1:$K$1,0),FALSE)*4,IF(VLOOKUP($M20,Sheet3!$A$1:'Sheet3'!$K$222,MATCH("Green",Sheet3!$A$1:$K$1,0),FALSE)&gt;0,VLOOKUP($M20,Sheet3!$A$1:'Sheet3'!$K$222,MATCH("Green",Sheet3!$A$1:$K$1,0),FALSE)*2,IF(VLOOKUP($M20,Sheet3!$A$1:'Sheet3'!$K$222,MATCH("White",Sheet3!$A$1:$K$1,0),FALSE)&gt;0,VLOOKUP($M20,Sheet3!$A$1:'Sheet3'!$K$222,MATCH("White",Sheet3!$A$1:$K$1,0),FALSE),IF(VLOOKUP($M20,Sheet3!$A$1:'Sheet3'!$K$222,MATCH("Yellow",Sheet3!$A$1:$K$1,0),FALSE)&gt;0,VLOOKUP($M20,Sheet3!$A$1:'Sheet3'!$K$222,MATCH("Yellow",Sheet3!$A$1:$K$1,0),FALSE)*5,0))))),0)),0)</f>
        <v>0</v>
      </c>
      <c r="AG20">
        <f>IFERROR(IF(VLOOKUP($N20,Sheet3!$A$1:'Sheet3'!$K$222,MATCH("Challenge",Sheet3!$A$1:'Sheet3'!$K$1,0),FALSE)&gt;=1,IFERROR(IF(VLOOKUP($N20,Sheet3!$A$1:'Sheet3'!$K$222,MATCH("Blue",Sheet3!$A$1:$K$1,0),FALSE)&gt;0,VLOOKUP($N20,Sheet3!$A$1:'Sheet3'!$K$222,MATCH("Blue",Sheet3!$A$1:$K$1,0),FALSE)*3,IF(VLOOKUP($N20,Sheet3!$A$1:'Sheet3'!$K$222,MATCH("Purple",Sheet3!$A$1:$K$1,0),FALSE)&gt;0,VLOOKUP($N20,Sheet3!$A$1:'Sheet3'!$K$222,MATCH("Purple",Sheet3!$A$1:$K$1,0),FALSE)*4,IF(VLOOKUP($N20,Sheet3!$A$1:'Sheet3'!$K$222,MATCH("Green",Sheet3!$A$1:$K$1,0),FALSE)&gt;0,VLOOKUP($N20,Sheet3!$A$1:'Sheet3'!$K$222,MATCH("Green",Sheet3!$A$1:$K$1,0),FALSE)*2,IF(VLOOKUP($N20,Sheet3!$A$1:'Sheet3'!$K$222,MATCH("White",Sheet3!$A$1:$K$1,0),FALSE)&gt;0,VLOOKUP($N20,Sheet3!$A$1:'Sheet3'!$K$222,MATCH("White",Sheet3!$A$1:$K$1,0),FALSE),IF(VLOOKUP($N20,Sheet3!$A$1:'Sheet3'!$K$222,MATCH("Yellow",Sheet3!$A$1:$K$1,0),FALSE)&gt;0,VLOOKUP($N20,Sheet3!$A$1:'Sheet3'!$K$222,MATCH("Yellow",Sheet3!$A$1:$K$1,0),FALSE)*5,0))))),0)/VLOOKUP($N20,Sheet3!$A$1:'Sheet3'!$K$222,MATCH("Challenge",Sheet3!$A$1:'Sheet3'!$K$1,0),FALSE),IFERROR(IF(VLOOKUP($N20,Sheet3!$A$1:'Sheet3'!$K$222,MATCH("Blue",Sheet3!$A$1:$K$1,0),FALSE)&gt;0,VLOOKUP($N20,Sheet3!$A$1:'Sheet3'!$K$222,MATCH("Blue",Sheet3!$A$1:$K$1,0),FALSE)*3,IF(VLOOKUP($N20,Sheet3!$A$1:'Sheet3'!$K$222,MATCH("Purple",Sheet3!$A$1:$K$1,0),FALSE)&gt;0,VLOOKUP($N20,Sheet3!$A$1:'Sheet3'!$K$222,MATCH("Purple",Sheet3!$A$1:$K$1,0),FALSE)*4,IF(VLOOKUP($N20,Sheet3!$A$1:'Sheet3'!$K$222,MATCH("Green",Sheet3!$A$1:$K$1,0),FALSE)&gt;0,VLOOKUP($N20,Sheet3!$A$1:'Sheet3'!$K$222,MATCH("Green",Sheet3!$A$1:$K$1,0),FALSE)*2,IF(VLOOKUP($N20,Sheet3!$A$1:'Sheet3'!$K$222,MATCH("White",Sheet3!$A$1:$K$1,0),FALSE)&gt;0,VLOOKUP($N20,Sheet3!$A$1:'Sheet3'!$K$222,MATCH("White",Sheet3!$A$1:$K$1,0),FALSE),IF(VLOOKUP($N20,Sheet3!$A$1:'Sheet3'!$K$222,MATCH("Yellow",Sheet3!$A$1:$K$1,0),FALSE)&gt;0,VLOOKUP($N20,Sheet3!$A$1:'Sheet3'!$K$222,MATCH("Yellow",Sheet3!$A$1:$K$1,0),FALSE)*5,0))))),0)),0)+IFERROR(IF(VLOOKUP($O20,Sheet3!$A$1:'Sheet3'!$K$222,MATCH("Challenge",Sheet3!$A$1:'Sheet3'!$K$1,0),FALSE)&gt;=1,IFERROR(IF(VLOOKUP($O20,Sheet3!$A$1:'Sheet3'!$K$222,MATCH("Blue",Sheet3!$A$1:$K$1,0),FALSE)&gt;0,VLOOKUP($O20,Sheet3!$A$1:'Sheet3'!$K$222,MATCH("Blue",Sheet3!$A$1:$K$1,0),FALSE)*3,IF(VLOOKUP($O20,Sheet3!$A$1:'Sheet3'!$K$222,MATCH("Purple",Sheet3!$A$1:$K$1,0),FALSE)&gt;0,VLOOKUP($O20,Sheet3!$A$1:'Sheet3'!$K$222,MATCH("Purple",Sheet3!$A$1:$K$1,0),FALSE)*4,IF(VLOOKUP($O20,Sheet3!$A$1:'Sheet3'!$K$222,MATCH("Green",Sheet3!$A$1:$K$1,0),FALSE)&gt;0,VLOOKUP($O20,Sheet3!$A$1:'Sheet3'!$K$222,MATCH("Green",Sheet3!$A$1:$K$1,0),FALSE)*2,IF(VLOOKUP($O20,Sheet3!$A$1:'Sheet3'!$K$222,MATCH("White",Sheet3!$A$1:$K$1,0),FALSE)&gt;0,VLOOKUP($O20,Sheet3!$A$1:'Sheet3'!$K$222,MATCH("White",Sheet3!$A$1:$K$1,0),FALSE),IF(VLOOKUP($O20,Sheet3!$A$1:'Sheet3'!$K$222,MATCH("Yellow",Sheet3!$A$1:$K$1,0),FALSE)&gt;0,VLOOKUP($O20,Sheet3!$A$1:'Sheet3'!$K$222,MATCH("Yellow",Sheet3!$A$1:$K$1,0),FALSE)*5,0))))),0)/VLOOKUP($O20,Sheet3!$A$1:'Sheet3'!$K$222,MATCH("Challenge",Sheet3!$A$1:'Sheet3'!$K$1,0),FALSE),IFERROR(IF(VLOOKUP($O20,Sheet3!$A$1:'Sheet3'!$K$222,MATCH("Blue",Sheet3!$A$1:$K$1,0),FALSE)&gt;0,VLOOKUP($O20,Sheet3!$A$1:'Sheet3'!$K$222,MATCH("Blue",Sheet3!$A$1:$K$1,0),FALSE)*3,IF(VLOOKUP($O20,Sheet3!$A$1:'Sheet3'!$K$222,MATCH("Purple",Sheet3!$A$1:$K$1,0),FALSE)&gt;0,VLOOKUP($O20,Sheet3!$A$1:'Sheet3'!$K$222,MATCH("Purple",Sheet3!$A$1:$K$1,0),FALSE)*4,IF(VLOOKUP($O20,Sheet3!$A$1:'Sheet3'!$K$222,MATCH("Green",Sheet3!$A$1:$K$1,0),FALSE)&gt;0,VLOOKUP($O20,Sheet3!$A$1:'Sheet3'!$K$222,MATCH("Green",Sheet3!$A$1:$K$1,0),FALSE)*2,IF(VLOOKUP($O20,Sheet3!$A$1:'Sheet3'!$K$222,MATCH("White",Sheet3!$A$1:$K$1,0),FALSE)&gt;0,VLOOKUP($O20,Sheet3!$A$1:'Sheet3'!$K$222,MATCH("White",Sheet3!$A$1:$K$1,0),FALSE),IF(VLOOKUP($O20,Sheet3!$A$1:'Sheet3'!$K$222,MATCH("Yellow",Sheet3!$A$1:$K$1,0),FALSE)&gt;0,VLOOKUP($O20,Sheet3!$A$1:'Sheet3'!$K$222,MATCH("Yellow",Sheet3!$A$1:$K$1,0),FALSE)*5,0))))),0)),0)</f>
        <v>0</v>
      </c>
      <c r="AH20">
        <f>VLOOKUP($D20,Sheet3!$A$1:'Sheet3'!$K$222,4,FALSE)</f>
        <v>0</v>
      </c>
      <c r="AI20">
        <f>VLOOKUP($D20,Sheet3!$A$1:'Sheet3'!$K$222,5,FALSE)</f>
        <v>0</v>
      </c>
    </row>
    <row r="21" spans="1:35" x14ac:dyDescent="0.25">
      <c r="A21" t="s">
        <v>121</v>
      </c>
      <c r="B21">
        <f>INDEX('Ingredients(Full)'!$A$1:$AA$180,MATCH(Score!$A21,'Ingredients(Full)'!$A$1:$A$180,0),MATCH(Score!B$1,'Ingredients(Full)'!$A$1:$AA$1,0))</f>
        <v>1</v>
      </c>
      <c r="C21">
        <f t="shared" si="0"/>
        <v>2</v>
      </c>
      <c r="D21" t="str">
        <f>IF(D$1&lt;=$B21,INDEX('Ingredients(Full)'!$A$1:$AA$180,MATCH(Score!$A21,'Ingredients(Full)'!$A$1:$A$180,0),MATCH(Score!D$1,'Ingredients(Full)'!$A$1:$AA$1,0)),"")</f>
        <v>Mk 1 SoroSuub Keypad</v>
      </c>
      <c r="E21" t="str">
        <f>IF(E$1&lt;=$B21,INDEX('Ingredients(Full)'!$A$1:$AA$140,MATCH(Score!$A21,'Ingredients(Full)'!$A$1:$A$140,0),MATCH(Score!E$1,'Ingredients(Full)'!$A$1:$AA$1,0)),"")</f>
        <v/>
      </c>
      <c r="F21" t="str">
        <f>IF(F$1&lt;=$B21,INDEX('Ingredients(Full)'!$A$1:$AA$140,MATCH(Score!$A21,'Ingredients(Full)'!$A$1:$A$140,0),MATCH(Score!F$1,'Ingredients(Full)'!$A$1:$AA$1,0)),"")</f>
        <v/>
      </c>
      <c r="G21" t="str">
        <f>IF(G$1&lt;=$B21,INDEX('Ingredients(Full)'!$A$1:$AA$140,MATCH(Score!$A21,'Ingredients(Full)'!$A$1:$A$140,0),MATCH(Score!G$1,'Ingredients(Full)'!$A$1:$AA$1,0)),"")</f>
        <v/>
      </c>
      <c r="H21" t="str">
        <f>IF(H$1&lt;=$B21,INDEX('Ingredients(Full)'!$A$1:$AA$140,MATCH(Score!$A21,'Ingredients(Full)'!$A$1:$A$140,0),MATCH(Score!H$1,'Ingredients(Full)'!$A$1:$AA$1,0)),"")</f>
        <v/>
      </c>
      <c r="I21" t="str">
        <f>IF(I$1&lt;=$B21,INDEX('Ingredients(Full)'!$A$1:$AA$140,MATCH(Score!$A21,'Ingredients(Full)'!$A$1:$A$140,0),MATCH(Score!I$1,'Ingredients(Full)'!$A$1:$AA$1,0)),"")</f>
        <v/>
      </c>
      <c r="J21" t="str">
        <f>IF(J$1&lt;=$B21,INDEX('Ingredients(Full)'!$A$1:$AA$140,MATCH(Score!$A21,'Ingredients(Full)'!$A$1:$A$140,0),MATCH(Score!J$1,'Ingredients(Full)'!$A$1:$AA$1,0)),"")</f>
        <v/>
      </c>
      <c r="K21" t="str">
        <f>IF(K$1&lt;=$B21,INDEX('Ingredients(Full)'!$A$1:$AA$140,MATCH(Score!$A21,'Ingredients(Full)'!$A$1:$A$140,0),MATCH(Score!K$1,'Ingredients(Full)'!$A$1:$AA$1,0)),"")</f>
        <v/>
      </c>
      <c r="L21" t="str">
        <f>IF(L$1&lt;=$B21,INDEX('Ingredients(Full)'!$A$1:$AA$140,MATCH(Score!$A21,'Ingredients(Full)'!$A$1:$A$140,0),MATCH(Score!L$1,'Ingredients(Full)'!$A$1:$AA$1,0)),"")</f>
        <v/>
      </c>
      <c r="M21" t="str">
        <f>IF(M$1&lt;=$B21,INDEX('Ingredients(Full)'!$A$1:$AA$140,MATCH(Score!$A21,'Ingredients(Full)'!$A$1:$A$140,0),MATCH(Score!M$1,'Ingredients(Full)'!$A$1:$AA$1,0)),"")</f>
        <v/>
      </c>
      <c r="N21" t="str">
        <f>IF(N$1&lt;=$B21,INDEX('Ingredients(Full)'!$A$1:$AA$140,MATCH(Score!$A21,'Ingredients(Full)'!$A$1:$A$140,0),MATCH(Score!N$1,'Ingredients(Full)'!$A$1:$AA$1,0)),"")</f>
        <v/>
      </c>
      <c r="O21" t="str">
        <f>IF(O$1&lt;=$B21,INDEX('Ingredients(Full)'!$A$1:$AA$140,MATCH(Score!$A21,'Ingredients(Full)'!$A$1:$A$140,0),MATCH(Score!O$1,'Ingredients(Full)'!$A$1:$AA$1,0)),"")</f>
        <v/>
      </c>
      <c r="P21">
        <f>IF(VALUE(RIGHT(P$1,LEN(P$1)-1))&lt;=$B21,INDEX('Ingredients(Full)'!$A$1:$AA$140,MATCH(Score!$A21,'Ingredients(Full)'!$A$1:$A$140,0),MATCH(Score!P$1,'Ingredients(Full)'!$A$1:$AA$1,0)),"")</f>
        <v>1</v>
      </c>
      <c r="Q21" t="str">
        <f>IF(VALUE(RIGHT(Q$1,LEN(Q$1)-1))&lt;=$B21,INDEX('Ingredients(Full)'!$A$1:$AA$140,MATCH(Score!$A21,'Ingredients(Full)'!$A$1:$A$140,0),MATCH(Score!Q$1,'Ingredients(Full)'!$A$1:$AA$1,0)),"")</f>
        <v/>
      </c>
      <c r="R21" t="str">
        <f>IF(VALUE(RIGHT(R$1,LEN(R$1)-1))&lt;=$B21,INDEX('Ingredients(Full)'!$A$1:$AA$140,MATCH(Score!$A21,'Ingredients(Full)'!$A$1:$A$140,0),MATCH(Score!R$1,'Ingredients(Full)'!$A$1:$AA$1,0)),"")</f>
        <v/>
      </c>
      <c r="S21" t="str">
        <f>IF(VALUE(RIGHT(S$1,LEN(S$1)-1))&lt;=$B21,INDEX('Ingredients(Full)'!$A$1:$AA$140,MATCH(Score!$A21,'Ingredients(Full)'!$A$1:$A$140,0),MATCH(Score!S$1,'Ingredients(Full)'!$A$1:$AA$1,0)),"")</f>
        <v/>
      </c>
      <c r="T21" t="str">
        <f>IF(VALUE(RIGHT(T$1,LEN(T$1)-1))&lt;=$B21,INDEX('Ingredients(Full)'!$A$1:$AA$140,MATCH(Score!$A21,'Ingredients(Full)'!$A$1:$A$140,0),MATCH(Score!T$1,'Ingredients(Full)'!$A$1:$AA$1,0)),"")</f>
        <v/>
      </c>
      <c r="U21" t="str">
        <f>IF(VALUE(RIGHT(U$1,LEN(U$1)-1))&lt;=$B21,INDEX('Ingredients(Full)'!$A$1:$AA$140,MATCH(Score!$A21,'Ingredients(Full)'!$A$1:$A$140,0),MATCH(Score!U$1,'Ingredients(Full)'!$A$1:$AA$1,0)),"")</f>
        <v/>
      </c>
      <c r="V21" t="str">
        <f>IF(VALUE(RIGHT(V$1,LEN(V$1)-1))&lt;=$B21,INDEX('Ingredients(Full)'!$A$1:$AA$140,MATCH(Score!$A21,'Ingredients(Full)'!$A$1:$A$140,0),MATCH(Score!V$1,'Ingredients(Full)'!$A$1:$AA$1,0)),"")</f>
        <v/>
      </c>
      <c r="W21" t="str">
        <f>IF(VALUE(RIGHT(W$1,LEN(W$1)-1))&lt;=$B21,INDEX('Ingredients(Full)'!$A$1:$AA$140,MATCH(Score!$A21,'Ingredients(Full)'!$A$1:$A$140,0),MATCH(Score!W$1,'Ingredients(Full)'!$A$1:$AA$1,0)),"")</f>
        <v/>
      </c>
      <c r="X21" t="str">
        <f>IF(VALUE(RIGHT(X$1,LEN(X$1)-1))&lt;=$B21,INDEX('Ingredients(Full)'!$A$1:$AA$140,MATCH(Score!$A21,'Ingredients(Full)'!$A$1:$A$140,0),MATCH(Score!X$1,'Ingredients(Full)'!$A$1:$AA$1,0)),"")</f>
        <v/>
      </c>
      <c r="Y21" t="str">
        <f>IF(VALUE(RIGHT(Y$1,LEN(Y$1)-1))&lt;=$B21,INDEX('Ingredients(Full)'!$A$1:$AA$140,MATCH(Score!$A21,'Ingredients(Full)'!$A$1:$A$140,0),MATCH(Score!Y$1,'Ingredients(Full)'!$A$1:$AA$1,0)),"")</f>
        <v/>
      </c>
      <c r="Z21" t="str">
        <f>IF(VALUE(RIGHT(Z$1,LEN(Z$1)-1))&lt;=$B21,INDEX('Ingredients(Full)'!$A$1:$AA$140,MATCH(Score!$A21,'Ingredients(Full)'!$A$1:$A$140,0),MATCH(Score!Z$1,'Ingredients(Full)'!$A$1:$AA$1,0)),"")</f>
        <v/>
      </c>
      <c r="AA21" t="str">
        <f>IF(VALUE(RIGHT(AA$1,LEN(AA$1)-1))&lt;=$B21,INDEX('Ingredients(Full)'!$A$1:$AA$140,MATCH(Score!$A21,'Ingredients(Full)'!$A$1:$A$140,0),MATCH(Score!AA$1,'Ingredients(Full)'!$A$1:$AA$1,0)),"")</f>
        <v/>
      </c>
      <c r="AB21">
        <f>IFERROR(IF(VLOOKUP($D21,Sheet3!$A$1:'Sheet3'!$K$222,MATCH("Challenge",Sheet3!$A$1:'Sheet3'!$K$1,0),FALSE)&gt;=1,IFERROR(IF(VLOOKUP($D21,Sheet3!$A$1:'Sheet3'!$K$222,MATCH("Blue",Sheet3!$A$1:$K$1,0),FALSE)&gt;0,VLOOKUP($D21,Sheet3!$A$1:'Sheet3'!$K$222,MATCH("Blue",Sheet3!$A$1:$K$1,0),FALSE)*3,IF(VLOOKUP($D21,Sheet3!$A$1:'Sheet3'!$K$222,MATCH("Purple",Sheet3!$A$1:$K$1,0),FALSE)&gt;0,VLOOKUP($D21,Sheet3!$A$1:'Sheet3'!$K$222,MATCH("Purple",Sheet3!$A$1:$K$1,0),FALSE)*4,IF(VLOOKUP($D21,Sheet3!$A$1:'Sheet3'!$K$222,MATCH("Green",Sheet3!$A$1:$K$1,0),FALSE)&gt;0,VLOOKUP($D21,Sheet3!$A$1:'Sheet3'!$K$222,MATCH("Green",Sheet3!$A$1:$K$1,0),FALSE)*2,IF(VLOOKUP($D21,Sheet3!$A$1:'Sheet3'!$K$222,MATCH("White",Sheet3!$A$1:$K$1,0),FALSE)&gt;0,VLOOKUP($D21,Sheet3!$A$1:'Sheet3'!$K$222,MATCH("White",Sheet3!$A$1:$K$1,0),FALSE),IF(VLOOKUP($D21,Sheet3!$A$1:'Sheet3'!$K$222,MATCH("Yellow",Sheet3!$A$1:$K$1,0),FALSE)&gt;0,VLOOKUP($D21,Sheet3!$A$1:'Sheet3'!$K$222,MATCH("Yellow",Sheet3!$A$1:$K$1,0),FALSE)*2.5,0))))),0)/VLOOKUP($D21,Sheet3!$A$1:'Sheet3'!$K$222,MATCH("Challenge",Sheet3!$A$1:'Sheet3'!$K$1,0),FALSE),IFERROR(IF(VLOOKUP($D21,Sheet3!$A$1:'Sheet3'!$K$222,MATCH("Blue",Sheet3!$A$1:$K$1,0),FALSE)&gt;0,VLOOKUP($D21,Sheet3!$A$1:'Sheet3'!$K$222,MATCH("Blue",Sheet3!$A$1:$K$1,0),FALSE)*3,IF(VLOOKUP($D21,Sheet3!$A$1:'Sheet3'!$K$222,MATCH("Purple",Sheet3!$A$1:$K$1,0),FALSE)&gt;0,VLOOKUP($D21,Sheet3!$A$1:'Sheet3'!$K$222,MATCH("Purple",Sheet3!$A$1:$K$1,0),FALSE)*4,IF(VLOOKUP($D21,Sheet3!$A$1:'Sheet3'!$K$222,MATCH("Green",Sheet3!$A$1:$K$1,0),FALSE)&gt;0,VLOOKUP($D21,Sheet3!$A$1:'Sheet3'!$K$222,MATCH("Green",Sheet3!$A$1:$K$1,0),FALSE)*2,IF(VLOOKUP($D21,Sheet3!$A$1:'Sheet3'!$K$222,MATCH("White",Sheet3!$A$1:$K$1,0),FALSE)&gt;0,VLOOKUP($D21,Sheet3!$A$1:'Sheet3'!$K$222,MATCH("White",Sheet3!$A$1:$K$1,0),FALSE),IF(VLOOKUP($D21,Sheet3!$A$1:'Sheet3'!$K$222,MATCH("Yellow",Sheet3!$A$1:$K$1,0),FALSE)&gt;0,VLOOKUP($D21,Sheet3!$A$1:'Sheet3'!$K$222,MATCH("Yellow",Sheet3!$A$1:$K$1,0),FALSE)*2.5,0))))),0)),0)+IFERROR(IF(VLOOKUP($E21,Sheet3!$A$1:'Sheet3'!$K$222,MATCH("Challenge",Sheet3!$A$1:'Sheet3'!$K$1,0),FALSE)&gt;=1,IFERROR(IF(VLOOKUP($E21,Sheet3!$A$1:'Sheet3'!$K$222,MATCH("Blue",Sheet3!$A$1:$K$1,0),FALSE)&gt;0,VLOOKUP($E21,Sheet3!$A$1:'Sheet3'!$K$222,MATCH("Blue",Sheet3!$A$1:$K$1,0),FALSE)*3,IF(VLOOKUP($E21,Sheet3!$A$1:'Sheet3'!$K$222,MATCH("Purple",Sheet3!$A$1:$K$1,0),FALSE)&gt;0,VLOOKUP($E21,Sheet3!$A$1:'Sheet3'!$K$222,MATCH("Purple",Sheet3!$A$1:$K$1,0),FALSE)*4,IF(VLOOKUP($E21,Sheet3!$A$1:'Sheet3'!$K$222,MATCH("Green",Sheet3!$A$1:$K$1,0),FALSE)&gt;0,VLOOKUP($E21,Sheet3!$A$1:'Sheet3'!$K$222,MATCH("Green",Sheet3!$A$1:$K$1,0),FALSE)*2,IF(VLOOKUP($E21,Sheet3!$A$1:'Sheet3'!$K$222,MATCH("White",Sheet3!$A$1:$K$1,0),FALSE)&gt;0,VLOOKUP($E21,Sheet3!$A$1:'Sheet3'!$K$222,MATCH("White",Sheet3!$A$1:$K$1,0),FALSE),IF(VLOOKUP($E21,Sheet3!$A$1:'Sheet3'!$K$222,MATCH("Yellow",Sheet3!$A$1:$K$1,0),FALSE)&gt;0,VLOOKUP($E21,Sheet3!$A$1:'Sheet3'!$K$222,MATCH("Yellow",Sheet3!$A$1:$K$1,0),FALSE)*2.5,0))))),0)/VLOOKUP($E21,Sheet3!$A$1:'Sheet3'!$K$222,MATCH("Challenge",Sheet3!$A$1:'Sheet3'!$K$1,0),FALSE),IFERROR(IF(VLOOKUP($E21,Sheet3!$A$1:'Sheet3'!$K$222,MATCH("Blue",Sheet3!$A$1:$K$1,0),FALSE)&gt;0,VLOOKUP($E21,Sheet3!$A$1:'Sheet3'!$K$222,MATCH("Blue",Sheet3!$A$1:$K$1,0),FALSE)*3,IF(VLOOKUP($E21,Sheet3!$A$1:'Sheet3'!$K$222,MATCH("Purple",Sheet3!$A$1:$K$1,0),FALSE)&gt;0,VLOOKUP($E21,Sheet3!$A$1:'Sheet3'!$K$222,MATCH("Purple",Sheet3!$A$1:$K$1,0),FALSE)*4,IF(VLOOKUP($E21,Sheet3!$A$1:'Sheet3'!$K$222,MATCH("Green",Sheet3!$A$1:$K$1,0),FALSE)&gt;0,VLOOKUP($E21,Sheet3!$A$1:'Sheet3'!$K$222,MATCH("Green",Sheet3!$A$1:$K$1,0),FALSE)*2,IF(VLOOKUP($E21,Sheet3!$A$1:'Sheet3'!$K$222,MATCH("White",Sheet3!$A$1:$K$1,0),FALSE)&gt;0,VLOOKUP($E21,Sheet3!$A$1:'Sheet3'!$K$222,MATCH("White",Sheet3!$A$1:$K$1,0),FALSE),IF(VLOOKUP($E21,Sheet3!$A$1:'Sheet3'!$K$222,MATCH("Yellow",Sheet3!$A$1:$K$1,0),FALSE)&gt;0,VLOOKUP($E21,Sheet3!$A$1:'Sheet3'!$K$222,MATCH("Yellow",Sheet3!$A$1:$K$1,0),FALSE)*2.5,0))))),0)),0)</f>
        <v>2</v>
      </c>
      <c r="AC21">
        <f>IFERROR(IF(VLOOKUP($F21,Sheet3!$A$1:'Sheet3'!$K$222,MATCH("Challenge",Sheet3!$A$1:'Sheet3'!$K$1,0),FALSE)&gt;=1,IFERROR(IF(VLOOKUP($F21,Sheet3!$A$1:'Sheet3'!$K$222,MATCH("Blue",Sheet3!$A$1:$K$1,0),FALSE)&gt;0,VLOOKUP($F21,Sheet3!$A$1:'Sheet3'!$K$222,MATCH("Blue",Sheet3!$A$1:$K$1,0),FALSE)*3,IF(VLOOKUP($F21,Sheet3!$A$1:'Sheet3'!$K$222,MATCH("Purple",Sheet3!$A$1:$K$1,0),FALSE)&gt;0,VLOOKUP($F21,Sheet3!$A$1:'Sheet3'!$K$222,MATCH("Purple",Sheet3!$A$1:$K$1,0),FALSE)*4,IF(VLOOKUP($F21,Sheet3!$A$1:'Sheet3'!$K$222,MATCH("Green",Sheet3!$A$1:$K$1,0),FALSE)&gt;0,VLOOKUP($F21,Sheet3!$A$1:'Sheet3'!$K$222,MATCH("Green",Sheet3!$A$1:$K$1,0),FALSE)*2,IF(VLOOKUP($F21,Sheet3!$A$1:'Sheet3'!$K$222,MATCH("White",Sheet3!$A$1:$K$1,0),FALSE)&gt;0,VLOOKUP($F21,Sheet3!$A$1:'Sheet3'!$K$222,MATCH("White",Sheet3!$A$1:$K$1,0),FALSE),IF(VLOOKUP($F21,Sheet3!$A$1:'Sheet3'!$K$222,MATCH("Yellow",Sheet3!$A$1:$K$1,0),FALSE)&gt;0,VLOOKUP($F21,Sheet3!$A$1:'Sheet3'!$K$222,MATCH("Yellow",Sheet3!$A$1:$K$1,0),FALSE)*5,0))))),0)/VLOOKUP($F21,Sheet3!$A$1:'Sheet3'!$K$222,MATCH("Challenge",Sheet3!$A$1:'Sheet3'!$K$1,0),FALSE),IFERROR(IF(VLOOKUP($F21,Sheet3!$A$1:'Sheet3'!$K$222,MATCH("Blue",Sheet3!$A$1:$K$1,0),FALSE)&gt;0,VLOOKUP($F21,Sheet3!$A$1:'Sheet3'!$K$222,MATCH("Blue",Sheet3!$A$1:$K$1,0),FALSE)*3,IF(VLOOKUP($F21,Sheet3!$A$1:'Sheet3'!$K$222,MATCH("Purple",Sheet3!$A$1:$K$1,0),FALSE)&gt;0,VLOOKUP($F21,Sheet3!$A$1:'Sheet3'!$K$222,MATCH("Purple",Sheet3!$A$1:$K$1,0),FALSE)*4,IF(VLOOKUP($F21,Sheet3!$A$1:'Sheet3'!$K$222,MATCH("Green",Sheet3!$A$1:$K$1,0),FALSE)&gt;0,VLOOKUP($F21,Sheet3!$A$1:'Sheet3'!$K$222,MATCH("Green",Sheet3!$A$1:$K$1,0),FALSE)*2,IF(VLOOKUP($F21,Sheet3!$A$1:'Sheet3'!$K$222,MATCH("White",Sheet3!$A$1:$K$1,0),FALSE)&gt;0,VLOOKUP($F21,Sheet3!$A$1:'Sheet3'!$K$222,MATCH("White",Sheet3!$A$1:$K$1,0),FALSE),IF(VLOOKUP($F21,Sheet3!$A$1:'Sheet3'!$K$222,MATCH("Yellow",Sheet3!$A$1:$K$1,0),FALSE)&gt;0,VLOOKUP($F21,Sheet3!$A$1:'Sheet3'!$K$222,MATCH("Yellow",Sheet3!$A$1:$K$1,0),FALSE)*5,0))))),0)),0)+IFERROR(IF(VLOOKUP($G21,Sheet3!$A$1:'Sheet3'!$K$222,MATCH("Challenge",Sheet3!$A$1:'Sheet3'!$K$1,0),FALSE)&gt;=1,IFERROR(IF(VLOOKUP($G21,Sheet3!$A$1:'Sheet3'!$K$222,MATCH("Blue",Sheet3!$A$1:$K$1,0),FALSE)&gt;0,VLOOKUP($G21,Sheet3!$A$1:'Sheet3'!$K$222,MATCH("Blue",Sheet3!$A$1:$K$1,0),FALSE)*3,IF(VLOOKUP($G21,Sheet3!$A$1:'Sheet3'!$K$222,MATCH("Purple",Sheet3!$A$1:$K$1,0),FALSE)&gt;0,VLOOKUP($G21,Sheet3!$A$1:'Sheet3'!$K$222,MATCH("Purple",Sheet3!$A$1:$K$1,0),FALSE)*4,IF(VLOOKUP($G21,Sheet3!$A$1:'Sheet3'!$K$222,MATCH("Green",Sheet3!$A$1:$K$1,0),FALSE)&gt;0,VLOOKUP($G21,Sheet3!$A$1:'Sheet3'!$K$222,MATCH("Green",Sheet3!$A$1:$K$1,0),FALSE)*2,IF(VLOOKUP($G21,Sheet3!$A$1:'Sheet3'!$K$222,MATCH("White",Sheet3!$A$1:$K$1,0),FALSE)&gt;0,VLOOKUP($G21,Sheet3!$A$1:'Sheet3'!$K$222,MATCH("White",Sheet3!$A$1:$K$1,0),FALSE),IF(VLOOKUP($G21,Sheet3!$A$1:'Sheet3'!$K$222,MATCH("Yellow",Sheet3!$A$1:$K$1,0),FALSE)&gt;0,VLOOKUP($G21,Sheet3!$A$1:'Sheet3'!$K$222,MATCH("Yellow",Sheet3!$A$1:$K$1,0),FALSE)*5,0))))),0)/VLOOKUP($G21,Sheet3!$A$1:'Sheet3'!$K$222,MATCH("Challenge",Sheet3!$A$1:'Sheet3'!$K$1,0),FALSE),IFERROR(IF(VLOOKUP($G21,Sheet3!$A$1:'Sheet3'!$K$222,MATCH("Blue",Sheet3!$A$1:$K$1,0),FALSE)&gt;0,VLOOKUP($G21,Sheet3!$A$1:'Sheet3'!$K$222,MATCH("Blue",Sheet3!$A$1:$K$1,0),FALSE)*3,IF(VLOOKUP($G21,Sheet3!$A$1:'Sheet3'!$K$222,MATCH("Purple",Sheet3!$A$1:$K$1,0),FALSE)&gt;0,VLOOKUP($G21,Sheet3!$A$1:'Sheet3'!$K$222,MATCH("Purple",Sheet3!$A$1:$K$1,0),FALSE)*4,IF(VLOOKUP($G21,Sheet3!$A$1:'Sheet3'!$K$222,MATCH("Green",Sheet3!$A$1:$K$1,0),FALSE)&gt;0,VLOOKUP($G21,Sheet3!$A$1:'Sheet3'!$K$222,MATCH("Green",Sheet3!$A$1:$K$1,0),FALSE)*2,IF(VLOOKUP($G21,Sheet3!$A$1:'Sheet3'!$K$222,MATCH("White",Sheet3!$A$1:$K$1,0),FALSE)&gt;0,VLOOKUP($G21,Sheet3!$A$1:'Sheet3'!$K$222,MATCH("White",Sheet3!$A$1:$K$1,0),FALSE),IF(VLOOKUP($G21,Sheet3!$A$1:'Sheet3'!$K$222,MATCH("Yellow",Sheet3!$A$1:$K$1,0),FALSE)&gt;0,VLOOKUP($G21,Sheet3!$A$1:'Sheet3'!$K$222,MATCH("Yellow",Sheet3!$A$1:$K$1,0),FALSE)*5,0))))),0)),0)</f>
        <v>0</v>
      </c>
      <c r="AD21">
        <f>IFERROR(IF(VLOOKUP($H21,Sheet3!$A$1:'Sheet3'!$K$222,MATCH("Challenge",Sheet3!$A$1:'Sheet3'!$K$1,0),FALSE)&gt;=1,IFERROR(IF(VLOOKUP($H21,Sheet3!$A$1:'Sheet3'!$K$222,MATCH("Blue",Sheet3!$A$1:$K$1,0),FALSE)&gt;0,VLOOKUP($H21,Sheet3!$A$1:'Sheet3'!$K$222,MATCH("Blue",Sheet3!$A$1:$K$1,0),FALSE)*3,IF(VLOOKUP($H21,Sheet3!$A$1:'Sheet3'!$K$222,MATCH("Purple",Sheet3!$A$1:$K$1,0),FALSE)&gt;0,VLOOKUP($H21,Sheet3!$A$1:'Sheet3'!$K$222,MATCH("Purple",Sheet3!$A$1:$K$1,0),FALSE)*4,IF(VLOOKUP($H21,Sheet3!$A$1:'Sheet3'!$K$222,MATCH("Green",Sheet3!$A$1:$K$1,0),FALSE)&gt;0,VLOOKUP($H21,Sheet3!$A$1:'Sheet3'!$K$222,MATCH("Green",Sheet3!$A$1:$K$1,0),FALSE)*2,IF(VLOOKUP($H21,Sheet3!$A$1:'Sheet3'!$K$222,MATCH("White",Sheet3!$A$1:$K$1,0),FALSE)&gt;0,VLOOKUP($H21,Sheet3!$A$1:'Sheet3'!$K$222,MATCH("White",Sheet3!$A$1:$K$1,0),FALSE),IF(VLOOKUP($H21,Sheet3!$A$1:'Sheet3'!$K$222,MATCH("Yellow",Sheet3!$A$1:$K$1,0),FALSE)&gt;0,VLOOKUP($H21,Sheet3!$A$1:'Sheet3'!$K$222,MATCH("Yellow",Sheet3!$A$1:$K$1,0),FALSE)*5,0))))),0)/VLOOKUP($H21,Sheet3!$A$1:'Sheet3'!$K$222,MATCH("Challenge",Sheet3!$A$1:'Sheet3'!$K$1,0),FALSE),IFERROR(IF(VLOOKUP($H21,Sheet3!$A$1:'Sheet3'!$K$222,MATCH("Blue",Sheet3!$A$1:$K$1,0),FALSE)&gt;0,VLOOKUP($H21,Sheet3!$A$1:'Sheet3'!$K$222,MATCH("Blue",Sheet3!$A$1:$K$1,0),FALSE)*3,IF(VLOOKUP($H21,Sheet3!$A$1:'Sheet3'!$K$222,MATCH("Purple",Sheet3!$A$1:$K$1,0),FALSE)&gt;0,VLOOKUP($H21,Sheet3!$A$1:'Sheet3'!$K$222,MATCH("Purple",Sheet3!$A$1:$K$1,0),FALSE)*4,IF(VLOOKUP($H21,Sheet3!$A$1:'Sheet3'!$K$222,MATCH("Green",Sheet3!$A$1:$K$1,0),FALSE)&gt;0,VLOOKUP($H21,Sheet3!$A$1:'Sheet3'!$K$222,MATCH("Green",Sheet3!$A$1:$K$1,0),FALSE)*2,IF(VLOOKUP($H21,Sheet3!$A$1:'Sheet3'!$K$222,MATCH("White",Sheet3!$A$1:$K$1,0),FALSE)&gt;0,VLOOKUP($H21,Sheet3!$A$1:'Sheet3'!$K$222,MATCH("White",Sheet3!$A$1:$K$1,0),FALSE),IF(VLOOKUP($H21,Sheet3!$A$1:'Sheet3'!$K$222,MATCH("Yellow",Sheet3!$A$1:$K$1,0),FALSE)&gt;0,VLOOKUP($H21,Sheet3!$A$1:'Sheet3'!$K$222,MATCH("Yellow",Sheet3!$A$1:$K$1,0),FALSE)*5,0))))),0)),0)+IFERROR(IF(VLOOKUP($I21,Sheet3!$A$1:'Sheet3'!$K$222,MATCH("Challenge",Sheet3!$A$1:'Sheet3'!$K$1,0),FALSE)&gt;=1,IFERROR(IF(VLOOKUP($I21,Sheet3!$A$1:'Sheet3'!$K$222,MATCH("Blue",Sheet3!$A$1:$K$1,0),FALSE)&gt;0,VLOOKUP($I21,Sheet3!$A$1:'Sheet3'!$K$222,MATCH("Blue",Sheet3!$A$1:$K$1,0),FALSE)*3,IF(VLOOKUP($I21,Sheet3!$A$1:'Sheet3'!$K$222,MATCH("Purple",Sheet3!$A$1:$K$1,0),FALSE)&gt;0,VLOOKUP($I21,Sheet3!$A$1:'Sheet3'!$K$222,MATCH("Purple",Sheet3!$A$1:$K$1,0),FALSE)*4,IF(VLOOKUP($I21,Sheet3!$A$1:'Sheet3'!$K$222,MATCH("Green",Sheet3!$A$1:$K$1,0),FALSE)&gt;0,VLOOKUP($I21,Sheet3!$A$1:'Sheet3'!$K$222,MATCH("Green",Sheet3!$A$1:$K$1,0),FALSE)*2,IF(VLOOKUP($I21,Sheet3!$A$1:'Sheet3'!$K$222,MATCH("White",Sheet3!$A$1:$K$1,0),FALSE)&gt;0,VLOOKUP($I21,Sheet3!$A$1:'Sheet3'!$K$222,MATCH("White",Sheet3!$A$1:$K$1,0),FALSE),IF(VLOOKUP($I21,Sheet3!$A$1:'Sheet3'!$K$222,MATCH("Yellow",Sheet3!$A$1:$K$1,0),FALSE)&gt;0,VLOOKUP($I21,Sheet3!$A$1:'Sheet3'!$K$222,MATCH("Yellow",Sheet3!$A$1:$K$1,0),FALSE)*5,0))))),0)/VLOOKUP($I21,Sheet3!$A$1:'Sheet3'!$K$222,MATCH("Challenge",Sheet3!$A$1:'Sheet3'!$K$1,0),FALSE),IFERROR(IF(VLOOKUP($I21,Sheet3!$A$1:'Sheet3'!$K$222,MATCH("Blue",Sheet3!$A$1:$K$1,0),FALSE)&gt;0,VLOOKUP($I21,Sheet3!$A$1:'Sheet3'!$K$222,MATCH("Blue",Sheet3!$A$1:$K$1,0),FALSE)*3,IF(VLOOKUP($I21,Sheet3!$A$1:'Sheet3'!$K$222,MATCH("Purple",Sheet3!$A$1:$K$1,0),FALSE)&gt;0,VLOOKUP($I21,Sheet3!$A$1:'Sheet3'!$K$222,MATCH("Purple",Sheet3!$A$1:$K$1,0),FALSE)*4,IF(VLOOKUP($I21,Sheet3!$A$1:'Sheet3'!$K$222,MATCH("Green",Sheet3!$A$1:$K$1,0),FALSE)&gt;0,VLOOKUP($I21,Sheet3!$A$1:'Sheet3'!$K$222,MATCH("Green",Sheet3!$A$1:$K$1,0),FALSE)*2,IF(VLOOKUP($I21,Sheet3!$A$1:'Sheet3'!$K$222,MATCH("White",Sheet3!$A$1:$K$1,0),FALSE)&gt;0,VLOOKUP($I21,Sheet3!$A$1:'Sheet3'!$K$222,MATCH("White",Sheet3!$A$1:$K$1,0),FALSE),IF(VLOOKUP($I21,Sheet3!$A$1:'Sheet3'!$K$222,MATCH("Yellow",Sheet3!$A$1:$K$1,0),FALSE)&gt;0,VLOOKUP($I21,Sheet3!$A$1:'Sheet3'!$K$222,MATCH("Yellow",Sheet3!$A$1:$K$1,0),FALSE)*5,0))))),0)),0)</f>
        <v>0</v>
      </c>
      <c r="AE21">
        <f>IFERROR(IF(VLOOKUP($J21,Sheet3!$A$1:'Sheet3'!$K$222,MATCH("Challenge",Sheet3!$A$1:'Sheet3'!$K$1,0),FALSE)&gt;=1,IFERROR(IF(VLOOKUP($J21,Sheet3!$A$1:'Sheet3'!$K$222,MATCH("Blue",Sheet3!$A$1:$K$1,0),FALSE)&gt;0,VLOOKUP($J21,Sheet3!$A$1:'Sheet3'!$K$222,MATCH("Blue",Sheet3!$A$1:$K$1,0),FALSE)*3,IF(VLOOKUP($J21,Sheet3!$A$1:'Sheet3'!$K$222,MATCH("Purple",Sheet3!$A$1:$K$1,0),FALSE)&gt;0,VLOOKUP($J21,Sheet3!$A$1:'Sheet3'!$K$222,MATCH("Purple",Sheet3!$A$1:$K$1,0),FALSE)*4,IF(VLOOKUP($J21,Sheet3!$A$1:'Sheet3'!$K$222,MATCH("Green",Sheet3!$A$1:$K$1,0),FALSE)&gt;0,VLOOKUP($J21,Sheet3!$A$1:'Sheet3'!$K$222,MATCH("Green",Sheet3!$A$1:$K$1,0),FALSE)*2,IF(VLOOKUP($J21,Sheet3!$A$1:'Sheet3'!$K$222,MATCH("White",Sheet3!$A$1:$K$1,0),FALSE)&gt;0,VLOOKUP($J21,Sheet3!$A$1:'Sheet3'!$K$222,MATCH("White",Sheet3!$A$1:$K$1,0),FALSE),IF(VLOOKUP($J21,Sheet3!$A$1:'Sheet3'!$K$222,MATCH("Yellow",Sheet3!$A$1:$K$1,0),FALSE)&gt;0,VLOOKUP($J21,Sheet3!$A$1:'Sheet3'!$K$222,MATCH("Yellow",Sheet3!$A$1:$K$1,0),FALSE)*5,0))))),0)/VLOOKUP($J21,Sheet3!$A$1:'Sheet3'!$K$222,MATCH("Challenge",Sheet3!$A$1:'Sheet3'!$K$1,0),FALSE),IFERROR(IF(VLOOKUP($J21,Sheet3!$A$1:'Sheet3'!$K$222,MATCH("Blue",Sheet3!$A$1:$K$1,0),FALSE)&gt;0,VLOOKUP($J21,Sheet3!$A$1:'Sheet3'!$K$222,MATCH("Blue",Sheet3!$A$1:$K$1,0),FALSE)*3,IF(VLOOKUP($J21,Sheet3!$A$1:'Sheet3'!$K$222,MATCH("Purple",Sheet3!$A$1:$K$1,0),FALSE)&gt;0,VLOOKUP($J21,Sheet3!$A$1:'Sheet3'!$K$222,MATCH("Purple",Sheet3!$A$1:$K$1,0),FALSE)*4,IF(VLOOKUP($J21,Sheet3!$A$1:'Sheet3'!$K$222,MATCH("Green",Sheet3!$A$1:$K$1,0),FALSE)&gt;0,VLOOKUP($J21,Sheet3!$A$1:'Sheet3'!$K$222,MATCH("Green",Sheet3!$A$1:$K$1,0),FALSE)*2,IF(VLOOKUP($J21,Sheet3!$A$1:'Sheet3'!$K$222,MATCH("White",Sheet3!$A$1:$K$1,0),FALSE)&gt;0,VLOOKUP($J21,Sheet3!$A$1:'Sheet3'!$K$222,MATCH("White",Sheet3!$A$1:$K$1,0),FALSE),IF(VLOOKUP($J21,Sheet3!$A$1:'Sheet3'!$K$222,MATCH("Yellow",Sheet3!$A$1:$K$1,0),FALSE)&gt;0,VLOOKUP($J21,Sheet3!$A$1:'Sheet3'!$K$222,MATCH("Yellow",Sheet3!$A$1:$K$1,0),FALSE)*5,0))))),0)),0)+IFERROR(IF(VLOOKUP($K21,Sheet3!$A$1:'Sheet3'!$K$222,MATCH("Challenge",Sheet3!$A$1:'Sheet3'!$K$1,0),FALSE)&gt;=1,IFERROR(IF(VLOOKUP($K21,Sheet3!$A$1:'Sheet3'!$K$222,MATCH("Blue",Sheet3!$A$1:$K$1,0),FALSE)&gt;0,VLOOKUP($K21,Sheet3!$A$1:'Sheet3'!$K$222,MATCH("Blue",Sheet3!$A$1:$K$1,0),FALSE)*3,IF(VLOOKUP($K21,Sheet3!$A$1:'Sheet3'!$K$222,MATCH("Purple",Sheet3!$A$1:$K$1,0),FALSE)&gt;0,VLOOKUP($K21,Sheet3!$A$1:'Sheet3'!$K$222,MATCH("Purple",Sheet3!$A$1:$K$1,0),FALSE)*4,IF(VLOOKUP($K21,Sheet3!$A$1:'Sheet3'!$K$222,MATCH("Green",Sheet3!$A$1:$K$1,0),FALSE)&gt;0,VLOOKUP($K21,Sheet3!$A$1:'Sheet3'!$K$222,MATCH("Green",Sheet3!$A$1:$K$1,0),FALSE)*2,IF(VLOOKUP($K21,Sheet3!$A$1:'Sheet3'!$K$222,MATCH("White",Sheet3!$A$1:$K$1,0),FALSE)&gt;0,VLOOKUP($K21,Sheet3!$A$1:'Sheet3'!$K$222,MATCH("White",Sheet3!$A$1:$K$1,0),FALSE),IF(VLOOKUP($K21,Sheet3!$A$1:'Sheet3'!$K$222,MATCH("Yellow",Sheet3!$A$1:$K$1,0),FALSE)&gt;0,VLOOKUP($K21,Sheet3!$A$1:'Sheet3'!$K$222,MATCH("Yellow",Sheet3!$A$1:$K$1,0),FALSE)*5,0))))),0)/VLOOKUP($K21,Sheet3!$A$1:'Sheet3'!$K$222,MATCH("Challenge",Sheet3!$A$1:'Sheet3'!$K$1,0),FALSE),IFERROR(IF(VLOOKUP($K21,Sheet3!$A$1:'Sheet3'!$K$222,MATCH("Blue",Sheet3!$A$1:$K$1,0),FALSE)&gt;0,VLOOKUP($K21,Sheet3!$A$1:'Sheet3'!$K$222,MATCH("Blue",Sheet3!$A$1:$K$1,0),FALSE)*3,IF(VLOOKUP($K21,Sheet3!$A$1:'Sheet3'!$K$222,MATCH("Purple",Sheet3!$A$1:$K$1,0),FALSE)&gt;0,VLOOKUP($K21,Sheet3!$A$1:'Sheet3'!$K$222,MATCH("Purple",Sheet3!$A$1:$K$1,0),FALSE)*4,IF(VLOOKUP($K21,Sheet3!$A$1:'Sheet3'!$K$222,MATCH("Green",Sheet3!$A$1:$K$1,0),FALSE)&gt;0,VLOOKUP($K21,Sheet3!$A$1:'Sheet3'!$K$222,MATCH("Green",Sheet3!$A$1:$K$1,0),FALSE)*2,IF(VLOOKUP($K21,Sheet3!$A$1:'Sheet3'!$K$222,MATCH("White",Sheet3!$A$1:$K$1,0),FALSE)&gt;0,VLOOKUP($K21,Sheet3!$A$1:'Sheet3'!$K$222,MATCH("White",Sheet3!$A$1:$K$1,0),FALSE),IF(VLOOKUP($K21,Sheet3!$A$1:'Sheet3'!$K$222,MATCH("Yellow",Sheet3!$A$1:$K$1,0),FALSE)&gt;0,VLOOKUP($K21,Sheet3!$A$1:'Sheet3'!$K$222,MATCH("Yellow",Sheet3!$A$1:$K$1,0),FALSE)*5,0))))),0)),0)</f>
        <v>0</v>
      </c>
      <c r="AF21">
        <f>IFERROR(IF(VLOOKUP($L21,Sheet3!$A$1:'Sheet3'!$K$222,MATCH("Challenge",Sheet3!$A$1:'Sheet3'!$K$1,0),FALSE)&gt;=1,IFERROR(IF(VLOOKUP($L21,Sheet3!$A$1:'Sheet3'!$K$222,MATCH("Blue",Sheet3!$A$1:$K$1,0),FALSE)&gt;0,VLOOKUP($L21,Sheet3!$A$1:'Sheet3'!$K$222,MATCH("Blue",Sheet3!$A$1:$K$1,0),FALSE)*3,IF(VLOOKUP($L21,Sheet3!$A$1:'Sheet3'!$K$222,MATCH("Purple",Sheet3!$A$1:$K$1,0),FALSE)&gt;0,VLOOKUP($L21,Sheet3!$A$1:'Sheet3'!$K$222,MATCH("Purple",Sheet3!$A$1:$K$1,0),FALSE)*4,IF(VLOOKUP($L21,Sheet3!$A$1:'Sheet3'!$K$222,MATCH("Green",Sheet3!$A$1:$K$1,0),FALSE)&gt;0,VLOOKUP($L21,Sheet3!$A$1:'Sheet3'!$K$222,MATCH("Green",Sheet3!$A$1:$K$1,0),FALSE)*2,IF(VLOOKUP($L21,Sheet3!$A$1:'Sheet3'!$K$222,MATCH("White",Sheet3!$A$1:$K$1,0),FALSE)&gt;0,VLOOKUP($L21,Sheet3!$A$1:'Sheet3'!$K$222,MATCH("White",Sheet3!$A$1:$K$1,0),FALSE),IF(VLOOKUP($L21,Sheet3!$A$1:'Sheet3'!$K$222,MATCH("Yellow",Sheet3!$A$1:$K$1,0),FALSE)&gt;0,VLOOKUP($L21,Sheet3!$A$1:'Sheet3'!$K$222,MATCH("Yellow",Sheet3!$A$1:$K$1,0),FALSE)*5,0))))),0)/VLOOKUP($L21,Sheet3!$A$1:'Sheet3'!$K$222,MATCH("Challenge",Sheet3!$A$1:'Sheet3'!$K$1,0),FALSE),IFERROR(IF(VLOOKUP($L21,Sheet3!$A$1:'Sheet3'!$K$222,MATCH("Blue",Sheet3!$A$1:$K$1,0),FALSE)&gt;0,VLOOKUP($L21,Sheet3!$A$1:'Sheet3'!$K$222,MATCH("Blue",Sheet3!$A$1:$K$1,0),FALSE)*3,IF(VLOOKUP($L21,Sheet3!$A$1:'Sheet3'!$K$222,MATCH("Purple",Sheet3!$A$1:$K$1,0),FALSE)&gt;0,VLOOKUP($L21,Sheet3!$A$1:'Sheet3'!$K$222,MATCH("Purple",Sheet3!$A$1:$K$1,0),FALSE)*4,IF(VLOOKUP($L21,Sheet3!$A$1:'Sheet3'!$K$222,MATCH("Green",Sheet3!$A$1:$K$1,0),FALSE)&gt;0,VLOOKUP($L21,Sheet3!$A$1:'Sheet3'!$K$222,MATCH("Green",Sheet3!$A$1:$K$1,0),FALSE)*2,IF(VLOOKUP($L21,Sheet3!$A$1:'Sheet3'!$K$222,MATCH("White",Sheet3!$A$1:$K$1,0),FALSE)&gt;0,VLOOKUP($L21,Sheet3!$A$1:'Sheet3'!$K$222,MATCH("White",Sheet3!$A$1:$K$1,0),FALSE),IF(VLOOKUP($L21,Sheet3!$A$1:'Sheet3'!$K$222,MATCH("Yellow",Sheet3!$A$1:$K$1,0),FALSE)&gt;0,VLOOKUP($L21,Sheet3!$A$1:'Sheet3'!$K$222,MATCH("Yellow",Sheet3!$A$1:$K$1,0),FALSE)*5,0))))),0)),0)+IFERROR(IF(VLOOKUP($M21,Sheet3!$A$1:'Sheet3'!$K$222,MATCH("Challenge",Sheet3!$A$1:'Sheet3'!$K$1,0),FALSE)&gt;=1,IFERROR(IF(VLOOKUP($M21,Sheet3!$A$1:'Sheet3'!$K$222,MATCH("Blue",Sheet3!$A$1:$K$1,0),FALSE)&gt;0,VLOOKUP($M21,Sheet3!$A$1:'Sheet3'!$K$222,MATCH("Blue",Sheet3!$A$1:$K$1,0),FALSE)*3,IF(VLOOKUP($M21,Sheet3!$A$1:'Sheet3'!$K$222,MATCH("Purple",Sheet3!$A$1:$K$1,0),FALSE)&gt;0,VLOOKUP($M21,Sheet3!$A$1:'Sheet3'!$K$222,MATCH("Purple",Sheet3!$A$1:$K$1,0),FALSE)*4,IF(VLOOKUP($M21,Sheet3!$A$1:'Sheet3'!$K$222,MATCH("Green",Sheet3!$A$1:$K$1,0),FALSE)&gt;0,VLOOKUP($M21,Sheet3!$A$1:'Sheet3'!$K$222,MATCH("Green",Sheet3!$A$1:$K$1,0),FALSE)*2,IF(VLOOKUP($M21,Sheet3!$A$1:'Sheet3'!$K$222,MATCH("White",Sheet3!$A$1:$K$1,0),FALSE)&gt;0,VLOOKUP($M21,Sheet3!$A$1:'Sheet3'!$K$222,MATCH("White",Sheet3!$A$1:$K$1,0),FALSE),IF(VLOOKUP($M21,Sheet3!$A$1:'Sheet3'!$K$222,MATCH("Yellow",Sheet3!$A$1:$K$1,0),FALSE)&gt;0,VLOOKUP($M21,Sheet3!$A$1:'Sheet3'!$K$222,MATCH("Yellow",Sheet3!$A$1:$K$1,0),FALSE)*5,0))))),0)/VLOOKUP($M21,Sheet3!$A$1:'Sheet3'!$K$222,MATCH("Challenge",Sheet3!$A$1:'Sheet3'!$K$1,0),FALSE),IFERROR(IF(VLOOKUP($M21,Sheet3!$A$1:'Sheet3'!$K$222,MATCH("Blue",Sheet3!$A$1:$K$1,0),FALSE)&gt;0,VLOOKUP($M21,Sheet3!$A$1:'Sheet3'!$K$222,MATCH("Blue",Sheet3!$A$1:$K$1,0),FALSE)*3,IF(VLOOKUP($M21,Sheet3!$A$1:'Sheet3'!$K$222,MATCH("Purple",Sheet3!$A$1:$K$1,0),FALSE)&gt;0,VLOOKUP($M21,Sheet3!$A$1:'Sheet3'!$K$222,MATCH("Purple",Sheet3!$A$1:$K$1,0),FALSE)*4,IF(VLOOKUP($M21,Sheet3!$A$1:'Sheet3'!$K$222,MATCH("Green",Sheet3!$A$1:$K$1,0),FALSE)&gt;0,VLOOKUP($M21,Sheet3!$A$1:'Sheet3'!$K$222,MATCH("Green",Sheet3!$A$1:$K$1,0),FALSE)*2,IF(VLOOKUP($M21,Sheet3!$A$1:'Sheet3'!$K$222,MATCH("White",Sheet3!$A$1:$K$1,0),FALSE)&gt;0,VLOOKUP($M21,Sheet3!$A$1:'Sheet3'!$K$222,MATCH("White",Sheet3!$A$1:$K$1,0),FALSE),IF(VLOOKUP($M21,Sheet3!$A$1:'Sheet3'!$K$222,MATCH("Yellow",Sheet3!$A$1:$K$1,0),FALSE)&gt;0,VLOOKUP($M21,Sheet3!$A$1:'Sheet3'!$K$222,MATCH("Yellow",Sheet3!$A$1:$K$1,0),FALSE)*5,0))))),0)),0)</f>
        <v>0</v>
      </c>
      <c r="AG21">
        <f>IFERROR(IF(VLOOKUP($N21,Sheet3!$A$1:'Sheet3'!$K$222,MATCH("Challenge",Sheet3!$A$1:'Sheet3'!$K$1,0),FALSE)&gt;=1,IFERROR(IF(VLOOKUP($N21,Sheet3!$A$1:'Sheet3'!$K$222,MATCH("Blue",Sheet3!$A$1:$K$1,0),FALSE)&gt;0,VLOOKUP($N21,Sheet3!$A$1:'Sheet3'!$K$222,MATCH("Blue",Sheet3!$A$1:$K$1,0),FALSE)*3,IF(VLOOKUP($N21,Sheet3!$A$1:'Sheet3'!$K$222,MATCH("Purple",Sheet3!$A$1:$K$1,0),FALSE)&gt;0,VLOOKUP($N21,Sheet3!$A$1:'Sheet3'!$K$222,MATCH("Purple",Sheet3!$A$1:$K$1,0),FALSE)*4,IF(VLOOKUP($N21,Sheet3!$A$1:'Sheet3'!$K$222,MATCH("Green",Sheet3!$A$1:$K$1,0),FALSE)&gt;0,VLOOKUP($N21,Sheet3!$A$1:'Sheet3'!$K$222,MATCH("Green",Sheet3!$A$1:$K$1,0),FALSE)*2,IF(VLOOKUP($N21,Sheet3!$A$1:'Sheet3'!$K$222,MATCH("White",Sheet3!$A$1:$K$1,0),FALSE)&gt;0,VLOOKUP($N21,Sheet3!$A$1:'Sheet3'!$K$222,MATCH("White",Sheet3!$A$1:$K$1,0),FALSE),IF(VLOOKUP($N21,Sheet3!$A$1:'Sheet3'!$K$222,MATCH("Yellow",Sheet3!$A$1:$K$1,0),FALSE)&gt;0,VLOOKUP($N21,Sheet3!$A$1:'Sheet3'!$K$222,MATCH("Yellow",Sheet3!$A$1:$K$1,0),FALSE)*5,0))))),0)/VLOOKUP($N21,Sheet3!$A$1:'Sheet3'!$K$222,MATCH("Challenge",Sheet3!$A$1:'Sheet3'!$K$1,0),FALSE),IFERROR(IF(VLOOKUP($N21,Sheet3!$A$1:'Sheet3'!$K$222,MATCH("Blue",Sheet3!$A$1:$K$1,0),FALSE)&gt;0,VLOOKUP($N21,Sheet3!$A$1:'Sheet3'!$K$222,MATCH("Blue",Sheet3!$A$1:$K$1,0),FALSE)*3,IF(VLOOKUP($N21,Sheet3!$A$1:'Sheet3'!$K$222,MATCH("Purple",Sheet3!$A$1:$K$1,0),FALSE)&gt;0,VLOOKUP($N21,Sheet3!$A$1:'Sheet3'!$K$222,MATCH("Purple",Sheet3!$A$1:$K$1,0),FALSE)*4,IF(VLOOKUP($N21,Sheet3!$A$1:'Sheet3'!$K$222,MATCH("Green",Sheet3!$A$1:$K$1,0),FALSE)&gt;0,VLOOKUP($N21,Sheet3!$A$1:'Sheet3'!$K$222,MATCH("Green",Sheet3!$A$1:$K$1,0),FALSE)*2,IF(VLOOKUP($N21,Sheet3!$A$1:'Sheet3'!$K$222,MATCH("White",Sheet3!$A$1:$K$1,0),FALSE)&gt;0,VLOOKUP($N21,Sheet3!$A$1:'Sheet3'!$K$222,MATCH("White",Sheet3!$A$1:$K$1,0),FALSE),IF(VLOOKUP($N21,Sheet3!$A$1:'Sheet3'!$K$222,MATCH("Yellow",Sheet3!$A$1:$K$1,0),FALSE)&gt;0,VLOOKUP($N21,Sheet3!$A$1:'Sheet3'!$K$222,MATCH("Yellow",Sheet3!$A$1:$K$1,0),FALSE)*5,0))))),0)),0)+IFERROR(IF(VLOOKUP($O21,Sheet3!$A$1:'Sheet3'!$K$222,MATCH("Challenge",Sheet3!$A$1:'Sheet3'!$K$1,0),FALSE)&gt;=1,IFERROR(IF(VLOOKUP($O21,Sheet3!$A$1:'Sheet3'!$K$222,MATCH("Blue",Sheet3!$A$1:$K$1,0),FALSE)&gt;0,VLOOKUP($O21,Sheet3!$A$1:'Sheet3'!$K$222,MATCH("Blue",Sheet3!$A$1:$K$1,0),FALSE)*3,IF(VLOOKUP($O21,Sheet3!$A$1:'Sheet3'!$K$222,MATCH("Purple",Sheet3!$A$1:$K$1,0),FALSE)&gt;0,VLOOKUP($O21,Sheet3!$A$1:'Sheet3'!$K$222,MATCH("Purple",Sheet3!$A$1:$K$1,0),FALSE)*4,IF(VLOOKUP($O21,Sheet3!$A$1:'Sheet3'!$K$222,MATCH("Green",Sheet3!$A$1:$K$1,0),FALSE)&gt;0,VLOOKUP($O21,Sheet3!$A$1:'Sheet3'!$K$222,MATCH("Green",Sheet3!$A$1:$K$1,0),FALSE)*2,IF(VLOOKUP($O21,Sheet3!$A$1:'Sheet3'!$K$222,MATCH("White",Sheet3!$A$1:$K$1,0),FALSE)&gt;0,VLOOKUP($O21,Sheet3!$A$1:'Sheet3'!$K$222,MATCH("White",Sheet3!$A$1:$K$1,0),FALSE),IF(VLOOKUP($O21,Sheet3!$A$1:'Sheet3'!$K$222,MATCH("Yellow",Sheet3!$A$1:$K$1,0),FALSE)&gt;0,VLOOKUP($O21,Sheet3!$A$1:'Sheet3'!$K$222,MATCH("Yellow",Sheet3!$A$1:$K$1,0),FALSE)*5,0))))),0)/VLOOKUP($O21,Sheet3!$A$1:'Sheet3'!$K$222,MATCH("Challenge",Sheet3!$A$1:'Sheet3'!$K$1,0),FALSE),IFERROR(IF(VLOOKUP($O21,Sheet3!$A$1:'Sheet3'!$K$222,MATCH("Blue",Sheet3!$A$1:$K$1,0),FALSE)&gt;0,VLOOKUP($O21,Sheet3!$A$1:'Sheet3'!$K$222,MATCH("Blue",Sheet3!$A$1:$K$1,0),FALSE)*3,IF(VLOOKUP($O21,Sheet3!$A$1:'Sheet3'!$K$222,MATCH("Purple",Sheet3!$A$1:$K$1,0),FALSE)&gt;0,VLOOKUP($O21,Sheet3!$A$1:'Sheet3'!$K$222,MATCH("Purple",Sheet3!$A$1:$K$1,0),FALSE)*4,IF(VLOOKUP($O21,Sheet3!$A$1:'Sheet3'!$K$222,MATCH("Green",Sheet3!$A$1:$K$1,0),FALSE)&gt;0,VLOOKUP($O21,Sheet3!$A$1:'Sheet3'!$K$222,MATCH("Green",Sheet3!$A$1:$K$1,0),FALSE)*2,IF(VLOOKUP($O21,Sheet3!$A$1:'Sheet3'!$K$222,MATCH("White",Sheet3!$A$1:$K$1,0),FALSE)&gt;0,VLOOKUP($O21,Sheet3!$A$1:'Sheet3'!$K$222,MATCH("White",Sheet3!$A$1:$K$1,0),FALSE),IF(VLOOKUP($O21,Sheet3!$A$1:'Sheet3'!$K$222,MATCH("Yellow",Sheet3!$A$1:$K$1,0),FALSE)&gt;0,VLOOKUP($O21,Sheet3!$A$1:'Sheet3'!$K$222,MATCH("Yellow",Sheet3!$A$1:$K$1,0),FALSE)*5,0))))),0)),0)</f>
        <v>0</v>
      </c>
      <c r="AH21">
        <f>VLOOKUP($D21,Sheet3!$A$1:'Sheet3'!$K$222,4,FALSE)</f>
        <v>0</v>
      </c>
      <c r="AI21">
        <f>VLOOKUP($D21,Sheet3!$A$1:'Sheet3'!$K$222,5,FALSE)</f>
        <v>0</v>
      </c>
    </row>
    <row r="22" spans="1:35" x14ac:dyDescent="0.25">
      <c r="A22" t="s">
        <v>139</v>
      </c>
      <c r="B22">
        <f>INDEX('Ingredients(Full)'!$A$1:$AA$180,MATCH(Score!$A22,'Ingredients(Full)'!$A$1:$A$180,0),MATCH(Score!B$1,'Ingredients(Full)'!$A$1:$AA$1,0))</f>
        <v>1</v>
      </c>
      <c r="C22">
        <f t="shared" si="0"/>
        <v>1</v>
      </c>
      <c r="D22" t="str">
        <f>IF(D$1&lt;=$B22,INDEX('Ingredients(Full)'!$A$1:$AA$180,MATCH(Score!$A22,'Ingredients(Full)'!$A$1:$A$180,0),MATCH(Score!D$1,'Ingredients(Full)'!$A$1:$AA$1,0)),"")</f>
        <v>Mk 1 TaggeCo Holo Lens</v>
      </c>
      <c r="E22" t="str">
        <f>IF(E$1&lt;=$B22,INDEX('Ingredients(Full)'!$A$1:$AA$140,MATCH(Score!$A22,'Ingredients(Full)'!$A$1:$A$140,0),MATCH(Score!E$1,'Ingredients(Full)'!$A$1:$AA$1,0)),"")</f>
        <v/>
      </c>
      <c r="F22" t="str">
        <f>IF(F$1&lt;=$B22,INDEX('Ingredients(Full)'!$A$1:$AA$140,MATCH(Score!$A22,'Ingredients(Full)'!$A$1:$A$140,0),MATCH(Score!F$1,'Ingredients(Full)'!$A$1:$AA$1,0)),"")</f>
        <v/>
      </c>
      <c r="G22" t="str">
        <f>IF(G$1&lt;=$B22,INDEX('Ingredients(Full)'!$A$1:$AA$140,MATCH(Score!$A22,'Ingredients(Full)'!$A$1:$A$140,0),MATCH(Score!G$1,'Ingredients(Full)'!$A$1:$AA$1,0)),"")</f>
        <v/>
      </c>
      <c r="H22" t="str">
        <f>IF(H$1&lt;=$B22,INDEX('Ingredients(Full)'!$A$1:$AA$140,MATCH(Score!$A22,'Ingredients(Full)'!$A$1:$A$140,0),MATCH(Score!H$1,'Ingredients(Full)'!$A$1:$AA$1,0)),"")</f>
        <v/>
      </c>
      <c r="I22" t="str">
        <f>IF(I$1&lt;=$B22,INDEX('Ingredients(Full)'!$A$1:$AA$140,MATCH(Score!$A22,'Ingredients(Full)'!$A$1:$A$140,0),MATCH(Score!I$1,'Ingredients(Full)'!$A$1:$AA$1,0)),"")</f>
        <v/>
      </c>
      <c r="J22" t="str">
        <f>IF(J$1&lt;=$B22,INDEX('Ingredients(Full)'!$A$1:$AA$140,MATCH(Score!$A22,'Ingredients(Full)'!$A$1:$A$140,0),MATCH(Score!J$1,'Ingredients(Full)'!$A$1:$AA$1,0)),"")</f>
        <v/>
      </c>
      <c r="K22" t="str">
        <f>IF(K$1&lt;=$B22,INDEX('Ingredients(Full)'!$A$1:$AA$140,MATCH(Score!$A22,'Ingredients(Full)'!$A$1:$A$140,0),MATCH(Score!K$1,'Ingredients(Full)'!$A$1:$AA$1,0)),"")</f>
        <v/>
      </c>
      <c r="L22" t="str">
        <f>IF(L$1&lt;=$B22,INDEX('Ingredients(Full)'!$A$1:$AA$140,MATCH(Score!$A22,'Ingredients(Full)'!$A$1:$A$140,0),MATCH(Score!L$1,'Ingredients(Full)'!$A$1:$AA$1,0)),"")</f>
        <v/>
      </c>
      <c r="M22" t="str">
        <f>IF(M$1&lt;=$B22,INDEX('Ingredients(Full)'!$A$1:$AA$140,MATCH(Score!$A22,'Ingredients(Full)'!$A$1:$A$140,0),MATCH(Score!M$1,'Ingredients(Full)'!$A$1:$AA$1,0)),"")</f>
        <v/>
      </c>
      <c r="N22" t="str">
        <f>IF(N$1&lt;=$B22,INDEX('Ingredients(Full)'!$A$1:$AA$140,MATCH(Score!$A22,'Ingredients(Full)'!$A$1:$A$140,0),MATCH(Score!N$1,'Ingredients(Full)'!$A$1:$AA$1,0)),"")</f>
        <v/>
      </c>
      <c r="O22" t="str">
        <f>IF(O$1&lt;=$B22,INDEX('Ingredients(Full)'!$A$1:$AA$140,MATCH(Score!$A22,'Ingredients(Full)'!$A$1:$A$140,0),MATCH(Score!O$1,'Ingredients(Full)'!$A$1:$AA$1,0)),"")</f>
        <v/>
      </c>
      <c r="P22">
        <f>IF(VALUE(RIGHT(P$1,LEN(P$1)-1))&lt;=$B22,INDEX('Ingredients(Full)'!$A$1:$AA$140,MATCH(Score!$A22,'Ingredients(Full)'!$A$1:$A$140,0),MATCH(Score!P$1,'Ingredients(Full)'!$A$1:$AA$1,0)),"")</f>
        <v>1</v>
      </c>
      <c r="Q22" t="str">
        <f>IF(VALUE(RIGHT(Q$1,LEN(Q$1)-1))&lt;=$B22,INDEX('Ingredients(Full)'!$A$1:$AA$140,MATCH(Score!$A22,'Ingredients(Full)'!$A$1:$A$140,0),MATCH(Score!Q$1,'Ingredients(Full)'!$A$1:$AA$1,0)),"")</f>
        <v/>
      </c>
      <c r="R22" t="str">
        <f>IF(VALUE(RIGHT(R$1,LEN(R$1)-1))&lt;=$B22,INDEX('Ingredients(Full)'!$A$1:$AA$140,MATCH(Score!$A22,'Ingredients(Full)'!$A$1:$A$140,0),MATCH(Score!R$1,'Ingredients(Full)'!$A$1:$AA$1,0)),"")</f>
        <v/>
      </c>
      <c r="S22" t="str">
        <f>IF(VALUE(RIGHT(S$1,LEN(S$1)-1))&lt;=$B22,INDEX('Ingredients(Full)'!$A$1:$AA$140,MATCH(Score!$A22,'Ingredients(Full)'!$A$1:$A$140,0),MATCH(Score!S$1,'Ingredients(Full)'!$A$1:$AA$1,0)),"")</f>
        <v/>
      </c>
      <c r="T22" t="str">
        <f>IF(VALUE(RIGHT(T$1,LEN(T$1)-1))&lt;=$B22,INDEX('Ingredients(Full)'!$A$1:$AA$140,MATCH(Score!$A22,'Ingredients(Full)'!$A$1:$A$140,0),MATCH(Score!T$1,'Ingredients(Full)'!$A$1:$AA$1,0)),"")</f>
        <v/>
      </c>
      <c r="U22" t="str">
        <f>IF(VALUE(RIGHT(U$1,LEN(U$1)-1))&lt;=$B22,INDEX('Ingredients(Full)'!$A$1:$AA$140,MATCH(Score!$A22,'Ingredients(Full)'!$A$1:$A$140,0),MATCH(Score!U$1,'Ingredients(Full)'!$A$1:$AA$1,0)),"")</f>
        <v/>
      </c>
      <c r="V22" t="str">
        <f>IF(VALUE(RIGHT(V$1,LEN(V$1)-1))&lt;=$B22,INDEX('Ingredients(Full)'!$A$1:$AA$140,MATCH(Score!$A22,'Ingredients(Full)'!$A$1:$A$140,0),MATCH(Score!V$1,'Ingredients(Full)'!$A$1:$AA$1,0)),"")</f>
        <v/>
      </c>
      <c r="W22" t="str">
        <f>IF(VALUE(RIGHT(W$1,LEN(W$1)-1))&lt;=$B22,INDEX('Ingredients(Full)'!$A$1:$AA$140,MATCH(Score!$A22,'Ingredients(Full)'!$A$1:$A$140,0),MATCH(Score!W$1,'Ingredients(Full)'!$A$1:$AA$1,0)),"")</f>
        <v/>
      </c>
      <c r="X22" t="str">
        <f>IF(VALUE(RIGHT(X$1,LEN(X$1)-1))&lt;=$B22,INDEX('Ingredients(Full)'!$A$1:$AA$140,MATCH(Score!$A22,'Ingredients(Full)'!$A$1:$A$140,0),MATCH(Score!X$1,'Ingredients(Full)'!$A$1:$AA$1,0)),"")</f>
        <v/>
      </c>
      <c r="Y22" t="str">
        <f>IF(VALUE(RIGHT(Y$1,LEN(Y$1)-1))&lt;=$B22,INDEX('Ingredients(Full)'!$A$1:$AA$140,MATCH(Score!$A22,'Ingredients(Full)'!$A$1:$A$140,0),MATCH(Score!Y$1,'Ingredients(Full)'!$A$1:$AA$1,0)),"")</f>
        <v/>
      </c>
      <c r="Z22" t="str">
        <f>IF(VALUE(RIGHT(Z$1,LEN(Z$1)-1))&lt;=$B22,INDEX('Ingredients(Full)'!$A$1:$AA$140,MATCH(Score!$A22,'Ingredients(Full)'!$A$1:$A$140,0),MATCH(Score!Z$1,'Ingredients(Full)'!$A$1:$AA$1,0)),"")</f>
        <v/>
      </c>
      <c r="AA22" t="str">
        <f>IF(VALUE(RIGHT(AA$1,LEN(AA$1)-1))&lt;=$B22,INDEX('Ingredients(Full)'!$A$1:$AA$140,MATCH(Score!$A22,'Ingredients(Full)'!$A$1:$A$140,0),MATCH(Score!AA$1,'Ingredients(Full)'!$A$1:$AA$1,0)),"")</f>
        <v/>
      </c>
      <c r="AB22">
        <f>IFERROR(IF(VLOOKUP($D22,Sheet3!$A$1:'Sheet3'!$K$222,MATCH("Challenge",Sheet3!$A$1:'Sheet3'!$K$1,0),FALSE)&gt;=1,IFERROR(IF(VLOOKUP($D22,Sheet3!$A$1:'Sheet3'!$K$222,MATCH("Blue",Sheet3!$A$1:$K$1,0),FALSE)&gt;0,VLOOKUP($D22,Sheet3!$A$1:'Sheet3'!$K$222,MATCH("Blue",Sheet3!$A$1:$K$1,0),FALSE)*3,IF(VLOOKUP($D22,Sheet3!$A$1:'Sheet3'!$K$222,MATCH("Purple",Sheet3!$A$1:$K$1,0),FALSE)&gt;0,VLOOKUP($D22,Sheet3!$A$1:'Sheet3'!$K$222,MATCH("Purple",Sheet3!$A$1:$K$1,0),FALSE)*4,IF(VLOOKUP($D22,Sheet3!$A$1:'Sheet3'!$K$222,MATCH("Green",Sheet3!$A$1:$K$1,0),FALSE)&gt;0,VLOOKUP($D22,Sheet3!$A$1:'Sheet3'!$K$222,MATCH("Green",Sheet3!$A$1:$K$1,0),FALSE)*2,IF(VLOOKUP($D22,Sheet3!$A$1:'Sheet3'!$K$222,MATCH("White",Sheet3!$A$1:$K$1,0),FALSE)&gt;0,VLOOKUP($D22,Sheet3!$A$1:'Sheet3'!$K$222,MATCH("White",Sheet3!$A$1:$K$1,0),FALSE),IF(VLOOKUP($D22,Sheet3!$A$1:'Sheet3'!$K$222,MATCH("Yellow",Sheet3!$A$1:$K$1,0),FALSE)&gt;0,VLOOKUP($D22,Sheet3!$A$1:'Sheet3'!$K$222,MATCH("Yellow",Sheet3!$A$1:$K$1,0),FALSE)*2.5,0))))),0)/VLOOKUP($D22,Sheet3!$A$1:'Sheet3'!$K$222,MATCH("Challenge",Sheet3!$A$1:'Sheet3'!$K$1,0),FALSE),IFERROR(IF(VLOOKUP($D22,Sheet3!$A$1:'Sheet3'!$K$222,MATCH("Blue",Sheet3!$A$1:$K$1,0),FALSE)&gt;0,VLOOKUP($D22,Sheet3!$A$1:'Sheet3'!$K$222,MATCH("Blue",Sheet3!$A$1:$K$1,0),FALSE)*3,IF(VLOOKUP($D22,Sheet3!$A$1:'Sheet3'!$K$222,MATCH("Purple",Sheet3!$A$1:$K$1,0),FALSE)&gt;0,VLOOKUP($D22,Sheet3!$A$1:'Sheet3'!$K$222,MATCH("Purple",Sheet3!$A$1:$K$1,0),FALSE)*4,IF(VLOOKUP($D22,Sheet3!$A$1:'Sheet3'!$K$222,MATCH("Green",Sheet3!$A$1:$K$1,0),FALSE)&gt;0,VLOOKUP($D22,Sheet3!$A$1:'Sheet3'!$K$222,MATCH("Green",Sheet3!$A$1:$K$1,0),FALSE)*2,IF(VLOOKUP($D22,Sheet3!$A$1:'Sheet3'!$K$222,MATCH("White",Sheet3!$A$1:$K$1,0),FALSE)&gt;0,VLOOKUP($D22,Sheet3!$A$1:'Sheet3'!$K$222,MATCH("White",Sheet3!$A$1:$K$1,0),FALSE),IF(VLOOKUP($D22,Sheet3!$A$1:'Sheet3'!$K$222,MATCH("Yellow",Sheet3!$A$1:$K$1,0),FALSE)&gt;0,VLOOKUP($D22,Sheet3!$A$1:'Sheet3'!$K$222,MATCH("Yellow",Sheet3!$A$1:$K$1,0),FALSE)*2.5,0))))),0)),0)+IFERROR(IF(VLOOKUP($E22,Sheet3!$A$1:'Sheet3'!$K$222,MATCH("Challenge",Sheet3!$A$1:'Sheet3'!$K$1,0),FALSE)&gt;=1,IFERROR(IF(VLOOKUP($E22,Sheet3!$A$1:'Sheet3'!$K$222,MATCH("Blue",Sheet3!$A$1:$K$1,0),FALSE)&gt;0,VLOOKUP($E22,Sheet3!$A$1:'Sheet3'!$K$222,MATCH("Blue",Sheet3!$A$1:$K$1,0),FALSE)*3,IF(VLOOKUP($E22,Sheet3!$A$1:'Sheet3'!$K$222,MATCH("Purple",Sheet3!$A$1:$K$1,0),FALSE)&gt;0,VLOOKUP($E22,Sheet3!$A$1:'Sheet3'!$K$222,MATCH("Purple",Sheet3!$A$1:$K$1,0),FALSE)*4,IF(VLOOKUP($E22,Sheet3!$A$1:'Sheet3'!$K$222,MATCH("Green",Sheet3!$A$1:$K$1,0),FALSE)&gt;0,VLOOKUP($E22,Sheet3!$A$1:'Sheet3'!$K$222,MATCH("Green",Sheet3!$A$1:$K$1,0),FALSE)*2,IF(VLOOKUP($E22,Sheet3!$A$1:'Sheet3'!$K$222,MATCH("White",Sheet3!$A$1:$K$1,0),FALSE)&gt;0,VLOOKUP($E22,Sheet3!$A$1:'Sheet3'!$K$222,MATCH("White",Sheet3!$A$1:$K$1,0),FALSE),IF(VLOOKUP($E22,Sheet3!$A$1:'Sheet3'!$K$222,MATCH("Yellow",Sheet3!$A$1:$K$1,0),FALSE)&gt;0,VLOOKUP($E22,Sheet3!$A$1:'Sheet3'!$K$222,MATCH("Yellow",Sheet3!$A$1:$K$1,0),FALSE)*2.5,0))))),0)/VLOOKUP($E22,Sheet3!$A$1:'Sheet3'!$K$222,MATCH("Challenge",Sheet3!$A$1:'Sheet3'!$K$1,0),FALSE),IFERROR(IF(VLOOKUP($E22,Sheet3!$A$1:'Sheet3'!$K$222,MATCH("Blue",Sheet3!$A$1:$K$1,0),FALSE)&gt;0,VLOOKUP($E22,Sheet3!$A$1:'Sheet3'!$K$222,MATCH("Blue",Sheet3!$A$1:$K$1,0),FALSE)*3,IF(VLOOKUP($E22,Sheet3!$A$1:'Sheet3'!$K$222,MATCH("Purple",Sheet3!$A$1:$K$1,0),FALSE)&gt;0,VLOOKUP($E22,Sheet3!$A$1:'Sheet3'!$K$222,MATCH("Purple",Sheet3!$A$1:$K$1,0),FALSE)*4,IF(VLOOKUP($E22,Sheet3!$A$1:'Sheet3'!$K$222,MATCH("Green",Sheet3!$A$1:$K$1,0),FALSE)&gt;0,VLOOKUP($E22,Sheet3!$A$1:'Sheet3'!$K$222,MATCH("Green",Sheet3!$A$1:$K$1,0),FALSE)*2,IF(VLOOKUP($E22,Sheet3!$A$1:'Sheet3'!$K$222,MATCH("White",Sheet3!$A$1:$K$1,0),FALSE)&gt;0,VLOOKUP($E22,Sheet3!$A$1:'Sheet3'!$K$222,MATCH("White",Sheet3!$A$1:$K$1,0),FALSE),IF(VLOOKUP($E22,Sheet3!$A$1:'Sheet3'!$K$222,MATCH("Yellow",Sheet3!$A$1:$K$1,0),FALSE)&gt;0,VLOOKUP($E22,Sheet3!$A$1:'Sheet3'!$K$222,MATCH("Yellow",Sheet3!$A$1:$K$1,0),FALSE)*2.5,0))))),0)),0)</f>
        <v>1</v>
      </c>
      <c r="AC22">
        <f>IFERROR(IF(VLOOKUP($F22,Sheet3!$A$1:'Sheet3'!$K$222,MATCH("Challenge",Sheet3!$A$1:'Sheet3'!$K$1,0),FALSE)&gt;=1,IFERROR(IF(VLOOKUP($F22,Sheet3!$A$1:'Sheet3'!$K$222,MATCH("Blue",Sheet3!$A$1:$K$1,0),FALSE)&gt;0,VLOOKUP($F22,Sheet3!$A$1:'Sheet3'!$K$222,MATCH("Blue",Sheet3!$A$1:$K$1,0),FALSE)*3,IF(VLOOKUP($F22,Sheet3!$A$1:'Sheet3'!$K$222,MATCH("Purple",Sheet3!$A$1:$K$1,0),FALSE)&gt;0,VLOOKUP($F22,Sheet3!$A$1:'Sheet3'!$K$222,MATCH("Purple",Sheet3!$A$1:$K$1,0),FALSE)*4,IF(VLOOKUP($F22,Sheet3!$A$1:'Sheet3'!$K$222,MATCH("Green",Sheet3!$A$1:$K$1,0),FALSE)&gt;0,VLOOKUP($F22,Sheet3!$A$1:'Sheet3'!$K$222,MATCH("Green",Sheet3!$A$1:$K$1,0),FALSE)*2,IF(VLOOKUP($F22,Sheet3!$A$1:'Sheet3'!$K$222,MATCH("White",Sheet3!$A$1:$K$1,0),FALSE)&gt;0,VLOOKUP($F22,Sheet3!$A$1:'Sheet3'!$K$222,MATCH("White",Sheet3!$A$1:$K$1,0),FALSE),IF(VLOOKUP($F22,Sheet3!$A$1:'Sheet3'!$K$222,MATCH("Yellow",Sheet3!$A$1:$K$1,0),FALSE)&gt;0,VLOOKUP($F22,Sheet3!$A$1:'Sheet3'!$K$222,MATCH("Yellow",Sheet3!$A$1:$K$1,0),FALSE)*5,0))))),0)/VLOOKUP($F22,Sheet3!$A$1:'Sheet3'!$K$222,MATCH("Challenge",Sheet3!$A$1:'Sheet3'!$K$1,0),FALSE),IFERROR(IF(VLOOKUP($F22,Sheet3!$A$1:'Sheet3'!$K$222,MATCH("Blue",Sheet3!$A$1:$K$1,0),FALSE)&gt;0,VLOOKUP($F22,Sheet3!$A$1:'Sheet3'!$K$222,MATCH("Blue",Sheet3!$A$1:$K$1,0),FALSE)*3,IF(VLOOKUP($F22,Sheet3!$A$1:'Sheet3'!$K$222,MATCH("Purple",Sheet3!$A$1:$K$1,0),FALSE)&gt;0,VLOOKUP($F22,Sheet3!$A$1:'Sheet3'!$K$222,MATCH("Purple",Sheet3!$A$1:$K$1,0),FALSE)*4,IF(VLOOKUP($F22,Sheet3!$A$1:'Sheet3'!$K$222,MATCH("Green",Sheet3!$A$1:$K$1,0),FALSE)&gt;0,VLOOKUP($F22,Sheet3!$A$1:'Sheet3'!$K$222,MATCH("Green",Sheet3!$A$1:$K$1,0),FALSE)*2,IF(VLOOKUP($F22,Sheet3!$A$1:'Sheet3'!$K$222,MATCH("White",Sheet3!$A$1:$K$1,0),FALSE)&gt;0,VLOOKUP($F22,Sheet3!$A$1:'Sheet3'!$K$222,MATCH("White",Sheet3!$A$1:$K$1,0),FALSE),IF(VLOOKUP($F22,Sheet3!$A$1:'Sheet3'!$K$222,MATCH("Yellow",Sheet3!$A$1:$K$1,0),FALSE)&gt;0,VLOOKUP($F22,Sheet3!$A$1:'Sheet3'!$K$222,MATCH("Yellow",Sheet3!$A$1:$K$1,0),FALSE)*5,0))))),0)),0)+IFERROR(IF(VLOOKUP($G22,Sheet3!$A$1:'Sheet3'!$K$222,MATCH("Challenge",Sheet3!$A$1:'Sheet3'!$K$1,0),FALSE)&gt;=1,IFERROR(IF(VLOOKUP($G22,Sheet3!$A$1:'Sheet3'!$K$222,MATCH("Blue",Sheet3!$A$1:$K$1,0),FALSE)&gt;0,VLOOKUP($G22,Sheet3!$A$1:'Sheet3'!$K$222,MATCH("Blue",Sheet3!$A$1:$K$1,0),FALSE)*3,IF(VLOOKUP($G22,Sheet3!$A$1:'Sheet3'!$K$222,MATCH("Purple",Sheet3!$A$1:$K$1,0),FALSE)&gt;0,VLOOKUP($G22,Sheet3!$A$1:'Sheet3'!$K$222,MATCH("Purple",Sheet3!$A$1:$K$1,0),FALSE)*4,IF(VLOOKUP($G22,Sheet3!$A$1:'Sheet3'!$K$222,MATCH("Green",Sheet3!$A$1:$K$1,0),FALSE)&gt;0,VLOOKUP($G22,Sheet3!$A$1:'Sheet3'!$K$222,MATCH("Green",Sheet3!$A$1:$K$1,0),FALSE)*2,IF(VLOOKUP($G22,Sheet3!$A$1:'Sheet3'!$K$222,MATCH("White",Sheet3!$A$1:$K$1,0),FALSE)&gt;0,VLOOKUP($G22,Sheet3!$A$1:'Sheet3'!$K$222,MATCH("White",Sheet3!$A$1:$K$1,0),FALSE),IF(VLOOKUP($G22,Sheet3!$A$1:'Sheet3'!$K$222,MATCH("Yellow",Sheet3!$A$1:$K$1,0),FALSE)&gt;0,VLOOKUP($G22,Sheet3!$A$1:'Sheet3'!$K$222,MATCH("Yellow",Sheet3!$A$1:$K$1,0),FALSE)*5,0))))),0)/VLOOKUP($G22,Sheet3!$A$1:'Sheet3'!$K$222,MATCH("Challenge",Sheet3!$A$1:'Sheet3'!$K$1,0),FALSE),IFERROR(IF(VLOOKUP($G22,Sheet3!$A$1:'Sheet3'!$K$222,MATCH("Blue",Sheet3!$A$1:$K$1,0),FALSE)&gt;0,VLOOKUP($G22,Sheet3!$A$1:'Sheet3'!$K$222,MATCH("Blue",Sheet3!$A$1:$K$1,0),FALSE)*3,IF(VLOOKUP($G22,Sheet3!$A$1:'Sheet3'!$K$222,MATCH("Purple",Sheet3!$A$1:$K$1,0),FALSE)&gt;0,VLOOKUP($G22,Sheet3!$A$1:'Sheet3'!$K$222,MATCH("Purple",Sheet3!$A$1:$K$1,0),FALSE)*4,IF(VLOOKUP($G22,Sheet3!$A$1:'Sheet3'!$K$222,MATCH("Green",Sheet3!$A$1:$K$1,0),FALSE)&gt;0,VLOOKUP($G22,Sheet3!$A$1:'Sheet3'!$K$222,MATCH("Green",Sheet3!$A$1:$K$1,0),FALSE)*2,IF(VLOOKUP($G22,Sheet3!$A$1:'Sheet3'!$K$222,MATCH("White",Sheet3!$A$1:$K$1,0),FALSE)&gt;0,VLOOKUP($G22,Sheet3!$A$1:'Sheet3'!$K$222,MATCH("White",Sheet3!$A$1:$K$1,0),FALSE),IF(VLOOKUP($G22,Sheet3!$A$1:'Sheet3'!$K$222,MATCH("Yellow",Sheet3!$A$1:$K$1,0),FALSE)&gt;0,VLOOKUP($G22,Sheet3!$A$1:'Sheet3'!$K$222,MATCH("Yellow",Sheet3!$A$1:$K$1,0),FALSE)*5,0))))),0)),0)</f>
        <v>0</v>
      </c>
      <c r="AD22">
        <f>IFERROR(IF(VLOOKUP($H22,Sheet3!$A$1:'Sheet3'!$K$222,MATCH("Challenge",Sheet3!$A$1:'Sheet3'!$K$1,0),FALSE)&gt;=1,IFERROR(IF(VLOOKUP($H22,Sheet3!$A$1:'Sheet3'!$K$222,MATCH("Blue",Sheet3!$A$1:$K$1,0),FALSE)&gt;0,VLOOKUP($H22,Sheet3!$A$1:'Sheet3'!$K$222,MATCH("Blue",Sheet3!$A$1:$K$1,0),FALSE)*3,IF(VLOOKUP($H22,Sheet3!$A$1:'Sheet3'!$K$222,MATCH("Purple",Sheet3!$A$1:$K$1,0),FALSE)&gt;0,VLOOKUP($H22,Sheet3!$A$1:'Sheet3'!$K$222,MATCH("Purple",Sheet3!$A$1:$K$1,0),FALSE)*4,IF(VLOOKUP($H22,Sheet3!$A$1:'Sheet3'!$K$222,MATCH("Green",Sheet3!$A$1:$K$1,0),FALSE)&gt;0,VLOOKUP($H22,Sheet3!$A$1:'Sheet3'!$K$222,MATCH("Green",Sheet3!$A$1:$K$1,0),FALSE)*2,IF(VLOOKUP($H22,Sheet3!$A$1:'Sheet3'!$K$222,MATCH("White",Sheet3!$A$1:$K$1,0),FALSE)&gt;0,VLOOKUP($H22,Sheet3!$A$1:'Sheet3'!$K$222,MATCH("White",Sheet3!$A$1:$K$1,0),FALSE),IF(VLOOKUP($H22,Sheet3!$A$1:'Sheet3'!$K$222,MATCH("Yellow",Sheet3!$A$1:$K$1,0),FALSE)&gt;0,VLOOKUP($H22,Sheet3!$A$1:'Sheet3'!$K$222,MATCH("Yellow",Sheet3!$A$1:$K$1,0),FALSE)*5,0))))),0)/VLOOKUP($H22,Sheet3!$A$1:'Sheet3'!$K$222,MATCH("Challenge",Sheet3!$A$1:'Sheet3'!$K$1,0),FALSE),IFERROR(IF(VLOOKUP($H22,Sheet3!$A$1:'Sheet3'!$K$222,MATCH("Blue",Sheet3!$A$1:$K$1,0),FALSE)&gt;0,VLOOKUP($H22,Sheet3!$A$1:'Sheet3'!$K$222,MATCH("Blue",Sheet3!$A$1:$K$1,0),FALSE)*3,IF(VLOOKUP($H22,Sheet3!$A$1:'Sheet3'!$K$222,MATCH("Purple",Sheet3!$A$1:$K$1,0),FALSE)&gt;0,VLOOKUP($H22,Sheet3!$A$1:'Sheet3'!$K$222,MATCH("Purple",Sheet3!$A$1:$K$1,0),FALSE)*4,IF(VLOOKUP($H22,Sheet3!$A$1:'Sheet3'!$K$222,MATCH("Green",Sheet3!$A$1:$K$1,0),FALSE)&gt;0,VLOOKUP($H22,Sheet3!$A$1:'Sheet3'!$K$222,MATCH("Green",Sheet3!$A$1:$K$1,0),FALSE)*2,IF(VLOOKUP($H22,Sheet3!$A$1:'Sheet3'!$K$222,MATCH("White",Sheet3!$A$1:$K$1,0),FALSE)&gt;0,VLOOKUP($H22,Sheet3!$A$1:'Sheet3'!$K$222,MATCH("White",Sheet3!$A$1:$K$1,0),FALSE),IF(VLOOKUP($H22,Sheet3!$A$1:'Sheet3'!$K$222,MATCH("Yellow",Sheet3!$A$1:$K$1,0),FALSE)&gt;0,VLOOKUP($H22,Sheet3!$A$1:'Sheet3'!$K$222,MATCH("Yellow",Sheet3!$A$1:$K$1,0),FALSE)*5,0))))),0)),0)+IFERROR(IF(VLOOKUP($I22,Sheet3!$A$1:'Sheet3'!$K$222,MATCH("Challenge",Sheet3!$A$1:'Sheet3'!$K$1,0),FALSE)&gt;=1,IFERROR(IF(VLOOKUP($I22,Sheet3!$A$1:'Sheet3'!$K$222,MATCH("Blue",Sheet3!$A$1:$K$1,0),FALSE)&gt;0,VLOOKUP($I22,Sheet3!$A$1:'Sheet3'!$K$222,MATCH("Blue",Sheet3!$A$1:$K$1,0),FALSE)*3,IF(VLOOKUP($I22,Sheet3!$A$1:'Sheet3'!$K$222,MATCH("Purple",Sheet3!$A$1:$K$1,0),FALSE)&gt;0,VLOOKUP($I22,Sheet3!$A$1:'Sheet3'!$K$222,MATCH("Purple",Sheet3!$A$1:$K$1,0),FALSE)*4,IF(VLOOKUP($I22,Sheet3!$A$1:'Sheet3'!$K$222,MATCH("Green",Sheet3!$A$1:$K$1,0),FALSE)&gt;0,VLOOKUP($I22,Sheet3!$A$1:'Sheet3'!$K$222,MATCH("Green",Sheet3!$A$1:$K$1,0),FALSE)*2,IF(VLOOKUP($I22,Sheet3!$A$1:'Sheet3'!$K$222,MATCH("White",Sheet3!$A$1:$K$1,0),FALSE)&gt;0,VLOOKUP($I22,Sheet3!$A$1:'Sheet3'!$K$222,MATCH("White",Sheet3!$A$1:$K$1,0),FALSE),IF(VLOOKUP($I22,Sheet3!$A$1:'Sheet3'!$K$222,MATCH("Yellow",Sheet3!$A$1:$K$1,0),FALSE)&gt;0,VLOOKUP($I22,Sheet3!$A$1:'Sheet3'!$K$222,MATCH("Yellow",Sheet3!$A$1:$K$1,0),FALSE)*5,0))))),0)/VLOOKUP($I22,Sheet3!$A$1:'Sheet3'!$K$222,MATCH("Challenge",Sheet3!$A$1:'Sheet3'!$K$1,0),FALSE),IFERROR(IF(VLOOKUP($I22,Sheet3!$A$1:'Sheet3'!$K$222,MATCH("Blue",Sheet3!$A$1:$K$1,0),FALSE)&gt;0,VLOOKUP($I22,Sheet3!$A$1:'Sheet3'!$K$222,MATCH("Blue",Sheet3!$A$1:$K$1,0),FALSE)*3,IF(VLOOKUP($I22,Sheet3!$A$1:'Sheet3'!$K$222,MATCH("Purple",Sheet3!$A$1:$K$1,0),FALSE)&gt;0,VLOOKUP($I22,Sheet3!$A$1:'Sheet3'!$K$222,MATCH("Purple",Sheet3!$A$1:$K$1,0),FALSE)*4,IF(VLOOKUP($I22,Sheet3!$A$1:'Sheet3'!$K$222,MATCH("Green",Sheet3!$A$1:$K$1,0),FALSE)&gt;0,VLOOKUP($I22,Sheet3!$A$1:'Sheet3'!$K$222,MATCH("Green",Sheet3!$A$1:$K$1,0),FALSE)*2,IF(VLOOKUP($I22,Sheet3!$A$1:'Sheet3'!$K$222,MATCH("White",Sheet3!$A$1:$K$1,0),FALSE)&gt;0,VLOOKUP($I22,Sheet3!$A$1:'Sheet3'!$K$222,MATCH("White",Sheet3!$A$1:$K$1,0),FALSE),IF(VLOOKUP($I22,Sheet3!$A$1:'Sheet3'!$K$222,MATCH("Yellow",Sheet3!$A$1:$K$1,0),FALSE)&gt;0,VLOOKUP($I22,Sheet3!$A$1:'Sheet3'!$K$222,MATCH("Yellow",Sheet3!$A$1:$K$1,0),FALSE)*5,0))))),0)),0)</f>
        <v>0</v>
      </c>
      <c r="AE22">
        <f>IFERROR(IF(VLOOKUP($J22,Sheet3!$A$1:'Sheet3'!$K$222,MATCH("Challenge",Sheet3!$A$1:'Sheet3'!$K$1,0),FALSE)&gt;=1,IFERROR(IF(VLOOKUP($J22,Sheet3!$A$1:'Sheet3'!$K$222,MATCH("Blue",Sheet3!$A$1:$K$1,0),FALSE)&gt;0,VLOOKUP($J22,Sheet3!$A$1:'Sheet3'!$K$222,MATCH("Blue",Sheet3!$A$1:$K$1,0),FALSE)*3,IF(VLOOKUP($J22,Sheet3!$A$1:'Sheet3'!$K$222,MATCH("Purple",Sheet3!$A$1:$K$1,0),FALSE)&gt;0,VLOOKUP($J22,Sheet3!$A$1:'Sheet3'!$K$222,MATCH("Purple",Sheet3!$A$1:$K$1,0),FALSE)*4,IF(VLOOKUP($J22,Sheet3!$A$1:'Sheet3'!$K$222,MATCH("Green",Sheet3!$A$1:$K$1,0),FALSE)&gt;0,VLOOKUP($J22,Sheet3!$A$1:'Sheet3'!$K$222,MATCH("Green",Sheet3!$A$1:$K$1,0),FALSE)*2,IF(VLOOKUP($J22,Sheet3!$A$1:'Sheet3'!$K$222,MATCH("White",Sheet3!$A$1:$K$1,0),FALSE)&gt;0,VLOOKUP($J22,Sheet3!$A$1:'Sheet3'!$K$222,MATCH("White",Sheet3!$A$1:$K$1,0),FALSE),IF(VLOOKUP($J22,Sheet3!$A$1:'Sheet3'!$K$222,MATCH("Yellow",Sheet3!$A$1:$K$1,0),FALSE)&gt;0,VLOOKUP($J22,Sheet3!$A$1:'Sheet3'!$K$222,MATCH("Yellow",Sheet3!$A$1:$K$1,0),FALSE)*5,0))))),0)/VLOOKUP($J22,Sheet3!$A$1:'Sheet3'!$K$222,MATCH("Challenge",Sheet3!$A$1:'Sheet3'!$K$1,0),FALSE),IFERROR(IF(VLOOKUP($J22,Sheet3!$A$1:'Sheet3'!$K$222,MATCH("Blue",Sheet3!$A$1:$K$1,0),FALSE)&gt;0,VLOOKUP($J22,Sheet3!$A$1:'Sheet3'!$K$222,MATCH("Blue",Sheet3!$A$1:$K$1,0),FALSE)*3,IF(VLOOKUP($J22,Sheet3!$A$1:'Sheet3'!$K$222,MATCH("Purple",Sheet3!$A$1:$K$1,0),FALSE)&gt;0,VLOOKUP($J22,Sheet3!$A$1:'Sheet3'!$K$222,MATCH("Purple",Sheet3!$A$1:$K$1,0),FALSE)*4,IF(VLOOKUP($J22,Sheet3!$A$1:'Sheet3'!$K$222,MATCH("Green",Sheet3!$A$1:$K$1,0),FALSE)&gt;0,VLOOKUP($J22,Sheet3!$A$1:'Sheet3'!$K$222,MATCH("Green",Sheet3!$A$1:$K$1,0),FALSE)*2,IF(VLOOKUP($J22,Sheet3!$A$1:'Sheet3'!$K$222,MATCH("White",Sheet3!$A$1:$K$1,0),FALSE)&gt;0,VLOOKUP($J22,Sheet3!$A$1:'Sheet3'!$K$222,MATCH("White",Sheet3!$A$1:$K$1,0),FALSE),IF(VLOOKUP($J22,Sheet3!$A$1:'Sheet3'!$K$222,MATCH("Yellow",Sheet3!$A$1:$K$1,0),FALSE)&gt;0,VLOOKUP($J22,Sheet3!$A$1:'Sheet3'!$K$222,MATCH("Yellow",Sheet3!$A$1:$K$1,0),FALSE)*5,0))))),0)),0)+IFERROR(IF(VLOOKUP($K22,Sheet3!$A$1:'Sheet3'!$K$222,MATCH("Challenge",Sheet3!$A$1:'Sheet3'!$K$1,0),FALSE)&gt;=1,IFERROR(IF(VLOOKUP($K22,Sheet3!$A$1:'Sheet3'!$K$222,MATCH("Blue",Sheet3!$A$1:$K$1,0),FALSE)&gt;0,VLOOKUP($K22,Sheet3!$A$1:'Sheet3'!$K$222,MATCH("Blue",Sheet3!$A$1:$K$1,0),FALSE)*3,IF(VLOOKUP($K22,Sheet3!$A$1:'Sheet3'!$K$222,MATCH("Purple",Sheet3!$A$1:$K$1,0),FALSE)&gt;0,VLOOKUP($K22,Sheet3!$A$1:'Sheet3'!$K$222,MATCH("Purple",Sheet3!$A$1:$K$1,0),FALSE)*4,IF(VLOOKUP($K22,Sheet3!$A$1:'Sheet3'!$K$222,MATCH("Green",Sheet3!$A$1:$K$1,0),FALSE)&gt;0,VLOOKUP($K22,Sheet3!$A$1:'Sheet3'!$K$222,MATCH("Green",Sheet3!$A$1:$K$1,0),FALSE)*2,IF(VLOOKUP($K22,Sheet3!$A$1:'Sheet3'!$K$222,MATCH("White",Sheet3!$A$1:$K$1,0),FALSE)&gt;0,VLOOKUP($K22,Sheet3!$A$1:'Sheet3'!$K$222,MATCH("White",Sheet3!$A$1:$K$1,0),FALSE),IF(VLOOKUP($K22,Sheet3!$A$1:'Sheet3'!$K$222,MATCH("Yellow",Sheet3!$A$1:$K$1,0),FALSE)&gt;0,VLOOKUP($K22,Sheet3!$A$1:'Sheet3'!$K$222,MATCH("Yellow",Sheet3!$A$1:$K$1,0),FALSE)*5,0))))),0)/VLOOKUP($K22,Sheet3!$A$1:'Sheet3'!$K$222,MATCH("Challenge",Sheet3!$A$1:'Sheet3'!$K$1,0),FALSE),IFERROR(IF(VLOOKUP($K22,Sheet3!$A$1:'Sheet3'!$K$222,MATCH("Blue",Sheet3!$A$1:$K$1,0),FALSE)&gt;0,VLOOKUP($K22,Sheet3!$A$1:'Sheet3'!$K$222,MATCH("Blue",Sheet3!$A$1:$K$1,0),FALSE)*3,IF(VLOOKUP($K22,Sheet3!$A$1:'Sheet3'!$K$222,MATCH("Purple",Sheet3!$A$1:$K$1,0),FALSE)&gt;0,VLOOKUP($K22,Sheet3!$A$1:'Sheet3'!$K$222,MATCH("Purple",Sheet3!$A$1:$K$1,0),FALSE)*4,IF(VLOOKUP($K22,Sheet3!$A$1:'Sheet3'!$K$222,MATCH("Green",Sheet3!$A$1:$K$1,0),FALSE)&gt;0,VLOOKUP($K22,Sheet3!$A$1:'Sheet3'!$K$222,MATCH("Green",Sheet3!$A$1:$K$1,0),FALSE)*2,IF(VLOOKUP($K22,Sheet3!$A$1:'Sheet3'!$K$222,MATCH("White",Sheet3!$A$1:$K$1,0),FALSE)&gt;0,VLOOKUP($K22,Sheet3!$A$1:'Sheet3'!$K$222,MATCH("White",Sheet3!$A$1:$K$1,0),FALSE),IF(VLOOKUP($K22,Sheet3!$A$1:'Sheet3'!$K$222,MATCH("Yellow",Sheet3!$A$1:$K$1,0),FALSE)&gt;0,VLOOKUP($K22,Sheet3!$A$1:'Sheet3'!$K$222,MATCH("Yellow",Sheet3!$A$1:$K$1,0),FALSE)*5,0))))),0)),0)</f>
        <v>0</v>
      </c>
      <c r="AF22">
        <f>IFERROR(IF(VLOOKUP($L22,Sheet3!$A$1:'Sheet3'!$K$222,MATCH("Challenge",Sheet3!$A$1:'Sheet3'!$K$1,0),FALSE)&gt;=1,IFERROR(IF(VLOOKUP($L22,Sheet3!$A$1:'Sheet3'!$K$222,MATCH("Blue",Sheet3!$A$1:$K$1,0),FALSE)&gt;0,VLOOKUP($L22,Sheet3!$A$1:'Sheet3'!$K$222,MATCH("Blue",Sheet3!$A$1:$K$1,0),FALSE)*3,IF(VLOOKUP($L22,Sheet3!$A$1:'Sheet3'!$K$222,MATCH("Purple",Sheet3!$A$1:$K$1,0),FALSE)&gt;0,VLOOKUP($L22,Sheet3!$A$1:'Sheet3'!$K$222,MATCH("Purple",Sheet3!$A$1:$K$1,0),FALSE)*4,IF(VLOOKUP($L22,Sheet3!$A$1:'Sheet3'!$K$222,MATCH("Green",Sheet3!$A$1:$K$1,0),FALSE)&gt;0,VLOOKUP($L22,Sheet3!$A$1:'Sheet3'!$K$222,MATCH("Green",Sheet3!$A$1:$K$1,0),FALSE)*2,IF(VLOOKUP($L22,Sheet3!$A$1:'Sheet3'!$K$222,MATCH("White",Sheet3!$A$1:$K$1,0),FALSE)&gt;0,VLOOKUP($L22,Sheet3!$A$1:'Sheet3'!$K$222,MATCH("White",Sheet3!$A$1:$K$1,0),FALSE),IF(VLOOKUP($L22,Sheet3!$A$1:'Sheet3'!$K$222,MATCH("Yellow",Sheet3!$A$1:$K$1,0),FALSE)&gt;0,VLOOKUP($L22,Sheet3!$A$1:'Sheet3'!$K$222,MATCH("Yellow",Sheet3!$A$1:$K$1,0),FALSE)*5,0))))),0)/VLOOKUP($L22,Sheet3!$A$1:'Sheet3'!$K$222,MATCH("Challenge",Sheet3!$A$1:'Sheet3'!$K$1,0),FALSE),IFERROR(IF(VLOOKUP($L22,Sheet3!$A$1:'Sheet3'!$K$222,MATCH("Blue",Sheet3!$A$1:$K$1,0),FALSE)&gt;0,VLOOKUP($L22,Sheet3!$A$1:'Sheet3'!$K$222,MATCH("Blue",Sheet3!$A$1:$K$1,0),FALSE)*3,IF(VLOOKUP($L22,Sheet3!$A$1:'Sheet3'!$K$222,MATCH("Purple",Sheet3!$A$1:$K$1,0),FALSE)&gt;0,VLOOKUP($L22,Sheet3!$A$1:'Sheet3'!$K$222,MATCH("Purple",Sheet3!$A$1:$K$1,0),FALSE)*4,IF(VLOOKUP($L22,Sheet3!$A$1:'Sheet3'!$K$222,MATCH("Green",Sheet3!$A$1:$K$1,0),FALSE)&gt;0,VLOOKUP($L22,Sheet3!$A$1:'Sheet3'!$K$222,MATCH("Green",Sheet3!$A$1:$K$1,0),FALSE)*2,IF(VLOOKUP($L22,Sheet3!$A$1:'Sheet3'!$K$222,MATCH("White",Sheet3!$A$1:$K$1,0),FALSE)&gt;0,VLOOKUP($L22,Sheet3!$A$1:'Sheet3'!$K$222,MATCH("White",Sheet3!$A$1:$K$1,0),FALSE),IF(VLOOKUP($L22,Sheet3!$A$1:'Sheet3'!$K$222,MATCH("Yellow",Sheet3!$A$1:$K$1,0),FALSE)&gt;0,VLOOKUP($L22,Sheet3!$A$1:'Sheet3'!$K$222,MATCH("Yellow",Sheet3!$A$1:$K$1,0),FALSE)*5,0))))),0)),0)+IFERROR(IF(VLOOKUP($M22,Sheet3!$A$1:'Sheet3'!$K$222,MATCH("Challenge",Sheet3!$A$1:'Sheet3'!$K$1,0),FALSE)&gt;=1,IFERROR(IF(VLOOKUP($M22,Sheet3!$A$1:'Sheet3'!$K$222,MATCH("Blue",Sheet3!$A$1:$K$1,0),FALSE)&gt;0,VLOOKUP($M22,Sheet3!$A$1:'Sheet3'!$K$222,MATCH("Blue",Sheet3!$A$1:$K$1,0),FALSE)*3,IF(VLOOKUP($M22,Sheet3!$A$1:'Sheet3'!$K$222,MATCH("Purple",Sheet3!$A$1:$K$1,0),FALSE)&gt;0,VLOOKUP($M22,Sheet3!$A$1:'Sheet3'!$K$222,MATCH("Purple",Sheet3!$A$1:$K$1,0),FALSE)*4,IF(VLOOKUP($M22,Sheet3!$A$1:'Sheet3'!$K$222,MATCH("Green",Sheet3!$A$1:$K$1,0),FALSE)&gt;0,VLOOKUP($M22,Sheet3!$A$1:'Sheet3'!$K$222,MATCH("Green",Sheet3!$A$1:$K$1,0),FALSE)*2,IF(VLOOKUP($M22,Sheet3!$A$1:'Sheet3'!$K$222,MATCH("White",Sheet3!$A$1:$K$1,0),FALSE)&gt;0,VLOOKUP($M22,Sheet3!$A$1:'Sheet3'!$K$222,MATCH("White",Sheet3!$A$1:$K$1,0),FALSE),IF(VLOOKUP($M22,Sheet3!$A$1:'Sheet3'!$K$222,MATCH("Yellow",Sheet3!$A$1:$K$1,0),FALSE)&gt;0,VLOOKUP($M22,Sheet3!$A$1:'Sheet3'!$K$222,MATCH("Yellow",Sheet3!$A$1:$K$1,0),FALSE)*5,0))))),0)/VLOOKUP($M22,Sheet3!$A$1:'Sheet3'!$K$222,MATCH("Challenge",Sheet3!$A$1:'Sheet3'!$K$1,0),FALSE),IFERROR(IF(VLOOKUP($M22,Sheet3!$A$1:'Sheet3'!$K$222,MATCH("Blue",Sheet3!$A$1:$K$1,0),FALSE)&gt;0,VLOOKUP($M22,Sheet3!$A$1:'Sheet3'!$K$222,MATCH("Blue",Sheet3!$A$1:$K$1,0),FALSE)*3,IF(VLOOKUP($M22,Sheet3!$A$1:'Sheet3'!$K$222,MATCH("Purple",Sheet3!$A$1:$K$1,0),FALSE)&gt;0,VLOOKUP($M22,Sheet3!$A$1:'Sheet3'!$K$222,MATCH("Purple",Sheet3!$A$1:$K$1,0),FALSE)*4,IF(VLOOKUP($M22,Sheet3!$A$1:'Sheet3'!$K$222,MATCH("Green",Sheet3!$A$1:$K$1,0),FALSE)&gt;0,VLOOKUP($M22,Sheet3!$A$1:'Sheet3'!$K$222,MATCH("Green",Sheet3!$A$1:$K$1,0),FALSE)*2,IF(VLOOKUP($M22,Sheet3!$A$1:'Sheet3'!$K$222,MATCH("White",Sheet3!$A$1:$K$1,0),FALSE)&gt;0,VLOOKUP($M22,Sheet3!$A$1:'Sheet3'!$K$222,MATCH("White",Sheet3!$A$1:$K$1,0),FALSE),IF(VLOOKUP($M22,Sheet3!$A$1:'Sheet3'!$K$222,MATCH("Yellow",Sheet3!$A$1:$K$1,0),FALSE)&gt;0,VLOOKUP($M22,Sheet3!$A$1:'Sheet3'!$K$222,MATCH("Yellow",Sheet3!$A$1:$K$1,0),FALSE)*5,0))))),0)),0)</f>
        <v>0</v>
      </c>
      <c r="AG22">
        <f>IFERROR(IF(VLOOKUP($N22,Sheet3!$A$1:'Sheet3'!$K$222,MATCH("Challenge",Sheet3!$A$1:'Sheet3'!$K$1,0),FALSE)&gt;=1,IFERROR(IF(VLOOKUP($N22,Sheet3!$A$1:'Sheet3'!$K$222,MATCH("Blue",Sheet3!$A$1:$K$1,0),FALSE)&gt;0,VLOOKUP($N22,Sheet3!$A$1:'Sheet3'!$K$222,MATCH("Blue",Sheet3!$A$1:$K$1,0),FALSE)*3,IF(VLOOKUP($N22,Sheet3!$A$1:'Sheet3'!$K$222,MATCH("Purple",Sheet3!$A$1:$K$1,0),FALSE)&gt;0,VLOOKUP($N22,Sheet3!$A$1:'Sheet3'!$K$222,MATCH("Purple",Sheet3!$A$1:$K$1,0),FALSE)*4,IF(VLOOKUP($N22,Sheet3!$A$1:'Sheet3'!$K$222,MATCH("Green",Sheet3!$A$1:$K$1,0),FALSE)&gt;0,VLOOKUP($N22,Sheet3!$A$1:'Sheet3'!$K$222,MATCH("Green",Sheet3!$A$1:$K$1,0),FALSE)*2,IF(VLOOKUP($N22,Sheet3!$A$1:'Sheet3'!$K$222,MATCH("White",Sheet3!$A$1:$K$1,0),FALSE)&gt;0,VLOOKUP($N22,Sheet3!$A$1:'Sheet3'!$K$222,MATCH("White",Sheet3!$A$1:$K$1,0),FALSE),IF(VLOOKUP($N22,Sheet3!$A$1:'Sheet3'!$K$222,MATCH("Yellow",Sheet3!$A$1:$K$1,0),FALSE)&gt;0,VLOOKUP($N22,Sheet3!$A$1:'Sheet3'!$K$222,MATCH("Yellow",Sheet3!$A$1:$K$1,0),FALSE)*5,0))))),0)/VLOOKUP($N22,Sheet3!$A$1:'Sheet3'!$K$222,MATCH("Challenge",Sheet3!$A$1:'Sheet3'!$K$1,0),FALSE),IFERROR(IF(VLOOKUP($N22,Sheet3!$A$1:'Sheet3'!$K$222,MATCH("Blue",Sheet3!$A$1:$K$1,0),FALSE)&gt;0,VLOOKUP($N22,Sheet3!$A$1:'Sheet3'!$K$222,MATCH("Blue",Sheet3!$A$1:$K$1,0),FALSE)*3,IF(VLOOKUP($N22,Sheet3!$A$1:'Sheet3'!$K$222,MATCH("Purple",Sheet3!$A$1:$K$1,0),FALSE)&gt;0,VLOOKUP($N22,Sheet3!$A$1:'Sheet3'!$K$222,MATCH("Purple",Sheet3!$A$1:$K$1,0),FALSE)*4,IF(VLOOKUP($N22,Sheet3!$A$1:'Sheet3'!$K$222,MATCH("Green",Sheet3!$A$1:$K$1,0),FALSE)&gt;0,VLOOKUP($N22,Sheet3!$A$1:'Sheet3'!$K$222,MATCH("Green",Sheet3!$A$1:$K$1,0),FALSE)*2,IF(VLOOKUP($N22,Sheet3!$A$1:'Sheet3'!$K$222,MATCH("White",Sheet3!$A$1:$K$1,0),FALSE)&gt;0,VLOOKUP($N22,Sheet3!$A$1:'Sheet3'!$K$222,MATCH("White",Sheet3!$A$1:$K$1,0),FALSE),IF(VLOOKUP($N22,Sheet3!$A$1:'Sheet3'!$K$222,MATCH("Yellow",Sheet3!$A$1:$K$1,0),FALSE)&gt;0,VLOOKUP($N22,Sheet3!$A$1:'Sheet3'!$K$222,MATCH("Yellow",Sheet3!$A$1:$K$1,0),FALSE)*5,0))))),0)),0)+IFERROR(IF(VLOOKUP($O22,Sheet3!$A$1:'Sheet3'!$K$222,MATCH("Challenge",Sheet3!$A$1:'Sheet3'!$K$1,0),FALSE)&gt;=1,IFERROR(IF(VLOOKUP($O22,Sheet3!$A$1:'Sheet3'!$K$222,MATCH("Blue",Sheet3!$A$1:$K$1,0),FALSE)&gt;0,VLOOKUP($O22,Sheet3!$A$1:'Sheet3'!$K$222,MATCH("Blue",Sheet3!$A$1:$K$1,0),FALSE)*3,IF(VLOOKUP($O22,Sheet3!$A$1:'Sheet3'!$K$222,MATCH("Purple",Sheet3!$A$1:$K$1,0),FALSE)&gt;0,VLOOKUP($O22,Sheet3!$A$1:'Sheet3'!$K$222,MATCH("Purple",Sheet3!$A$1:$K$1,0),FALSE)*4,IF(VLOOKUP($O22,Sheet3!$A$1:'Sheet3'!$K$222,MATCH("Green",Sheet3!$A$1:$K$1,0),FALSE)&gt;0,VLOOKUP($O22,Sheet3!$A$1:'Sheet3'!$K$222,MATCH("Green",Sheet3!$A$1:$K$1,0),FALSE)*2,IF(VLOOKUP($O22,Sheet3!$A$1:'Sheet3'!$K$222,MATCH("White",Sheet3!$A$1:$K$1,0),FALSE)&gt;0,VLOOKUP($O22,Sheet3!$A$1:'Sheet3'!$K$222,MATCH("White",Sheet3!$A$1:$K$1,0),FALSE),IF(VLOOKUP($O22,Sheet3!$A$1:'Sheet3'!$K$222,MATCH("Yellow",Sheet3!$A$1:$K$1,0),FALSE)&gt;0,VLOOKUP($O22,Sheet3!$A$1:'Sheet3'!$K$222,MATCH("Yellow",Sheet3!$A$1:$K$1,0),FALSE)*5,0))))),0)/VLOOKUP($O22,Sheet3!$A$1:'Sheet3'!$K$222,MATCH("Challenge",Sheet3!$A$1:'Sheet3'!$K$1,0),FALSE),IFERROR(IF(VLOOKUP($O22,Sheet3!$A$1:'Sheet3'!$K$222,MATCH("Blue",Sheet3!$A$1:$K$1,0),FALSE)&gt;0,VLOOKUP($O22,Sheet3!$A$1:'Sheet3'!$K$222,MATCH("Blue",Sheet3!$A$1:$K$1,0),FALSE)*3,IF(VLOOKUP($O22,Sheet3!$A$1:'Sheet3'!$K$222,MATCH("Purple",Sheet3!$A$1:$K$1,0),FALSE)&gt;0,VLOOKUP($O22,Sheet3!$A$1:'Sheet3'!$K$222,MATCH("Purple",Sheet3!$A$1:$K$1,0),FALSE)*4,IF(VLOOKUP($O22,Sheet3!$A$1:'Sheet3'!$K$222,MATCH("Green",Sheet3!$A$1:$K$1,0),FALSE)&gt;0,VLOOKUP($O22,Sheet3!$A$1:'Sheet3'!$K$222,MATCH("Green",Sheet3!$A$1:$K$1,0),FALSE)*2,IF(VLOOKUP($O22,Sheet3!$A$1:'Sheet3'!$K$222,MATCH("White",Sheet3!$A$1:$K$1,0),FALSE)&gt;0,VLOOKUP($O22,Sheet3!$A$1:'Sheet3'!$K$222,MATCH("White",Sheet3!$A$1:$K$1,0),FALSE),IF(VLOOKUP($O22,Sheet3!$A$1:'Sheet3'!$K$222,MATCH("Yellow",Sheet3!$A$1:$K$1,0),FALSE)&gt;0,VLOOKUP($O22,Sheet3!$A$1:'Sheet3'!$K$222,MATCH("Yellow",Sheet3!$A$1:$K$1,0),FALSE)*5,0))))),0)),0)</f>
        <v>0</v>
      </c>
      <c r="AH22">
        <f>VLOOKUP($D22,Sheet3!$A$1:'Sheet3'!$K$222,4,FALSE)</f>
        <v>0</v>
      </c>
      <c r="AI22">
        <f>VLOOKUP($D22,Sheet3!$A$1:'Sheet3'!$K$222,5,FALSE)</f>
        <v>0</v>
      </c>
    </row>
    <row r="23" spans="1:35" x14ac:dyDescent="0.25">
      <c r="A23" t="s">
        <v>63</v>
      </c>
      <c r="B23">
        <f>INDEX('Ingredients(Full)'!$A$1:$AA$180,MATCH(Score!$A23,'Ingredients(Full)'!$A$1:$A$180,0),MATCH(Score!B$1,'Ingredients(Full)'!$A$1:$AA$1,0))</f>
        <v>3</v>
      </c>
      <c r="C23">
        <f t="shared" si="0"/>
        <v>20</v>
      </c>
      <c r="D23" t="str">
        <f>IF(D$1&lt;=$B23,INDEX('Ingredients(Full)'!$A$1:$AA$180,MATCH(Score!$A23,'Ingredients(Full)'!$A$1:$A$180,0),MATCH(Score!D$1,'Ingredients(Full)'!$A$1:$AA$1,0)),"")</f>
        <v>Mk 1 Zaltin Bacta Gel Prototype Salvage</v>
      </c>
      <c r="E23" t="str">
        <f>IF(E$1&lt;=$B23,INDEX('Ingredients(Full)'!$A$1:$AA$140,MATCH(Score!$A23,'Ingredients(Full)'!$A$1:$A$140,0),MATCH(Score!E$1,'Ingredients(Full)'!$A$1:$AA$1,0)),"")</f>
        <v>Mk 5 Loronar Power Cell Salvage</v>
      </c>
      <c r="F23" t="str">
        <f>IF(F$1&lt;=$B23,INDEX('Ingredients(Full)'!$A$1:$AA$140,MATCH(Score!$A23,'Ingredients(Full)'!$A$1:$A$140,0),MATCH(Score!F$1,'Ingredients(Full)'!$A$1:$AA$1,0)),"")</f>
        <v>Mk 2 TaggeCo Holo Lens</v>
      </c>
      <c r="G23" t="str">
        <f>IF(G$1&lt;=$B23,INDEX('Ingredients(Full)'!$A$1:$AA$140,MATCH(Score!$A23,'Ingredients(Full)'!$A$1:$A$140,0),MATCH(Score!G$1,'Ingredients(Full)'!$A$1:$AA$1,0)),"")</f>
        <v/>
      </c>
      <c r="H23" t="str">
        <f>IF(H$1&lt;=$B23,INDEX('Ingredients(Full)'!$A$1:$AA$140,MATCH(Score!$A23,'Ingredients(Full)'!$A$1:$A$140,0),MATCH(Score!H$1,'Ingredients(Full)'!$A$1:$AA$1,0)),"")</f>
        <v/>
      </c>
      <c r="I23" t="str">
        <f>IF(I$1&lt;=$B23,INDEX('Ingredients(Full)'!$A$1:$AA$140,MATCH(Score!$A23,'Ingredients(Full)'!$A$1:$A$140,0),MATCH(Score!I$1,'Ingredients(Full)'!$A$1:$AA$1,0)),"")</f>
        <v/>
      </c>
      <c r="J23" t="str">
        <f>IF(J$1&lt;=$B23,INDEX('Ingredients(Full)'!$A$1:$AA$140,MATCH(Score!$A23,'Ingredients(Full)'!$A$1:$A$140,0),MATCH(Score!J$1,'Ingredients(Full)'!$A$1:$AA$1,0)),"")</f>
        <v/>
      </c>
      <c r="K23" t="str">
        <f>IF(K$1&lt;=$B23,INDEX('Ingredients(Full)'!$A$1:$AA$140,MATCH(Score!$A23,'Ingredients(Full)'!$A$1:$A$140,0),MATCH(Score!K$1,'Ingredients(Full)'!$A$1:$AA$1,0)),"")</f>
        <v/>
      </c>
      <c r="L23" t="str">
        <f>IF(L$1&lt;=$B23,INDEX('Ingredients(Full)'!$A$1:$AA$140,MATCH(Score!$A23,'Ingredients(Full)'!$A$1:$A$140,0),MATCH(Score!L$1,'Ingredients(Full)'!$A$1:$AA$1,0)),"")</f>
        <v/>
      </c>
      <c r="M23" t="str">
        <f>IF(M$1&lt;=$B23,INDEX('Ingredients(Full)'!$A$1:$AA$140,MATCH(Score!$A23,'Ingredients(Full)'!$A$1:$A$140,0),MATCH(Score!M$1,'Ingredients(Full)'!$A$1:$AA$1,0)),"")</f>
        <v/>
      </c>
      <c r="N23" t="str">
        <f>IF(N$1&lt;=$B23,INDEX('Ingredients(Full)'!$A$1:$AA$140,MATCH(Score!$A23,'Ingredients(Full)'!$A$1:$A$140,0),MATCH(Score!N$1,'Ingredients(Full)'!$A$1:$AA$1,0)),"")</f>
        <v/>
      </c>
      <c r="O23" t="str">
        <f>IF(O$1&lt;=$B23,INDEX('Ingredients(Full)'!$A$1:$AA$140,MATCH(Score!$A23,'Ingredients(Full)'!$A$1:$A$140,0),MATCH(Score!O$1,'Ingredients(Full)'!$A$1:$AA$1,0)),"")</f>
        <v/>
      </c>
      <c r="P23">
        <f>IF(VALUE(RIGHT(P$1,LEN(P$1)-1))&lt;=$B23,INDEX('Ingredients(Full)'!$A$1:$AA$140,MATCH(Score!$A23,'Ingredients(Full)'!$A$1:$A$140,0),MATCH(Score!P$1,'Ingredients(Full)'!$A$1:$AA$1,0)),"")</f>
        <v>5</v>
      </c>
      <c r="Q23">
        <f>IF(VALUE(RIGHT(Q$1,LEN(Q$1)-1))&lt;=$B23,INDEX('Ingredients(Full)'!$A$1:$AA$140,MATCH(Score!$A23,'Ingredients(Full)'!$A$1:$A$140,0),MATCH(Score!Q$1,'Ingredients(Full)'!$A$1:$AA$1,0)),"")</f>
        <v>5</v>
      </c>
      <c r="R23">
        <f>IF(VALUE(RIGHT(R$1,LEN(R$1)-1))&lt;=$B23,INDEX('Ingredients(Full)'!$A$1:$AA$140,MATCH(Score!$A23,'Ingredients(Full)'!$A$1:$A$140,0),MATCH(Score!R$1,'Ingredients(Full)'!$A$1:$AA$1,0)),"")</f>
        <v>1</v>
      </c>
      <c r="S23" t="str">
        <f>IF(VALUE(RIGHT(S$1,LEN(S$1)-1))&lt;=$B23,INDEX('Ingredients(Full)'!$A$1:$AA$140,MATCH(Score!$A23,'Ingredients(Full)'!$A$1:$A$140,0),MATCH(Score!S$1,'Ingredients(Full)'!$A$1:$AA$1,0)),"")</f>
        <v/>
      </c>
      <c r="T23" t="str">
        <f>IF(VALUE(RIGHT(T$1,LEN(T$1)-1))&lt;=$B23,INDEX('Ingredients(Full)'!$A$1:$AA$140,MATCH(Score!$A23,'Ingredients(Full)'!$A$1:$A$140,0),MATCH(Score!T$1,'Ingredients(Full)'!$A$1:$AA$1,0)),"")</f>
        <v/>
      </c>
      <c r="U23" t="str">
        <f>IF(VALUE(RIGHT(U$1,LEN(U$1)-1))&lt;=$B23,INDEX('Ingredients(Full)'!$A$1:$AA$140,MATCH(Score!$A23,'Ingredients(Full)'!$A$1:$A$140,0),MATCH(Score!U$1,'Ingredients(Full)'!$A$1:$AA$1,0)),"")</f>
        <v/>
      </c>
      <c r="V23" t="str">
        <f>IF(VALUE(RIGHT(V$1,LEN(V$1)-1))&lt;=$B23,INDEX('Ingredients(Full)'!$A$1:$AA$140,MATCH(Score!$A23,'Ingredients(Full)'!$A$1:$A$140,0),MATCH(Score!V$1,'Ingredients(Full)'!$A$1:$AA$1,0)),"")</f>
        <v/>
      </c>
      <c r="W23" t="str">
        <f>IF(VALUE(RIGHT(W$1,LEN(W$1)-1))&lt;=$B23,INDEX('Ingredients(Full)'!$A$1:$AA$140,MATCH(Score!$A23,'Ingredients(Full)'!$A$1:$A$140,0),MATCH(Score!W$1,'Ingredients(Full)'!$A$1:$AA$1,0)),"")</f>
        <v/>
      </c>
      <c r="X23" t="str">
        <f>IF(VALUE(RIGHT(X$1,LEN(X$1)-1))&lt;=$B23,INDEX('Ingredients(Full)'!$A$1:$AA$140,MATCH(Score!$A23,'Ingredients(Full)'!$A$1:$A$140,0),MATCH(Score!X$1,'Ingredients(Full)'!$A$1:$AA$1,0)),"")</f>
        <v/>
      </c>
      <c r="Y23" t="str">
        <f>IF(VALUE(RIGHT(Y$1,LEN(Y$1)-1))&lt;=$B23,INDEX('Ingredients(Full)'!$A$1:$AA$140,MATCH(Score!$A23,'Ingredients(Full)'!$A$1:$A$140,0),MATCH(Score!Y$1,'Ingredients(Full)'!$A$1:$AA$1,0)),"")</f>
        <v/>
      </c>
      <c r="Z23" t="str">
        <f>IF(VALUE(RIGHT(Z$1,LEN(Z$1)-1))&lt;=$B23,INDEX('Ingredients(Full)'!$A$1:$AA$140,MATCH(Score!$A23,'Ingredients(Full)'!$A$1:$A$140,0),MATCH(Score!Z$1,'Ingredients(Full)'!$A$1:$AA$1,0)),"")</f>
        <v/>
      </c>
      <c r="AA23" t="str">
        <f>IF(VALUE(RIGHT(AA$1,LEN(AA$1)-1))&lt;=$B23,INDEX('Ingredients(Full)'!$A$1:$AA$140,MATCH(Score!$A23,'Ingredients(Full)'!$A$1:$A$140,0),MATCH(Score!AA$1,'Ingredients(Full)'!$A$1:$AA$1,0)),"")</f>
        <v/>
      </c>
      <c r="AB23">
        <f>IFERROR(IF(VLOOKUP($D23,Sheet3!$A$1:'Sheet3'!$K$222,MATCH("Challenge",Sheet3!$A$1:'Sheet3'!$K$1,0),FALSE)&gt;=1,IFERROR(IF(VLOOKUP($D23,Sheet3!$A$1:'Sheet3'!$K$222,MATCH("Blue",Sheet3!$A$1:$K$1,0),FALSE)&gt;0,VLOOKUP($D23,Sheet3!$A$1:'Sheet3'!$K$222,MATCH("Blue",Sheet3!$A$1:$K$1,0),FALSE)*3,IF(VLOOKUP($D23,Sheet3!$A$1:'Sheet3'!$K$222,MATCH("Purple",Sheet3!$A$1:$K$1,0),FALSE)&gt;0,VLOOKUP($D23,Sheet3!$A$1:'Sheet3'!$K$222,MATCH("Purple",Sheet3!$A$1:$K$1,0),FALSE)*4,IF(VLOOKUP($D23,Sheet3!$A$1:'Sheet3'!$K$222,MATCH("Green",Sheet3!$A$1:$K$1,0),FALSE)&gt;0,VLOOKUP($D23,Sheet3!$A$1:'Sheet3'!$K$222,MATCH("Green",Sheet3!$A$1:$K$1,0),FALSE)*2,IF(VLOOKUP($D23,Sheet3!$A$1:'Sheet3'!$K$222,MATCH("White",Sheet3!$A$1:$K$1,0),FALSE)&gt;0,VLOOKUP($D23,Sheet3!$A$1:'Sheet3'!$K$222,MATCH("White",Sheet3!$A$1:$K$1,0),FALSE),IF(VLOOKUP($D23,Sheet3!$A$1:'Sheet3'!$K$222,MATCH("Yellow",Sheet3!$A$1:$K$1,0),FALSE)&gt;0,VLOOKUP($D23,Sheet3!$A$1:'Sheet3'!$K$222,MATCH("Yellow",Sheet3!$A$1:$K$1,0),FALSE)*2.5,0))))),0)/VLOOKUP($D23,Sheet3!$A$1:'Sheet3'!$K$222,MATCH("Challenge",Sheet3!$A$1:'Sheet3'!$K$1,0),FALSE),IFERROR(IF(VLOOKUP($D23,Sheet3!$A$1:'Sheet3'!$K$222,MATCH("Blue",Sheet3!$A$1:$K$1,0),FALSE)&gt;0,VLOOKUP($D23,Sheet3!$A$1:'Sheet3'!$K$222,MATCH("Blue",Sheet3!$A$1:$K$1,0),FALSE)*3,IF(VLOOKUP($D23,Sheet3!$A$1:'Sheet3'!$K$222,MATCH("Purple",Sheet3!$A$1:$K$1,0),FALSE)&gt;0,VLOOKUP($D23,Sheet3!$A$1:'Sheet3'!$K$222,MATCH("Purple",Sheet3!$A$1:$K$1,0),FALSE)*4,IF(VLOOKUP($D23,Sheet3!$A$1:'Sheet3'!$K$222,MATCH("Green",Sheet3!$A$1:$K$1,0),FALSE)&gt;0,VLOOKUP($D23,Sheet3!$A$1:'Sheet3'!$K$222,MATCH("Green",Sheet3!$A$1:$K$1,0),FALSE)*2,IF(VLOOKUP($D23,Sheet3!$A$1:'Sheet3'!$K$222,MATCH("White",Sheet3!$A$1:$K$1,0),FALSE)&gt;0,VLOOKUP($D23,Sheet3!$A$1:'Sheet3'!$K$222,MATCH("White",Sheet3!$A$1:$K$1,0),FALSE),IF(VLOOKUP($D23,Sheet3!$A$1:'Sheet3'!$K$222,MATCH("Yellow",Sheet3!$A$1:$K$1,0),FALSE)&gt;0,VLOOKUP($D23,Sheet3!$A$1:'Sheet3'!$K$222,MATCH("Yellow",Sheet3!$A$1:$K$1,0),FALSE)*2.5,0))))),0)),0)+IFERROR(IF(VLOOKUP($E23,Sheet3!$A$1:'Sheet3'!$K$222,MATCH("Challenge",Sheet3!$A$1:'Sheet3'!$K$1,0),FALSE)&gt;=1,IFERROR(IF(VLOOKUP($E23,Sheet3!$A$1:'Sheet3'!$K$222,MATCH("Blue",Sheet3!$A$1:$K$1,0),FALSE)&gt;0,VLOOKUP($E23,Sheet3!$A$1:'Sheet3'!$K$222,MATCH("Blue",Sheet3!$A$1:$K$1,0),FALSE)*3,IF(VLOOKUP($E23,Sheet3!$A$1:'Sheet3'!$K$222,MATCH("Purple",Sheet3!$A$1:$K$1,0),FALSE)&gt;0,VLOOKUP($E23,Sheet3!$A$1:'Sheet3'!$K$222,MATCH("Purple",Sheet3!$A$1:$K$1,0),FALSE)*4,IF(VLOOKUP($E23,Sheet3!$A$1:'Sheet3'!$K$222,MATCH("Green",Sheet3!$A$1:$K$1,0),FALSE)&gt;0,VLOOKUP($E23,Sheet3!$A$1:'Sheet3'!$K$222,MATCH("Green",Sheet3!$A$1:$K$1,0),FALSE)*2,IF(VLOOKUP($E23,Sheet3!$A$1:'Sheet3'!$K$222,MATCH("White",Sheet3!$A$1:$K$1,0),FALSE)&gt;0,VLOOKUP($E23,Sheet3!$A$1:'Sheet3'!$K$222,MATCH("White",Sheet3!$A$1:$K$1,0),FALSE),IF(VLOOKUP($E23,Sheet3!$A$1:'Sheet3'!$K$222,MATCH("Yellow",Sheet3!$A$1:$K$1,0),FALSE)&gt;0,VLOOKUP($E23,Sheet3!$A$1:'Sheet3'!$K$222,MATCH("Yellow",Sheet3!$A$1:$K$1,0),FALSE)*2.5,0))))),0)/VLOOKUP($E23,Sheet3!$A$1:'Sheet3'!$K$222,MATCH("Challenge",Sheet3!$A$1:'Sheet3'!$K$1,0),FALSE),IFERROR(IF(VLOOKUP($E23,Sheet3!$A$1:'Sheet3'!$K$222,MATCH("Blue",Sheet3!$A$1:$K$1,0),FALSE)&gt;0,VLOOKUP($E23,Sheet3!$A$1:'Sheet3'!$K$222,MATCH("Blue",Sheet3!$A$1:$K$1,0),FALSE)*3,IF(VLOOKUP($E23,Sheet3!$A$1:'Sheet3'!$K$222,MATCH("Purple",Sheet3!$A$1:$K$1,0),FALSE)&gt;0,VLOOKUP($E23,Sheet3!$A$1:'Sheet3'!$K$222,MATCH("Purple",Sheet3!$A$1:$K$1,0),FALSE)*4,IF(VLOOKUP($E23,Sheet3!$A$1:'Sheet3'!$K$222,MATCH("Green",Sheet3!$A$1:$K$1,0),FALSE)&gt;0,VLOOKUP($E23,Sheet3!$A$1:'Sheet3'!$K$222,MATCH("Green",Sheet3!$A$1:$K$1,0),FALSE)*2,IF(VLOOKUP($E23,Sheet3!$A$1:'Sheet3'!$K$222,MATCH("White",Sheet3!$A$1:$K$1,0),FALSE)&gt;0,VLOOKUP($E23,Sheet3!$A$1:'Sheet3'!$K$222,MATCH("White",Sheet3!$A$1:$K$1,0),FALSE),IF(VLOOKUP($E23,Sheet3!$A$1:'Sheet3'!$K$222,MATCH("Yellow",Sheet3!$A$1:$K$1,0),FALSE)&gt;0,VLOOKUP($E23,Sheet3!$A$1:'Sheet3'!$K$222,MATCH("Yellow",Sheet3!$A$1:$K$1,0),FALSE)*2.5,0))))),0)),0)</f>
        <v>18</v>
      </c>
      <c r="AC23">
        <f>IFERROR(IF(VLOOKUP($F23,Sheet3!$A$1:'Sheet3'!$K$222,MATCH("Challenge",Sheet3!$A$1:'Sheet3'!$K$1,0),FALSE)&gt;=1,IFERROR(IF(VLOOKUP($F23,Sheet3!$A$1:'Sheet3'!$K$222,MATCH("Blue",Sheet3!$A$1:$K$1,0),FALSE)&gt;0,VLOOKUP($F23,Sheet3!$A$1:'Sheet3'!$K$222,MATCH("Blue",Sheet3!$A$1:$K$1,0),FALSE)*3,IF(VLOOKUP($F23,Sheet3!$A$1:'Sheet3'!$K$222,MATCH("Purple",Sheet3!$A$1:$K$1,0),FALSE)&gt;0,VLOOKUP($F23,Sheet3!$A$1:'Sheet3'!$K$222,MATCH("Purple",Sheet3!$A$1:$K$1,0),FALSE)*4,IF(VLOOKUP($F23,Sheet3!$A$1:'Sheet3'!$K$222,MATCH("Green",Sheet3!$A$1:$K$1,0),FALSE)&gt;0,VLOOKUP($F23,Sheet3!$A$1:'Sheet3'!$K$222,MATCH("Green",Sheet3!$A$1:$K$1,0),FALSE)*2,IF(VLOOKUP($F23,Sheet3!$A$1:'Sheet3'!$K$222,MATCH("White",Sheet3!$A$1:$K$1,0),FALSE)&gt;0,VLOOKUP($F23,Sheet3!$A$1:'Sheet3'!$K$222,MATCH("White",Sheet3!$A$1:$K$1,0),FALSE),IF(VLOOKUP($F23,Sheet3!$A$1:'Sheet3'!$K$222,MATCH("Yellow",Sheet3!$A$1:$K$1,0),FALSE)&gt;0,VLOOKUP($F23,Sheet3!$A$1:'Sheet3'!$K$222,MATCH("Yellow",Sheet3!$A$1:$K$1,0),FALSE)*5,0))))),0)/VLOOKUP($F23,Sheet3!$A$1:'Sheet3'!$K$222,MATCH("Challenge",Sheet3!$A$1:'Sheet3'!$K$1,0),FALSE),IFERROR(IF(VLOOKUP($F23,Sheet3!$A$1:'Sheet3'!$K$222,MATCH("Blue",Sheet3!$A$1:$K$1,0),FALSE)&gt;0,VLOOKUP($F23,Sheet3!$A$1:'Sheet3'!$K$222,MATCH("Blue",Sheet3!$A$1:$K$1,0),FALSE)*3,IF(VLOOKUP($F23,Sheet3!$A$1:'Sheet3'!$K$222,MATCH("Purple",Sheet3!$A$1:$K$1,0),FALSE)&gt;0,VLOOKUP($F23,Sheet3!$A$1:'Sheet3'!$K$222,MATCH("Purple",Sheet3!$A$1:$K$1,0),FALSE)*4,IF(VLOOKUP($F23,Sheet3!$A$1:'Sheet3'!$K$222,MATCH("Green",Sheet3!$A$1:$K$1,0),FALSE)&gt;0,VLOOKUP($F23,Sheet3!$A$1:'Sheet3'!$K$222,MATCH("Green",Sheet3!$A$1:$K$1,0),FALSE)*2,IF(VLOOKUP($F23,Sheet3!$A$1:'Sheet3'!$K$222,MATCH("White",Sheet3!$A$1:$K$1,0),FALSE)&gt;0,VLOOKUP($F23,Sheet3!$A$1:'Sheet3'!$K$222,MATCH("White",Sheet3!$A$1:$K$1,0),FALSE),IF(VLOOKUP($F23,Sheet3!$A$1:'Sheet3'!$K$222,MATCH("Yellow",Sheet3!$A$1:$K$1,0),FALSE)&gt;0,VLOOKUP($F23,Sheet3!$A$1:'Sheet3'!$K$222,MATCH("Yellow",Sheet3!$A$1:$K$1,0),FALSE)*5,0))))),0)),0)+IFERROR(IF(VLOOKUP($G23,Sheet3!$A$1:'Sheet3'!$K$222,MATCH("Challenge",Sheet3!$A$1:'Sheet3'!$K$1,0),FALSE)&gt;=1,IFERROR(IF(VLOOKUP($G23,Sheet3!$A$1:'Sheet3'!$K$222,MATCH("Blue",Sheet3!$A$1:$K$1,0),FALSE)&gt;0,VLOOKUP($G23,Sheet3!$A$1:'Sheet3'!$K$222,MATCH("Blue",Sheet3!$A$1:$K$1,0),FALSE)*3,IF(VLOOKUP($G23,Sheet3!$A$1:'Sheet3'!$K$222,MATCH("Purple",Sheet3!$A$1:$K$1,0),FALSE)&gt;0,VLOOKUP($G23,Sheet3!$A$1:'Sheet3'!$K$222,MATCH("Purple",Sheet3!$A$1:$K$1,0),FALSE)*4,IF(VLOOKUP($G23,Sheet3!$A$1:'Sheet3'!$K$222,MATCH("Green",Sheet3!$A$1:$K$1,0),FALSE)&gt;0,VLOOKUP($G23,Sheet3!$A$1:'Sheet3'!$K$222,MATCH("Green",Sheet3!$A$1:$K$1,0),FALSE)*2,IF(VLOOKUP($G23,Sheet3!$A$1:'Sheet3'!$K$222,MATCH("White",Sheet3!$A$1:$K$1,0),FALSE)&gt;0,VLOOKUP($G23,Sheet3!$A$1:'Sheet3'!$K$222,MATCH("White",Sheet3!$A$1:$K$1,0),FALSE),IF(VLOOKUP($G23,Sheet3!$A$1:'Sheet3'!$K$222,MATCH("Yellow",Sheet3!$A$1:$K$1,0),FALSE)&gt;0,VLOOKUP($G23,Sheet3!$A$1:'Sheet3'!$K$222,MATCH("Yellow",Sheet3!$A$1:$K$1,0),FALSE)*5,0))))),0)/VLOOKUP($G23,Sheet3!$A$1:'Sheet3'!$K$222,MATCH("Challenge",Sheet3!$A$1:'Sheet3'!$K$1,0),FALSE),IFERROR(IF(VLOOKUP($G23,Sheet3!$A$1:'Sheet3'!$K$222,MATCH("Blue",Sheet3!$A$1:$K$1,0),FALSE)&gt;0,VLOOKUP($G23,Sheet3!$A$1:'Sheet3'!$K$222,MATCH("Blue",Sheet3!$A$1:$K$1,0),FALSE)*3,IF(VLOOKUP($G23,Sheet3!$A$1:'Sheet3'!$K$222,MATCH("Purple",Sheet3!$A$1:$K$1,0),FALSE)&gt;0,VLOOKUP($G23,Sheet3!$A$1:'Sheet3'!$K$222,MATCH("Purple",Sheet3!$A$1:$K$1,0),FALSE)*4,IF(VLOOKUP($G23,Sheet3!$A$1:'Sheet3'!$K$222,MATCH("Green",Sheet3!$A$1:$K$1,0),FALSE)&gt;0,VLOOKUP($G23,Sheet3!$A$1:'Sheet3'!$K$222,MATCH("Green",Sheet3!$A$1:$K$1,0),FALSE)*2,IF(VLOOKUP($G23,Sheet3!$A$1:'Sheet3'!$K$222,MATCH("White",Sheet3!$A$1:$K$1,0),FALSE)&gt;0,VLOOKUP($G23,Sheet3!$A$1:'Sheet3'!$K$222,MATCH("White",Sheet3!$A$1:$K$1,0),FALSE),IF(VLOOKUP($G23,Sheet3!$A$1:'Sheet3'!$K$222,MATCH("Yellow",Sheet3!$A$1:$K$1,0),FALSE)&gt;0,VLOOKUP($G23,Sheet3!$A$1:'Sheet3'!$K$222,MATCH("Yellow",Sheet3!$A$1:$K$1,0),FALSE)*5,0))))),0)),0)</f>
        <v>2</v>
      </c>
      <c r="AD23">
        <f>IFERROR(IF(VLOOKUP($H23,Sheet3!$A$1:'Sheet3'!$K$222,MATCH("Challenge",Sheet3!$A$1:'Sheet3'!$K$1,0),FALSE)&gt;=1,IFERROR(IF(VLOOKUP($H23,Sheet3!$A$1:'Sheet3'!$K$222,MATCH("Blue",Sheet3!$A$1:$K$1,0),FALSE)&gt;0,VLOOKUP($H23,Sheet3!$A$1:'Sheet3'!$K$222,MATCH("Blue",Sheet3!$A$1:$K$1,0),FALSE)*3,IF(VLOOKUP($H23,Sheet3!$A$1:'Sheet3'!$K$222,MATCH("Purple",Sheet3!$A$1:$K$1,0),FALSE)&gt;0,VLOOKUP($H23,Sheet3!$A$1:'Sheet3'!$K$222,MATCH("Purple",Sheet3!$A$1:$K$1,0),FALSE)*4,IF(VLOOKUP($H23,Sheet3!$A$1:'Sheet3'!$K$222,MATCH("Green",Sheet3!$A$1:$K$1,0),FALSE)&gt;0,VLOOKUP($H23,Sheet3!$A$1:'Sheet3'!$K$222,MATCH("Green",Sheet3!$A$1:$K$1,0),FALSE)*2,IF(VLOOKUP($H23,Sheet3!$A$1:'Sheet3'!$K$222,MATCH("White",Sheet3!$A$1:$K$1,0),FALSE)&gt;0,VLOOKUP($H23,Sheet3!$A$1:'Sheet3'!$K$222,MATCH("White",Sheet3!$A$1:$K$1,0),FALSE),IF(VLOOKUP($H23,Sheet3!$A$1:'Sheet3'!$K$222,MATCH("Yellow",Sheet3!$A$1:$K$1,0),FALSE)&gt;0,VLOOKUP($H23,Sheet3!$A$1:'Sheet3'!$K$222,MATCH("Yellow",Sheet3!$A$1:$K$1,0),FALSE)*5,0))))),0)/VLOOKUP($H23,Sheet3!$A$1:'Sheet3'!$K$222,MATCH("Challenge",Sheet3!$A$1:'Sheet3'!$K$1,0),FALSE),IFERROR(IF(VLOOKUP($H23,Sheet3!$A$1:'Sheet3'!$K$222,MATCH("Blue",Sheet3!$A$1:$K$1,0),FALSE)&gt;0,VLOOKUP($H23,Sheet3!$A$1:'Sheet3'!$K$222,MATCH("Blue",Sheet3!$A$1:$K$1,0),FALSE)*3,IF(VLOOKUP($H23,Sheet3!$A$1:'Sheet3'!$K$222,MATCH("Purple",Sheet3!$A$1:$K$1,0),FALSE)&gt;0,VLOOKUP($H23,Sheet3!$A$1:'Sheet3'!$K$222,MATCH("Purple",Sheet3!$A$1:$K$1,0),FALSE)*4,IF(VLOOKUP($H23,Sheet3!$A$1:'Sheet3'!$K$222,MATCH("Green",Sheet3!$A$1:$K$1,0),FALSE)&gt;0,VLOOKUP($H23,Sheet3!$A$1:'Sheet3'!$K$222,MATCH("Green",Sheet3!$A$1:$K$1,0),FALSE)*2,IF(VLOOKUP($H23,Sheet3!$A$1:'Sheet3'!$K$222,MATCH("White",Sheet3!$A$1:$K$1,0),FALSE)&gt;0,VLOOKUP($H23,Sheet3!$A$1:'Sheet3'!$K$222,MATCH("White",Sheet3!$A$1:$K$1,0),FALSE),IF(VLOOKUP($H23,Sheet3!$A$1:'Sheet3'!$K$222,MATCH("Yellow",Sheet3!$A$1:$K$1,0),FALSE)&gt;0,VLOOKUP($H23,Sheet3!$A$1:'Sheet3'!$K$222,MATCH("Yellow",Sheet3!$A$1:$K$1,0),FALSE)*5,0))))),0)),0)+IFERROR(IF(VLOOKUP($I23,Sheet3!$A$1:'Sheet3'!$K$222,MATCH("Challenge",Sheet3!$A$1:'Sheet3'!$K$1,0),FALSE)&gt;=1,IFERROR(IF(VLOOKUP($I23,Sheet3!$A$1:'Sheet3'!$K$222,MATCH("Blue",Sheet3!$A$1:$K$1,0),FALSE)&gt;0,VLOOKUP($I23,Sheet3!$A$1:'Sheet3'!$K$222,MATCH("Blue",Sheet3!$A$1:$K$1,0),FALSE)*3,IF(VLOOKUP($I23,Sheet3!$A$1:'Sheet3'!$K$222,MATCH("Purple",Sheet3!$A$1:$K$1,0),FALSE)&gt;0,VLOOKUP($I23,Sheet3!$A$1:'Sheet3'!$K$222,MATCH("Purple",Sheet3!$A$1:$K$1,0),FALSE)*4,IF(VLOOKUP($I23,Sheet3!$A$1:'Sheet3'!$K$222,MATCH("Green",Sheet3!$A$1:$K$1,0),FALSE)&gt;0,VLOOKUP($I23,Sheet3!$A$1:'Sheet3'!$K$222,MATCH("Green",Sheet3!$A$1:$K$1,0),FALSE)*2,IF(VLOOKUP($I23,Sheet3!$A$1:'Sheet3'!$K$222,MATCH("White",Sheet3!$A$1:$K$1,0),FALSE)&gt;0,VLOOKUP($I23,Sheet3!$A$1:'Sheet3'!$K$222,MATCH("White",Sheet3!$A$1:$K$1,0),FALSE),IF(VLOOKUP($I23,Sheet3!$A$1:'Sheet3'!$K$222,MATCH("Yellow",Sheet3!$A$1:$K$1,0),FALSE)&gt;0,VLOOKUP($I23,Sheet3!$A$1:'Sheet3'!$K$222,MATCH("Yellow",Sheet3!$A$1:$K$1,0),FALSE)*5,0))))),0)/VLOOKUP($I23,Sheet3!$A$1:'Sheet3'!$K$222,MATCH("Challenge",Sheet3!$A$1:'Sheet3'!$K$1,0),FALSE),IFERROR(IF(VLOOKUP($I23,Sheet3!$A$1:'Sheet3'!$K$222,MATCH("Blue",Sheet3!$A$1:$K$1,0),FALSE)&gt;0,VLOOKUP($I23,Sheet3!$A$1:'Sheet3'!$K$222,MATCH("Blue",Sheet3!$A$1:$K$1,0),FALSE)*3,IF(VLOOKUP($I23,Sheet3!$A$1:'Sheet3'!$K$222,MATCH("Purple",Sheet3!$A$1:$K$1,0),FALSE)&gt;0,VLOOKUP($I23,Sheet3!$A$1:'Sheet3'!$K$222,MATCH("Purple",Sheet3!$A$1:$K$1,0),FALSE)*4,IF(VLOOKUP($I23,Sheet3!$A$1:'Sheet3'!$K$222,MATCH("Green",Sheet3!$A$1:$K$1,0),FALSE)&gt;0,VLOOKUP($I23,Sheet3!$A$1:'Sheet3'!$K$222,MATCH("Green",Sheet3!$A$1:$K$1,0),FALSE)*2,IF(VLOOKUP($I23,Sheet3!$A$1:'Sheet3'!$K$222,MATCH("White",Sheet3!$A$1:$K$1,0),FALSE)&gt;0,VLOOKUP($I23,Sheet3!$A$1:'Sheet3'!$K$222,MATCH("White",Sheet3!$A$1:$K$1,0),FALSE),IF(VLOOKUP($I23,Sheet3!$A$1:'Sheet3'!$K$222,MATCH("Yellow",Sheet3!$A$1:$K$1,0),FALSE)&gt;0,VLOOKUP($I23,Sheet3!$A$1:'Sheet3'!$K$222,MATCH("Yellow",Sheet3!$A$1:$K$1,0),FALSE)*5,0))))),0)),0)</f>
        <v>0</v>
      </c>
      <c r="AE23">
        <f>IFERROR(IF(VLOOKUP($J23,Sheet3!$A$1:'Sheet3'!$K$222,MATCH("Challenge",Sheet3!$A$1:'Sheet3'!$K$1,0),FALSE)&gt;=1,IFERROR(IF(VLOOKUP($J23,Sheet3!$A$1:'Sheet3'!$K$222,MATCH("Blue",Sheet3!$A$1:$K$1,0),FALSE)&gt;0,VLOOKUP($J23,Sheet3!$A$1:'Sheet3'!$K$222,MATCH("Blue",Sheet3!$A$1:$K$1,0),FALSE)*3,IF(VLOOKUP($J23,Sheet3!$A$1:'Sheet3'!$K$222,MATCH("Purple",Sheet3!$A$1:$K$1,0),FALSE)&gt;0,VLOOKUP($J23,Sheet3!$A$1:'Sheet3'!$K$222,MATCH("Purple",Sheet3!$A$1:$K$1,0),FALSE)*4,IF(VLOOKUP($J23,Sheet3!$A$1:'Sheet3'!$K$222,MATCH("Green",Sheet3!$A$1:$K$1,0),FALSE)&gt;0,VLOOKUP($J23,Sheet3!$A$1:'Sheet3'!$K$222,MATCH("Green",Sheet3!$A$1:$K$1,0),FALSE)*2,IF(VLOOKUP($J23,Sheet3!$A$1:'Sheet3'!$K$222,MATCH("White",Sheet3!$A$1:$K$1,0),FALSE)&gt;0,VLOOKUP($J23,Sheet3!$A$1:'Sheet3'!$K$222,MATCH("White",Sheet3!$A$1:$K$1,0),FALSE),IF(VLOOKUP($J23,Sheet3!$A$1:'Sheet3'!$K$222,MATCH("Yellow",Sheet3!$A$1:$K$1,0),FALSE)&gt;0,VLOOKUP($J23,Sheet3!$A$1:'Sheet3'!$K$222,MATCH("Yellow",Sheet3!$A$1:$K$1,0),FALSE)*5,0))))),0)/VLOOKUP($J23,Sheet3!$A$1:'Sheet3'!$K$222,MATCH("Challenge",Sheet3!$A$1:'Sheet3'!$K$1,0),FALSE),IFERROR(IF(VLOOKUP($J23,Sheet3!$A$1:'Sheet3'!$K$222,MATCH("Blue",Sheet3!$A$1:$K$1,0),FALSE)&gt;0,VLOOKUP($J23,Sheet3!$A$1:'Sheet3'!$K$222,MATCH("Blue",Sheet3!$A$1:$K$1,0),FALSE)*3,IF(VLOOKUP($J23,Sheet3!$A$1:'Sheet3'!$K$222,MATCH("Purple",Sheet3!$A$1:$K$1,0),FALSE)&gt;0,VLOOKUP($J23,Sheet3!$A$1:'Sheet3'!$K$222,MATCH("Purple",Sheet3!$A$1:$K$1,0),FALSE)*4,IF(VLOOKUP($J23,Sheet3!$A$1:'Sheet3'!$K$222,MATCH("Green",Sheet3!$A$1:$K$1,0),FALSE)&gt;0,VLOOKUP($J23,Sheet3!$A$1:'Sheet3'!$K$222,MATCH("Green",Sheet3!$A$1:$K$1,0),FALSE)*2,IF(VLOOKUP($J23,Sheet3!$A$1:'Sheet3'!$K$222,MATCH("White",Sheet3!$A$1:$K$1,0),FALSE)&gt;0,VLOOKUP($J23,Sheet3!$A$1:'Sheet3'!$K$222,MATCH("White",Sheet3!$A$1:$K$1,0),FALSE),IF(VLOOKUP($J23,Sheet3!$A$1:'Sheet3'!$K$222,MATCH("Yellow",Sheet3!$A$1:$K$1,0),FALSE)&gt;0,VLOOKUP($J23,Sheet3!$A$1:'Sheet3'!$K$222,MATCH("Yellow",Sheet3!$A$1:$K$1,0),FALSE)*5,0))))),0)),0)+IFERROR(IF(VLOOKUP($K23,Sheet3!$A$1:'Sheet3'!$K$222,MATCH("Challenge",Sheet3!$A$1:'Sheet3'!$K$1,0),FALSE)&gt;=1,IFERROR(IF(VLOOKUP($K23,Sheet3!$A$1:'Sheet3'!$K$222,MATCH("Blue",Sheet3!$A$1:$K$1,0),FALSE)&gt;0,VLOOKUP($K23,Sheet3!$A$1:'Sheet3'!$K$222,MATCH("Blue",Sheet3!$A$1:$K$1,0),FALSE)*3,IF(VLOOKUP($K23,Sheet3!$A$1:'Sheet3'!$K$222,MATCH("Purple",Sheet3!$A$1:$K$1,0),FALSE)&gt;0,VLOOKUP($K23,Sheet3!$A$1:'Sheet3'!$K$222,MATCH("Purple",Sheet3!$A$1:$K$1,0),FALSE)*4,IF(VLOOKUP($K23,Sheet3!$A$1:'Sheet3'!$K$222,MATCH("Green",Sheet3!$A$1:$K$1,0),FALSE)&gt;0,VLOOKUP($K23,Sheet3!$A$1:'Sheet3'!$K$222,MATCH("Green",Sheet3!$A$1:$K$1,0),FALSE)*2,IF(VLOOKUP($K23,Sheet3!$A$1:'Sheet3'!$K$222,MATCH("White",Sheet3!$A$1:$K$1,0),FALSE)&gt;0,VLOOKUP($K23,Sheet3!$A$1:'Sheet3'!$K$222,MATCH("White",Sheet3!$A$1:$K$1,0),FALSE),IF(VLOOKUP($K23,Sheet3!$A$1:'Sheet3'!$K$222,MATCH("Yellow",Sheet3!$A$1:$K$1,0),FALSE)&gt;0,VLOOKUP($K23,Sheet3!$A$1:'Sheet3'!$K$222,MATCH("Yellow",Sheet3!$A$1:$K$1,0),FALSE)*5,0))))),0)/VLOOKUP($K23,Sheet3!$A$1:'Sheet3'!$K$222,MATCH("Challenge",Sheet3!$A$1:'Sheet3'!$K$1,0),FALSE),IFERROR(IF(VLOOKUP($K23,Sheet3!$A$1:'Sheet3'!$K$222,MATCH("Blue",Sheet3!$A$1:$K$1,0),FALSE)&gt;0,VLOOKUP($K23,Sheet3!$A$1:'Sheet3'!$K$222,MATCH("Blue",Sheet3!$A$1:$K$1,0),FALSE)*3,IF(VLOOKUP($K23,Sheet3!$A$1:'Sheet3'!$K$222,MATCH("Purple",Sheet3!$A$1:$K$1,0),FALSE)&gt;0,VLOOKUP($K23,Sheet3!$A$1:'Sheet3'!$K$222,MATCH("Purple",Sheet3!$A$1:$K$1,0),FALSE)*4,IF(VLOOKUP($K23,Sheet3!$A$1:'Sheet3'!$K$222,MATCH("Green",Sheet3!$A$1:$K$1,0),FALSE)&gt;0,VLOOKUP($K23,Sheet3!$A$1:'Sheet3'!$K$222,MATCH("Green",Sheet3!$A$1:$K$1,0),FALSE)*2,IF(VLOOKUP($K23,Sheet3!$A$1:'Sheet3'!$K$222,MATCH("White",Sheet3!$A$1:$K$1,0),FALSE)&gt;0,VLOOKUP($K23,Sheet3!$A$1:'Sheet3'!$K$222,MATCH("White",Sheet3!$A$1:$K$1,0),FALSE),IF(VLOOKUP($K23,Sheet3!$A$1:'Sheet3'!$K$222,MATCH("Yellow",Sheet3!$A$1:$K$1,0),FALSE)&gt;0,VLOOKUP($K23,Sheet3!$A$1:'Sheet3'!$K$222,MATCH("Yellow",Sheet3!$A$1:$K$1,0),FALSE)*5,0))))),0)),0)</f>
        <v>0</v>
      </c>
      <c r="AF23">
        <f>IFERROR(IF(VLOOKUP($L23,Sheet3!$A$1:'Sheet3'!$K$222,MATCH("Challenge",Sheet3!$A$1:'Sheet3'!$K$1,0),FALSE)&gt;=1,IFERROR(IF(VLOOKUP($L23,Sheet3!$A$1:'Sheet3'!$K$222,MATCH("Blue",Sheet3!$A$1:$K$1,0),FALSE)&gt;0,VLOOKUP($L23,Sheet3!$A$1:'Sheet3'!$K$222,MATCH("Blue",Sheet3!$A$1:$K$1,0),FALSE)*3,IF(VLOOKUP($L23,Sheet3!$A$1:'Sheet3'!$K$222,MATCH("Purple",Sheet3!$A$1:$K$1,0),FALSE)&gt;0,VLOOKUP($L23,Sheet3!$A$1:'Sheet3'!$K$222,MATCH("Purple",Sheet3!$A$1:$K$1,0),FALSE)*4,IF(VLOOKUP($L23,Sheet3!$A$1:'Sheet3'!$K$222,MATCH("Green",Sheet3!$A$1:$K$1,0),FALSE)&gt;0,VLOOKUP($L23,Sheet3!$A$1:'Sheet3'!$K$222,MATCH("Green",Sheet3!$A$1:$K$1,0),FALSE)*2,IF(VLOOKUP($L23,Sheet3!$A$1:'Sheet3'!$K$222,MATCH("White",Sheet3!$A$1:$K$1,0),FALSE)&gt;0,VLOOKUP($L23,Sheet3!$A$1:'Sheet3'!$K$222,MATCH("White",Sheet3!$A$1:$K$1,0),FALSE),IF(VLOOKUP($L23,Sheet3!$A$1:'Sheet3'!$K$222,MATCH("Yellow",Sheet3!$A$1:$K$1,0),FALSE)&gt;0,VLOOKUP($L23,Sheet3!$A$1:'Sheet3'!$K$222,MATCH("Yellow",Sheet3!$A$1:$K$1,0),FALSE)*5,0))))),0)/VLOOKUP($L23,Sheet3!$A$1:'Sheet3'!$K$222,MATCH("Challenge",Sheet3!$A$1:'Sheet3'!$K$1,0),FALSE),IFERROR(IF(VLOOKUP($L23,Sheet3!$A$1:'Sheet3'!$K$222,MATCH("Blue",Sheet3!$A$1:$K$1,0),FALSE)&gt;0,VLOOKUP($L23,Sheet3!$A$1:'Sheet3'!$K$222,MATCH("Blue",Sheet3!$A$1:$K$1,0),FALSE)*3,IF(VLOOKUP($L23,Sheet3!$A$1:'Sheet3'!$K$222,MATCH("Purple",Sheet3!$A$1:$K$1,0),FALSE)&gt;0,VLOOKUP($L23,Sheet3!$A$1:'Sheet3'!$K$222,MATCH("Purple",Sheet3!$A$1:$K$1,0),FALSE)*4,IF(VLOOKUP($L23,Sheet3!$A$1:'Sheet3'!$K$222,MATCH("Green",Sheet3!$A$1:$K$1,0),FALSE)&gt;0,VLOOKUP($L23,Sheet3!$A$1:'Sheet3'!$K$222,MATCH("Green",Sheet3!$A$1:$K$1,0),FALSE)*2,IF(VLOOKUP($L23,Sheet3!$A$1:'Sheet3'!$K$222,MATCH("White",Sheet3!$A$1:$K$1,0),FALSE)&gt;0,VLOOKUP($L23,Sheet3!$A$1:'Sheet3'!$K$222,MATCH("White",Sheet3!$A$1:$K$1,0),FALSE),IF(VLOOKUP($L23,Sheet3!$A$1:'Sheet3'!$K$222,MATCH("Yellow",Sheet3!$A$1:$K$1,0),FALSE)&gt;0,VLOOKUP($L23,Sheet3!$A$1:'Sheet3'!$K$222,MATCH("Yellow",Sheet3!$A$1:$K$1,0),FALSE)*5,0))))),0)),0)+IFERROR(IF(VLOOKUP($M23,Sheet3!$A$1:'Sheet3'!$K$222,MATCH("Challenge",Sheet3!$A$1:'Sheet3'!$K$1,0),FALSE)&gt;=1,IFERROR(IF(VLOOKUP($M23,Sheet3!$A$1:'Sheet3'!$K$222,MATCH("Blue",Sheet3!$A$1:$K$1,0),FALSE)&gt;0,VLOOKUP($M23,Sheet3!$A$1:'Sheet3'!$K$222,MATCH("Blue",Sheet3!$A$1:$K$1,0),FALSE)*3,IF(VLOOKUP($M23,Sheet3!$A$1:'Sheet3'!$K$222,MATCH("Purple",Sheet3!$A$1:$K$1,0),FALSE)&gt;0,VLOOKUP($M23,Sheet3!$A$1:'Sheet3'!$K$222,MATCH("Purple",Sheet3!$A$1:$K$1,0),FALSE)*4,IF(VLOOKUP($M23,Sheet3!$A$1:'Sheet3'!$K$222,MATCH("Green",Sheet3!$A$1:$K$1,0),FALSE)&gt;0,VLOOKUP($M23,Sheet3!$A$1:'Sheet3'!$K$222,MATCH("Green",Sheet3!$A$1:$K$1,0),FALSE)*2,IF(VLOOKUP($M23,Sheet3!$A$1:'Sheet3'!$K$222,MATCH("White",Sheet3!$A$1:$K$1,0),FALSE)&gt;0,VLOOKUP($M23,Sheet3!$A$1:'Sheet3'!$K$222,MATCH("White",Sheet3!$A$1:$K$1,0),FALSE),IF(VLOOKUP($M23,Sheet3!$A$1:'Sheet3'!$K$222,MATCH("Yellow",Sheet3!$A$1:$K$1,0),FALSE)&gt;0,VLOOKUP($M23,Sheet3!$A$1:'Sheet3'!$K$222,MATCH("Yellow",Sheet3!$A$1:$K$1,0),FALSE)*5,0))))),0)/VLOOKUP($M23,Sheet3!$A$1:'Sheet3'!$K$222,MATCH("Challenge",Sheet3!$A$1:'Sheet3'!$K$1,0),FALSE),IFERROR(IF(VLOOKUP($M23,Sheet3!$A$1:'Sheet3'!$K$222,MATCH("Blue",Sheet3!$A$1:$K$1,0),FALSE)&gt;0,VLOOKUP($M23,Sheet3!$A$1:'Sheet3'!$K$222,MATCH("Blue",Sheet3!$A$1:$K$1,0),FALSE)*3,IF(VLOOKUP($M23,Sheet3!$A$1:'Sheet3'!$K$222,MATCH("Purple",Sheet3!$A$1:$K$1,0),FALSE)&gt;0,VLOOKUP($M23,Sheet3!$A$1:'Sheet3'!$K$222,MATCH("Purple",Sheet3!$A$1:$K$1,0),FALSE)*4,IF(VLOOKUP($M23,Sheet3!$A$1:'Sheet3'!$K$222,MATCH("Green",Sheet3!$A$1:$K$1,0),FALSE)&gt;0,VLOOKUP($M23,Sheet3!$A$1:'Sheet3'!$K$222,MATCH("Green",Sheet3!$A$1:$K$1,0),FALSE)*2,IF(VLOOKUP($M23,Sheet3!$A$1:'Sheet3'!$K$222,MATCH("White",Sheet3!$A$1:$K$1,0),FALSE)&gt;0,VLOOKUP($M23,Sheet3!$A$1:'Sheet3'!$K$222,MATCH("White",Sheet3!$A$1:$K$1,0),FALSE),IF(VLOOKUP($M23,Sheet3!$A$1:'Sheet3'!$K$222,MATCH("Yellow",Sheet3!$A$1:$K$1,0),FALSE)&gt;0,VLOOKUP($M23,Sheet3!$A$1:'Sheet3'!$K$222,MATCH("Yellow",Sheet3!$A$1:$K$1,0),FALSE)*5,0))))),0)),0)</f>
        <v>0</v>
      </c>
      <c r="AG23">
        <f>IFERROR(IF(VLOOKUP($N23,Sheet3!$A$1:'Sheet3'!$K$222,MATCH("Challenge",Sheet3!$A$1:'Sheet3'!$K$1,0),FALSE)&gt;=1,IFERROR(IF(VLOOKUP($N23,Sheet3!$A$1:'Sheet3'!$K$222,MATCH("Blue",Sheet3!$A$1:$K$1,0),FALSE)&gt;0,VLOOKUP($N23,Sheet3!$A$1:'Sheet3'!$K$222,MATCH("Blue",Sheet3!$A$1:$K$1,0),FALSE)*3,IF(VLOOKUP($N23,Sheet3!$A$1:'Sheet3'!$K$222,MATCH("Purple",Sheet3!$A$1:$K$1,0),FALSE)&gt;0,VLOOKUP($N23,Sheet3!$A$1:'Sheet3'!$K$222,MATCH("Purple",Sheet3!$A$1:$K$1,0),FALSE)*4,IF(VLOOKUP($N23,Sheet3!$A$1:'Sheet3'!$K$222,MATCH("Green",Sheet3!$A$1:$K$1,0),FALSE)&gt;0,VLOOKUP($N23,Sheet3!$A$1:'Sheet3'!$K$222,MATCH("Green",Sheet3!$A$1:$K$1,0),FALSE)*2,IF(VLOOKUP($N23,Sheet3!$A$1:'Sheet3'!$K$222,MATCH("White",Sheet3!$A$1:$K$1,0),FALSE)&gt;0,VLOOKUP($N23,Sheet3!$A$1:'Sheet3'!$K$222,MATCH("White",Sheet3!$A$1:$K$1,0),FALSE),IF(VLOOKUP($N23,Sheet3!$A$1:'Sheet3'!$K$222,MATCH("Yellow",Sheet3!$A$1:$K$1,0),FALSE)&gt;0,VLOOKUP($N23,Sheet3!$A$1:'Sheet3'!$K$222,MATCH("Yellow",Sheet3!$A$1:$K$1,0),FALSE)*5,0))))),0)/VLOOKUP($N23,Sheet3!$A$1:'Sheet3'!$K$222,MATCH("Challenge",Sheet3!$A$1:'Sheet3'!$K$1,0),FALSE),IFERROR(IF(VLOOKUP($N23,Sheet3!$A$1:'Sheet3'!$K$222,MATCH("Blue",Sheet3!$A$1:$K$1,0),FALSE)&gt;0,VLOOKUP($N23,Sheet3!$A$1:'Sheet3'!$K$222,MATCH("Blue",Sheet3!$A$1:$K$1,0),FALSE)*3,IF(VLOOKUP($N23,Sheet3!$A$1:'Sheet3'!$K$222,MATCH("Purple",Sheet3!$A$1:$K$1,0),FALSE)&gt;0,VLOOKUP($N23,Sheet3!$A$1:'Sheet3'!$K$222,MATCH("Purple",Sheet3!$A$1:$K$1,0),FALSE)*4,IF(VLOOKUP($N23,Sheet3!$A$1:'Sheet3'!$K$222,MATCH("Green",Sheet3!$A$1:$K$1,0),FALSE)&gt;0,VLOOKUP($N23,Sheet3!$A$1:'Sheet3'!$K$222,MATCH("Green",Sheet3!$A$1:$K$1,0),FALSE)*2,IF(VLOOKUP($N23,Sheet3!$A$1:'Sheet3'!$K$222,MATCH("White",Sheet3!$A$1:$K$1,0),FALSE)&gt;0,VLOOKUP($N23,Sheet3!$A$1:'Sheet3'!$K$222,MATCH("White",Sheet3!$A$1:$K$1,0),FALSE),IF(VLOOKUP($N23,Sheet3!$A$1:'Sheet3'!$K$222,MATCH("Yellow",Sheet3!$A$1:$K$1,0),FALSE)&gt;0,VLOOKUP($N23,Sheet3!$A$1:'Sheet3'!$K$222,MATCH("Yellow",Sheet3!$A$1:$K$1,0),FALSE)*5,0))))),0)),0)+IFERROR(IF(VLOOKUP($O23,Sheet3!$A$1:'Sheet3'!$K$222,MATCH("Challenge",Sheet3!$A$1:'Sheet3'!$K$1,0),FALSE)&gt;=1,IFERROR(IF(VLOOKUP($O23,Sheet3!$A$1:'Sheet3'!$K$222,MATCH("Blue",Sheet3!$A$1:$K$1,0),FALSE)&gt;0,VLOOKUP($O23,Sheet3!$A$1:'Sheet3'!$K$222,MATCH("Blue",Sheet3!$A$1:$K$1,0),FALSE)*3,IF(VLOOKUP($O23,Sheet3!$A$1:'Sheet3'!$K$222,MATCH("Purple",Sheet3!$A$1:$K$1,0),FALSE)&gt;0,VLOOKUP($O23,Sheet3!$A$1:'Sheet3'!$K$222,MATCH("Purple",Sheet3!$A$1:$K$1,0),FALSE)*4,IF(VLOOKUP($O23,Sheet3!$A$1:'Sheet3'!$K$222,MATCH("Green",Sheet3!$A$1:$K$1,0),FALSE)&gt;0,VLOOKUP($O23,Sheet3!$A$1:'Sheet3'!$K$222,MATCH("Green",Sheet3!$A$1:$K$1,0),FALSE)*2,IF(VLOOKUP($O23,Sheet3!$A$1:'Sheet3'!$K$222,MATCH("White",Sheet3!$A$1:$K$1,0),FALSE)&gt;0,VLOOKUP($O23,Sheet3!$A$1:'Sheet3'!$K$222,MATCH("White",Sheet3!$A$1:$K$1,0),FALSE),IF(VLOOKUP($O23,Sheet3!$A$1:'Sheet3'!$K$222,MATCH("Yellow",Sheet3!$A$1:$K$1,0),FALSE)&gt;0,VLOOKUP($O23,Sheet3!$A$1:'Sheet3'!$K$222,MATCH("Yellow",Sheet3!$A$1:$K$1,0),FALSE)*5,0))))),0)/VLOOKUP($O23,Sheet3!$A$1:'Sheet3'!$K$222,MATCH("Challenge",Sheet3!$A$1:'Sheet3'!$K$1,0),FALSE),IFERROR(IF(VLOOKUP($O23,Sheet3!$A$1:'Sheet3'!$K$222,MATCH("Blue",Sheet3!$A$1:$K$1,0),FALSE)&gt;0,VLOOKUP($O23,Sheet3!$A$1:'Sheet3'!$K$222,MATCH("Blue",Sheet3!$A$1:$K$1,0),FALSE)*3,IF(VLOOKUP($O23,Sheet3!$A$1:'Sheet3'!$K$222,MATCH("Purple",Sheet3!$A$1:$K$1,0),FALSE)&gt;0,VLOOKUP($O23,Sheet3!$A$1:'Sheet3'!$K$222,MATCH("Purple",Sheet3!$A$1:$K$1,0),FALSE)*4,IF(VLOOKUP($O23,Sheet3!$A$1:'Sheet3'!$K$222,MATCH("Green",Sheet3!$A$1:$K$1,0),FALSE)&gt;0,VLOOKUP($O23,Sheet3!$A$1:'Sheet3'!$K$222,MATCH("Green",Sheet3!$A$1:$K$1,0),FALSE)*2,IF(VLOOKUP($O23,Sheet3!$A$1:'Sheet3'!$K$222,MATCH("White",Sheet3!$A$1:$K$1,0),FALSE)&gt;0,VLOOKUP($O23,Sheet3!$A$1:'Sheet3'!$K$222,MATCH("White",Sheet3!$A$1:$K$1,0),FALSE),IF(VLOOKUP($O23,Sheet3!$A$1:'Sheet3'!$K$222,MATCH("Yellow",Sheet3!$A$1:$K$1,0),FALSE)&gt;0,VLOOKUP($O23,Sheet3!$A$1:'Sheet3'!$K$222,MATCH("Yellow",Sheet3!$A$1:$K$1,0),FALSE)*5,0))))),0)),0)</f>
        <v>0</v>
      </c>
      <c r="AH23">
        <f>VLOOKUP($D23,Sheet3!$A$1:'Sheet3'!$K$222,4,FALSE)</f>
        <v>0</v>
      </c>
      <c r="AI23">
        <f>VLOOKUP($D23,Sheet3!$A$1:'Sheet3'!$K$222,5,FALSE)</f>
        <v>0</v>
      </c>
    </row>
    <row r="24" spans="1:35" x14ac:dyDescent="0.25">
      <c r="A24" t="s">
        <v>58</v>
      </c>
      <c r="B24">
        <f>INDEX('Ingredients(Full)'!$A$1:$AA$180,MATCH(Score!$A24,'Ingredients(Full)'!$A$1:$A$180,0),MATCH(Score!B$1,'Ingredients(Full)'!$A$1:$AA$1,0))</f>
        <v>2</v>
      </c>
      <c r="C24">
        <f t="shared" si="0"/>
        <v>400</v>
      </c>
      <c r="D24" t="str">
        <f>IF(D$1&lt;=$B24,INDEX('Ingredients(Full)'!$A$1:$AA$180,MATCH(Score!$A24,'Ingredients(Full)'!$A$1:$A$180,0),MATCH(Score!D$1,'Ingredients(Full)'!$A$1:$AA$1,0)),"")</f>
        <v>Mk 10 BlasTech Weapon Mod Salvage</v>
      </c>
      <c r="E24" t="str">
        <f>IF(E$1&lt;=$B24,INDEX('Ingredients(Full)'!$A$1:$AA$140,MATCH(Score!$A24,'Ingredients(Full)'!$A$1:$A$140,0),MATCH(Score!E$1,'Ingredients(Full)'!$A$1:$AA$1,0)),"")</f>
        <v>Mk 10 BlasTech Weapon Mod Component</v>
      </c>
      <c r="F24" t="str">
        <f>IF(F$1&lt;=$B24,INDEX('Ingredients(Full)'!$A$1:$AA$140,MATCH(Score!$A24,'Ingredients(Full)'!$A$1:$A$140,0),MATCH(Score!F$1,'Ingredients(Full)'!$A$1:$AA$1,0)),"")</f>
        <v/>
      </c>
      <c r="G24" t="str">
        <f>IF(G$1&lt;=$B24,INDEX('Ingredients(Full)'!$A$1:$AA$140,MATCH(Score!$A24,'Ingredients(Full)'!$A$1:$A$140,0),MATCH(Score!G$1,'Ingredients(Full)'!$A$1:$AA$1,0)),"")</f>
        <v/>
      </c>
      <c r="H24" t="str">
        <f>IF(H$1&lt;=$B24,INDEX('Ingredients(Full)'!$A$1:$AA$140,MATCH(Score!$A24,'Ingredients(Full)'!$A$1:$A$140,0),MATCH(Score!H$1,'Ingredients(Full)'!$A$1:$AA$1,0)),"")</f>
        <v/>
      </c>
      <c r="I24" t="str">
        <f>IF(I$1&lt;=$B24,INDEX('Ingredients(Full)'!$A$1:$AA$140,MATCH(Score!$A24,'Ingredients(Full)'!$A$1:$A$140,0),MATCH(Score!I$1,'Ingredients(Full)'!$A$1:$AA$1,0)),"")</f>
        <v/>
      </c>
      <c r="J24" t="str">
        <f>IF(J$1&lt;=$B24,INDEX('Ingredients(Full)'!$A$1:$AA$140,MATCH(Score!$A24,'Ingredients(Full)'!$A$1:$A$140,0),MATCH(Score!J$1,'Ingredients(Full)'!$A$1:$AA$1,0)),"")</f>
        <v/>
      </c>
      <c r="K24" t="str">
        <f>IF(K$1&lt;=$B24,INDEX('Ingredients(Full)'!$A$1:$AA$140,MATCH(Score!$A24,'Ingredients(Full)'!$A$1:$A$140,0),MATCH(Score!K$1,'Ingredients(Full)'!$A$1:$AA$1,0)),"")</f>
        <v/>
      </c>
      <c r="L24" t="str">
        <f>IF(L$1&lt;=$B24,INDEX('Ingredients(Full)'!$A$1:$AA$140,MATCH(Score!$A24,'Ingredients(Full)'!$A$1:$A$140,0),MATCH(Score!L$1,'Ingredients(Full)'!$A$1:$AA$1,0)),"")</f>
        <v/>
      </c>
      <c r="M24" t="str">
        <f>IF(M$1&lt;=$B24,INDEX('Ingredients(Full)'!$A$1:$AA$140,MATCH(Score!$A24,'Ingredients(Full)'!$A$1:$A$140,0),MATCH(Score!M$1,'Ingredients(Full)'!$A$1:$AA$1,0)),"")</f>
        <v/>
      </c>
      <c r="N24" t="str">
        <f>IF(N$1&lt;=$B24,INDEX('Ingredients(Full)'!$A$1:$AA$140,MATCH(Score!$A24,'Ingredients(Full)'!$A$1:$A$140,0),MATCH(Score!N$1,'Ingredients(Full)'!$A$1:$AA$1,0)),"")</f>
        <v/>
      </c>
      <c r="O24" t="str">
        <f>IF(O$1&lt;=$B24,INDEX('Ingredients(Full)'!$A$1:$AA$140,MATCH(Score!$A24,'Ingredients(Full)'!$A$1:$A$140,0),MATCH(Score!O$1,'Ingredients(Full)'!$A$1:$AA$1,0)),"")</f>
        <v/>
      </c>
      <c r="P24">
        <f>IF(VALUE(RIGHT(P$1,LEN(P$1)-1))&lt;=$B24,INDEX('Ingredients(Full)'!$A$1:$AA$140,MATCH(Score!$A24,'Ingredients(Full)'!$A$1:$A$140,0),MATCH(Score!P$1,'Ingredients(Full)'!$A$1:$AA$1,0)),"")</f>
        <v>50</v>
      </c>
      <c r="Q24">
        <f>IF(VALUE(RIGHT(Q$1,LEN(Q$1)-1))&lt;=$B24,INDEX('Ingredients(Full)'!$A$1:$AA$140,MATCH(Score!$A24,'Ingredients(Full)'!$A$1:$A$140,0),MATCH(Score!Q$1,'Ingredients(Full)'!$A$1:$AA$1,0)),"")</f>
        <v>50</v>
      </c>
      <c r="R24" t="str">
        <f>IF(VALUE(RIGHT(R$1,LEN(R$1)-1))&lt;=$B24,INDEX('Ingredients(Full)'!$A$1:$AA$140,MATCH(Score!$A24,'Ingredients(Full)'!$A$1:$A$140,0),MATCH(Score!R$1,'Ingredients(Full)'!$A$1:$AA$1,0)),"")</f>
        <v/>
      </c>
      <c r="S24" t="str">
        <f>IF(VALUE(RIGHT(S$1,LEN(S$1)-1))&lt;=$B24,INDEX('Ingredients(Full)'!$A$1:$AA$140,MATCH(Score!$A24,'Ingredients(Full)'!$A$1:$A$140,0),MATCH(Score!S$1,'Ingredients(Full)'!$A$1:$AA$1,0)),"")</f>
        <v/>
      </c>
      <c r="T24" t="str">
        <f>IF(VALUE(RIGHT(T$1,LEN(T$1)-1))&lt;=$B24,INDEX('Ingredients(Full)'!$A$1:$AA$140,MATCH(Score!$A24,'Ingredients(Full)'!$A$1:$A$140,0),MATCH(Score!T$1,'Ingredients(Full)'!$A$1:$AA$1,0)),"")</f>
        <v/>
      </c>
      <c r="U24" t="str">
        <f>IF(VALUE(RIGHT(U$1,LEN(U$1)-1))&lt;=$B24,INDEX('Ingredients(Full)'!$A$1:$AA$140,MATCH(Score!$A24,'Ingredients(Full)'!$A$1:$A$140,0),MATCH(Score!U$1,'Ingredients(Full)'!$A$1:$AA$1,0)),"")</f>
        <v/>
      </c>
      <c r="V24" t="str">
        <f>IF(VALUE(RIGHT(V$1,LEN(V$1)-1))&lt;=$B24,INDEX('Ingredients(Full)'!$A$1:$AA$140,MATCH(Score!$A24,'Ingredients(Full)'!$A$1:$A$140,0),MATCH(Score!V$1,'Ingredients(Full)'!$A$1:$AA$1,0)),"")</f>
        <v/>
      </c>
      <c r="W24" t="str">
        <f>IF(VALUE(RIGHT(W$1,LEN(W$1)-1))&lt;=$B24,INDEX('Ingredients(Full)'!$A$1:$AA$140,MATCH(Score!$A24,'Ingredients(Full)'!$A$1:$A$140,0),MATCH(Score!W$1,'Ingredients(Full)'!$A$1:$AA$1,0)),"")</f>
        <v/>
      </c>
      <c r="X24" t="str">
        <f>IF(VALUE(RIGHT(X$1,LEN(X$1)-1))&lt;=$B24,INDEX('Ingredients(Full)'!$A$1:$AA$140,MATCH(Score!$A24,'Ingredients(Full)'!$A$1:$A$140,0),MATCH(Score!X$1,'Ingredients(Full)'!$A$1:$AA$1,0)),"")</f>
        <v/>
      </c>
      <c r="Y24" t="str">
        <f>IF(VALUE(RIGHT(Y$1,LEN(Y$1)-1))&lt;=$B24,INDEX('Ingredients(Full)'!$A$1:$AA$140,MATCH(Score!$A24,'Ingredients(Full)'!$A$1:$A$140,0),MATCH(Score!Y$1,'Ingredients(Full)'!$A$1:$AA$1,0)),"")</f>
        <v/>
      </c>
      <c r="Z24" t="str">
        <f>IF(VALUE(RIGHT(Z$1,LEN(Z$1)-1))&lt;=$B24,INDEX('Ingredients(Full)'!$A$1:$AA$140,MATCH(Score!$A24,'Ingredients(Full)'!$A$1:$A$140,0),MATCH(Score!Z$1,'Ingredients(Full)'!$A$1:$AA$1,0)),"")</f>
        <v/>
      </c>
      <c r="AA24" t="str">
        <f>IF(VALUE(RIGHT(AA$1,LEN(AA$1)-1))&lt;=$B24,INDEX('Ingredients(Full)'!$A$1:$AA$140,MATCH(Score!$A24,'Ingredients(Full)'!$A$1:$A$140,0),MATCH(Score!AA$1,'Ingredients(Full)'!$A$1:$AA$1,0)),"")</f>
        <v/>
      </c>
      <c r="AB24">
        <f>IFERROR(IF(VLOOKUP($D24,Sheet3!$A$1:'Sheet3'!$K$222,MATCH("Challenge",Sheet3!$A$1:'Sheet3'!$K$1,0),FALSE)&gt;=1,IFERROR(IF(VLOOKUP($D24,Sheet3!$A$1:'Sheet3'!$K$222,MATCH("Blue",Sheet3!$A$1:$K$1,0),FALSE)&gt;0,VLOOKUP($D24,Sheet3!$A$1:'Sheet3'!$K$222,MATCH("Blue",Sheet3!$A$1:$K$1,0),FALSE)*3,IF(VLOOKUP($D24,Sheet3!$A$1:'Sheet3'!$K$222,MATCH("Purple",Sheet3!$A$1:$K$1,0),FALSE)&gt;0,VLOOKUP($D24,Sheet3!$A$1:'Sheet3'!$K$222,MATCH("Purple",Sheet3!$A$1:$K$1,0),FALSE)*4,IF(VLOOKUP($D24,Sheet3!$A$1:'Sheet3'!$K$222,MATCH("Green",Sheet3!$A$1:$K$1,0),FALSE)&gt;0,VLOOKUP($D24,Sheet3!$A$1:'Sheet3'!$K$222,MATCH("Green",Sheet3!$A$1:$K$1,0),FALSE)*2,IF(VLOOKUP($D24,Sheet3!$A$1:'Sheet3'!$K$222,MATCH("White",Sheet3!$A$1:$K$1,0),FALSE)&gt;0,VLOOKUP($D24,Sheet3!$A$1:'Sheet3'!$K$222,MATCH("White",Sheet3!$A$1:$K$1,0),FALSE),IF(VLOOKUP($D24,Sheet3!$A$1:'Sheet3'!$K$222,MATCH("Yellow",Sheet3!$A$1:$K$1,0),FALSE)&gt;0,VLOOKUP($D24,Sheet3!$A$1:'Sheet3'!$K$222,MATCH("Yellow",Sheet3!$A$1:$K$1,0),FALSE)*2.5,0))))),0)/VLOOKUP($D24,Sheet3!$A$1:'Sheet3'!$K$222,MATCH("Challenge",Sheet3!$A$1:'Sheet3'!$K$1,0),FALSE),IFERROR(IF(VLOOKUP($D24,Sheet3!$A$1:'Sheet3'!$K$222,MATCH("Blue",Sheet3!$A$1:$K$1,0),FALSE)&gt;0,VLOOKUP($D24,Sheet3!$A$1:'Sheet3'!$K$222,MATCH("Blue",Sheet3!$A$1:$K$1,0),FALSE)*3,IF(VLOOKUP($D24,Sheet3!$A$1:'Sheet3'!$K$222,MATCH("Purple",Sheet3!$A$1:$K$1,0),FALSE)&gt;0,VLOOKUP($D24,Sheet3!$A$1:'Sheet3'!$K$222,MATCH("Purple",Sheet3!$A$1:$K$1,0),FALSE)*4,IF(VLOOKUP($D24,Sheet3!$A$1:'Sheet3'!$K$222,MATCH("Green",Sheet3!$A$1:$K$1,0),FALSE)&gt;0,VLOOKUP($D24,Sheet3!$A$1:'Sheet3'!$K$222,MATCH("Green",Sheet3!$A$1:$K$1,0),FALSE)*2,IF(VLOOKUP($D24,Sheet3!$A$1:'Sheet3'!$K$222,MATCH("White",Sheet3!$A$1:$K$1,0),FALSE)&gt;0,VLOOKUP($D24,Sheet3!$A$1:'Sheet3'!$K$222,MATCH("White",Sheet3!$A$1:$K$1,0),FALSE),IF(VLOOKUP($D24,Sheet3!$A$1:'Sheet3'!$K$222,MATCH("Yellow",Sheet3!$A$1:$K$1,0),FALSE)&gt;0,VLOOKUP($D24,Sheet3!$A$1:'Sheet3'!$K$222,MATCH("Yellow",Sheet3!$A$1:$K$1,0),FALSE)*2.5,0))))),0)),0)+IFERROR(IF(VLOOKUP($E24,Sheet3!$A$1:'Sheet3'!$K$222,MATCH("Challenge",Sheet3!$A$1:'Sheet3'!$K$1,0),FALSE)&gt;=1,IFERROR(IF(VLOOKUP($E24,Sheet3!$A$1:'Sheet3'!$K$222,MATCH("Blue",Sheet3!$A$1:$K$1,0),FALSE)&gt;0,VLOOKUP($E24,Sheet3!$A$1:'Sheet3'!$K$222,MATCH("Blue",Sheet3!$A$1:$K$1,0),FALSE)*3,IF(VLOOKUP($E24,Sheet3!$A$1:'Sheet3'!$K$222,MATCH("Purple",Sheet3!$A$1:$K$1,0),FALSE)&gt;0,VLOOKUP($E24,Sheet3!$A$1:'Sheet3'!$K$222,MATCH("Purple",Sheet3!$A$1:$K$1,0),FALSE)*4,IF(VLOOKUP($E24,Sheet3!$A$1:'Sheet3'!$K$222,MATCH("Green",Sheet3!$A$1:$K$1,0),FALSE)&gt;0,VLOOKUP($E24,Sheet3!$A$1:'Sheet3'!$K$222,MATCH("Green",Sheet3!$A$1:$K$1,0),FALSE)*2,IF(VLOOKUP($E24,Sheet3!$A$1:'Sheet3'!$K$222,MATCH("White",Sheet3!$A$1:$K$1,0),FALSE)&gt;0,VLOOKUP($E24,Sheet3!$A$1:'Sheet3'!$K$222,MATCH("White",Sheet3!$A$1:$K$1,0),FALSE),IF(VLOOKUP($E24,Sheet3!$A$1:'Sheet3'!$K$222,MATCH("Yellow",Sheet3!$A$1:$K$1,0),FALSE)&gt;0,VLOOKUP($E24,Sheet3!$A$1:'Sheet3'!$K$222,MATCH("Yellow",Sheet3!$A$1:$K$1,0),FALSE)*2.5,0))))),0)/VLOOKUP($E24,Sheet3!$A$1:'Sheet3'!$K$222,MATCH("Challenge",Sheet3!$A$1:'Sheet3'!$K$1,0),FALSE),IFERROR(IF(VLOOKUP($E24,Sheet3!$A$1:'Sheet3'!$K$222,MATCH("Blue",Sheet3!$A$1:$K$1,0),FALSE)&gt;0,VLOOKUP($E24,Sheet3!$A$1:'Sheet3'!$K$222,MATCH("Blue",Sheet3!$A$1:$K$1,0),FALSE)*3,IF(VLOOKUP($E24,Sheet3!$A$1:'Sheet3'!$K$222,MATCH("Purple",Sheet3!$A$1:$K$1,0),FALSE)&gt;0,VLOOKUP($E24,Sheet3!$A$1:'Sheet3'!$K$222,MATCH("Purple",Sheet3!$A$1:$K$1,0),FALSE)*4,IF(VLOOKUP($E24,Sheet3!$A$1:'Sheet3'!$K$222,MATCH("Green",Sheet3!$A$1:$K$1,0),FALSE)&gt;0,VLOOKUP($E24,Sheet3!$A$1:'Sheet3'!$K$222,MATCH("Green",Sheet3!$A$1:$K$1,0),FALSE)*2,IF(VLOOKUP($E24,Sheet3!$A$1:'Sheet3'!$K$222,MATCH("White",Sheet3!$A$1:$K$1,0),FALSE)&gt;0,VLOOKUP($E24,Sheet3!$A$1:'Sheet3'!$K$222,MATCH("White",Sheet3!$A$1:$K$1,0),FALSE),IF(VLOOKUP($E24,Sheet3!$A$1:'Sheet3'!$K$222,MATCH("Yellow",Sheet3!$A$1:$K$1,0),FALSE)&gt;0,VLOOKUP($E24,Sheet3!$A$1:'Sheet3'!$K$222,MATCH("Yellow",Sheet3!$A$1:$K$1,0),FALSE)*2.5,0))))),0)),0)</f>
        <v>400</v>
      </c>
      <c r="AC24">
        <f>IFERROR(IF(VLOOKUP($F24,Sheet3!$A$1:'Sheet3'!$K$222,MATCH("Challenge",Sheet3!$A$1:'Sheet3'!$K$1,0),FALSE)&gt;=1,IFERROR(IF(VLOOKUP($F24,Sheet3!$A$1:'Sheet3'!$K$222,MATCH("Blue",Sheet3!$A$1:$K$1,0),FALSE)&gt;0,VLOOKUP($F24,Sheet3!$A$1:'Sheet3'!$K$222,MATCH("Blue",Sheet3!$A$1:$K$1,0),FALSE)*3,IF(VLOOKUP($F24,Sheet3!$A$1:'Sheet3'!$K$222,MATCH("Purple",Sheet3!$A$1:$K$1,0),FALSE)&gt;0,VLOOKUP($F24,Sheet3!$A$1:'Sheet3'!$K$222,MATCH("Purple",Sheet3!$A$1:$K$1,0),FALSE)*4,IF(VLOOKUP($F24,Sheet3!$A$1:'Sheet3'!$K$222,MATCH("Green",Sheet3!$A$1:$K$1,0),FALSE)&gt;0,VLOOKUP($F24,Sheet3!$A$1:'Sheet3'!$K$222,MATCH("Green",Sheet3!$A$1:$K$1,0),FALSE)*2,IF(VLOOKUP($F24,Sheet3!$A$1:'Sheet3'!$K$222,MATCH("White",Sheet3!$A$1:$K$1,0),FALSE)&gt;0,VLOOKUP($F24,Sheet3!$A$1:'Sheet3'!$K$222,MATCH("White",Sheet3!$A$1:$K$1,0),FALSE),IF(VLOOKUP($F24,Sheet3!$A$1:'Sheet3'!$K$222,MATCH("Yellow",Sheet3!$A$1:$K$1,0),FALSE)&gt;0,VLOOKUP($F24,Sheet3!$A$1:'Sheet3'!$K$222,MATCH("Yellow",Sheet3!$A$1:$K$1,0),FALSE)*5,0))))),0)/VLOOKUP($F24,Sheet3!$A$1:'Sheet3'!$K$222,MATCH("Challenge",Sheet3!$A$1:'Sheet3'!$K$1,0),FALSE),IFERROR(IF(VLOOKUP($F24,Sheet3!$A$1:'Sheet3'!$K$222,MATCH("Blue",Sheet3!$A$1:$K$1,0),FALSE)&gt;0,VLOOKUP($F24,Sheet3!$A$1:'Sheet3'!$K$222,MATCH("Blue",Sheet3!$A$1:$K$1,0),FALSE)*3,IF(VLOOKUP($F24,Sheet3!$A$1:'Sheet3'!$K$222,MATCH("Purple",Sheet3!$A$1:$K$1,0),FALSE)&gt;0,VLOOKUP($F24,Sheet3!$A$1:'Sheet3'!$K$222,MATCH("Purple",Sheet3!$A$1:$K$1,0),FALSE)*4,IF(VLOOKUP($F24,Sheet3!$A$1:'Sheet3'!$K$222,MATCH("Green",Sheet3!$A$1:$K$1,0),FALSE)&gt;0,VLOOKUP($F24,Sheet3!$A$1:'Sheet3'!$K$222,MATCH("Green",Sheet3!$A$1:$K$1,0),FALSE)*2,IF(VLOOKUP($F24,Sheet3!$A$1:'Sheet3'!$K$222,MATCH("White",Sheet3!$A$1:$K$1,0),FALSE)&gt;0,VLOOKUP($F24,Sheet3!$A$1:'Sheet3'!$K$222,MATCH("White",Sheet3!$A$1:$K$1,0),FALSE),IF(VLOOKUP($F24,Sheet3!$A$1:'Sheet3'!$K$222,MATCH("Yellow",Sheet3!$A$1:$K$1,0),FALSE)&gt;0,VLOOKUP($F24,Sheet3!$A$1:'Sheet3'!$K$222,MATCH("Yellow",Sheet3!$A$1:$K$1,0),FALSE)*5,0))))),0)),0)+IFERROR(IF(VLOOKUP($G24,Sheet3!$A$1:'Sheet3'!$K$222,MATCH("Challenge",Sheet3!$A$1:'Sheet3'!$K$1,0),FALSE)&gt;=1,IFERROR(IF(VLOOKUP($G24,Sheet3!$A$1:'Sheet3'!$K$222,MATCH("Blue",Sheet3!$A$1:$K$1,0),FALSE)&gt;0,VLOOKUP($G24,Sheet3!$A$1:'Sheet3'!$K$222,MATCH("Blue",Sheet3!$A$1:$K$1,0),FALSE)*3,IF(VLOOKUP($G24,Sheet3!$A$1:'Sheet3'!$K$222,MATCH("Purple",Sheet3!$A$1:$K$1,0),FALSE)&gt;0,VLOOKUP($G24,Sheet3!$A$1:'Sheet3'!$K$222,MATCH("Purple",Sheet3!$A$1:$K$1,0),FALSE)*4,IF(VLOOKUP($G24,Sheet3!$A$1:'Sheet3'!$K$222,MATCH("Green",Sheet3!$A$1:$K$1,0),FALSE)&gt;0,VLOOKUP($G24,Sheet3!$A$1:'Sheet3'!$K$222,MATCH("Green",Sheet3!$A$1:$K$1,0),FALSE)*2,IF(VLOOKUP($G24,Sheet3!$A$1:'Sheet3'!$K$222,MATCH("White",Sheet3!$A$1:$K$1,0),FALSE)&gt;0,VLOOKUP($G24,Sheet3!$A$1:'Sheet3'!$K$222,MATCH("White",Sheet3!$A$1:$K$1,0),FALSE),IF(VLOOKUP($G24,Sheet3!$A$1:'Sheet3'!$K$222,MATCH("Yellow",Sheet3!$A$1:$K$1,0),FALSE)&gt;0,VLOOKUP($G24,Sheet3!$A$1:'Sheet3'!$K$222,MATCH("Yellow",Sheet3!$A$1:$K$1,0),FALSE)*5,0))))),0)/VLOOKUP($G24,Sheet3!$A$1:'Sheet3'!$K$222,MATCH("Challenge",Sheet3!$A$1:'Sheet3'!$K$1,0),FALSE),IFERROR(IF(VLOOKUP($G24,Sheet3!$A$1:'Sheet3'!$K$222,MATCH("Blue",Sheet3!$A$1:$K$1,0),FALSE)&gt;0,VLOOKUP($G24,Sheet3!$A$1:'Sheet3'!$K$222,MATCH("Blue",Sheet3!$A$1:$K$1,0),FALSE)*3,IF(VLOOKUP($G24,Sheet3!$A$1:'Sheet3'!$K$222,MATCH("Purple",Sheet3!$A$1:$K$1,0),FALSE)&gt;0,VLOOKUP($G24,Sheet3!$A$1:'Sheet3'!$K$222,MATCH("Purple",Sheet3!$A$1:$K$1,0),FALSE)*4,IF(VLOOKUP($G24,Sheet3!$A$1:'Sheet3'!$K$222,MATCH("Green",Sheet3!$A$1:$K$1,0),FALSE)&gt;0,VLOOKUP($G24,Sheet3!$A$1:'Sheet3'!$K$222,MATCH("Green",Sheet3!$A$1:$K$1,0),FALSE)*2,IF(VLOOKUP($G24,Sheet3!$A$1:'Sheet3'!$K$222,MATCH("White",Sheet3!$A$1:$K$1,0),FALSE)&gt;0,VLOOKUP($G24,Sheet3!$A$1:'Sheet3'!$K$222,MATCH("White",Sheet3!$A$1:$K$1,0),FALSE),IF(VLOOKUP($G24,Sheet3!$A$1:'Sheet3'!$K$222,MATCH("Yellow",Sheet3!$A$1:$K$1,0),FALSE)&gt;0,VLOOKUP($G24,Sheet3!$A$1:'Sheet3'!$K$222,MATCH("Yellow",Sheet3!$A$1:$K$1,0),FALSE)*5,0))))),0)),0)</f>
        <v>0</v>
      </c>
      <c r="AD24">
        <f>IFERROR(IF(VLOOKUP($H24,Sheet3!$A$1:'Sheet3'!$K$222,MATCH("Challenge",Sheet3!$A$1:'Sheet3'!$K$1,0),FALSE)&gt;=1,IFERROR(IF(VLOOKUP($H24,Sheet3!$A$1:'Sheet3'!$K$222,MATCH("Blue",Sheet3!$A$1:$K$1,0),FALSE)&gt;0,VLOOKUP($H24,Sheet3!$A$1:'Sheet3'!$K$222,MATCH("Blue",Sheet3!$A$1:$K$1,0),FALSE)*3,IF(VLOOKUP($H24,Sheet3!$A$1:'Sheet3'!$K$222,MATCH("Purple",Sheet3!$A$1:$K$1,0),FALSE)&gt;0,VLOOKUP($H24,Sheet3!$A$1:'Sheet3'!$K$222,MATCH("Purple",Sheet3!$A$1:$K$1,0),FALSE)*4,IF(VLOOKUP($H24,Sheet3!$A$1:'Sheet3'!$K$222,MATCH("Green",Sheet3!$A$1:$K$1,0),FALSE)&gt;0,VLOOKUP($H24,Sheet3!$A$1:'Sheet3'!$K$222,MATCH("Green",Sheet3!$A$1:$K$1,0),FALSE)*2,IF(VLOOKUP($H24,Sheet3!$A$1:'Sheet3'!$K$222,MATCH("White",Sheet3!$A$1:$K$1,0),FALSE)&gt;0,VLOOKUP($H24,Sheet3!$A$1:'Sheet3'!$K$222,MATCH("White",Sheet3!$A$1:$K$1,0),FALSE),IF(VLOOKUP($H24,Sheet3!$A$1:'Sheet3'!$K$222,MATCH("Yellow",Sheet3!$A$1:$K$1,0),FALSE)&gt;0,VLOOKUP($H24,Sheet3!$A$1:'Sheet3'!$K$222,MATCH("Yellow",Sheet3!$A$1:$K$1,0),FALSE)*5,0))))),0)/VLOOKUP($H24,Sheet3!$A$1:'Sheet3'!$K$222,MATCH("Challenge",Sheet3!$A$1:'Sheet3'!$K$1,0),FALSE),IFERROR(IF(VLOOKUP($H24,Sheet3!$A$1:'Sheet3'!$K$222,MATCH("Blue",Sheet3!$A$1:$K$1,0),FALSE)&gt;0,VLOOKUP($H24,Sheet3!$A$1:'Sheet3'!$K$222,MATCH("Blue",Sheet3!$A$1:$K$1,0),FALSE)*3,IF(VLOOKUP($H24,Sheet3!$A$1:'Sheet3'!$K$222,MATCH("Purple",Sheet3!$A$1:$K$1,0),FALSE)&gt;0,VLOOKUP($H24,Sheet3!$A$1:'Sheet3'!$K$222,MATCH("Purple",Sheet3!$A$1:$K$1,0),FALSE)*4,IF(VLOOKUP($H24,Sheet3!$A$1:'Sheet3'!$K$222,MATCH("Green",Sheet3!$A$1:$K$1,0),FALSE)&gt;0,VLOOKUP($H24,Sheet3!$A$1:'Sheet3'!$K$222,MATCH("Green",Sheet3!$A$1:$K$1,0),FALSE)*2,IF(VLOOKUP($H24,Sheet3!$A$1:'Sheet3'!$K$222,MATCH("White",Sheet3!$A$1:$K$1,0),FALSE)&gt;0,VLOOKUP($H24,Sheet3!$A$1:'Sheet3'!$K$222,MATCH("White",Sheet3!$A$1:$K$1,0),FALSE),IF(VLOOKUP($H24,Sheet3!$A$1:'Sheet3'!$K$222,MATCH("Yellow",Sheet3!$A$1:$K$1,0),FALSE)&gt;0,VLOOKUP($H24,Sheet3!$A$1:'Sheet3'!$K$222,MATCH("Yellow",Sheet3!$A$1:$K$1,0),FALSE)*5,0))))),0)),0)+IFERROR(IF(VLOOKUP($I24,Sheet3!$A$1:'Sheet3'!$K$222,MATCH("Challenge",Sheet3!$A$1:'Sheet3'!$K$1,0),FALSE)&gt;=1,IFERROR(IF(VLOOKUP($I24,Sheet3!$A$1:'Sheet3'!$K$222,MATCH("Blue",Sheet3!$A$1:$K$1,0),FALSE)&gt;0,VLOOKUP($I24,Sheet3!$A$1:'Sheet3'!$K$222,MATCH("Blue",Sheet3!$A$1:$K$1,0),FALSE)*3,IF(VLOOKUP($I24,Sheet3!$A$1:'Sheet3'!$K$222,MATCH("Purple",Sheet3!$A$1:$K$1,0),FALSE)&gt;0,VLOOKUP($I24,Sheet3!$A$1:'Sheet3'!$K$222,MATCH("Purple",Sheet3!$A$1:$K$1,0),FALSE)*4,IF(VLOOKUP($I24,Sheet3!$A$1:'Sheet3'!$K$222,MATCH("Green",Sheet3!$A$1:$K$1,0),FALSE)&gt;0,VLOOKUP($I24,Sheet3!$A$1:'Sheet3'!$K$222,MATCH("Green",Sheet3!$A$1:$K$1,0),FALSE)*2,IF(VLOOKUP($I24,Sheet3!$A$1:'Sheet3'!$K$222,MATCH("White",Sheet3!$A$1:$K$1,0),FALSE)&gt;0,VLOOKUP($I24,Sheet3!$A$1:'Sheet3'!$K$222,MATCH("White",Sheet3!$A$1:$K$1,0),FALSE),IF(VLOOKUP($I24,Sheet3!$A$1:'Sheet3'!$K$222,MATCH("Yellow",Sheet3!$A$1:$K$1,0),FALSE)&gt;0,VLOOKUP($I24,Sheet3!$A$1:'Sheet3'!$K$222,MATCH("Yellow",Sheet3!$A$1:$K$1,0),FALSE)*5,0))))),0)/VLOOKUP($I24,Sheet3!$A$1:'Sheet3'!$K$222,MATCH("Challenge",Sheet3!$A$1:'Sheet3'!$K$1,0),FALSE),IFERROR(IF(VLOOKUP($I24,Sheet3!$A$1:'Sheet3'!$K$222,MATCH("Blue",Sheet3!$A$1:$K$1,0),FALSE)&gt;0,VLOOKUP($I24,Sheet3!$A$1:'Sheet3'!$K$222,MATCH("Blue",Sheet3!$A$1:$K$1,0),FALSE)*3,IF(VLOOKUP($I24,Sheet3!$A$1:'Sheet3'!$K$222,MATCH("Purple",Sheet3!$A$1:$K$1,0),FALSE)&gt;0,VLOOKUP($I24,Sheet3!$A$1:'Sheet3'!$K$222,MATCH("Purple",Sheet3!$A$1:$K$1,0),FALSE)*4,IF(VLOOKUP($I24,Sheet3!$A$1:'Sheet3'!$K$222,MATCH("Green",Sheet3!$A$1:$K$1,0),FALSE)&gt;0,VLOOKUP($I24,Sheet3!$A$1:'Sheet3'!$K$222,MATCH("Green",Sheet3!$A$1:$K$1,0),FALSE)*2,IF(VLOOKUP($I24,Sheet3!$A$1:'Sheet3'!$K$222,MATCH("White",Sheet3!$A$1:$K$1,0),FALSE)&gt;0,VLOOKUP($I24,Sheet3!$A$1:'Sheet3'!$K$222,MATCH("White",Sheet3!$A$1:$K$1,0),FALSE),IF(VLOOKUP($I24,Sheet3!$A$1:'Sheet3'!$K$222,MATCH("Yellow",Sheet3!$A$1:$K$1,0),FALSE)&gt;0,VLOOKUP($I24,Sheet3!$A$1:'Sheet3'!$K$222,MATCH("Yellow",Sheet3!$A$1:$K$1,0),FALSE)*5,0))))),0)),0)</f>
        <v>0</v>
      </c>
      <c r="AE24">
        <f>IFERROR(IF(VLOOKUP($J24,Sheet3!$A$1:'Sheet3'!$K$222,MATCH("Challenge",Sheet3!$A$1:'Sheet3'!$K$1,0),FALSE)&gt;=1,IFERROR(IF(VLOOKUP($J24,Sheet3!$A$1:'Sheet3'!$K$222,MATCH("Blue",Sheet3!$A$1:$K$1,0),FALSE)&gt;0,VLOOKUP($J24,Sheet3!$A$1:'Sheet3'!$K$222,MATCH("Blue",Sheet3!$A$1:$K$1,0),FALSE)*3,IF(VLOOKUP($J24,Sheet3!$A$1:'Sheet3'!$K$222,MATCH("Purple",Sheet3!$A$1:$K$1,0),FALSE)&gt;0,VLOOKUP($J24,Sheet3!$A$1:'Sheet3'!$K$222,MATCH("Purple",Sheet3!$A$1:$K$1,0),FALSE)*4,IF(VLOOKUP($J24,Sheet3!$A$1:'Sheet3'!$K$222,MATCH("Green",Sheet3!$A$1:$K$1,0),FALSE)&gt;0,VLOOKUP($J24,Sheet3!$A$1:'Sheet3'!$K$222,MATCH("Green",Sheet3!$A$1:$K$1,0),FALSE)*2,IF(VLOOKUP($J24,Sheet3!$A$1:'Sheet3'!$K$222,MATCH("White",Sheet3!$A$1:$K$1,0),FALSE)&gt;0,VLOOKUP($J24,Sheet3!$A$1:'Sheet3'!$K$222,MATCH("White",Sheet3!$A$1:$K$1,0),FALSE),IF(VLOOKUP($J24,Sheet3!$A$1:'Sheet3'!$K$222,MATCH("Yellow",Sheet3!$A$1:$K$1,0),FALSE)&gt;0,VLOOKUP($J24,Sheet3!$A$1:'Sheet3'!$K$222,MATCH("Yellow",Sheet3!$A$1:$K$1,0),FALSE)*5,0))))),0)/VLOOKUP($J24,Sheet3!$A$1:'Sheet3'!$K$222,MATCH("Challenge",Sheet3!$A$1:'Sheet3'!$K$1,0),FALSE),IFERROR(IF(VLOOKUP($J24,Sheet3!$A$1:'Sheet3'!$K$222,MATCH("Blue",Sheet3!$A$1:$K$1,0),FALSE)&gt;0,VLOOKUP($J24,Sheet3!$A$1:'Sheet3'!$K$222,MATCH("Blue",Sheet3!$A$1:$K$1,0),FALSE)*3,IF(VLOOKUP($J24,Sheet3!$A$1:'Sheet3'!$K$222,MATCH("Purple",Sheet3!$A$1:$K$1,0),FALSE)&gt;0,VLOOKUP($J24,Sheet3!$A$1:'Sheet3'!$K$222,MATCH("Purple",Sheet3!$A$1:$K$1,0),FALSE)*4,IF(VLOOKUP($J24,Sheet3!$A$1:'Sheet3'!$K$222,MATCH("Green",Sheet3!$A$1:$K$1,0),FALSE)&gt;0,VLOOKUP($J24,Sheet3!$A$1:'Sheet3'!$K$222,MATCH("Green",Sheet3!$A$1:$K$1,0),FALSE)*2,IF(VLOOKUP($J24,Sheet3!$A$1:'Sheet3'!$K$222,MATCH("White",Sheet3!$A$1:$K$1,0),FALSE)&gt;0,VLOOKUP($J24,Sheet3!$A$1:'Sheet3'!$K$222,MATCH("White",Sheet3!$A$1:$K$1,0),FALSE),IF(VLOOKUP($J24,Sheet3!$A$1:'Sheet3'!$K$222,MATCH("Yellow",Sheet3!$A$1:$K$1,0),FALSE)&gt;0,VLOOKUP($J24,Sheet3!$A$1:'Sheet3'!$K$222,MATCH("Yellow",Sheet3!$A$1:$K$1,0),FALSE)*5,0))))),0)),0)+IFERROR(IF(VLOOKUP($K24,Sheet3!$A$1:'Sheet3'!$K$222,MATCH("Challenge",Sheet3!$A$1:'Sheet3'!$K$1,0),FALSE)&gt;=1,IFERROR(IF(VLOOKUP($K24,Sheet3!$A$1:'Sheet3'!$K$222,MATCH("Blue",Sheet3!$A$1:$K$1,0),FALSE)&gt;0,VLOOKUP($K24,Sheet3!$A$1:'Sheet3'!$K$222,MATCH("Blue",Sheet3!$A$1:$K$1,0),FALSE)*3,IF(VLOOKUP($K24,Sheet3!$A$1:'Sheet3'!$K$222,MATCH("Purple",Sheet3!$A$1:$K$1,0),FALSE)&gt;0,VLOOKUP($K24,Sheet3!$A$1:'Sheet3'!$K$222,MATCH("Purple",Sheet3!$A$1:$K$1,0),FALSE)*4,IF(VLOOKUP($K24,Sheet3!$A$1:'Sheet3'!$K$222,MATCH("Green",Sheet3!$A$1:$K$1,0),FALSE)&gt;0,VLOOKUP($K24,Sheet3!$A$1:'Sheet3'!$K$222,MATCH("Green",Sheet3!$A$1:$K$1,0),FALSE)*2,IF(VLOOKUP($K24,Sheet3!$A$1:'Sheet3'!$K$222,MATCH("White",Sheet3!$A$1:$K$1,0),FALSE)&gt;0,VLOOKUP($K24,Sheet3!$A$1:'Sheet3'!$K$222,MATCH("White",Sheet3!$A$1:$K$1,0),FALSE),IF(VLOOKUP($K24,Sheet3!$A$1:'Sheet3'!$K$222,MATCH("Yellow",Sheet3!$A$1:$K$1,0),FALSE)&gt;0,VLOOKUP($K24,Sheet3!$A$1:'Sheet3'!$K$222,MATCH("Yellow",Sheet3!$A$1:$K$1,0),FALSE)*5,0))))),0)/VLOOKUP($K24,Sheet3!$A$1:'Sheet3'!$K$222,MATCH("Challenge",Sheet3!$A$1:'Sheet3'!$K$1,0),FALSE),IFERROR(IF(VLOOKUP($K24,Sheet3!$A$1:'Sheet3'!$K$222,MATCH("Blue",Sheet3!$A$1:$K$1,0),FALSE)&gt;0,VLOOKUP($K24,Sheet3!$A$1:'Sheet3'!$K$222,MATCH("Blue",Sheet3!$A$1:$K$1,0),FALSE)*3,IF(VLOOKUP($K24,Sheet3!$A$1:'Sheet3'!$K$222,MATCH("Purple",Sheet3!$A$1:$K$1,0),FALSE)&gt;0,VLOOKUP($K24,Sheet3!$A$1:'Sheet3'!$K$222,MATCH("Purple",Sheet3!$A$1:$K$1,0),FALSE)*4,IF(VLOOKUP($K24,Sheet3!$A$1:'Sheet3'!$K$222,MATCH("Green",Sheet3!$A$1:$K$1,0),FALSE)&gt;0,VLOOKUP($K24,Sheet3!$A$1:'Sheet3'!$K$222,MATCH("Green",Sheet3!$A$1:$K$1,0),FALSE)*2,IF(VLOOKUP($K24,Sheet3!$A$1:'Sheet3'!$K$222,MATCH("White",Sheet3!$A$1:$K$1,0),FALSE)&gt;0,VLOOKUP($K24,Sheet3!$A$1:'Sheet3'!$K$222,MATCH("White",Sheet3!$A$1:$K$1,0),FALSE),IF(VLOOKUP($K24,Sheet3!$A$1:'Sheet3'!$K$222,MATCH("Yellow",Sheet3!$A$1:$K$1,0),FALSE)&gt;0,VLOOKUP($K24,Sheet3!$A$1:'Sheet3'!$K$222,MATCH("Yellow",Sheet3!$A$1:$K$1,0),FALSE)*5,0))))),0)),0)</f>
        <v>0</v>
      </c>
      <c r="AF24">
        <f>IFERROR(IF(VLOOKUP($L24,Sheet3!$A$1:'Sheet3'!$K$222,MATCH("Challenge",Sheet3!$A$1:'Sheet3'!$K$1,0),FALSE)&gt;=1,IFERROR(IF(VLOOKUP($L24,Sheet3!$A$1:'Sheet3'!$K$222,MATCH("Blue",Sheet3!$A$1:$K$1,0),FALSE)&gt;0,VLOOKUP($L24,Sheet3!$A$1:'Sheet3'!$K$222,MATCH("Blue",Sheet3!$A$1:$K$1,0),FALSE)*3,IF(VLOOKUP($L24,Sheet3!$A$1:'Sheet3'!$K$222,MATCH("Purple",Sheet3!$A$1:$K$1,0),FALSE)&gt;0,VLOOKUP($L24,Sheet3!$A$1:'Sheet3'!$K$222,MATCH("Purple",Sheet3!$A$1:$K$1,0),FALSE)*4,IF(VLOOKUP($L24,Sheet3!$A$1:'Sheet3'!$K$222,MATCH("Green",Sheet3!$A$1:$K$1,0),FALSE)&gt;0,VLOOKUP($L24,Sheet3!$A$1:'Sheet3'!$K$222,MATCH("Green",Sheet3!$A$1:$K$1,0),FALSE)*2,IF(VLOOKUP($L24,Sheet3!$A$1:'Sheet3'!$K$222,MATCH("White",Sheet3!$A$1:$K$1,0),FALSE)&gt;0,VLOOKUP($L24,Sheet3!$A$1:'Sheet3'!$K$222,MATCH("White",Sheet3!$A$1:$K$1,0),FALSE),IF(VLOOKUP($L24,Sheet3!$A$1:'Sheet3'!$K$222,MATCH("Yellow",Sheet3!$A$1:$K$1,0),FALSE)&gt;0,VLOOKUP($L24,Sheet3!$A$1:'Sheet3'!$K$222,MATCH("Yellow",Sheet3!$A$1:$K$1,0),FALSE)*5,0))))),0)/VLOOKUP($L24,Sheet3!$A$1:'Sheet3'!$K$222,MATCH("Challenge",Sheet3!$A$1:'Sheet3'!$K$1,0),FALSE),IFERROR(IF(VLOOKUP($L24,Sheet3!$A$1:'Sheet3'!$K$222,MATCH("Blue",Sheet3!$A$1:$K$1,0),FALSE)&gt;0,VLOOKUP($L24,Sheet3!$A$1:'Sheet3'!$K$222,MATCH("Blue",Sheet3!$A$1:$K$1,0),FALSE)*3,IF(VLOOKUP($L24,Sheet3!$A$1:'Sheet3'!$K$222,MATCH("Purple",Sheet3!$A$1:$K$1,0),FALSE)&gt;0,VLOOKUP($L24,Sheet3!$A$1:'Sheet3'!$K$222,MATCH("Purple",Sheet3!$A$1:$K$1,0),FALSE)*4,IF(VLOOKUP($L24,Sheet3!$A$1:'Sheet3'!$K$222,MATCH("Green",Sheet3!$A$1:$K$1,0),FALSE)&gt;0,VLOOKUP($L24,Sheet3!$A$1:'Sheet3'!$K$222,MATCH("Green",Sheet3!$A$1:$K$1,0),FALSE)*2,IF(VLOOKUP($L24,Sheet3!$A$1:'Sheet3'!$K$222,MATCH("White",Sheet3!$A$1:$K$1,0),FALSE)&gt;0,VLOOKUP($L24,Sheet3!$A$1:'Sheet3'!$K$222,MATCH("White",Sheet3!$A$1:$K$1,0),FALSE),IF(VLOOKUP($L24,Sheet3!$A$1:'Sheet3'!$K$222,MATCH("Yellow",Sheet3!$A$1:$K$1,0),FALSE)&gt;0,VLOOKUP($L24,Sheet3!$A$1:'Sheet3'!$K$222,MATCH("Yellow",Sheet3!$A$1:$K$1,0),FALSE)*5,0))))),0)),0)+IFERROR(IF(VLOOKUP($M24,Sheet3!$A$1:'Sheet3'!$K$222,MATCH("Challenge",Sheet3!$A$1:'Sheet3'!$K$1,0),FALSE)&gt;=1,IFERROR(IF(VLOOKUP($M24,Sheet3!$A$1:'Sheet3'!$K$222,MATCH("Blue",Sheet3!$A$1:$K$1,0),FALSE)&gt;0,VLOOKUP($M24,Sheet3!$A$1:'Sheet3'!$K$222,MATCH("Blue",Sheet3!$A$1:$K$1,0),FALSE)*3,IF(VLOOKUP($M24,Sheet3!$A$1:'Sheet3'!$K$222,MATCH("Purple",Sheet3!$A$1:$K$1,0),FALSE)&gt;0,VLOOKUP($M24,Sheet3!$A$1:'Sheet3'!$K$222,MATCH("Purple",Sheet3!$A$1:$K$1,0),FALSE)*4,IF(VLOOKUP($M24,Sheet3!$A$1:'Sheet3'!$K$222,MATCH("Green",Sheet3!$A$1:$K$1,0),FALSE)&gt;0,VLOOKUP($M24,Sheet3!$A$1:'Sheet3'!$K$222,MATCH("Green",Sheet3!$A$1:$K$1,0),FALSE)*2,IF(VLOOKUP($M24,Sheet3!$A$1:'Sheet3'!$K$222,MATCH("White",Sheet3!$A$1:$K$1,0),FALSE)&gt;0,VLOOKUP($M24,Sheet3!$A$1:'Sheet3'!$K$222,MATCH("White",Sheet3!$A$1:$K$1,0),FALSE),IF(VLOOKUP($M24,Sheet3!$A$1:'Sheet3'!$K$222,MATCH("Yellow",Sheet3!$A$1:$K$1,0),FALSE)&gt;0,VLOOKUP($M24,Sheet3!$A$1:'Sheet3'!$K$222,MATCH("Yellow",Sheet3!$A$1:$K$1,0),FALSE)*5,0))))),0)/VLOOKUP($M24,Sheet3!$A$1:'Sheet3'!$K$222,MATCH("Challenge",Sheet3!$A$1:'Sheet3'!$K$1,0),FALSE),IFERROR(IF(VLOOKUP($M24,Sheet3!$A$1:'Sheet3'!$K$222,MATCH("Blue",Sheet3!$A$1:$K$1,0),FALSE)&gt;0,VLOOKUP($M24,Sheet3!$A$1:'Sheet3'!$K$222,MATCH("Blue",Sheet3!$A$1:$K$1,0),FALSE)*3,IF(VLOOKUP($M24,Sheet3!$A$1:'Sheet3'!$K$222,MATCH("Purple",Sheet3!$A$1:$K$1,0),FALSE)&gt;0,VLOOKUP($M24,Sheet3!$A$1:'Sheet3'!$K$222,MATCH("Purple",Sheet3!$A$1:$K$1,0),FALSE)*4,IF(VLOOKUP($M24,Sheet3!$A$1:'Sheet3'!$K$222,MATCH("Green",Sheet3!$A$1:$K$1,0),FALSE)&gt;0,VLOOKUP($M24,Sheet3!$A$1:'Sheet3'!$K$222,MATCH("Green",Sheet3!$A$1:$K$1,0),FALSE)*2,IF(VLOOKUP($M24,Sheet3!$A$1:'Sheet3'!$K$222,MATCH("White",Sheet3!$A$1:$K$1,0),FALSE)&gt;0,VLOOKUP($M24,Sheet3!$A$1:'Sheet3'!$K$222,MATCH("White",Sheet3!$A$1:$K$1,0),FALSE),IF(VLOOKUP($M24,Sheet3!$A$1:'Sheet3'!$K$222,MATCH("Yellow",Sheet3!$A$1:$K$1,0),FALSE)&gt;0,VLOOKUP($M24,Sheet3!$A$1:'Sheet3'!$K$222,MATCH("Yellow",Sheet3!$A$1:$K$1,0),FALSE)*5,0))))),0)),0)</f>
        <v>0</v>
      </c>
      <c r="AG24">
        <f>IFERROR(IF(VLOOKUP($N24,Sheet3!$A$1:'Sheet3'!$K$222,MATCH("Challenge",Sheet3!$A$1:'Sheet3'!$K$1,0),FALSE)&gt;=1,IFERROR(IF(VLOOKUP($N24,Sheet3!$A$1:'Sheet3'!$K$222,MATCH("Blue",Sheet3!$A$1:$K$1,0),FALSE)&gt;0,VLOOKUP($N24,Sheet3!$A$1:'Sheet3'!$K$222,MATCH("Blue",Sheet3!$A$1:$K$1,0),FALSE)*3,IF(VLOOKUP($N24,Sheet3!$A$1:'Sheet3'!$K$222,MATCH("Purple",Sheet3!$A$1:$K$1,0),FALSE)&gt;0,VLOOKUP($N24,Sheet3!$A$1:'Sheet3'!$K$222,MATCH("Purple",Sheet3!$A$1:$K$1,0),FALSE)*4,IF(VLOOKUP($N24,Sheet3!$A$1:'Sheet3'!$K$222,MATCH("Green",Sheet3!$A$1:$K$1,0),FALSE)&gt;0,VLOOKUP($N24,Sheet3!$A$1:'Sheet3'!$K$222,MATCH("Green",Sheet3!$A$1:$K$1,0),FALSE)*2,IF(VLOOKUP($N24,Sheet3!$A$1:'Sheet3'!$K$222,MATCH("White",Sheet3!$A$1:$K$1,0),FALSE)&gt;0,VLOOKUP($N24,Sheet3!$A$1:'Sheet3'!$K$222,MATCH("White",Sheet3!$A$1:$K$1,0),FALSE),IF(VLOOKUP($N24,Sheet3!$A$1:'Sheet3'!$K$222,MATCH("Yellow",Sheet3!$A$1:$K$1,0),FALSE)&gt;0,VLOOKUP($N24,Sheet3!$A$1:'Sheet3'!$K$222,MATCH("Yellow",Sheet3!$A$1:$K$1,0),FALSE)*5,0))))),0)/VLOOKUP($N24,Sheet3!$A$1:'Sheet3'!$K$222,MATCH("Challenge",Sheet3!$A$1:'Sheet3'!$K$1,0),FALSE),IFERROR(IF(VLOOKUP($N24,Sheet3!$A$1:'Sheet3'!$K$222,MATCH("Blue",Sheet3!$A$1:$K$1,0),FALSE)&gt;0,VLOOKUP($N24,Sheet3!$A$1:'Sheet3'!$K$222,MATCH("Blue",Sheet3!$A$1:$K$1,0),FALSE)*3,IF(VLOOKUP($N24,Sheet3!$A$1:'Sheet3'!$K$222,MATCH("Purple",Sheet3!$A$1:$K$1,0),FALSE)&gt;0,VLOOKUP($N24,Sheet3!$A$1:'Sheet3'!$K$222,MATCH("Purple",Sheet3!$A$1:$K$1,0),FALSE)*4,IF(VLOOKUP($N24,Sheet3!$A$1:'Sheet3'!$K$222,MATCH("Green",Sheet3!$A$1:$K$1,0),FALSE)&gt;0,VLOOKUP($N24,Sheet3!$A$1:'Sheet3'!$K$222,MATCH("Green",Sheet3!$A$1:$K$1,0),FALSE)*2,IF(VLOOKUP($N24,Sheet3!$A$1:'Sheet3'!$K$222,MATCH("White",Sheet3!$A$1:$K$1,0),FALSE)&gt;0,VLOOKUP($N24,Sheet3!$A$1:'Sheet3'!$K$222,MATCH("White",Sheet3!$A$1:$K$1,0),FALSE),IF(VLOOKUP($N24,Sheet3!$A$1:'Sheet3'!$K$222,MATCH("Yellow",Sheet3!$A$1:$K$1,0),FALSE)&gt;0,VLOOKUP($N24,Sheet3!$A$1:'Sheet3'!$K$222,MATCH("Yellow",Sheet3!$A$1:$K$1,0),FALSE)*5,0))))),0)),0)+IFERROR(IF(VLOOKUP($O24,Sheet3!$A$1:'Sheet3'!$K$222,MATCH("Challenge",Sheet3!$A$1:'Sheet3'!$K$1,0),FALSE)&gt;=1,IFERROR(IF(VLOOKUP($O24,Sheet3!$A$1:'Sheet3'!$K$222,MATCH("Blue",Sheet3!$A$1:$K$1,0),FALSE)&gt;0,VLOOKUP($O24,Sheet3!$A$1:'Sheet3'!$K$222,MATCH("Blue",Sheet3!$A$1:$K$1,0),FALSE)*3,IF(VLOOKUP($O24,Sheet3!$A$1:'Sheet3'!$K$222,MATCH("Purple",Sheet3!$A$1:$K$1,0),FALSE)&gt;0,VLOOKUP($O24,Sheet3!$A$1:'Sheet3'!$K$222,MATCH("Purple",Sheet3!$A$1:$K$1,0),FALSE)*4,IF(VLOOKUP($O24,Sheet3!$A$1:'Sheet3'!$K$222,MATCH("Green",Sheet3!$A$1:$K$1,0),FALSE)&gt;0,VLOOKUP($O24,Sheet3!$A$1:'Sheet3'!$K$222,MATCH("Green",Sheet3!$A$1:$K$1,0),FALSE)*2,IF(VLOOKUP($O24,Sheet3!$A$1:'Sheet3'!$K$222,MATCH("White",Sheet3!$A$1:$K$1,0),FALSE)&gt;0,VLOOKUP($O24,Sheet3!$A$1:'Sheet3'!$K$222,MATCH("White",Sheet3!$A$1:$K$1,0),FALSE),IF(VLOOKUP($O24,Sheet3!$A$1:'Sheet3'!$K$222,MATCH("Yellow",Sheet3!$A$1:$K$1,0),FALSE)&gt;0,VLOOKUP($O24,Sheet3!$A$1:'Sheet3'!$K$222,MATCH("Yellow",Sheet3!$A$1:$K$1,0),FALSE)*5,0))))),0)/VLOOKUP($O24,Sheet3!$A$1:'Sheet3'!$K$222,MATCH("Challenge",Sheet3!$A$1:'Sheet3'!$K$1,0),FALSE),IFERROR(IF(VLOOKUP($O24,Sheet3!$A$1:'Sheet3'!$K$222,MATCH("Blue",Sheet3!$A$1:$K$1,0),FALSE)&gt;0,VLOOKUP($O24,Sheet3!$A$1:'Sheet3'!$K$222,MATCH("Blue",Sheet3!$A$1:$K$1,0),FALSE)*3,IF(VLOOKUP($O24,Sheet3!$A$1:'Sheet3'!$K$222,MATCH("Purple",Sheet3!$A$1:$K$1,0),FALSE)&gt;0,VLOOKUP($O24,Sheet3!$A$1:'Sheet3'!$K$222,MATCH("Purple",Sheet3!$A$1:$K$1,0),FALSE)*4,IF(VLOOKUP($O24,Sheet3!$A$1:'Sheet3'!$K$222,MATCH("Green",Sheet3!$A$1:$K$1,0),FALSE)&gt;0,VLOOKUP($O24,Sheet3!$A$1:'Sheet3'!$K$222,MATCH("Green",Sheet3!$A$1:$K$1,0),FALSE)*2,IF(VLOOKUP($O24,Sheet3!$A$1:'Sheet3'!$K$222,MATCH("White",Sheet3!$A$1:$K$1,0),FALSE)&gt;0,VLOOKUP($O24,Sheet3!$A$1:'Sheet3'!$K$222,MATCH("White",Sheet3!$A$1:$K$1,0),FALSE),IF(VLOOKUP($O24,Sheet3!$A$1:'Sheet3'!$K$222,MATCH("Yellow",Sheet3!$A$1:$K$1,0),FALSE)&gt;0,VLOOKUP($O24,Sheet3!$A$1:'Sheet3'!$K$222,MATCH("Yellow",Sheet3!$A$1:$K$1,0),FALSE)*5,0))))),0)),0)</f>
        <v>0</v>
      </c>
      <c r="AH24">
        <f>VLOOKUP($D24,Sheet3!$A$1:'Sheet3'!$K$222,4,FALSE)</f>
        <v>0</v>
      </c>
      <c r="AI24">
        <f>VLOOKUP($D24,Sheet3!$A$1:'Sheet3'!$K$222,5,FALSE)</f>
        <v>0</v>
      </c>
    </row>
    <row r="25" spans="1:35" x14ac:dyDescent="0.25">
      <c r="A25" t="s">
        <v>20</v>
      </c>
      <c r="B25">
        <f>INDEX('Ingredients(Full)'!$A$1:$AA$180,MATCH(Score!$A25,'Ingredients(Full)'!$A$1:$A$180,0),MATCH(Score!B$1,'Ingredients(Full)'!$A$1:$AA$1,0))</f>
        <v>1</v>
      </c>
      <c r="C25">
        <f t="shared" si="0"/>
        <v>4</v>
      </c>
      <c r="D25" t="str">
        <f>IF(D$1&lt;=$B25,INDEX('Ingredients(Full)'!$A$1:$AA$180,MATCH(Score!$A25,'Ingredients(Full)'!$A$1:$A$180,0),MATCH(Score!D$1,'Ingredients(Full)'!$A$1:$AA$1,0)),"")</f>
        <v>Mk 10 Neuro-Saav Electrobinoculars</v>
      </c>
      <c r="E25" t="str">
        <f>IF(E$1&lt;=$B25,INDEX('Ingredients(Full)'!$A$1:$AA$140,MATCH(Score!$A25,'Ingredients(Full)'!$A$1:$A$140,0),MATCH(Score!E$1,'Ingredients(Full)'!$A$1:$AA$1,0)),"")</f>
        <v/>
      </c>
      <c r="F25" t="str">
        <f>IF(F$1&lt;=$B25,INDEX('Ingredients(Full)'!$A$1:$AA$140,MATCH(Score!$A25,'Ingredients(Full)'!$A$1:$A$140,0),MATCH(Score!F$1,'Ingredients(Full)'!$A$1:$AA$1,0)),"")</f>
        <v/>
      </c>
      <c r="G25" t="str">
        <f>IF(G$1&lt;=$B25,INDEX('Ingredients(Full)'!$A$1:$AA$140,MATCH(Score!$A25,'Ingredients(Full)'!$A$1:$A$140,0),MATCH(Score!G$1,'Ingredients(Full)'!$A$1:$AA$1,0)),"")</f>
        <v/>
      </c>
      <c r="H25" t="str">
        <f>IF(H$1&lt;=$B25,INDEX('Ingredients(Full)'!$A$1:$AA$140,MATCH(Score!$A25,'Ingredients(Full)'!$A$1:$A$140,0),MATCH(Score!H$1,'Ingredients(Full)'!$A$1:$AA$1,0)),"")</f>
        <v/>
      </c>
      <c r="I25" t="str">
        <f>IF(I$1&lt;=$B25,INDEX('Ingredients(Full)'!$A$1:$AA$140,MATCH(Score!$A25,'Ingredients(Full)'!$A$1:$A$140,0),MATCH(Score!I$1,'Ingredients(Full)'!$A$1:$AA$1,0)),"")</f>
        <v/>
      </c>
      <c r="J25" t="str">
        <f>IF(J$1&lt;=$B25,INDEX('Ingredients(Full)'!$A$1:$AA$140,MATCH(Score!$A25,'Ingredients(Full)'!$A$1:$A$140,0),MATCH(Score!J$1,'Ingredients(Full)'!$A$1:$AA$1,0)),"")</f>
        <v/>
      </c>
      <c r="K25" t="str">
        <f>IF(K$1&lt;=$B25,INDEX('Ingredients(Full)'!$A$1:$AA$140,MATCH(Score!$A25,'Ingredients(Full)'!$A$1:$A$140,0),MATCH(Score!K$1,'Ingredients(Full)'!$A$1:$AA$1,0)),"")</f>
        <v/>
      </c>
      <c r="L25" t="str">
        <f>IF(L$1&lt;=$B25,INDEX('Ingredients(Full)'!$A$1:$AA$140,MATCH(Score!$A25,'Ingredients(Full)'!$A$1:$A$140,0),MATCH(Score!L$1,'Ingredients(Full)'!$A$1:$AA$1,0)),"")</f>
        <v/>
      </c>
      <c r="M25" t="str">
        <f>IF(M$1&lt;=$B25,INDEX('Ingredients(Full)'!$A$1:$AA$140,MATCH(Score!$A25,'Ingredients(Full)'!$A$1:$A$140,0),MATCH(Score!M$1,'Ingredients(Full)'!$A$1:$AA$1,0)),"")</f>
        <v/>
      </c>
      <c r="N25" t="str">
        <f>IF(N$1&lt;=$B25,INDEX('Ingredients(Full)'!$A$1:$AA$140,MATCH(Score!$A25,'Ingredients(Full)'!$A$1:$A$140,0),MATCH(Score!N$1,'Ingredients(Full)'!$A$1:$AA$1,0)),"")</f>
        <v/>
      </c>
      <c r="O25" t="str">
        <f>IF(O$1&lt;=$B25,INDEX('Ingredients(Full)'!$A$1:$AA$140,MATCH(Score!$A25,'Ingredients(Full)'!$A$1:$A$140,0),MATCH(Score!O$1,'Ingredients(Full)'!$A$1:$AA$1,0)),"")</f>
        <v/>
      </c>
      <c r="P25">
        <f>IF(VALUE(RIGHT(P$1,LEN(P$1)-1))&lt;=$B25,INDEX('Ingredients(Full)'!$A$1:$AA$140,MATCH(Score!$A25,'Ingredients(Full)'!$A$1:$A$140,0),MATCH(Score!P$1,'Ingredients(Full)'!$A$1:$AA$1,0)),"")</f>
        <v>50</v>
      </c>
      <c r="Q25" t="str">
        <f>IF(VALUE(RIGHT(Q$1,LEN(Q$1)-1))&lt;=$B25,INDEX('Ingredients(Full)'!$A$1:$AA$140,MATCH(Score!$A25,'Ingredients(Full)'!$A$1:$A$140,0),MATCH(Score!Q$1,'Ingredients(Full)'!$A$1:$AA$1,0)),"")</f>
        <v/>
      </c>
      <c r="R25" t="str">
        <f>IF(VALUE(RIGHT(R$1,LEN(R$1)-1))&lt;=$B25,INDEX('Ingredients(Full)'!$A$1:$AA$140,MATCH(Score!$A25,'Ingredients(Full)'!$A$1:$A$140,0),MATCH(Score!R$1,'Ingredients(Full)'!$A$1:$AA$1,0)),"")</f>
        <v/>
      </c>
      <c r="S25" t="str">
        <f>IF(VALUE(RIGHT(S$1,LEN(S$1)-1))&lt;=$B25,INDEX('Ingredients(Full)'!$A$1:$AA$140,MATCH(Score!$A25,'Ingredients(Full)'!$A$1:$A$140,0),MATCH(Score!S$1,'Ingredients(Full)'!$A$1:$AA$1,0)),"")</f>
        <v/>
      </c>
      <c r="T25" t="str">
        <f>IF(VALUE(RIGHT(T$1,LEN(T$1)-1))&lt;=$B25,INDEX('Ingredients(Full)'!$A$1:$AA$140,MATCH(Score!$A25,'Ingredients(Full)'!$A$1:$A$140,0),MATCH(Score!T$1,'Ingredients(Full)'!$A$1:$AA$1,0)),"")</f>
        <v/>
      </c>
      <c r="U25" t="str">
        <f>IF(VALUE(RIGHT(U$1,LEN(U$1)-1))&lt;=$B25,INDEX('Ingredients(Full)'!$A$1:$AA$140,MATCH(Score!$A25,'Ingredients(Full)'!$A$1:$A$140,0),MATCH(Score!U$1,'Ingredients(Full)'!$A$1:$AA$1,0)),"")</f>
        <v/>
      </c>
      <c r="V25" t="str">
        <f>IF(VALUE(RIGHT(V$1,LEN(V$1)-1))&lt;=$B25,INDEX('Ingredients(Full)'!$A$1:$AA$140,MATCH(Score!$A25,'Ingredients(Full)'!$A$1:$A$140,0),MATCH(Score!V$1,'Ingredients(Full)'!$A$1:$AA$1,0)),"")</f>
        <v/>
      </c>
      <c r="W25" t="str">
        <f>IF(VALUE(RIGHT(W$1,LEN(W$1)-1))&lt;=$B25,INDEX('Ingredients(Full)'!$A$1:$AA$140,MATCH(Score!$A25,'Ingredients(Full)'!$A$1:$A$140,0),MATCH(Score!W$1,'Ingredients(Full)'!$A$1:$AA$1,0)),"")</f>
        <v/>
      </c>
      <c r="X25" t="str">
        <f>IF(VALUE(RIGHT(X$1,LEN(X$1)-1))&lt;=$B25,INDEX('Ingredients(Full)'!$A$1:$AA$140,MATCH(Score!$A25,'Ingredients(Full)'!$A$1:$A$140,0),MATCH(Score!X$1,'Ingredients(Full)'!$A$1:$AA$1,0)),"")</f>
        <v/>
      </c>
      <c r="Y25" t="str">
        <f>IF(VALUE(RIGHT(Y$1,LEN(Y$1)-1))&lt;=$B25,INDEX('Ingredients(Full)'!$A$1:$AA$140,MATCH(Score!$A25,'Ingredients(Full)'!$A$1:$A$140,0),MATCH(Score!Y$1,'Ingredients(Full)'!$A$1:$AA$1,0)),"")</f>
        <v/>
      </c>
      <c r="Z25" t="str">
        <f>IF(VALUE(RIGHT(Z$1,LEN(Z$1)-1))&lt;=$B25,INDEX('Ingredients(Full)'!$A$1:$AA$140,MATCH(Score!$A25,'Ingredients(Full)'!$A$1:$A$140,0),MATCH(Score!Z$1,'Ingredients(Full)'!$A$1:$AA$1,0)),"")</f>
        <v/>
      </c>
      <c r="AA25" t="str">
        <f>IF(VALUE(RIGHT(AA$1,LEN(AA$1)-1))&lt;=$B25,INDEX('Ingredients(Full)'!$A$1:$AA$140,MATCH(Score!$A25,'Ingredients(Full)'!$A$1:$A$140,0),MATCH(Score!AA$1,'Ingredients(Full)'!$A$1:$AA$1,0)),"")</f>
        <v/>
      </c>
      <c r="AB25">
        <f>IFERROR(IF(VLOOKUP($D25,Sheet3!$A$1:'Sheet3'!$K$222,MATCH("Challenge",Sheet3!$A$1:'Sheet3'!$K$1,0),FALSE)&gt;=1,IFERROR(IF(VLOOKUP($D25,Sheet3!$A$1:'Sheet3'!$K$222,MATCH("Blue",Sheet3!$A$1:$K$1,0),FALSE)&gt;0,VLOOKUP($D25,Sheet3!$A$1:'Sheet3'!$K$222,MATCH("Blue",Sheet3!$A$1:$K$1,0),FALSE)*3,IF(VLOOKUP($D25,Sheet3!$A$1:'Sheet3'!$K$222,MATCH("Purple",Sheet3!$A$1:$K$1,0),FALSE)&gt;0,VLOOKUP($D25,Sheet3!$A$1:'Sheet3'!$K$222,MATCH("Purple",Sheet3!$A$1:$K$1,0),FALSE)*4,IF(VLOOKUP($D25,Sheet3!$A$1:'Sheet3'!$K$222,MATCH("Green",Sheet3!$A$1:$K$1,0),FALSE)&gt;0,VLOOKUP($D25,Sheet3!$A$1:'Sheet3'!$K$222,MATCH("Green",Sheet3!$A$1:$K$1,0),FALSE)*2,IF(VLOOKUP($D25,Sheet3!$A$1:'Sheet3'!$K$222,MATCH("White",Sheet3!$A$1:$K$1,0),FALSE)&gt;0,VLOOKUP($D25,Sheet3!$A$1:'Sheet3'!$K$222,MATCH("White",Sheet3!$A$1:$K$1,0),FALSE),IF(VLOOKUP($D25,Sheet3!$A$1:'Sheet3'!$K$222,MATCH("Yellow",Sheet3!$A$1:$K$1,0),FALSE)&gt;0,VLOOKUP($D25,Sheet3!$A$1:'Sheet3'!$K$222,MATCH("Yellow",Sheet3!$A$1:$K$1,0),FALSE)*2.5,0))))),0)/VLOOKUP($D25,Sheet3!$A$1:'Sheet3'!$K$222,MATCH("Challenge",Sheet3!$A$1:'Sheet3'!$K$1,0),FALSE),IFERROR(IF(VLOOKUP($D25,Sheet3!$A$1:'Sheet3'!$K$222,MATCH("Blue",Sheet3!$A$1:$K$1,0),FALSE)&gt;0,VLOOKUP($D25,Sheet3!$A$1:'Sheet3'!$K$222,MATCH("Blue",Sheet3!$A$1:$K$1,0),FALSE)*3,IF(VLOOKUP($D25,Sheet3!$A$1:'Sheet3'!$K$222,MATCH("Purple",Sheet3!$A$1:$K$1,0),FALSE)&gt;0,VLOOKUP($D25,Sheet3!$A$1:'Sheet3'!$K$222,MATCH("Purple",Sheet3!$A$1:$K$1,0),FALSE)*4,IF(VLOOKUP($D25,Sheet3!$A$1:'Sheet3'!$K$222,MATCH("Green",Sheet3!$A$1:$K$1,0),FALSE)&gt;0,VLOOKUP($D25,Sheet3!$A$1:'Sheet3'!$K$222,MATCH("Green",Sheet3!$A$1:$K$1,0),FALSE)*2,IF(VLOOKUP($D25,Sheet3!$A$1:'Sheet3'!$K$222,MATCH("White",Sheet3!$A$1:$K$1,0),FALSE)&gt;0,VLOOKUP($D25,Sheet3!$A$1:'Sheet3'!$K$222,MATCH("White",Sheet3!$A$1:$K$1,0),FALSE),IF(VLOOKUP($D25,Sheet3!$A$1:'Sheet3'!$K$222,MATCH("Yellow",Sheet3!$A$1:$K$1,0),FALSE)&gt;0,VLOOKUP($D25,Sheet3!$A$1:'Sheet3'!$K$222,MATCH("Yellow",Sheet3!$A$1:$K$1,0),FALSE)*2.5,0))))),0)),0)+IFERROR(IF(VLOOKUP($E25,Sheet3!$A$1:'Sheet3'!$K$222,MATCH("Challenge",Sheet3!$A$1:'Sheet3'!$K$1,0),FALSE)&gt;=1,IFERROR(IF(VLOOKUP($E25,Sheet3!$A$1:'Sheet3'!$K$222,MATCH("Blue",Sheet3!$A$1:$K$1,0),FALSE)&gt;0,VLOOKUP($E25,Sheet3!$A$1:'Sheet3'!$K$222,MATCH("Blue",Sheet3!$A$1:$K$1,0),FALSE)*3,IF(VLOOKUP($E25,Sheet3!$A$1:'Sheet3'!$K$222,MATCH("Purple",Sheet3!$A$1:$K$1,0),FALSE)&gt;0,VLOOKUP($E25,Sheet3!$A$1:'Sheet3'!$K$222,MATCH("Purple",Sheet3!$A$1:$K$1,0),FALSE)*4,IF(VLOOKUP($E25,Sheet3!$A$1:'Sheet3'!$K$222,MATCH("Green",Sheet3!$A$1:$K$1,0),FALSE)&gt;0,VLOOKUP($E25,Sheet3!$A$1:'Sheet3'!$K$222,MATCH("Green",Sheet3!$A$1:$K$1,0),FALSE)*2,IF(VLOOKUP($E25,Sheet3!$A$1:'Sheet3'!$K$222,MATCH("White",Sheet3!$A$1:$K$1,0),FALSE)&gt;0,VLOOKUP($E25,Sheet3!$A$1:'Sheet3'!$K$222,MATCH("White",Sheet3!$A$1:$K$1,0),FALSE),IF(VLOOKUP($E25,Sheet3!$A$1:'Sheet3'!$K$222,MATCH("Yellow",Sheet3!$A$1:$K$1,0),FALSE)&gt;0,VLOOKUP($E25,Sheet3!$A$1:'Sheet3'!$K$222,MATCH("Yellow",Sheet3!$A$1:$K$1,0),FALSE)*2.5,0))))),0)/VLOOKUP($E25,Sheet3!$A$1:'Sheet3'!$K$222,MATCH("Challenge",Sheet3!$A$1:'Sheet3'!$K$1,0),FALSE),IFERROR(IF(VLOOKUP($E25,Sheet3!$A$1:'Sheet3'!$K$222,MATCH("Blue",Sheet3!$A$1:$K$1,0),FALSE)&gt;0,VLOOKUP($E25,Sheet3!$A$1:'Sheet3'!$K$222,MATCH("Blue",Sheet3!$A$1:$K$1,0),FALSE)*3,IF(VLOOKUP($E25,Sheet3!$A$1:'Sheet3'!$K$222,MATCH("Purple",Sheet3!$A$1:$K$1,0),FALSE)&gt;0,VLOOKUP($E25,Sheet3!$A$1:'Sheet3'!$K$222,MATCH("Purple",Sheet3!$A$1:$K$1,0),FALSE)*4,IF(VLOOKUP($E25,Sheet3!$A$1:'Sheet3'!$K$222,MATCH("Green",Sheet3!$A$1:$K$1,0),FALSE)&gt;0,VLOOKUP($E25,Sheet3!$A$1:'Sheet3'!$K$222,MATCH("Green",Sheet3!$A$1:$K$1,0),FALSE)*2,IF(VLOOKUP($E25,Sheet3!$A$1:'Sheet3'!$K$222,MATCH("White",Sheet3!$A$1:$K$1,0),FALSE)&gt;0,VLOOKUP($E25,Sheet3!$A$1:'Sheet3'!$K$222,MATCH("White",Sheet3!$A$1:$K$1,0),FALSE),IF(VLOOKUP($E25,Sheet3!$A$1:'Sheet3'!$K$222,MATCH("Yellow",Sheet3!$A$1:$K$1,0),FALSE)&gt;0,VLOOKUP($E25,Sheet3!$A$1:'Sheet3'!$K$222,MATCH("Yellow",Sheet3!$A$1:$K$1,0),FALSE)*2.5,0))))),0)),0)</f>
        <v>4</v>
      </c>
      <c r="AC25">
        <f>IFERROR(IF(VLOOKUP($F25,Sheet3!$A$1:'Sheet3'!$K$222,MATCH("Challenge",Sheet3!$A$1:'Sheet3'!$K$1,0),FALSE)&gt;=1,IFERROR(IF(VLOOKUP($F25,Sheet3!$A$1:'Sheet3'!$K$222,MATCH("Blue",Sheet3!$A$1:$K$1,0),FALSE)&gt;0,VLOOKUP($F25,Sheet3!$A$1:'Sheet3'!$K$222,MATCH("Blue",Sheet3!$A$1:$K$1,0),FALSE)*3,IF(VLOOKUP($F25,Sheet3!$A$1:'Sheet3'!$K$222,MATCH("Purple",Sheet3!$A$1:$K$1,0),FALSE)&gt;0,VLOOKUP($F25,Sheet3!$A$1:'Sheet3'!$K$222,MATCH("Purple",Sheet3!$A$1:$K$1,0),FALSE)*4,IF(VLOOKUP($F25,Sheet3!$A$1:'Sheet3'!$K$222,MATCH("Green",Sheet3!$A$1:$K$1,0),FALSE)&gt;0,VLOOKUP($F25,Sheet3!$A$1:'Sheet3'!$K$222,MATCH("Green",Sheet3!$A$1:$K$1,0),FALSE)*2,IF(VLOOKUP($F25,Sheet3!$A$1:'Sheet3'!$K$222,MATCH("White",Sheet3!$A$1:$K$1,0),FALSE)&gt;0,VLOOKUP($F25,Sheet3!$A$1:'Sheet3'!$K$222,MATCH("White",Sheet3!$A$1:$K$1,0),FALSE),IF(VLOOKUP($F25,Sheet3!$A$1:'Sheet3'!$K$222,MATCH("Yellow",Sheet3!$A$1:$K$1,0),FALSE)&gt;0,VLOOKUP($F25,Sheet3!$A$1:'Sheet3'!$K$222,MATCH("Yellow",Sheet3!$A$1:$K$1,0),FALSE)*5,0))))),0)/VLOOKUP($F25,Sheet3!$A$1:'Sheet3'!$K$222,MATCH("Challenge",Sheet3!$A$1:'Sheet3'!$K$1,0),FALSE),IFERROR(IF(VLOOKUP($F25,Sheet3!$A$1:'Sheet3'!$K$222,MATCH("Blue",Sheet3!$A$1:$K$1,0),FALSE)&gt;0,VLOOKUP($F25,Sheet3!$A$1:'Sheet3'!$K$222,MATCH("Blue",Sheet3!$A$1:$K$1,0),FALSE)*3,IF(VLOOKUP($F25,Sheet3!$A$1:'Sheet3'!$K$222,MATCH("Purple",Sheet3!$A$1:$K$1,0),FALSE)&gt;0,VLOOKUP($F25,Sheet3!$A$1:'Sheet3'!$K$222,MATCH("Purple",Sheet3!$A$1:$K$1,0),FALSE)*4,IF(VLOOKUP($F25,Sheet3!$A$1:'Sheet3'!$K$222,MATCH("Green",Sheet3!$A$1:$K$1,0),FALSE)&gt;0,VLOOKUP($F25,Sheet3!$A$1:'Sheet3'!$K$222,MATCH("Green",Sheet3!$A$1:$K$1,0),FALSE)*2,IF(VLOOKUP($F25,Sheet3!$A$1:'Sheet3'!$K$222,MATCH("White",Sheet3!$A$1:$K$1,0),FALSE)&gt;0,VLOOKUP($F25,Sheet3!$A$1:'Sheet3'!$K$222,MATCH("White",Sheet3!$A$1:$K$1,0),FALSE),IF(VLOOKUP($F25,Sheet3!$A$1:'Sheet3'!$K$222,MATCH("Yellow",Sheet3!$A$1:$K$1,0),FALSE)&gt;0,VLOOKUP($F25,Sheet3!$A$1:'Sheet3'!$K$222,MATCH("Yellow",Sheet3!$A$1:$K$1,0),FALSE)*5,0))))),0)),0)+IFERROR(IF(VLOOKUP($G25,Sheet3!$A$1:'Sheet3'!$K$222,MATCH("Challenge",Sheet3!$A$1:'Sheet3'!$K$1,0),FALSE)&gt;=1,IFERROR(IF(VLOOKUP($G25,Sheet3!$A$1:'Sheet3'!$K$222,MATCH("Blue",Sheet3!$A$1:$K$1,0),FALSE)&gt;0,VLOOKUP($G25,Sheet3!$A$1:'Sheet3'!$K$222,MATCH("Blue",Sheet3!$A$1:$K$1,0),FALSE)*3,IF(VLOOKUP($G25,Sheet3!$A$1:'Sheet3'!$K$222,MATCH("Purple",Sheet3!$A$1:$K$1,0),FALSE)&gt;0,VLOOKUP($G25,Sheet3!$A$1:'Sheet3'!$K$222,MATCH("Purple",Sheet3!$A$1:$K$1,0),FALSE)*4,IF(VLOOKUP($G25,Sheet3!$A$1:'Sheet3'!$K$222,MATCH("Green",Sheet3!$A$1:$K$1,0),FALSE)&gt;0,VLOOKUP($G25,Sheet3!$A$1:'Sheet3'!$K$222,MATCH("Green",Sheet3!$A$1:$K$1,0),FALSE)*2,IF(VLOOKUP($G25,Sheet3!$A$1:'Sheet3'!$K$222,MATCH("White",Sheet3!$A$1:$K$1,0),FALSE)&gt;0,VLOOKUP($G25,Sheet3!$A$1:'Sheet3'!$K$222,MATCH("White",Sheet3!$A$1:$K$1,0),FALSE),IF(VLOOKUP($G25,Sheet3!$A$1:'Sheet3'!$K$222,MATCH("Yellow",Sheet3!$A$1:$K$1,0),FALSE)&gt;0,VLOOKUP($G25,Sheet3!$A$1:'Sheet3'!$K$222,MATCH("Yellow",Sheet3!$A$1:$K$1,0),FALSE)*5,0))))),0)/VLOOKUP($G25,Sheet3!$A$1:'Sheet3'!$K$222,MATCH("Challenge",Sheet3!$A$1:'Sheet3'!$K$1,0),FALSE),IFERROR(IF(VLOOKUP($G25,Sheet3!$A$1:'Sheet3'!$K$222,MATCH("Blue",Sheet3!$A$1:$K$1,0),FALSE)&gt;0,VLOOKUP($G25,Sheet3!$A$1:'Sheet3'!$K$222,MATCH("Blue",Sheet3!$A$1:$K$1,0),FALSE)*3,IF(VLOOKUP($G25,Sheet3!$A$1:'Sheet3'!$K$222,MATCH("Purple",Sheet3!$A$1:$K$1,0),FALSE)&gt;0,VLOOKUP($G25,Sheet3!$A$1:'Sheet3'!$K$222,MATCH("Purple",Sheet3!$A$1:$K$1,0),FALSE)*4,IF(VLOOKUP($G25,Sheet3!$A$1:'Sheet3'!$K$222,MATCH("Green",Sheet3!$A$1:$K$1,0),FALSE)&gt;0,VLOOKUP($G25,Sheet3!$A$1:'Sheet3'!$K$222,MATCH("Green",Sheet3!$A$1:$K$1,0),FALSE)*2,IF(VLOOKUP($G25,Sheet3!$A$1:'Sheet3'!$K$222,MATCH("White",Sheet3!$A$1:$K$1,0),FALSE)&gt;0,VLOOKUP($G25,Sheet3!$A$1:'Sheet3'!$K$222,MATCH("White",Sheet3!$A$1:$K$1,0),FALSE),IF(VLOOKUP($G25,Sheet3!$A$1:'Sheet3'!$K$222,MATCH("Yellow",Sheet3!$A$1:$K$1,0),FALSE)&gt;0,VLOOKUP($G25,Sheet3!$A$1:'Sheet3'!$K$222,MATCH("Yellow",Sheet3!$A$1:$K$1,0),FALSE)*5,0))))),0)),0)</f>
        <v>0</v>
      </c>
      <c r="AD25">
        <f>IFERROR(IF(VLOOKUP($H25,Sheet3!$A$1:'Sheet3'!$K$222,MATCH("Challenge",Sheet3!$A$1:'Sheet3'!$K$1,0),FALSE)&gt;=1,IFERROR(IF(VLOOKUP($H25,Sheet3!$A$1:'Sheet3'!$K$222,MATCH("Blue",Sheet3!$A$1:$K$1,0),FALSE)&gt;0,VLOOKUP($H25,Sheet3!$A$1:'Sheet3'!$K$222,MATCH("Blue",Sheet3!$A$1:$K$1,0),FALSE)*3,IF(VLOOKUP($H25,Sheet3!$A$1:'Sheet3'!$K$222,MATCH("Purple",Sheet3!$A$1:$K$1,0),FALSE)&gt;0,VLOOKUP($H25,Sheet3!$A$1:'Sheet3'!$K$222,MATCH("Purple",Sheet3!$A$1:$K$1,0),FALSE)*4,IF(VLOOKUP($H25,Sheet3!$A$1:'Sheet3'!$K$222,MATCH("Green",Sheet3!$A$1:$K$1,0),FALSE)&gt;0,VLOOKUP($H25,Sheet3!$A$1:'Sheet3'!$K$222,MATCH("Green",Sheet3!$A$1:$K$1,0),FALSE)*2,IF(VLOOKUP($H25,Sheet3!$A$1:'Sheet3'!$K$222,MATCH("White",Sheet3!$A$1:$K$1,0),FALSE)&gt;0,VLOOKUP($H25,Sheet3!$A$1:'Sheet3'!$K$222,MATCH("White",Sheet3!$A$1:$K$1,0),FALSE),IF(VLOOKUP($H25,Sheet3!$A$1:'Sheet3'!$K$222,MATCH("Yellow",Sheet3!$A$1:$K$1,0),FALSE)&gt;0,VLOOKUP($H25,Sheet3!$A$1:'Sheet3'!$K$222,MATCH("Yellow",Sheet3!$A$1:$K$1,0),FALSE)*5,0))))),0)/VLOOKUP($H25,Sheet3!$A$1:'Sheet3'!$K$222,MATCH("Challenge",Sheet3!$A$1:'Sheet3'!$K$1,0),FALSE),IFERROR(IF(VLOOKUP($H25,Sheet3!$A$1:'Sheet3'!$K$222,MATCH("Blue",Sheet3!$A$1:$K$1,0),FALSE)&gt;0,VLOOKUP($H25,Sheet3!$A$1:'Sheet3'!$K$222,MATCH("Blue",Sheet3!$A$1:$K$1,0),FALSE)*3,IF(VLOOKUP($H25,Sheet3!$A$1:'Sheet3'!$K$222,MATCH("Purple",Sheet3!$A$1:$K$1,0),FALSE)&gt;0,VLOOKUP($H25,Sheet3!$A$1:'Sheet3'!$K$222,MATCH("Purple",Sheet3!$A$1:$K$1,0),FALSE)*4,IF(VLOOKUP($H25,Sheet3!$A$1:'Sheet3'!$K$222,MATCH("Green",Sheet3!$A$1:$K$1,0),FALSE)&gt;0,VLOOKUP($H25,Sheet3!$A$1:'Sheet3'!$K$222,MATCH("Green",Sheet3!$A$1:$K$1,0),FALSE)*2,IF(VLOOKUP($H25,Sheet3!$A$1:'Sheet3'!$K$222,MATCH("White",Sheet3!$A$1:$K$1,0),FALSE)&gt;0,VLOOKUP($H25,Sheet3!$A$1:'Sheet3'!$K$222,MATCH("White",Sheet3!$A$1:$K$1,0),FALSE),IF(VLOOKUP($H25,Sheet3!$A$1:'Sheet3'!$K$222,MATCH("Yellow",Sheet3!$A$1:$K$1,0),FALSE)&gt;0,VLOOKUP($H25,Sheet3!$A$1:'Sheet3'!$K$222,MATCH("Yellow",Sheet3!$A$1:$K$1,0),FALSE)*5,0))))),0)),0)+IFERROR(IF(VLOOKUP($I25,Sheet3!$A$1:'Sheet3'!$K$222,MATCH("Challenge",Sheet3!$A$1:'Sheet3'!$K$1,0),FALSE)&gt;=1,IFERROR(IF(VLOOKUP($I25,Sheet3!$A$1:'Sheet3'!$K$222,MATCH("Blue",Sheet3!$A$1:$K$1,0),FALSE)&gt;0,VLOOKUP($I25,Sheet3!$A$1:'Sheet3'!$K$222,MATCH("Blue",Sheet3!$A$1:$K$1,0),FALSE)*3,IF(VLOOKUP($I25,Sheet3!$A$1:'Sheet3'!$K$222,MATCH("Purple",Sheet3!$A$1:$K$1,0),FALSE)&gt;0,VLOOKUP($I25,Sheet3!$A$1:'Sheet3'!$K$222,MATCH("Purple",Sheet3!$A$1:$K$1,0),FALSE)*4,IF(VLOOKUP($I25,Sheet3!$A$1:'Sheet3'!$K$222,MATCH("Green",Sheet3!$A$1:$K$1,0),FALSE)&gt;0,VLOOKUP($I25,Sheet3!$A$1:'Sheet3'!$K$222,MATCH("Green",Sheet3!$A$1:$K$1,0),FALSE)*2,IF(VLOOKUP($I25,Sheet3!$A$1:'Sheet3'!$K$222,MATCH("White",Sheet3!$A$1:$K$1,0),FALSE)&gt;0,VLOOKUP($I25,Sheet3!$A$1:'Sheet3'!$K$222,MATCH("White",Sheet3!$A$1:$K$1,0),FALSE),IF(VLOOKUP($I25,Sheet3!$A$1:'Sheet3'!$K$222,MATCH("Yellow",Sheet3!$A$1:$K$1,0),FALSE)&gt;0,VLOOKUP($I25,Sheet3!$A$1:'Sheet3'!$K$222,MATCH("Yellow",Sheet3!$A$1:$K$1,0),FALSE)*5,0))))),0)/VLOOKUP($I25,Sheet3!$A$1:'Sheet3'!$K$222,MATCH("Challenge",Sheet3!$A$1:'Sheet3'!$K$1,0),FALSE),IFERROR(IF(VLOOKUP($I25,Sheet3!$A$1:'Sheet3'!$K$222,MATCH("Blue",Sheet3!$A$1:$K$1,0),FALSE)&gt;0,VLOOKUP($I25,Sheet3!$A$1:'Sheet3'!$K$222,MATCH("Blue",Sheet3!$A$1:$K$1,0),FALSE)*3,IF(VLOOKUP($I25,Sheet3!$A$1:'Sheet3'!$K$222,MATCH("Purple",Sheet3!$A$1:$K$1,0),FALSE)&gt;0,VLOOKUP($I25,Sheet3!$A$1:'Sheet3'!$K$222,MATCH("Purple",Sheet3!$A$1:$K$1,0),FALSE)*4,IF(VLOOKUP($I25,Sheet3!$A$1:'Sheet3'!$K$222,MATCH("Green",Sheet3!$A$1:$K$1,0),FALSE)&gt;0,VLOOKUP($I25,Sheet3!$A$1:'Sheet3'!$K$222,MATCH("Green",Sheet3!$A$1:$K$1,0),FALSE)*2,IF(VLOOKUP($I25,Sheet3!$A$1:'Sheet3'!$K$222,MATCH("White",Sheet3!$A$1:$K$1,0),FALSE)&gt;0,VLOOKUP($I25,Sheet3!$A$1:'Sheet3'!$K$222,MATCH("White",Sheet3!$A$1:$K$1,0),FALSE),IF(VLOOKUP($I25,Sheet3!$A$1:'Sheet3'!$K$222,MATCH("Yellow",Sheet3!$A$1:$K$1,0),FALSE)&gt;0,VLOOKUP($I25,Sheet3!$A$1:'Sheet3'!$K$222,MATCH("Yellow",Sheet3!$A$1:$K$1,0),FALSE)*5,0))))),0)),0)</f>
        <v>0</v>
      </c>
      <c r="AE25">
        <f>IFERROR(IF(VLOOKUP($J25,Sheet3!$A$1:'Sheet3'!$K$222,MATCH("Challenge",Sheet3!$A$1:'Sheet3'!$K$1,0),FALSE)&gt;=1,IFERROR(IF(VLOOKUP($J25,Sheet3!$A$1:'Sheet3'!$K$222,MATCH("Blue",Sheet3!$A$1:$K$1,0),FALSE)&gt;0,VLOOKUP($J25,Sheet3!$A$1:'Sheet3'!$K$222,MATCH("Blue",Sheet3!$A$1:$K$1,0),FALSE)*3,IF(VLOOKUP($J25,Sheet3!$A$1:'Sheet3'!$K$222,MATCH("Purple",Sheet3!$A$1:$K$1,0),FALSE)&gt;0,VLOOKUP($J25,Sheet3!$A$1:'Sheet3'!$K$222,MATCH("Purple",Sheet3!$A$1:$K$1,0),FALSE)*4,IF(VLOOKUP($J25,Sheet3!$A$1:'Sheet3'!$K$222,MATCH("Green",Sheet3!$A$1:$K$1,0),FALSE)&gt;0,VLOOKUP($J25,Sheet3!$A$1:'Sheet3'!$K$222,MATCH("Green",Sheet3!$A$1:$K$1,0),FALSE)*2,IF(VLOOKUP($J25,Sheet3!$A$1:'Sheet3'!$K$222,MATCH("White",Sheet3!$A$1:$K$1,0),FALSE)&gt;0,VLOOKUP($J25,Sheet3!$A$1:'Sheet3'!$K$222,MATCH("White",Sheet3!$A$1:$K$1,0),FALSE),IF(VLOOKUP($J25,Sheet3!$A$1:'Sheet3'!$K$222,MATCH("Yellow",Sheet3!$A$1:$K$1,0),FALSE)&gt;0,VLOOKUP($J25,Sheet3!$A$1:'Sheet3'!$K$222,MATCH("Yellow",Sheet3!$A$1:$K$1,0),FALSE)*5,0))))),0)/VLOOKUP($J25,Sheet3!$A$1:'Sheet3'!$K$222,MATCH("Challenge",Sheet3!$A$1:'Sheet3'!$K$1,0),FALSE),IFERROR(IF(VLOOKUP($J25,Sheet3!$A$1:'Sheet3'!$K$222,MATCH("Blue",Sheet3!$A$1:$K$1,0),FALSE)&gt;0,VLOOKUP($J25,Sheet3!$A$1:'Sheet3'!$K$222,MATCH("Blue",Sheet3!$A$1:$K$1,0),FALSE)*3,IF(VLOOKUP($J25,Sheet3!$A$1:'Sheet3'!$K$222,MATCH("Purple",Sheet3!$A$1:$K$1,0),FALSE)&gt;0,VLOOKUP($J25,Sheet3!$A$1:'Sheet3'!$K$222,MATCH("Purple",Sheet3!$A$1:$K$1,0),FALSE)*4,IF(VLOOKUP($J25,Sheet3!$A$1:'Sheet3'!$K$222,MATCH("Green",Sheet3!$A$1:$K$1,0),FALSE)&gt;0,VLOOKUP($J25,Sheet3!$A$1:'Sheet3'!$K$222,MATCH("Green",Sheet3!$A$1:$K$1,0),FALSE)*2,IF(VLOOKUP($J25,Sheet3!$A$1:'Sheet3'!$K$222,MATCH("White",Sheet3!$A$1:$K$1,0),FALSE)&gt;0,VLOOKUP($J25,Sheet3!$A$1:'Sheet3'!$K$222,MATCH("White",Sheet3!$A$1:$K$1,0),FALSE),IF(VLOOKUP($J25,Sheet3!$A$1:'Sheet3'!$K$222,MATCH("Yellow",Sheet3!$A$1:$K$1,0),FALSE)&gt;0,VLOOKUP($J25,Sheet3!$A$1:'Sheet3'!$K$222,MATCH("Yellow",Sheet3!$A$1:$K$1,0),FALSE)*5,0))))),0)),0)+IFERROR(IF(VLOOKUP($K25,Sheet3!$A$1:'Sheet3'!$K$222,MATCH("Challenge",Sheet3!$A$1:'Sheet3'!$K$1,0),FALSE)&gt;=1,IFERROR(IF(VLOOKUP($K25,Sheet3!$A$1:'Sheet3'!$K$222,MATCH("Blue",Sheet3!$A$1:$K$1,0),FALSE)&gt;0,VLOOKUP($K25,Sheet3!$A$1:'Sheet3'!$K$222,MATCH("Blue",Sheet3!$A$1:$K$1,0),FALSE)*3,IF(VLOOKUP($K25,Sheet3!$A$1:'Sheet3'!$K$222,MATCH("Purple",Sheet3!$A$1:$K$1,0),FALSE)&gt;0,VLOOKUP($K25,Sheet3!$A$1:'Sheet3'!$K$222,MATCH("Purple",Sheet3!$A$1:$K$1,0),FALSE)*4,IF(VLOOKUP($K25,Sheet3!$A$1:'Sheet3'!$K$222,MATCH("Green",Sheet3!$A$1:$K$1,0),FALSE)&gt;0,VLOOKUP($K25,Sheet3!$A$1:'Sheet3'!$K$222,MATCH("Green",Sheet3!$A$1:$K$1,0),FALSE)*2,IF(VLOOKUP($K25,Sheet3!$A$1:'Sheet3'!$K$222,MATCH("White",Sheet3!$A$1:$K$1,0),FALSE)&gt;0,VLOOKUP($K25,Sheet3!$A$1:'Sheet3'!$K$222,MATCH("White",Sheet3!$A$1:$K$1,0),FALSE),IF(VLOOKUP($K25,Sheet3!$A$1:'Sheet3'!$K$222,MATCH("Yellow",Sheet3!$A$1:$K$1,0),FALSE)&gt;0,VLOOKUP($K25,Sheet3!$A$1:'Sheet3'!$K$222,MATCH("Yellow",Sheet3!$A$1:$K$1,0),FALSE)*5,0))))),0)/VLOOKUP($K25,Sheet3!$A$1:'Sheet3'!$K$222,MATCH("Challenge",Sheet3!$A$1:'Sheet3'!$K$1,0),FALSE),IFERROR(IF(VLOOKUP($K25,Sheet3!$A$1:'Sheet3'!$K$222,MATCH("Blue",Sheet3!$A$1:$K$1,0),FALSE)&gt;0,VLOOKUP($K25,Sheet3!$A$1:'Sheet3'!$K$222,MATCH("Blue",Sheet3!$A$1:$K$1,0),FALSE)*3,IF(VLOOKUP($K25,Sheet3!$A$1:'Sheet3'!$K$222,MATCH("Purple",Sheet3!$A$1:$K$1,0),FALSE)&gt;0,VLOOKUP($K25,Sheet3!$A$1:'Sheet3'!$K$222,MATCH("Purple",Sheet3!$A$1:$K$1,0),FALSE)*4,IF(VLOOKUP($K25,Sheet3!$A$1:'Sheet3'!$K$222,MATCH("Green",Sheet3!$A$1:$K$1,0),FALSE)&gt;0,VLOOKUP($K25,Sheet3!$A$1:'Sheet3'!$K$222,MATCH("Green",Sheet3!$A$1:$K$1,0),FALSE)*2,IF(VLOOKUP($K25,Sheet3!$A$1:'Sheet3'!$K$222,MATCH("White",Sheet3!$A$1:$K$1,0),FALSE)&gt;0,VLOOKUP($K25,Sheet3!$A$1:'Sheet3'!$K$222,MATCH("White",Sheet3!$A$1:$K$1,0),FALSE),IF(VLOOKUP($K25,Sheet3!$A$1:'Sheet3'!$K$222,MATCH("Yellow",Sheet3!$A$1:$K$1,0),FALSE)&gt;0,VLOOKUP($K25,Sheet3!$A$1:'Sheet3'!$K$222,MATCH("Yellow",Sheet3!$A$1:$K$1,0),FALSE)*5,0))))),0)),0)</f>
        <v>0</v>
      </c>
      <c r="AF25">
        <f>IFERROR(IF(VLOOKUP($L25,Sheet3!$A$1:'Sheet3'!$K$222,MATCH("Challenge",Sheet3!$A$1:'Sheet3'!$K$1,0),FALSE)&gt;=1,IFERROR(IF(VLOOKUP($L25,Sheet3!$A$1:'Sheet3'!$K$222,MATCH("Blue",Sheet3!$A$1:$K$1,0),FALSE)&gt;0,VLOOKUP($L25,Sheet3!$A$1:'Sheet3'!$K$222,MATCH("Blue",Sheet3!$A$1:$K$1,0),FALSE)*3,IF(VLOOKUP($L25,Sheet3!$A$1:'Sheet3'!$K$222,MATCH("Purple",Sheet3!$A$1:$K$1,0),FALSE)&gt;0,VLOOKUP($L25,Sheet3!$A$1:'Sheet3'!$K$222,MATCH("Purple",Sheet3!$A$1:$K$1,0),FALSE)*4,IF(VLOOKUP($L25,Sheet3!$A$1:'Sheet3'!$K$222,MATCH("Green",Sheet3!$A$1:$K$1,0),FALSE)&gt;0,VLOOKUP($L25,Sheet3!$A$1:'Sheet3'!$K$222,MATCH("Green",Sheet3!$A$1:$K$1,0),FALSE)*2,IF(VLOOKUP($L25,Sheet3!$A$1:'Sheet3'!$K$222,MATCH("White",Sheet3!$A$1:$K$1,0),FALSE)&gt;0,VLOOKUP($L25,Sheet3!$A$1:'Sheet3'!$K$222,MATCH("White",Sheet3!$A$1:$K$1,0),FALSE),IF(VLOOKUP($L25,Sheet3!$A$1:'Sheet3'!$K$222,MATCH("Yellow",Sheet3!$A$1:$K$1,0),FALSE)&gt;0,VLOOKUP($L25,Sheet3!$A$1:'Sheet3'!$K$222,MATCH("Yellow",Sheet3!$A$1:$K$1,0),FALSE)*5,0))))),0)/VLOOKUP($L25,Sheet3!$A$1:'Sheet3'!$K$222,MATCH("Challenge",Sheet3!$A$1:'Sheet3'!$K$1,0),FALSE),IFERROR(IF(VLOOKUP($L25,Sheet3!$A$1:'Sheet3'!$K$222,MATCH("Blue",Sheet3!$A$1:$K$1,0),FALSE)&gt;0,VLOOKUP($L25,Sheet3!$A$1:'Sheet3'!$K$222,MATCH("Blue",Sheet3!$A$1:$K$1,0),FALSE)*3,IF(VLOOKUP($L25,Sheet3!$A$1:'Sheet3'!$K$222,MATCH("Purple",Sheet3!$A$1:$K$1,0),FALSE)&gt;0,VLOOKUP($L25,Sheet3!$A$1:'Sheet3'!$K$222,MATCH("Purple",Sheet3!$A$1:$K$1,0),FALSE)*4,IF(VLOOKUP($L25,Sheet3!$A$1:'Sheet3'!$K$222,MATCH("Green",Sheet3!$A$1:$K$1,0),FALSE)&gt;0,VLOOKUP($L25,Sheet3!$A$1:'Sheet3'!$K$222,MATCH("Green",Sheet3!$A$1:$K$1,0),FALSE)*2,IF(VLOOKUP($L25,Sheet3!$A$1:'Sheet3'!$K$222,MATCH("White",Sheet3!$A$1:$K$1,0),FALSE)&gt;0,VLOOKUP($L25,Sheet3!$A$1:'Sheet3'!$K$222,MATCH("White",Sheet3!$A$1:$K$1,0),FALSE),IF(VLOOKUP($L25,Sheet3!$A$1:'Sheet3'!$K$222,MATCH("Yellow",Sheet3!$A$1:$K$1,0),FALSE)&gt;0,VLOOKUP($L25,Sheet3!$A$1:'Sheet3'!$K$222,MATCH("Yellow",Sheet3!$A$1:$K$1,0),FALSE)*5,0))))),0)),0)+IFERROR(IF(VLOOKUP($M25,Sheet3!$A$1:'Sheet3'!$K$222,MATCH("Challenge",Sheet3!$A$1:'Sheet3'!$K$1,0),FALSE)&gt;=1,IFERROR(IF(VLOOKUP($M25,Sheet3!$A$1:'Sheet3'!$K$222,MATCH("Blue",Sheet3!$A$1:$K$1,0),FALSE)&gt;0,VLOOKUP($M25,Sheet3!$A$1:'Sheet3'!$K$222,MATCH("Blue",Sheet3!$A$1:$K$1,0),FALSE)*3,IF(VLOOKUP($M25,Sheet3!$A$1:'Sheet3'!$K$222,MATCH("Purple",Sheet3!$A$1:$K$1,0),FALSE)&gt;0,VLOOKUP($M25,Sheet3!$A$1:'Sheet3'!$K$222,MATCH("Purple",Sheet3!$A$1:$K$1,0),FALSE)*4,IF(VLOOKUP($M25,Sheet3!$A$1:'Sheet3'!$K$222,MATCH("Green",Sheet3!$A$1:$K$1,0),FALSE)&gt;0,VLOOKUP($M25,Sheet3!$A$1:'Sheet3'!$K$222,MATCH("Green",Sheet3!$A$1:$K$1,0),FALSE)*2,IF(VLOOKUP($M25,Sheet3!$A$1:'Sheet3'!$K$222,MATCH("White",Sheet3!$A$1:$K$1,0),FALSE)&gt;0,VLOOKUP($M25,Sheet3!$A$1:'Sheet3'!$K$222,MATCH("White",Sheet3!$A$1:$K$1,0),FALSE),IF(VLOOKUP($M25,Sheet3!$A$1:'Sheet3'!$K$222,MATCH("Yellow",Sheet3!$A$1:$K$1,0),FALSE)&gt;0,VLOOKUP($M25,Sheet3!$A$1:'Sheet3'!$K$222,MATCH("Yellow",Sheet3!$A$1:$K$1,0),FALSE)*5,0))))),0)/VLOOKUP($M25,Sheet3!$A$1:'Sheet3'!$K$222,MATCH("Challenge",Sheet3!$A$1:'Sheet3'!$K$1,0),FALSE),IFERROR(IF(VLOOKUP($M25,Sheet3!$A$1:'Sheet3'!$K$222,MATCH("Blue",Sheet3!$A$1:$K$1,0),FALSE)&gt;0,VLOOKUP($M25,Sheet3!$A$1:'Sheet3'!$K$222,MATCH("Blue",Sheet3!$A$1:$K$1,0),FALSE)*3,IF(VLOOKUP($M25,Sheet3!$A$1:'Sheet3'!$K$222,MATCH("Purple",Sheet3!$A$1:$K$1,0),FALSE)&gt;0,VLOOKUP($M25,Sheet3!$A$1:'Sheet3'!$K$222,MATCH("Purple",Sheet3!$A$1:$K$1,0),FALSE)*4,IF(VLOOKUP($M25,Sheet3!$A$1:'Sheet3'!$K$222,MATCH("Green",Sheet3!$A$1:$K$1,0),FALSE)&gt;0,VLOOKUP($M25,Sheet3!$A$1:'Sheet3'!$K$222,MATCH("Green",Sheet3!$A$1:$K$1,0),FALSE)*2,IF(VLOOKUP($M25,Sheet3!$A$1:'Sheet3'!$K$222,MATCH("White",Sheet3!$A$1:$K$1,0),FALSE)&gt;0,VLOOKUP($M25,Sheet3!$A$1:'Sheet3'!$K$222,MATCH("White",Sheet3!$A$1:$K$1,0),FALSE),IF(VLOOKUP($M25,Sheet3!$A$1:'Sheet3'!$K$222,MATCH("Yellow",Sheet3!$A$1:$K$1,0),FALSE)&gt;0,VLOOKUP($M25,Sheet3!$A$1:'Sheet3'!$K$222,MATCH("Yellow",Sheet3!$A$1:$K$1,0),FALSE)*5,0))))),0)),0)</f>
        <v>0</v>
      </c>
      <c r="AG25">
        <f>IFERROR(IF(VLOOKUP($N25,Sheet3!$A$1:'Sheet3'!$K$222,MATCH("Challenge",Sheet3!$A$1:'Sheet3'!$K$1,0),FALSE)&gt;=1,IFERROR(IF(VLOOKUP($N25,Sheet3!$A$1:'Sheet3'!$K$222,MATCH("Blue",Sheet3!$A$1:$K$1,0),FALSE)&gt;0,VLOOKUP($N25,Sheet3!$A$1:'Sheet3'!$K$222,MATCH("Blue",Sheet3!$A$1:$K$1,0),FALSE)*3,IF(VLOOKUP($N25,Sheet3!$A$1:'Sheet3'!$K$222,MATCH("Purple",Sheet3!$A$1:$K$1,0),FALSE)&gt;0,VLOOKUP($N25,Sheet3!$A$1:'Sheet3'!$K$222,MATCH("Purple",Sheet3!$A$1:$K$1,0),FALSE)*4,IF(VLOOKUP($N25,Sheet3!$A$1:'Sheet3'!$K$222,MATCH("Green",Sheet3!$A$1:$K$1,0),FALSE)&gt;0,VLOOKUP($N25,Sheet3!$A$1:'Sheet3'!$K$222,MATCH("Green",Sheet3!$A$1:$K$1,0),FALSE)*2,IF(VLOOKUP($N25,Sheet3!$A$1:'Sheet3'!$K$222,MATCH("White",Sheet3!$A$1:$K$1,0),FALSE)&gt;0,VLOOKUP($N25,Sheet3!$A$1:'Sheet3'!$K$222,MATCH("White",Sheet3!$A$1:$K$1,0),FALSE),IF(VLOOKUP($N25,Sheet3!$A$1:'Sheet3'!$K$222,MATCH("Yellow",Sheet3!$A$1:$K$1,0),FALSE)&gt;0,VLOOKUP($N25,Sheet3!$A$1:'Sheet3'!$K$222,MATCH("Yellow",Sheet3!$A$1:$K$1,0),FALSE)*5,0))))),0)/VLOOKUP($N25,Sheet3!$A$1:'Sheet3'!$K$222,MATCH("Challenge",Sheet3!$A$1:'Sheet3'!$K$1,0),FALSE),IFERROR(IF(VLOOKUP($N25,Sheet3!$A$1:'Sheet3'!$K$222,MATCH("Blue",Sheet3!$A$1:$K$1,0),FALSE)&gt;0,VLOOKUP($N25,Sheet3!$A$1:'Sheet3'!$K$222,MATCH("Blue",Sheet3!$A$1:$K$1,0),FALSE)*3,IF(VLOOKUP($N25,Sheet3!$A$1:'Sheet3'!$K$222,MATCH("Purple",Sheet3!$A$1:$K$1,0),FALSE)&gt;0,VLOOKUP($N25,Sheet3!$A$1:'Sheet3'!$K$222,MATCH("Purple",Sheet3!$A$1:$K$1,0),FALSE)*4,IF(VLOOKUP($N25,Sheet3!$A$1:'Sheet3'!$K$222,MATCH("Green",Sheet3!$A$1:$K$1,0),FALSE)&gt;0,VLOOKUP($N25,Sheet3!$A$1:'Sheet3'!$K$222,MATCH("Green",Sheet3!$A$1:$K$1,0),FALSE)*2,IF(VLOOKUP($N25,Sheet3!$A$1:'Sheet3'!$K$222,MATCH("White",Sheet3!$A$1:$K$1,0),FALSE)&gt;0,VLOOKUP($N25,Sheet3!$A$1:'Sheet3'!$K$222,MATCH("White",Sheet3!$A$1:$K$1,0),FALSE),IF(VLOOKUP($N25,Sheet3!$A$1:'Sheet3'!$K$222,MATCH("Yellow",Sheet3!$A$1:$K$1,0),FALSE)&gt;0,VLOOKUP($N25,Sheet3!$A$1:'Sheet3'!$K$222,MATCH("Yellow",Sheet3!$A$1:$K$1,0),FALSE)*5,0))))),0)),0)+IFERROR(IF(VLOOKUP($O25,Sheet3!$A$1:'Sheet3'!$K$222,MATCH("Challenge",Sheet3!$A$1:'Sheet3'!$K$1,0),FALSE)&gt;=1,IFERROR(IF(VLOOKUP($O25,Sheet3!$A$1:'Sheet3'!$K$222,MATCH("Blue",Sheet3!$A$1:$K$1,0),FALSE)&gt;0,VLOOKUP($O25,Sheet3!$A$1:'Sheet3'!$K$222,MATCH("Blue",Sheet3!$A$1:$K$1,0),FALSE)*3,IF(VLOOKUP($O25,Sheet3!$A$1:'Sheet3'!$K$222,MATCH("Purple",Sheet3!$A$1:$K$1,0),FALSE)&gt;0,VLOOKUP($O25,Sheet3!$A$1:'Sheet3'!$K$222,MATCH("Purple",Sheet3!$A$1:$K$1,0),FALSE)*4,IF(VLOOKUP($O25,Sheet3!$A$1:'Sheet3'!$K$222,MATCH("Green",Sheet3!$A$1:$K$1,0),FALSE)&gt;0,VLOOKUP($O25,Sheet3!$A$1:'Sheet3'!$K$222,MATCH("Green",Sheet3!$A$1:$K$1,0),FALSE)*2,IF(VLOOKUP($O25,Sheet3!$A$1:'Sheet3'!$K$222,MATCH("White",Sheet3!$A$1:$K$1,0),FALSE)&gt;0,VLOOKUP($O25,Sheet3!$A$1:'Sheet3'!$K$222,MATCH("White",Sheet3!$A$1:$K$1,0),FALSE),IF(VLOOKUP($O25,Sheet3!$A$1:'Sheet3'!$K$222,MATCH("Yellow",Sheet3!$A$1:$K$1,0),FALSE)&gt;0,VLOOKUP($O25,Sheet3!$A$1:'Sheet3'!$K$222,MATCH("Yellow",Sheet3!$A$1:$K$1,0),FALSE)*5,0))))),0)/VLOOKUP($O25,Sheet3!$A$1:'Sheet3'!$K$222,MATCH("Challenge",Sheet3!$A$1:'Sheet3'!$K$1,0),FALSE),IFERROR(IF(VLOOKUP($O25,Sheet3!$A$1:'Sheet3'!$K$222,MATCH("Blue",Sheet3!$A$1:$K$1,0),FALSE)&gt;0,VLOOKUP($O25,Sheet3!$A$1:'Sheet3'!$K$222,MATCH("Blue",Sheet3!$A$1:$K$1,0),FALSE)*3,IF(VLOOKUP($O25,Sheet3!$A$1:'Sheet3'!$K$222,MATCH("Purple",Sheet3!$A$1:$K$1,0),FALSE)&gt;0,VLOOKUP($O25,Sheet3!$A$1:'Sheet3'!$K$222,MATCH("Purple",Sheet3!$A$1:$K$1,0),FALSE)*4,IF(VLOOKUP($O25,Sheet3!$A$1:'Sheet3'!$K$222,MATCH("Green",Sheet3!$A$1:$K$1,0),FALSE)&gt;0,VLOOKUP($O25,Sheet3!$A$1:'Sheet3'!$K$222,MATCH("Green",Sheet3!$A$1:$K$1,0),FALSE)*2,IF(VLOOKUP($O25,Sheet3!$A$1:'Sheet3'!$K$222,MATCH("White",Sheet3!$A$1:$K$1,0),FALSE)&gt;0,VLOOKUP($O25,Sheet3!$A$1:'Sheet3'!$K$222,MATCH("White",Sheet3!$A$1:$K$1,0),FALSE),IF(VLOOKUP($O25,Sheet3!$A$1:'Sheet3'!$K$222,MATCH("Yellow",Sheet3!$A$1:$K$1,0),FALSE)&gt;0,VLOOKUP($O25,Sheet3!$A$1:'Sheet3'!$K$222,MATCH("Yellow",Sheet3!$A$1:$K$1,0),FALSE)*5,0))))),0)),0)</f>
        <v>0</v>
      </c>
      <c r="AH25">
        <f>VLOOKUP($D25,Sheet3!$A$1:'Sheet3'!$K$222,4,FALSE)</f>
        <v>0</v>
      </c>
      <c r="AI25">
        <f>VLOOKUP($D25,Sheet3!$A$1:'Sheet3'!$K$222,5,FALSE)</f>
        <v>0</v>
      </c>
    </row>
    <row r="26" spans="1:35" x14ac:dyDescent="0.25">
      <c r="A26" t="s">
        <v>22</v>
      </c>
      <c r="B26">
        <f>INDEX('Ingredients(Full)'!$A$1:$AA$180,MATCH(Score!$A26,'Ingredients(Full)'!$A$1:$A$180,0),MATCH(Score!B$1,'Ingredients(Full)'!$A$1:$AA$1,0))</f>
        <v>1</v>
      </c>
      <c r="C26">
        <f t="shared" si="0"/>
        <v>600</v>
      </c>
      <c r="D26" t="str">
        <f>IF(D$1&lt;=$B26,INDEX('Ingredients(Full)'!$A$1:$AA$180,MATCH(Score!$A26,'Ingredients(Full)'!$A$1:$A$180,0),MATCH(Score!D$1,'Ingredients(Full)'!$A$1:$AA$1,0)),"")</f>
        <v>Mk 10 TaggeCo Holo Lens Salvage</v>
      </c>
      <c r="E26" t="str">
        <f>IF(E$1&lt;=$B26,INDEX('Ingredients(Full)'!$A$1:$AA$140,MATCH(Score!$A26,'Ingredients(Full)'!$A$1:$A$140,0),MATCH(Score!E$1,'Ingredients(Full)'!$A$1:$AA$1,0)),"")</f>
        <v/>
      </c>
      <c r="F26" t="str">
        <f>IF(F$1&lt;=$B26,INDEX('Ingredients(Full)'!$A$1:$AA$140,MATCH(Score!$A26,'Ingredients(Full)'!$A$1:$A$140,0),MATCH(Score!F$1,'Ingredients(Full)'!$A$1:$AA$1,0)),"")</f>
        <v/>
      </c>
      <c r="G26" t="str">
        <f>IF(G$1&lt;=$B26,INDEX('Ingredients(Full)'!$A$1:$AA$140,MATCH(Score!$A26,'Ingredients(Full)'!$A$1:$A$140,0),MATCH(Score!G$1,'Ingredients(Full)'!$A$1:$AA$1,0)),"")</f>
        <v/>
      </c>
      <c r="H26" t="str">
        <f>IF(H$1&lt;=$B26,INDEX('Ingredients(Full)'!$A$1:$AA$140,MATCH(Score!$A26,'Ingredients(Full)'!$A$1:$A$140,0),MATCH(Score!H$1,'Ingredients(Full)'!$A$1:$AA$1,0)),"")</f>
        <v/>
      </c>
      <c r="I26" t="str">
        <f>IF(I$1&lt;=$B26,INDEX('Ingredients(Full)'!$A$1:$AA$140,MATCH(Score!$A26,'Ingredients(Full)'!$A$1:$A$140,0),MATCH(Score!I$1,'Ingredients(Full)'!$A$1:$AA$1,0)),"")</f>
        <v/>
      </c>
      <c r="J26" t="str">
        <f>IF(J$1&lt;=$B26,INDEX('Ingredients(Full)'!$A$1:$AA$140,MATCH(Score!$A26,'Ingredients(Full)'!$A$1:$A$140,0),MATCH(Score!J$1,'Ingredients(Full)'!$A$1:$AA$1,0)),"")</f>
        <v/>
      </c>
      <c r="K26" t="str">
        <f>IF(K$1&lt;=$B26,INDEX('Ingredients(Full)'!$A$1:$AA$140,MATCH(Score!$A26,'Ingredients(Full)'!$A$1:$A$140,0),MATCH(Score!K$1,'Ingredients(Full)'!$A$1:$AA$1,0)),"")</f>
        <v/>
      </c>
      <c r="L26" t="str">
        <f>IF(L$1&lt;=$B26,INDEX('Ingredients(Full)'!$A$1:$AA$140,MATCH(Score!$A26,'Ingredients(Full)'!$A$1:$A$140,0),MATCH(Score!L$1,'Ingredients(Full)'!$A$1:$AA$1,0)),"")</f>
        <v/>
      </c>
      <c r="M26" t="str">
        <f>IF(M$1&lt;=$B26,INDEX('Ingredients(Full)'!$A$1:$AA$140,MATCH(Score!$A26,'Ingredients(Full)'!$A$1:$A$140,0),MATCH(Score!M$1,'Ingredients(Full)'!$A$1:$AA$1,0)),"")</f>
        <v/>
      </c>
      <c r="N26" t="str">
        <f>IF(N$1&lt;=$B26,INDEX('Ingredients(Full)'!$A$1:$AA$140,MATCH(Score!$A26,'Ingredients(Full)'!$A$1:$A$140,0),MATCH(Score!N$1,'Ingredients(Full)'!$A$1:$AA$1,0)),"")</f>
        <v/>
      </c>
      <c r="O26" t="str">
        <f>IF(O$1&lt;=$B26,INDEX('Ingredients(Full)'!$A$1:$AA$140,MATCH(Score!$A26,'Ingredients(Full)'!$A$1:$A$140,0),MATCH(Score!O$1,'Ingredients(Full)'!$A$1:$AA$1,0)),"")</f>
        <v/>
      </c>
      <c r="P26">
        <f>IF(VALUE(RIGHT(P$1,LEN(P$1)-1))&lt;=$B26,INDEX('Ingredients(Full)'!$A$1:$AA$140,MATCH(Score!$A26,'Ingredients(Full)'!$A$1:$A$140,0),MATCH(Score!P$1,'Ingredients(Full)'!$A$1:$AA$1,0)),"")</f>
        <v>50</v>
      </c>
      <c r="Q26" t="str">
        <f>IF(VALUE(RIGHT(Q$1,LEN(Q$1)-1))&lt;=$B26,INDEX('Ingredients(Full)'!$A$1:$AA$140,MATCH(Score!$A26,'Ingredients(Full)'!$A$1:$A$140,0),MATCH(Score!Q$1,'Ingredients(Full)'!$A$1:$AA$1,0)),"")</f>
        <v/>
      </c>
      <c r="R26" t="str">
        <f>IF(VALUE(RIGHT(R$1,LEN(R$1)-1))&lt;=$B26,INDEX('Ingredients(Full)'!$A$1:$AA$140,MATCH(Score!$A26,'Ingredients(Full)'!$A$1:$A$140,0),MATCH(Score!R$1,'Ingredients(Full)'!$A$1:$AA$1,0)),"")</f>
        <v/>
      </c>
      <c r="S26" t="str">
        <f>IF(VALUE(RIGHT(S$1,LEN(S$1)-1))&lt;=$B26,INDEX('Ingredients(Full)'!$A$1:$AA$140,MATCH(Score!$A26,'Ingredients(Full)'!$A$1:$A$140,0),MATCH(Score!S$1,'Ingredients(Full)'!$A$1:$AA$1,0)),"")</f>
        <v/>
      </c>
      <c r="T26" t="str">
        <f>IF(VALUE(RIGHT(T$1,LEN(T$1)-1))&lt;=$B26,INDEX('Ingredients(Full)'!$A$1:$AA$140,MATCH(Score!$A26,'Ingredients(Full)'!$A$1:$A$140,0),MATCH(Score!T$1,'Ingredients(Full)'!$A$1:$AA$1,0)),"")</f>
        <v/>
      </c>
      <c r="U26" t="str">
        <f>IF(VALUE(RIGHT(U$1,LEN(U$1)-1))&lt;=$B26,INDEX('Ingredients(Full)'!$A$1:$AA$140,MATCH(Score!$A26,'Ingredients(Full)'!$A$1:$A$140,0),MATCH(Score!U$1,'Ingredients(Full)'!$A$1:$AA$1,0)),"")</f>
        <v/>
      </c>
      <c r="V26" t="str">
        <f>IF(VALUE(RIGHT(V$1,LEN(V$1)-1))&lt;=$B26,INDEX('Ingredients(Full)'!$A$1:$AA$140,MATCH(Score!$A26,'Ingredients(Full)'!$A$1:$A$140,0),MATCH(Score!V$1,'Ingredients(Full)'!$A$1:$AA$1,0)),"")</f>
        <v/>
      </c>
      <c r="W26" t="str">
        <f>IF(VALUE(RIGHT(W$1,LEN(W$1)-1))&lt;=$B26,INDEX('Ingredients(Full)'!$A$1:$AA$140,MATCH(Score!$A26,'Ingredients(Full)'!$A$1:$A$140,0),MATCH(Score!W$1,'Ingredients(Full)'!$A$1:$AA$1,0)),"")</f>
        <v/>
      </c>
      <c r="X26" t="str">
        <f>IF(VALUE(RIGHT(X$1,LEN(X$1)-1))&lt;=$B26,INDEX('Ingredients(Full)'!$A$1:$AA$140,MATCH(Score!$A26,'Ingredients(Full)'!$A$1:$A$140,0),MATCH(Score!X$1,'Ingredients(Full)'!$A$1:$AA$1,0)),"")</f>
        <v/>
      </c>
      <c r="Y26" t="str">
        <f>IF(VALUE(RIGHT(Y$1,LEN(Y$1)-1))&lt;=$B26,INDEX('Ingredients(Full)'!$A$1:$AA$140,MATCH(Score!$A26,'Ingredients(Full)'!$A$1:$A$140,0),MATCH(Score!Y$1,'Ingredients(Full)'!$A$1:$AA$1,0)),"")</f>
        <v/>
      </c>
      <c r="Z26" t="str">
        <f>IF(VALUE(RIGHT(Z$1,LEN(Z$1)-1))&lt;=$B26,INDEX('Ingredients(Full)'!$A$1:$AA$140,MATCH(Score!$A26,'Ingredients(Full)'!$A$1:$A$140,0),MATCH(Score!Z$1,'Ingredients(Full)'!$A$1:$AA$1,0)),"")</f>
        <v/>
      </c>
      <c r="AA26" t="str">
        <f>IF(VALUE(RIGHT(AA$1,LEN(AA$1)-1))&lt;=$B26,INDEX('Ingredients(Full)'!$A$1:$AA$140,MATCH(Score!$A26,'Ingredients(Full)'!$A$1:$A$140,0),MATCH(Score!AA$1,'Ingredients(Full)'!$A$1:$AA$1,0)),"")</f>
        <v/>
      </c>
      <c r="AB26">
        <f>IFERROR(IF(VLOOKUP($D26,Sheet3!$A$1:'Sheet3'!$K$222,MATCH("Challenge",Sheet3!$A$1:'Sheet3'!$K$1,0),FALSE)&gt;=1,IFERROR(IF(VLOOKUP($D26,Sheet3!$A$1:'Sheet3'!$K$222,MATCH("Blue",Sheet3!$A$1:$K$1,0),FALSE)&gt;0,VLOOKUP($D26,Sheet3!$A$1:'Sheet3'!$K$222,MATCH("Blue",Sheet3!$A$1:$K$1,0),FALSE)*3,IF(VLOOKUP($D26,Sheet3!$A$1:'Sheet3'!$K$222,MATCH("Purple",Sheet3!$A$1:$K$1,0),FALSE)&gt;0,VLOOKUP($D26,Sheet3!$A$1:'Sheet3'!$K$222,MATCH("Purple",Sheet3!$A$1:$K$1,0),FALSE)*4,IF(VLOOKUP($D26,Sheet3!$A$1:'Sheet3'!$K$222,MATCH("Green",Sheet3!$A$1:$K$1,0),FALSE)&gt;0,VLOOKUP($D26,Sheet3!$A$1:'Sheet3'!$K$222,MATCH("Green",Sheet3!$A$1:$K$1,0),FALSE)*2,IF(VLOOKUP($D26,Sheet3!$A$1:'Sheet3'!$K$222,MATCH("White",Sheet3!$A$1:$K$1,0),FALSE)&gt;0,VLOOKUP($D26,Sheet3!$A$1:'Sheet3'!$K$222,MATCH("White",Sheet3!$A$1:$K$1,0),FALSE),IF(VLOOKUP($D26,Sheet3!$A$1:'Sheet3'!$K$222,MATCH("Yellow",Sheet3!$A$1:$K$1,0),FALSE)&gt;0,VLOOKUP($D26,Sheet3!$A$1:'Sheet3'!$K$222,MATCH("Yellow",Sheet3!$A$1:$K$1,0),FALSE)*2.5,0))))),0)/VLOOKUP($D26,Sheet3!$A$1:'Sheet3'!$K$222,MATCH("Challenge",Sheet3!$A$1:'Sheet3'!$K$1,0),FALSE),IFERROR(IF(VLOOKUP($D26,Sheet3!$A$1:'Sheet3'!$K$222,MATCH("Blue",Sheet3!$A$1:$K$1,0),FALSE)&gt;0,VLOOKUP($D26,Sheet3!$A$1:'Sheet3'!$K$222,MATCH("Blue",Sheet3!$A$1:$K$1,0),FALSE)*3,IF(VLOOKUP($D26,Sheet3!$A$1:'Sheet3'!$K$222,MATCH("Purple",Sheet3!$A$1:$K$1,0),FALSE)&gt;0,VLOOKUP($D26,Sheet3!$A$1:'Sheet3'!$K$222,MATCH("Purple",Sheet3!$A$1:$K$1,0),FALSE)*4,IF(VLOOKUP($D26,Sheet3!$A$1:'Sheet3'!$K$222,MATCH("Green",Sheet3!$A$1:$K$1,0),FALSE)&gt;0,VLOOKUP($D26,Sheet3!$A$1:'Sheet3'!$K$222,MATCH("Green",Sheet3!$A$1:$K$1,0),FALSE)*2,IF(VLOOKUP($D26,Sheet3!$A$1:'Sheet3'!$K$222,MATCH("White",Sheet3!$A$1:$K$1,0),FALSE)&gt;0,VLOOKUP($D26,Sheet3!$A$1:'Sheet3'!$K$222,MATCH("White",Sheet3!$A$1:$K$1,0),FALSE),IF(VLOOKUP($D26,Sheet3!$A$1:'Sheet3'!$K$222,MATCH("Yellow",Sheet3!$A$1:$K$1,0),FALSE)&gt;0,VLOOKUP($D26,Sheet3!$A$1:'Sheet3'!$K$222,MATCH("Yellow",Sheet3!$A$1:$K$1,0),FALSE)*2.5,0))))),0)),0)+IFERROR(IF(VLOOKUP($E26,Sheet3!$A$1:'Sheet3'!$K$222,MATCH("Challenge",Sheet3!$A$1:'Sheet3'!$K$1,0),FALSE)&gt;=1,IFERROR(IF(VLOOKUP($E26,Sheet3!$A$1:'Sheet3'!$K$222,MATCH("Blue",Sheet3!$A$1:$K$1,0),FALSE)&gt;0,VLOOKUP($E26,Sheet3!$A$1:'Sheet3'!$K$222,MATCH("Blue",Sheet3!$A$1:$K$1,0),FALSE)*3,IF(VLOOKUP($E26,Sheet3!$A$1:'Sheet3'!$K$222,MATCH("Purple",Sheet3!$A$1:$K$1,0),FALSE)&gt;0,VLOOKUP($E26,Sheet3!$A$1:'Sheet3'!$K$222,MATCH("Purple",Sheet3!$A$1:$K$1,0),FALSE)*4,IF(VLOOKUP($E26,Sheet3!$A$1:'Sheet3'!$K$222,MATCH("Green",Sheet3!$A$1:$K$1,0),FALSE)&gt;0,VLOOKUP($E26,Sheet3!$A$1:'Sheet3'!$K$222,MATCH("Green",Sheet3!$A$1:$K$1,0),FALSE)*2,IF(VLOOKUP($E26,Sheet3!$A$1:'Sheet3'!$K$222,MATCH("White",Sheet3!$A$1:$K$1,0),FALSE)&gt;0,VLOOKUP($E26,Sheet3!$A$1:'Sheet3'!$K$222,MATCH("White",Sheet3!$A$1:$K$1,0),FALSE),IF(VLOOKUP($E26,Sheet3!$A$1:'Sheet3'!$K$222,MATCH("Yellow",Sheet3!$A$1:$K$1,0),FALSE)&gt;0,VLOOKUP($E26,Sheet3!$A$1:'Sheet3'!$K$222,MATCH("Yellow",Sheet3!$A$1:$K$1,0),FALSE)*2.5,0))))),0)/VLOOKUP($E26,Sheet3!$A$1:'Sheet3'!$K$222,MATCH("Challenge",Sheet3!$A$1:'Sheet3'!$K$1,0),FALSE),IFERROR(IF(VLOOKUP($E26,Sheet3!$A$1:'Sheet3'!$K$222,MATCH("Blue",Sheet3!$A$1:$K$1,0),FALSE)&gt;0,VLOOKUP($E26,Sheet3!$A$1:'Sheet3'!$K$222,MATCH("Blue",Sheet3!$A$1:$K$1,0),FALSE)*3,IF(VLOOKUP($E26,Sheet3!$A$1:'Sheet3'!$K$222,MATCH("Purple",Sheet3!$A$1:$K$1,0),FALSE)&gt;0,VLOOKUP($E26,Sheet3!$A$1:'Sheet3'!$K$222,MATCH("Purple",Sheet3!$A$1:$K$1,0),FALSE)*4,IF(VLOOKUP($E26,Sheet3!$A$1:'Sheet3'!$K$222,MATCH("Green",Sheet3!$A$1:$K$1,0),FALSE)&gt;0,VLOOKUP($E26,Sheet3!$A$1:'Sheet3'!$K$222,MATCH("Green",Sheet3!$A$1:$K$1,0),FALSE)*2,IF(VLOOKUP($E26,Sheet3!$A$1:'Sheet3'!$K$222,MATCH("White",Sheet3!$A$1:$K$1,0),FALSE)&gt;0,VLOOKUP($E26,Sheet3!$A$1:'Sheet3'!$K$222,MATCH("White",Sheet3!$A$1:$K$1,0),FALSE),IF(VLOOKUP($E26,Sheet3!$A$1:'Sheet3'!$K$222,MATCH("Yellow",Sheet3!$A$1:$K$1,0),FALSE)&gt;0,VLOOKUP($E26,Sheet3!$A$1:'Sheet3'!$K$222,MATCH("Yellow",Sheet3!$A$1:$K$1,0),FALSE)*2.5,0))))),0)),0)</f>
        <v>200</v>
      </c>
      <c r="AC26">
        <f>IFERROR(IF(VLOOKUP($F26,Sheet3!$A$1:'Sheet3'!$K$222,MATCH("Challenge",Sheet3!$A$1:'Sheet3'!$K$1,0),FALSE)&gt;=1,IFERROR(IF(VLOOKUP($F26,Sheet3!$A$1:'Sheet3'!$K$222,MATCH("Blue",Sheet3!$A$1:$K$1,0),FALSE)&gt;0,VLOOKUP($F26,Sheet3!$A$1:'Sheet3'!$K$222,MATCH("Blue",Sheet3!$A$1:$K$1,0),FALSE)*3,IF(VLOOKUP($F26,Sheet3!$A$1:'Sheet3'!$K$222,MATCH("Purple",Sheet3!$A$1:$K$1,0),FALSE)&gt;0,VLOOKUP($F26,Sheet3!$A$1:'Sheet3'!$K$222,MATCH("Purple",Sheet3!$A$1:$K$1,0),FALSE)*4,IF(VLOOKUP($F26,Sheet3!$A$1:'Sheet3'!$K$222,MATCH("Green",Sheet3!$A$1:$K$1,0),FALSE)&gt;0,VLOOKUP($F26,Sheet3!$A$1:'Sheet3'!$K$222,MATCH("Green",Sheet3!$A$1:$K$1,0),FALSE)*2,IF(VLOOKUP($F26,Sheet3!$A$1:'Sheet3'!$K$222,MATCH("White",Sheet3!$A$1:$K$1,0),FALSE)&gt;0,VLOOKUP($F26,Sheet3!$A$1:'Sheet3'!$K$222,MATCH("White",Sheet3!$A$1:$K$1,0),FALSE),IF(VLOOKUP($F26,Sheet3!$A$1:'Sheet3'!$K$222,MATCH("Yellow",Sheet3!$A$1:$K$1,0),FALSE)&gt;0,VLOOKUP($F26,Sheet3!$A$1:'Sheet3'!$K$222,MATCH("Yellow",Sheet3!$A$1:$K$1,0),FALSE)*5,0))))),0)/VLOOKUP($F26,Sheet3!$A$1:'Sheet3'!$K$222,MATCH("Challenge",Sheet3!$A$1:'Sheet3'!$K$1,0),FALSE),IFERROR(IF(VLOOKUP($F26,Sheet3!$A$1:'Sheet3'!$K$222,MATCH("Blue",Sheet3!$A$1:$K$1,0),FALSE)&gt;0,VLOOKUP($F26,Sheet3!$A$1:'Sheet3'!$K$222,MATCH("Blue",Sheet3!$A$1:$K$1,0),FALSE)*3,IF(VLOOKUP($F26,Sheet3!$A$1:'Sheet3'!$K$222,MATCH("Purple",Sheet3!$A$1:$K$1,0),FALSE)&gt;0,VLOOKUP($F26,Sheet3!$A$1:'Sheet3'!$K$222,MATCH("Purple",Sheet3!$A$1:$K$1,0),FALSE)*4,IF(VLOOKUP($F26,Sheet3!$A$1:'Sheet3'!$K$222,MATCH("Green",Sheet3!$A$1:$K$1,0),FALSE)&gt;0,VLOOKUP($F26,Sheet3!$A$1:'Sheet3'!$K$222,MATCH("Green",Sheet3!$A$1:$K$1,0),FALSE)*2,IF(VLOOKUP($F26,Sheet3!$A$1:'Sheet3'!$K$222,MATCH("White",Sheet3!$A$1:$K$1,0),FALSE)&gt;0,VLOOKUP($F26,Sheet3!$A$1:'Sheet3'!$K$222,MATCH("White",Sheet3!$A$1:$K$1,0),FALSE),IF(VLOOKUP($F26,Sheet3!$A$1:'Sheet3'!$K$222,MATCH("Yellow",Sheet3!$A$1:$K$1,0),FALSE)&gt;0,VLOOKUP($F26,Sheet3!$A$1:'Sheet3'!$K$222,MATCH("Yellow",Sheet3!$A$1:$K$1,0),FALSE)*5,0))))),0)),0)+IFERROR(IF(VLOOKUP($G26,Sheet3!$A$1:'Sheet3'!$K$222,MATCH("Challenge",Sheet3!$A$1:'Sheet3'!$K$1,0),FALSE)&gt;=1,IFERROR(IF(VLOOKUP($G26,Sheet3!$A$1:'Sheet3'!$K$222,MATCH("Blue",Sheet3!$A$1:$K$1,0),FALSE)&gt;0,VLOOKUP($G26,Sheet3!$A$1:'Sheet3'!$K$222,MATCH("Blue",Sheet3!$A$1:$K$1,0),FALSE)*3,IF(VLOOKUP($G26,Sheet3!$A$1:'Sheet3'!$K$222,MATCH("Purple",Sheet3!$A$1:$K$1,0),FALSE)&gt;0,VLOOKUP($G26,Sheet3!$A$1:'Sheet3'!$K$222,MATCH("Purple",Sheet3!$A$1:$K$1,0),FALSE)*4,IF(VLOOKUP($G26,Sheet3!$A$1:'Sheet3'!$K$222,MATCH("Green",Sheet3!$A$1:$K$1,0),FALSE)&gt;0,VLOOKUP($G26,Sheet3!$A$1:'Sheet3'!$K$222,MATCH("Green",Sheet3!$A$1:$K$1,0),FALSE)*2,IF(VLOOKUP($G26,Sheet3!$A$1:'Sheet3'!$K$222,MATCH("White",Sheet3!$A$1:$K$1,0),FALSE)&gt;0,VLOOKUP($G26,Sheet3!$A$1:'Sheet3'!$K$222,MATCH("White",Sheet3!$A$1:$K$1,0),FALSE),IF(VLOOKUP($G26,Sheet3!$A$1:'Sheet3'!$K$222,MATCH("Yellow",Sheet3!$A$1:$K$1,0),FALSE)&gt;0,VLOOKUP($G26,Sheet3!$A$1:'Sheet3'!$K$222,MATCH("Yellow",Sheet3!$A$1:$K$1,0),FALSE)*5,0))))),0)/VLOOKUP($G26,Sheet3!$A$1:'Sheet3'!$K$222,MATCH("Challenge",Sheet3!$A$1:'Sheet3'!$K$1,0),FALSE),IFERROR(IF(VLOOKUP($G26,Sheet3!$A$1:'Sheet3'!$K$222,MATCH("Blue",Sheet3!$A$1:$K$1,0),FALSE)&gt;0,VLOOKUP($G26,Sheet3!$A$1:'Sheet3'!$K$222,MATCH("Blue",Sheet3!$A$1:$K$1,0),FALSE)*3,IF(VLOOKUP($G26,Sheet3!$A$1:'Sheet3'!$K$222,MATCH("Purple",Sheet3!$A$1:$K$1,0),FALSE)&gt;0,VLOOKUP($G26,Sheet3!$A$1:'Sheet3'!$K$222,MATCH("Purple",Sheet3!$A$1:$K$1,0),FALSE)*4,IF(VLOOKUP($G26,Sheet3!$A$1:'Sheet3'!$K$222,MATCH("Green",Sheet3!$A$1:$K$1,0),FALSE)&gt;0,VLOOKUP($G26,Sheet3!$A$1:'Sheet3'!$K$222,MATCH("Green",Sheet3!$A$1:$K$1,0),FALSE)*2,IF(VLOOKUP($G26,Sheet3!$A$1:'Sheet3'!$K$222,MATCH("White",Sheet3!$A$1:$K$1,0),FALSE)&gt;0,VLOOKUP($G26,Sheet3!$A$1:'Sheet3'!$K$222,MATCH("White",Sheet3!$A$1:$K$1,0),FALSE),IF(VLOOKUP($G26,Sheet3!$A$1:'Sheet3'!$K$222,MATCH("Yellow",Sheet3!$A$1:$K$1,0),FALSE)&gt;0,VLOOKUP($G26,Sheet3!$A$1:'Sheet3'!$K$222,MATCH("Yellow",Sheet3!$A$1:$K$1,0),FALSE)*5,0))))),0)),0)</f>
        <v>0</v>
      </c>
      <c r="AD26">
        <f>IFERROR(IF(VLOOKUP($H26,Sheet3!$A$1:'Sheet3'!$K$222,MATCH("Challenge",Sheet3!$A$1:'Sheet3'!$K$1,0),FALSE)&gt;=1,IFERROR(IF(VLOOKUP($H26,Sheet3!$A$1:'Sheet3'!$K$222,MATCH("Blue",Sheet3!$A$1:$K$1,0),FALSE)&gt;0,VLOOKUP($H26,Sheet3!$A$1:'Sheet3'!$K$222,MATCH("Blue",Sheet3!$A$1:$K$1,0),FALSE)*3,IF(VLOOKUP($H26,Sheet3!$A$1:'Sheet3'!$K$222,MATCH("Purple",Sheet3!$A$1:$K$1,0),FALSE)&gt;0,VLOOKUP($H26,Sheet3!$A$1:'Sheet3'!$K$222,MATCH("Purple",Sheet3!$A$1:$K$1,0),FALSE)*4,IF(VLOOKUP($H26,Sheet3!$A$1:'Sheet3'!$K$222,MATCH("Green",Sheet3!$A$1:$K$1,0),FALSE)&gt;0,VLOOKUP($H26,Sheet3!$A$1:'Sheet3'!$K$222,MATCH("Green",Sheet3!$A$1:$K$1,0),FALSE)*2,IF(VLOOKUP($H26,Sheet3!$A$1:'Sheet3'!$K$222,MATCH("White",Sheet3!$A$1:$K$1,0),FALSE)&gt;0,VLOOKUP($H26,Sheet3!$A$1:'Sheet3'!$K$222,MATCH("White",Sheet3!$A$1:$K$1,0),FALSE),IF(VLOOKUP($H26,Sheet3!$A$1:'Sheet3'!$K$222,MATCH("Yellow",Sheet3!$A$1:$K$1,0),FALSE)&gt;0,VLOOKUP($H26,Sheet3!$A$1:'Sheet3'!$K$222,MATCH("Yellow",Sheet3!$A$1:$K$1,0),FALSE)*5,0))))),0)/VLOOKUP($H26,Sheet3!$A$1:'Sheet3'!$K$222,MATCH("Challenge",Sheet3!$A$1:'Sheet3'!$K$1,0),FALSE),IFERROR(IF(VLOOKUP($H26,Sheet3!$A$1:'Sheet3'!$K$222,MATCH("Blue",Sheet3!$A$1:$K$1,0),FALSE)&gt;0,VLOOKUP($H26,Sheet3!$A$1:'Sheet3'!$K$222,MATCH("Blue",Sheet3!$A$1:$K$1,0),FALSE)*3,IF(VLOOKUP($H26,Sheet3!$A$1:'Sheet3'!$K$222,MATCH("Purple",Sheet3!$A$1:$K$1,0),FALSE)&gt;0,VLOOKUP($H26,Sheet3!$A$1:'Sheet3'!$K$222,MATCH("Purple",Sheet3!$A$1:$K$1,0),FALSE)*4,IF(VLOOKUP($H26,Sheet3!$A$1:'Sheet3'!$K$222,MATCH("Green",Sheet3!$A$1:$K$1,0),FALSE)&gt;0,VLOOKUP($H26,Sheet3!$A$1:'Sheet3'!$K$222,MATCH("Green",Sheet3!$A$1:$K$1,0),FALSE)*2,IF(VLOOKUP($H26,Sheet3!$A$1:'Sheet3'!$K$222,MATCH("White",Sheet3!$A$1:$K$1,0),FALSE)&gt;0,VLOOKUP($H26,Sheet3!$A$1:'Sheet3'!$K$222,MATCH("White",Sheet3!$A$1:$K$1,0),FALSE),IF(VLOOKUP($H26,Sheet3!$A$1:'Sheet3'!$K$222,MATCH("Yellow",Sheet3!$A$1:$K$1,0),FALSE)&gt;0,VLOOKUP($H26,Sheet3!$A$1:'Sheet3'!$K$222,MATCH("Yellow",Sheet3!$A$1:$K$1,0),FALSE)*5,0))))),0)),0)+IFERROR(IF(VLOOKUP($I26,Sheet3!$A$1:'Sheet3'!$K$222,MATCH("Challenge",Sheet3!$A$1:'Sheet3'!$K$1,0),FALSE)&gt;=1,IFERROR(IF(VLOOKUP($I26,Sheet3!$A$1:'Sheet3'!$K$222,MATCH("Blue",Sheet3!$A$1:$K$1,0),FALSE)&gt;0,VLOOKUP($I26,Sheet3!$A$1:'Sheet3'!$K$222,MATCH("Blue",Sheet3!$A$1:$K$1,0),FALSE)*3,IF(VLOOKUP($I26,Sheet3!$A$1:'Sheet3'!$K$222,MATCH("Purple",Sheet3!$A$1:$K$1,0),FALSE)&gt;0,VLOOKUP($I26,Sheet3!$A$1:'Sheet3'!$K$222,MATCH("Purple",Sheet3!$A$1:$K$1,0),FALSE)*4,IF(VLOOKUP($I26,Sheet3!$A$1:'Sheet3'!$K$222,MATCH("Green",Sheet3!$A$1:$K$1,0),FALSE)&gt;0,VLOOKUP($I26,Sheet3!$A$1:'Sheet3'!$K$222,MATCH("Green",Sheet3!$A$1:$K$1,0),FALSE)*2,IF(VLOOKUP($I26,Sheet3!$A$1:'Sheet3'!$K$222,MATCH("White",Sheet3!$A$1:$K$1,0),FALSE)&gt;0,VLOOKUP($I26,Sheet3!$A$1:'Sheet3'!$K$222,MATCH("White",Sheet3!$A$1:$K$1,0),FALSE),IF(VLOOKUP($I26,Sheet3!$A$1:'Sheet3'!$K$222,MATCH("Yellow",Sheet3!$A$1:$K$1,0),FALSE)&gt;0,VLOOKUP($I26,Sheet3!$A$1:'Sheet3'!$K$222,MATCH("Yellow",Sheet3!$A$1:$K$1,0),FALSE)*5,0))))),0)/VLOOKUP($I26,Sheet3!$A$1:'Sheet3'!$K$222,MATCH("Challenge",Sheet3!$A$1:'Sheet3'!$K$1,0),FALSE),IFERROR(IF(VLOOKUP($I26,Sheet3!$A$1:'Sheet3'!$K$222,MATCH("Blue",Sheet3!$A$1:$K$1,0),FALSE)&gt;0,VLOOKUP($I26,Sheet3!$A$1:'Sheet3'!$K$222,MATCH("Blue",Sheet3!$A$1:$K$1,0),FALSE)*3,IF(VLOOKUP($I26,Sheet3!$A$1:'Sheet3'!$K$222,MATCH("Purple",Sheet3!$A$1:$K$1,0),FALSE)&gt;0,VLOOKUP($I26,Sheet3!$A$1:'Sheet3'!$K$222,MATCH("Purple",Sheet3!$A$1:$K$1,0),FALSE)*4,IF(VLOOKUP($I26,Sheet3!$A$1:'Sheet3'!$K$222,MATCH("Green",Sheet3!$A$1:$K$1,0),FALSE)&gt;0,VLOOKUP($I26,Sheet3!$A$1:'Sheet3'!$K$222,MATCH("Green",Sheet3!$A$1:$K$1,0),FALSE)*2,IF(VLOOKUP($I26,Sheet3!$A$1:'Sheet3'!$K$222,MATCH("White",Sheet3!$A$1:$K$1,0),FALSE)&gt;0,VLOOKUP($I26,Sheet3!$A$1:'Sheet3'!$K$222,MATCH("White",Sheet3!$A$1:$K$1,0),FALSE),IF(VLOOKUP($I26,Sheet3!$A$1:'Sheet3'!$K$222,MATCH("Yellow",Sheet3!$A$1:$K$1,0),FALSE)&gt;0,VLOOKUP($I26,Sheet3!$A$1:'Sheet3'!$K$222,MATCH("Yellow",Sheet3!$A$1:$K$1,0),FALSE)*5,0))))),0)),0)</f>
        <v>0</v>
      </c>
      <c r="AE26">
        <f>IFERROR(IF(VLOOKUP($J26,Sheet3!$A$1:'Sheet3'!$K$222,MATCH("Challenge",Sheet3!$A$1:'Sheet3'!$K$1,0),FALSE)&gt;=1,IFERROR(IF(VLOOKUP($J26,Sheet3!$A$1:'Sheet3'!$K$222,MATCH("Blue",Sheet3!$A$1:$K$1,0),FALSE)&gt;0,VLOOKUP($J26,Sheet3!$A$1:'Sheet3'!$K$222,MATCH("Blue",Sheet3!$A$1:$K$1,0),FALSE)*3,IF(VLOOKUP($J26,Sheet3!$A$1:'Sheet3'!$K$222,MATCH("Purple",Sheet3!$A$1:$K$1,0),FALSE)&gt;0,VLOOKUP($J26,Sheet3!$A$1:'Sheet3'!$K$222,MATCH("Purple",Sheet3!$A$1:$K$1,0),FALSE)*4,IF(VLOOKUP($J26,Sheet3!$A$1:'Sheet3'!$K$222,MATCH("Green",Sheet3!$A$1:$K$1,0),FALSE)&gt;0,VLOOKUP($J26,Sheet3!$A$1:'Sheet3'!$K$222,MATCH("Green",Sheet3!$A$1:$K$1,0),FALSE)*2,IF(VLOOKUP($J26,Sheet3!$A$1:'Sheet3'!$K$222,MATCH("White",Sheet3!$A$1:$K$1,0),FALSE)&gt;0,VLOOKUP($J26,Sheet3!$A$1:'Sheet3'!$K$222,MATCH("White",Sheet3!$A$1:$K$1,0),FALSE),IF(VLOOKUP($J26,Sheet3!$A$1:'Sheet3'!$K$222,MATCH("Yellow",Sheet3!$A$1:$K$1,0),FALSE)&gt;0,VLOOKUP($J26,Sheet3!$A$1:'Sheet3'!$K$222,MATCH("Yellow",Sheet3!$A$1:$K$1,0),FALSE)*5,0))))),0)/VLOOKUP($J26,Sheet3!$A$1:'Sheet3'!$K$222,MATCH("Challenge",Sheet3!$A$1:'Sheet3'!$K$1,0),FALSE),IFERROR(IF(VLOOKUP($J26,Sheet3!$A$1:'Sheet3'!$K$222,MATCH("Blue",Sheet3!$A$1:$K$1,0),FALSE)&gt;0,VLOOKUP($J26,Sheet3!$A$1:'Sheet3'!$K$222,MATCH("Blue",Sheet3!$A$1:$K$1,0),FALSE)*3,IF(VLOOKUP($J26,Sheet3!$A$1:'Sheet3'!$K$222,MATCH("Purple",Sheet3!$A$1:$K$1,0),FALSE)&gt;0,VLOOKUP($J26,Sheet3!$A$1:'Sheet3'!$K$222,MATCH("Purple",Sheet3!$A$1:$K$1,0),FALSE)*4,IF(VLOOKUP($J26,Sheet3!$A$1:'Sheet3'!$K$222,MATCH("Green",Sheet3!$A$1:$K$1,0),FALSE)&gt;0,VLOOKUP($J26,Sheet3!$A$1:'Sheet3'!$K$222,MATCH("Green",Sheet3!$A$1:$K$1,0),FALSE)*2,IF(VLOOKUP($J26,Sheet3!$A$1:'Sheet3'!$K$222,MATCH("White",Sheet3!$A$1:$K$1,0),FALSE)&gt;0,VLOOKUP($J26,Sheet3!$A$1:'Sheet3'!$K$222,MATCH("White",Sheet3!$A$1:$K$1,0),FALSE),IF(VLOOKUP($J26,Sheet3!$A$1:'Sheet3'!$K$222,MATCH("Yellow",Sheet3!$A$1:$K$1,0),FALSE)&gt;0,VLOOKUP($J26,Sheet3!$A$1:'Sheet3'!$K$222,MATCH("Yellow",Sheet3!$A$1:$K$1,0),FALSE)*5,0))))),0)),0)+IFERROR(IF(VLOOKUP($K26,Sheet3!$A$1:'Sheet3'!$K$222,MATCH("Challenge",Sheet3!$A$1:'Sheet3'!$K$1,0),FALSE)&gt;=1,IFERROR(IF(VLOOKUP($K26,Sheet3!$A$1:'Sheet3'!$K$222,MATCH("Blue",Sheet3!$A$1:$K$1,0),FALSE)&gt;0,VLOOKUP($K26,Sheet3!$A$1:'Sheet3'!$K$222,MATCH("Blue",Sheet3!$A$1:$K$1,0),FALSE)*3,IF(VLOOKUP($K26,Sheet3!$A$1:'Sheet3'!$K$222,MATCH("Purple",Sheet3!$A$1:$K$1,0),FALSE)&gt;0,VLOOKUP($K26,Sheet3!$A$1:'Sheet3'!$K$222,MATCH("Purple",Sheet3!$A$1:$K$1,0),FALSE)*4,IF(VLOOKUP($K26,Sheet3!$A$1:'Sheet3'!$K$222,MATCH("Green",Sheet3!$A$1:$K$1,0),FALSE)&gt;0,VLOOKUP($K26,Sheet3!$A$1:'Sheet3'!$K$222,MATCH("Green",Sheet3!$A$1:$K$1,0),FALSE)*2,IF(VLOOKUP($K26,Sheet3!$A$1:'Sheet3'!$K$222,MATCH("White",Sheet3!$A$1:$K$1,0),FALSE)&gt;0,VLOOKUP($K26,Sheet3!$A$1:'Sheet3'!$K$222,MATCH("White",Sheet3!$A$1:$K$1,0),FALSE),IF(VLOOKUP($K26,Sheet3!$A$1:'Sheet3'!$K$222,MATCH("Yellow",Sheet3!$A$1:$K$1,0),FALSE)&gt;0,VLOOKUP($K26,Sheet3!$A$1:'Sheet3'!$K$222,MATCH("Yellow",Sheet3!$A$1:$K$1,0),FALSE)*5,0))))),0)/VLOOKUP($K26,Sheet3!$A$1:'Sheet3'!$K$222,MATCH("Challenge",Sheet3!$A$1:'Sheet3'!$K$1,0),FALSE),IFERROR(IF(VLOOKUP($K26,Sheet3!$A$1:'Sheet3'!$K$222,MATCH("Blue",Sheet3!$A$1:$K$1,0),FALSE)&gt;0,VLOOKUP($K26,Sheet3!$A$1:'Sheet3'!$K$222,MATCH("Blue",Sheet3!$A$1:$K$1,0),FALSE)*3,IF(VLOOKUP($K26,Sheet3!$A$1:'Sheet3'!$K$222,MATCH("Purple",Sheet3!$A$1:$K$1,0),FALSE)&gt;0,VLOOKUP($K26,Sheet3!$A$1:'Sheet3'!$K$222,MATCH("Purple",Sheet3!$A$1:$K$1,0),FALSE)*4,IF(VLOOKUP($K26,Sheet3!$A$1:'Sheet3'!$K$222,MATCH("Green",Sheet3!$A$1:$K$1,0),FALSE)&gt;0,VLOOKUP($K26,Sheet3!$A$1:'Sheet3'!$K$222,MATCH("Green",Sheet3!$A$1:$K$1,0),FALSE)*2,IF(VLOOKUP($K26,Sheet3!$A$1:'Sheet3'!$K$222,MATCH("White",Sheet3!$A$1:$K$1,0),FALSE)&gt;0,VLOOKUP($K26,Sheet3!$A$1:'Sheet3'!$K$222,MATCH("White",Sheet3!$A$1:$K$1,0),FALSE),IF(VLOOKUP($K26,Sheet3!$A$1:'Sheet3'!$K$222,MATCH("Yellow",Sheet3!$A$1:$K$1,0),FALSE)&gt;0,VLOOKUP($K26,Sheet3!$A$1:'Sheet3'!$K$222,MATCH("Yellow",Sheet3!$A$1:$K$1,0),FALSE)*5,0))))),0)),0)</f>
        <v>0</v>
      </c>
      <c r="AF26">
        <f>IFERROR(IF(VLOOKUP($L26,Sheet3!$A$1:'Sheet3'!$K$222,MATCH("Challenge",Sheet3!$A$1:'Sheet3'!$K$1,0),FALSE)&gt;=1,IFERROR(IF(VLOOKUP($L26,Sheet3!$A$1:'Sheet3'!$K$222,MATCH("Blue",Sheet3!$A$1:$K$1,0),FALSE)&gt;0,VLOOKUP($L26,Sheet3!$A$1:'Sheet3'!$K$222,MATCH("Blue",Sheet3!$A$1:$K$1,0),FALSE)*3,IF(VLOOKUP($L26,Sheet3!$A$1:'Sheet3'!$K$222,MATCH("Purple",Sheet3!$A$1:$K$1,0),FALSE)&gt;0,VLOOKUP($L26,Sheet3!$A$1:'Sheet3'!$K$222,MATCH("Purple",Sheet3!$A$1:$K$1,0),FALSE)*4,IF(VLOOKUP($L26,Sheet3!$A$1:'Sheet3'!$K$222,MATCH("Green",Sheet3!$A$1:$K$1,0),FALSE)&gt;0,VLOOKUP($L26,Sheet3!$A$1:'Sheet3'!$K$222,MATCH("Green",Sheet3!$A$1:$K$1,0),FALSE)*2,IF(VLOOKUP($L26,Sheet3!$A$1:'Sheet3'!$K$222,MATCH("White",Sheet3!$A$1:$K$1,0),FALSE)&gt;0,VLOOKUP($L26,Sheet3!$A$1:'Sheet3'!$K$222,MATCH("White",Sheet3!$A$1:$K$1,0),FALSE),IF(VLOOKUP($L26,Sheet3!$A$1:'Sheet3'!$K$222,MATCH("Yellow",Sheet3!$A$1:$K$1,0),FALSE)&gt;0,VLOOKUP($L26,Sheet3!$A$1:'Sheet3'!$K$222,MATCH("Yellow",Sheet3!$A$1:$K$1,0),FALSE)*5,0))))),0)/VLOOKUP($L26,Sheet3!$A$1:'Sheet3'!$K$222,MATCH("Challenge",Sheet3!$A$1:'Sheet3'!$K$1,0),FALSE),IFERROR(IF(VLOOKUP($L26,Sheet3!$A$1:'Sheet3'!$K$222,MATCH("Blue",Sheet3!$A$1:$K$1,0),FALSE)&gt;0,VLOOKUP($L26,Sheet3!$A$1:'Sheet3'!$K$222,MATCH("Blue",Sheet3!$A$1:$K$1,0),FALSE)*3,IF(VLOOKUP($L26,Sheet3!$A$1:'Sheet3'!$K$222,MATCH("Purple",Sheet3!$A$1:$K$1,0),FALSE)&gt;0,VLOOKUP($L26,Sheet3!$A$1:'Sheet3'!$K$222,MATCH("Purple",Sheet3!$A$1:$K$1,0),FALSE)*4,IF(VLOOKUP($L26,Sheet3!$A$1:'Sheet3'!$K$222,MATCH("Green",Sheet3!$A$1:$K$1,0),FALSE)&gt;0,VLOOKUP($L26,Sheet3!$A$1:'Sheet3'!$K$222,MATCH("Green",Sheet3!$A$1:$K$1,0),FALSE)*2,IF(VLOOKUP($L26,Sheet3!$A$1:'Sheet3'!$K$222,MATCH("White",Sheet3!$A$1:$K$1,0),FALSE)&gt;0,VLOOKUP($L26,Sheet3!$A$1:'Sheet3'!$K$222,MATCH("White",Sheet3!$A$1:$K$1,0),FALSE),IF(VLOOKUP($L26,Sheet3!$A$1:'Sheet3'!$K$222,MATCH("Yellow",Sheet3!$A$1:$K$1,0),FALSE)&gt;0,VLOOKUP($L26,Sheet3!$A$1:'Sheet3'!$K$222,MATCH("Yellow",Sheet3!$A$1:$K$1,0),FALSE)*5,0))))),0)),0)+IFERROR(IF(VLOOKUP($M26,Sheet3!$A$1:'Sheet3'!$K$222,MATCH("Challenge",Sheet3!$A$1:'Sheet3'!$K$1,0),FALSE)&gt;=1,IFERROR(IF(VLOOKUP($M26,Sheet3!$A$1:'Sheet3'!$K$222,MATCH("Blue",Sheet3!$A$1:$K$1,0),FALSE)&gt;0,VLOOKUP($M26,Sheet3!$A$1:'Sheet3'!$K$222,MATCH("Blue",Sheet3!$A$1:$K$1,0),FALSE)*3,IF(VLOOKUP($M26,Sheet3!$A$1:'Sheet3'!$K$222,MATCH("Purple",Sheet3!$A$1:$K$1,0),FALSE)&gt;0,VLOOKUP($M26,Sheet3!$A$1:'Sheet3'!$K$222,MATCH("Purple",Sheet3!$A$1:$K$1,0),FALSE)*4,IF(VLOOKUP($M26,Sheet3!$A$1:'Sheet3'!$K$222,MATCH("Green",Sheet3!$A$1:$K$1,0),FALSE)&gt;0,VLOOKUP($M26,Sheet3!$A$1:'Sheet3'!$K$222,MATCH("Green",Sheet3!$A$1:$K$1,0),FALSE)*2,IF(VLOOKUP($M26,Sheet3!$A$1:'Sheet3'!$K$222,MATCH("White",Sheet3!$A$1:$K$1,0),FALSE)&gt;0,VLOOKUP($M26,Sheet3!$A$1:'Sheet3'!$K$222,MATCH("White",Sheet3!$A$1:$K$1,0),FALSE),IF(VLOOKUP($M26,Sheet3!$A$1:'Sheet3'!$K$222,MATCH("Yellow",Sheet3!$A$1:$K$1,0),FALSE)&gt;0,VLOOKUP($M26,Sheet3!$A$1:'Sheet3'!$K$222,MATCH("Yellow",Sheet3!$A$1:$K$1,0),FALSE)*5,0))))),0)/VLOOKUP($M26,Sheet3!$A$1:'Sheet3'!$K$222,MATCH("Challenge",Sheet3!$A$1:'Sheet3'!$K$1,0),FALSE),IFERROR(IF(VLOOKUP($M26,Sheet3!$A$1:'Sheet3'!$K$222,MATCH("Blue",Sheet3!$A$1:$K$1,0),FALSE)&gt;0,VLOOKUP($M26,Sheet3!$A$1:'Sheet3'!$K$222,MATCH("Blue",Sheet3!$A$1:$K$1,0),FALSE)*3,IF(VLOOKUP($M26,Sheet3!$A$1:'Sheet3'!$K$222,MATCH("Purple",Sheet3!$A$1:$K$1,0),FALSE)&gt;0,VLOOKUP($M26,Sheet3!$A$1:'Sheet3'!$K$222,MATCH("Purple",Sheet3!$A$1:$K$1,0),FALSE)*4,IF(VLOOKUP($M26,Sheet3!$A$1:'Sheet3'!$K$222,MATCH("Green",Sheet3!$A$1:$K$1,0),FALSE)&gt;0,VLOOKUP($M26,Sheet3!$A$1:'Sheet3'!$K$222,MATCH("Green",Sheet3!$A$1:$K$1,0),FALSE)*2,IF(VLOOKUP($M26,Sheet3!$A$1:'Sheet3'!$K$222,MATCH("White",Sheet3!$A$1:$K$1,0),FALSE)&gt;0,VLOOKUP($M26,Sheet3!$A$1:'Sheet3'!$K$222,MATCH("White",Sheet3!$A$1:$K$1,0),FALSE),IF(VLOOKUP($M26,Sheet3!$A$1:'Sheet3'!$K$222,MATCH("Yellow",Sheet3!$A$1:$K$1,0),FALSE)&gt;0,VLOOKUP($M26,Sheet3!$A$1:'Sheet3'!$K$222,MATCH("Yellow",Sheet3!$A$1:$K$1,0),FALSE)*5,0))))),0)),0)</f>
        <v>0</v>
      </c>
      <c r="AG26">
        <f>IFERROR(IF(VLOOKUP($N26,Sheet3!$A$1:'Sheet3'!$K$222,MATCH("Challenge",Sheet3!$A$1:'Sheet3'!$K$1,0),FALSE)&gt;=1,IFERROR(IF(VLOOKUP($N26,Sheet3!$A$1:'Sheet3'!$K$222,MATCH("Blue",Sheet3!$A$1:$K$1,0),FALSE)&gt;0,VLOOKUP($N26,Sheet3!$A$1:'Sheet3'!$K$222,MATCH("Blue",Sheet3!$A$1:$K$1,0),FALSE)*3,IF(VLOOKUP($N26,Sheet3!$A$1:'Sheet3'!$K$222,MATCH("Purple",Sheet3!$A$1:$K$1,0),FALSE)&gt;0,VLOOKUP($N26,Sheet3!$A$1:'Sheet3'!$K$222,MATCH("Purple",Sheet3!$A$1:$K$1,0),FALSE)*4,IF(VLOOKUP($N26,Sheet3!$A$1:'Sheet3'!$K$222,MATCH("Green",Sheet3!$A$1:$K$1,0),FALSE)&gt;0,VLOOKUP($N26,Sheet3!$A$1:'Sheet3'!$K$222,MATCH("Green",Sheet3!$A$1:$K$1,0),FALSE)*2,IF(VLOOKUP($N26,Sheet3!$A$1:'Sheet3'!$K$222,MATCH("White",Sheet3!$A$1:$K$1,0),FALSE)&gt;0,VLOOKUP($N26,Sheet3!$A$1:'Sheet3'!$K$222,MATCH("White",Sheet3!$A$1:$K$1,0),FALSE),IF(VLOOKUP($N26,Sheet3!$A$1:'Sheet3'!$K$222,MATCH("Yellow",Sheet3!$A$1:$K$1,0),FALSE)&gt;0,VLOOKUP($N26,Sheet3!$A$1:'Sheet3'!$K$222,MATCH("Yellow",Sheet3!$A$1:$K$1,0),FALSE)*5,0))))),0)/VLOOKUP($N26,Sheet3!$A$1:'Sheet3'!$K$222,MATCH("Challenge",Sheet3!$A$1:'Sheet3'!$K$1,0),FALSE),IFERROR(IF(VLOOKUP($N26,Sheet3!$A$1:'Sheet3'!$K$222,MATCH("Blue",Sheet3!$A$1:$K$1,0),FALSE)&gt;0,VLOOKUP($N26,Sheet3!$A$1:'Sheet3'!$K$222,MATCH("Blue",Sheet3!$A$1:$K$1,0),FALSE)*3,IF(VLOOKUP($N26,Sheet3!$A$1:'Sheet3'!$K$222,MATCH("Purple",Sheet3!$A$1:$K$1,0),FALSE)&gt;0,VLOOKUP($N26,Sheet3!$A$1:'Sheet3'!$K$222,MATCH("Purple",Sheet3!$A$1:$K$1,0),FALSE)*4,IF(VLOOKUP($N26,Sheet3!$A$1:'Sheet3'!$K$222,MATCH("Green",Sheet3!$A$1:$K$1,0),FALSE)&gt;0,VLOOKUP($N26,Sheet3!$A$1:'Sheet3'!$K$222,MATCH("Green",Sheet3!$A$1:$K$1,0),FALSE)*2,IF(VLOOKUP($N26,Sheet3!$A$1:'Sheet3'!$K$222,MATCH("White",Sheet3!$A$1:$K$1,0),FALSE)&gt;0,VLOOKUP($N26,Sheet3!$A$1:'Sheet3'!$K$222,MATCH("White",Sheet3!$A$1:$K$1,0),FALSE),IF(VLOOKUP($N26,Sheet3!$A$1:'Sheet3'!$K$222,MATCH("Yellow",Sheet3!$A$1:$K$1,0),FALSE)&gt;0,VLOOKUP($N26,Sheet3!$A$1:'Sheet3'!$K$222,MATCH("Yellow",Sheet3!$A$1:$K$1,0),FALSE)*5,0))))),0)),0)+IFERROR(IF(VLOOKUP($O26,Sheet3!$A$1:'Sheet3'!$K$222,MATCH("Challenge",Sheet3!$A$1:'Sheet3'!$K$1,0),FALSE)&gt;=1,IFERROR(IF(VLOOKUP($O26,Sheet3!$A$1:'Sheet3'!$K$222,MATCH("Blue",Sheet3!$A$1:$K$1,0),FALSE)&gt;0,VLOOKUP($O26,Sheet3!$A$1:'Sheet3'!$K$222,MATCH("Blue",Sheet3!$A$1:$K$1,0),FALSE)*3,IF(VLOOKUP($O26,Sheet3!$A$1:'Sheet3'!$K$222,MATCH("Purple",Sheet3!$A$1:$K$1,0),FALSE)&gt;0,VLOOKUP($O26,Sheet3!$A$1:'Sheet3'!$K$222,MATCH("Purple",Sheet3!$A$1:$K$1,0),FALSE)*4,IF(VLOOKUP($O26,Sheet3!$A$1:'Sheet3'!$K$222,MATCH("Green",Sheet3!$A$1:$K$1,0),FALSE)&gt;0,VLOOKUP($O26,Sheet3!$A$1:'Sheet3'!$K$222,MATCH("Green",Sheet3!$A$1:$K$1,0),FALSE)*2,IF(VLOOKUP($O26,Sheet3!$A$1:'Sheet3'!$K$222,MATCH("White",Sheet3!$A$1:$K$1,0),FALSE)&gt;0,VLOOKUP($O26,Sheet3!$A$1:'Sheet3'!$K$222,MATCH("White",Sheet3!$A$1:$K$1,0),FALSE),IF(VLOOKUP($O26,Sheet3!$A$1:'Sheet3'!$K$222,MATCH("Yellow",Sheet3!$A$1:$K$1,0),FALSE)&gt;0,VLOOKUP($O26,Sheet3!$A$1:'Sheet3'!$K$222,MATCH("Yellow",Sheet3!$A$1:$K$1,0),FALSE)*5,0))))),0)/VLOOKUP($O26,Sheet3!$A$1:'Sheet3'!$K$222,MATCH("Challenge",Sheet3!$A$1:'Sheet3'!$K$1,0),FALSE),IFERROR(IF(VLOOKUP($O26,Sheet3!$A$1:'Sheet3'!$K$222,MATCH("Blue",Sheet3!$A$1:$K$1,0),FALSE)&gt;0,VLOOKUP($O26,Sheet3!$A$1:'Sheet3'!$K$222,MATCH("Blue",Sheet3!$A$1:$K$1,0),FALSE)*3,IF(VLOOKUP($O26,Sheet3!$A$1:'Sheet3'!$K$222,MATCH("Purple",Sheet3!$A$1:$K$1,0),FALSE)&gt;0,VLOOKUP($O26,Sheet3!$A$1:'Sheet3'!$K$222,MATCH("Purple",Sheet3!$A$1:$K$1,0),FALSE)*4,IF(VLOOKUP($O26,Sheet3!$A$1:'Sheet3'!$K$222,MATCH("Green",Sheet3!$A$1:$K$1,0),FALSE)&gt;0,VLOOKUP($O26,Sheet3!$A$1:'Sheet3'!$K$222,MATCH("Green",Sheet3!$A$1:$K$1,0),FALSE)*2,IF(VLOOKUP($O26,Sheet3!$A$1:'Sheet3'!$K$222,MATCH("White",Sheet3!$A$1:$K$1,0),FALSE)&gt;0,VLOOKUP($O26,Sheet3!$A$1:'Sheet3'!$K$222,MATCH("White",Sheet3!$A$1:$K$1,0),FALSE),IF(VLOOKUP($O26,Sheet3!$A$1:'Sheet3'!$K$222,MATCH("Yellow",Sheet3!$A$1:$K$1,0),FALSE)&gt;0,VLOOKUP($O26,Sheet3!$A$1:'Sheet3'!$K$222,MATCH("Yellow",Sheet3!$A$1:$K$1,0),FALSE)*5,0))))),0)),0)</f>
        <v>0</v>
      </c>
      <c r="AH26">
        <f>VLOOKUP($D26,Sheet3!$A$1:'Sheet3'!$K$222,4,FALSE)</f>
        <v>1</v>
      </c>
      <c r="AI26">
        <f>VLOOKUP($D26,Sheet3!$A$1:'Sheet3'!$K$222,5,FALSE)</f>
        <v>0</v>
      </c>
    </row>
    <row r="27" spans="1:35" x14ac:dyDescent="0.25">
      <c r="A27" t="s">
        <v>23</v>
      </c>
      <c r="B27">
        <f>INDEX('Ingredients(Full)'!$A$1:$AA$180,MATCH(Score!$A27,'Ingredients(Full)'!$A$1:$A$180,0),MATCH(Score!B$1,'Ingredients(Full)'!$A$1:$AA$1,0))</f>
        <v>1</v>
      </c>
      <c r="C27">
        <f t="shared" si="0"/>
        <v>600</v>
      </c>
      <c r="D27" t="str">
        <f>IF(D$1&lt;=$B27,INDEX('Ingredients(Full)'!$A$1:$AA$180,MATCH(Score!$A27,'Ingredients(Full)'!$A$1:$A$180,0),MATCH(Score!D$1,'Ingredients(Full)'!$A$1:$AA$1,0)),"")</f>
        <v>Mk 11 BlasTech Weapon Mod Salvage</v>
      </c>
      <c r="E27" t="str">
        <f>IF(E$1&lt;=$B27,INDEX('Ingredients(Full)'!$A$1:$AA$140,MATCH(Score!$A27,'Ingredients(Full)'!$A$1:$A$140,0),MATCH(Score!E$1,'Ingredients(Full)'!$A$1:$AA$1,0)),"")</f>
        <v/>
      </c>
      <c r="F27" t="str">
        <f>IF(F$1&lt;=$B27,INDEX('Ingredients(Full)'!$A$1:$AA$140,MATCH(Score!$A27,'Ingredients(Full)'!$A$1:$A$140,0),MATCH(Score!F$1,'Ingredients(Full)'!$A$1:$AA$1,0)),"")</f>
        <v/>
      </c>
      <c r="G27" t="str">
        <f>IF(G$1&lt;=$B27,INDEX('Ingredients(Full)'!$A$1:$AA$140,MATCH(Score!$A27,'Ingredients(Full)'!$A$1:$A$140,0),MATCH(Score!G$1,'Ingredients(Full)'!$A$1:$AA$1,0)),"")</f>
        <v/>
      </c>
      <c r="H27" t="str">
        <f>IF(H$1&lt;=$B27,INDEX('Ingredients(Full)'!$A$1:$AA$140,MATCH(Score!$A27,'Ingredients(Full)'!$A$1:$A$140,0),MATCH(Score!H$1,'Ingredients(Full)'!$A$1:$AA$1,0)),"")</f>
        <v/>
      </c>
      <c r="I27" t="str">
        <f>IF(I$1&lt;=$B27,INDEX('Ingredients(Full)'!$A$1:$AA$140,MATCH(Score!$A27,'Ingredients(Full)'!$A$1:$A$140,0),MATCH(Score!I$1,'Ingredients(Full)'!$A$1:$AA$1,0)),"")</f>
        <v/>
      </c>
      <c r="J27" t="str">
        <f>IF(J$1&lt;=$B27,INDEX('Ingredients(Full)'!$A$1:$AA$140,MATCH(Score!$A27,'Ingredients(Full)'!$A$1:$A$140,0),MATCH(Score!J$1,'Ingredients(Full)'!$A$1:$AA$1,0)),"")</f>
        <v/>
      </c>
      <c r="K27" t="str">
        <f>IF(K$1&lt;=$B27,INDEX('Ingredients(Full)'!$A$1:$AA$140,MATCH(Score!$A27,'Ingredients(Full)'!$A$1:$A$140,0),MATCH(Score!K$1,'Ingredients(Full)'!$A$1:$AA$1,0)),"")</f>
        <v/>
      </c>
      <c r="L27" t="str">
        <f>IF(L$1&lt;=$B27,INDEX('Ingredients(Full)'!$A$1:$AA$140,MATCH(Score!$A27,'Ingredients(Full)'!$A$1:$A$140,0),MATCH(Score!L$1,'Ingredients(Full)'!$A$1:$AA$1,0)),"")</f>
        <v/>
      </c>
      <c r="M27" t="str">
        <f>IF(M$1&lt;=$B27,INDEX('Ingredients(Full)'!$A$1:$AA$140,MATCH(Score!$A27,'Ingredients(Full)'!$A$1:$A$140,0),MATCH(Score!M$1,'Ingredients(Full)'!$A$1:$AA$1,0)),"")</f>
        <v/>
      </c>
      <c r="N27" t="str">
        <f>IF(N$1&lt;=$B27,INDEX('Ingredients(Full)'!$A$1:$AA$140,MATCH(Score!$A27,'Ingredients(Full)'!$A$1:$A$140,0),MATCH(Score!N$1,'Ingredients(Full)'!$A$1:$AA$1,0)),"")</f>
        <v/>
      </c>
      <c r="O27" t="str">
        <f>IF(O$1&lt;=$B27,INDEX('Ingredients(Full)'!$A$1:$AA$140,MATCH(Score!$A27,'Ingredients(Full)'!$A$1:$A$140,0),MATCH(Score!O$1,'Ingredients(Full)'!$A$1:$AA$1,0)),"")</f>
        <v/>
      </c>
      <c r="P27">
        <f>IF(VALUE(RIGHT(P$1,LEN(P$1)-1))&lt;=$B27,INDEX('Ingredients(Full)'!$A$1:$AA$140,MATCH(Score!$A27,'Ingredients(Full)'!$A$1:$A$140,0),MATCH(Score!P$1,'Ingredients(Full)'!$A$1:$AA$1,0)),"")</f>
        <v>50</v>
      </c>
      <c r="Q27" t="str">
        <f>IF(VALUE(RIGHT(Q$1,LEN(Q$1)-1))&lt;=$B27,INDEX('Ingredients(Full)'!$A$1:$AA$140,MATCH(Score!$A27,'Ingredients(Full)'!$A$1:$A$140,0),MATCH(Score!Q$1,'Ingredients(Full)'!$A$1:$AA$1,0)),"")</f>
        <v/>
      </c>
      <c r="R27" t="str">
        <f>IF(VALUE(RIGHT(R$1,LEN(R$1)-1))&lt;=$B27,INDEX('Ingredients(Full)'!$A$1:$AA$140,MATCH(Score!$A27,'Ingredients(Full)'!$A$1:$A$140,0),MATCH(Score!R$1,'Ingredients(Full)'!$A$1:$AA$1,0)),"")</f>
        <v/>
      </c>
      <c r="S27" t="str">
        <f>IF(VALUE(RIGHT(S$1,LEN(S$1)-1))&lt;=$B27,INDEX('Ingredients(Full)'!$A$1:$AA$140,MATCH(Score!$A27,'Ingredients(Full)'!$A$1:$A$140,0),MATCH(Score!S$1,'Ingredients(Full)'!$A$1:$AA$1,0)),"")</f>
        <v/>
      </c>
      <c r="T27" t="str">
        <f>IF(VALUE(RIGHT(T$1,LEN(T$1)-1))&lt;=$B27,INDEX('Ingredients(Full)'!$A$1:$AA$140,MATCH(Score!$A27,'Ingredients(Full)'!$A$1:$A$140,0),MATCH(Score!T$1,'Ingredients(Full)'!$A$1:$AA$1,0)),"")</f>
        <v/>
      </c>
      <c r="U27" t="str">
        <f>IF(VALUE(RIGHT(U$1,LEN(U$1)-1))&lt;=$B27,INDEX('Ingredients(Full)'!$A$1:$AA$140,MATCH(Score!$A27,'Ingredients(Full)'!$A$1:$A$140,0),MATCH(Score!U$1,'Ingredients(Full)'!$A$1:$AA$1,0)),"")</f>
        <v/>
      </c>
      <c r="V27" t="str">
        <f>IF(VALUE(RIGHT(V$1,LEN(V$1)-1))&lt;=$B27,INDEX('Ingredients(Full)'!$A$1:$AA$140,MATCH(Score!$A27,'Ingredients(Full)'!$A$1:$A$140,0),MATCH(Score!V$1,'Ingredients(Full)'!$A$1:$AA$1,0)),"")</f>
        <v/>
      </c>
      <c r="W27" t="str">
        <f>IF(VALUE(RIGHT(W$1,LEN(W$1)-1))&lt;=$B27,INDEX('Ingredients(Full)'!$A$1:$AA$140,MATCH(Score!$A27,'Ingredients(Full)'!$A$1:$A$140,0),MATCH(Score!W$1,'Ingredients(Full)'!$A$1:$AA$1,0)),"")</f>
        <v/>
      </c>
      <c r="X27" t="str">
        <f>IF(VALUE(RIGHT(X$1,LEN(X$1)-1))&lt;=$B27,INDEX('Ingredients(Full)'!$A$1:$AA$140,MATCH(Score!$A27,'Ingredients(Full)'!$A$1:$A$140,0),MATCH(Score!X$1,'Ingredients(Full)'!$A$1:$AA$1,0)),"")</f>
        <v/>
      </c>
      <c r="Y27" t="str">
        <f>IF(VALUE(RIGHT(Y$1,LEN(Y$1)-1))&lt;=$B27,INDEX('Ingredients(Full)'!$A$1:$AA$140,MATCH(Score!$A27,'Ingredients(Full)'!$A$1:$A$140,0),MATCH(Score!Y$1,'Ingredients(Full)'!$A$1:$AA$1,0)),"")</f>
        <v/>
      </c>
      <c r="Z27" t="str">
        <f>IF(VALUE(RIGHT(Z$1,LEN(Z$1)-1))&lt;=$B27,INDEX('Ingredients(Full)'!$A$1:$AA$140,MATCH(Score!$A27,'Ingredients(Full)'!$A$1:$A$140,0),MATCH(Score!Z$1,'Ingredients(Full)'!$A$1:$AA$1,0)),"")</f>
        <v/>
      </c>
      <c r="AA27" t="str">
        <f>IF(VALUE(RIGHT(AA$1,LEN(AA$1)-1))&lt;=$B27,INDEX('Ingredients(Full)'!$A$1:$AA$140,MATCH(Score!$A27,'Ingredients(Full)'!$A$1:$A$140,0),MATCH(Score!AA$1,'Ingredients(Full)'!$A$1:$AA$1,0)),"")</f>
        <v/>
      </c>
      <c r="AB27">
        <f>IFERROR(IF(VLOOKUP($D27,Sheet3!$A$1:'Sheet3'!$K$222,MATCH("Challenge",Sheet3!$A$1:'Sheet3'!$K$1,0),FALSE)&gt;=1,IFERROR(IF(VLOOKUP($D27,Sheet3!$A$1:'Sheet3'!$K$222,MATCH("Blue",Sheet3!$A$1:$K$1,0),FALSE)&gt;0,VLOOKUP($D27,Sheet3!$A$1:'Sheet3'!$K$222,MATCH("Blue",Sheet3!$A$1:$K$1,0),FALSE)*3,IF(VLOOKUP($D27,Sheet3!$A$1:'Sheet3'!$K$222,MATCH("Purple",Sheet3!$A$1:$K$1,0),FALSE)&gt;0,VLOOKUP($D27,Sheet3!$A$1:'Sheet3'!$K$222,MATCH("Purple",Sheet3!$A$1:$K$1,0),FALSE)*4,IF(VLOOKUP($D27,Sheet3!$A$1:'Sheet3'!$K$222,MATCH("Green",Sheet3!$A$1:$K$1,0),FALSE)&gt;0,VLOOKUP($D27,Sheet3!$A$1:'Sheet3'!$K$222,MATCH("Green",Sheet3!$A$1:$K$1,0),FALSE)*2,IF(VLOOKUP($D27,Sheet3!$A$1:'Sheet3'!$K$222,MATCH("White",Sheet3!$A$1:$K$1,0),FALSE)&gt;0,VLOOKUP($D27,Sheet3!$A$1:'Sheet3'!$K$222,MATCH("White",Sheet3!$A$1:$K$1,0),FALSE),IF(VLOOKUP($D27,Sheet3!$A$1:'Sheet3'!$K$222,MATCH("Yellow",Sheet3!$A$1:$K$1,0),FALSE)&gt;0,VLOOKUP($D27,Sheet3!$A$1:'Sheet3'!$K$222,MATCH("Yellow",Sheet3!$A$1:$K$1,0),FALSE)*2.5,0))))),0)/VLOOKUP($D27,Sheet3!$A$1:'Sheet3'!$K$222,MATCH("Challenge",Sheet3!$A$1:'Sheet3'!$K$1,0),FALSE),IFERROR(IF(VLOOKUP($D27,Sheet3!$A$1:'Sheet3'!$K$222,MATCH("Blue",Sheet3!$A$1:$K$1,0),FALSE)&gt;0,VLOOKUP($D27,Sheet3!$A$1:'Sheet3'!$K$222,MATCH("Blue",Sheet3!$A$1:$K$1,0),FALSE)*3,IF(VLOOKUP($D27,Sheet3!$A$1:'Sheet3'!$K$222,MATCH("Purple",Sheet3!$A$1:$K$1,0),FALSE)&gt;0,VLOOKUP($D27,Sheet3!$A$1:'Sheet3'!$K$222,MATCH("Purple",Sheet3!$A$1:$K$1,0),FALSE)*4,IF(VLOOKUP($D27,Sheet3!$A$1:'Sheet3'!$K$222,MATCH("Green",Sheet3!$A$1:$K$1,0),FALSE)&gt;0,VLOOKUP($D27,Sheet3!$A$1:'Sheet3'!$K$222,MATCH("Green",Sheet3!$A$1:$K$1,0),FALSE)*2,IF(VLOOKUP($D27,Sheet3!$A$1:'Sheet3'!$K$222,MATCH("White",Sheet3!$A$1:$K$1,0),FALSE)&gt;0,VLOOKUP($D27,Sheet3!$A$1:'Sheet3'!$K$222,MATCH("White",Sheet3!$A$1:$K$1,0),FALSE),IF(VLOOKUP($D27,Sheet3!$A$1:'Sheet3'!$K$222,MATCH("Yellow",Sheet3!$A$1:$K$1,0),FALSE)&gt;0,VLOOKUP($D27,Sheet3!$A$1:'Sheet3'!$K$222,MATCH("Yellow",Sheet3!$A$1:$K$1,0),FALSE)*2.5,0))))),0)),0)+IFERROR(IF(VLOOKUP($E27,Sheet3!$A$1:'Sheet3'!$K$222,MATCH("Challenge",Sheet3!$A$1:'Sheet3'!$K$1,0),FALSE)&gt;=1,IFERROR(IF(VLOOKUP($E27,Sheet3!$A$1:'Sheet3'!$K$222,MATCH("Blue",Sheet3!$A$1:$K$1,0),FALSE)&gt;0,VLOOKUP($E27,Sheet3!$A$1:'Sheet3'!$K$222,MATCH("Blue",Sheet3!$A$1:$K$1,0),FALSE)*3,IF(VLOOKUP($E27,Sheet3!$A$1:'Sheet3'!$K$222,MATCH("Purple",Sheet3!$A$1:$K$1,0),FALSE)&gt;0,VLOOKUP($E27,Sheet3!$A$1:'Sheet3'!$K$222,MATCH("Purple",Sheet3!$A$1:$K$1,0),FALSE)*4,IF(VLOOKUP($E27,Sheet3!$A$1:'Sheet3'!$K$222,MATCH("Green",Sheet3!$A$1:$K$1,0),FALSE)&gt;0,VLOOKUP($E27,Sheet3!$A$1:'Sheet3'!$K$222,MATCH("Green",Sheet3!$A$1:$K$1,0),FALSE)*2,IF(VLOOKUP($E27,Sheet3!$A$1:'Sheet3'!$K$222,MATCH("White",Sheet3!$A$1:$K$1,0),FALSE)&gt;0,VLOOKUP($E27,Sheet3!$A$1:'Sheet3'!$K$222,MATCH("White",Sheet3!$A$1:$K$1,0),FALSE),IF(VLOOKUP($E27,Sheet3!$A$1:'Sheet3'!$K$222,MATCH("Yellow",Sheet3!$A$1:$K$1,0),FALSE)&gt;0,VLOOKUP($E27,Sheet3!$A$1:'Sheet3'!$K$222,MATCH("Yellow",Sheet3!$A$1:$K$1,0),FALSE)*2.5,0))))),0)/VLOOKUP($E27,Sheet3!$A$1:'Sheet3'!$K$222,MATCH("Challenge",Sheet3!$A$1:'Sheet3'!$K$1,0),FALSE),IFERROR(IF(VLOOKUP($E27,Sheet3!$A$1:'Sheet3'!$K$222,MATCH("Blue",Sheet3!$A$1:$K$1,0),FALSE)&gt;0,VLOOKUP($E27,Sheet3!$A$1:'Sheet3'!$K$222,MATCH("Blue",Sheet3!$A$1:$K$1,0),FALSE)*3,IF(VLOOKUP($E27,Sheet3!$A$1:'Sheet3'!$K$222,MATCH("Purple",Sheet3!$A$1:$K$1,0),FALSE)&gt;0,VLOOKUP($E27,Sheet3!$A$1:'Sheet3'!$K$222,MATCH("Purple",Sheet3!$A$1:$K$1,0),FALSE)*4,IF(VLOOKUP($E27,Sheet3!$A$1:'Sheet3'!$K$222,MATCH("Green",Sheet3!$A$1:$K$1,0),FALSE)&gt;0,VLOOKUP($E27,Sheet3!$A$1:'Sheet3'!$K$222,MATCH("Green",Sheet3!$A$1:$K$1,0),FALSE)*2,IF(VLOOKUP($E27,Sheet3!$A$1:'Sheet3'!$K$222,MATCH("White",Sheet3!$A$1:$K$1,0),FALSE)&gt;0,VLOOKUP($E27,Sheet3!$A$1:'Sheet3'!$K$222,MATCH("White",Sheet3!$A$1:$K$1,0),FALSE),IF(VLOOKUP($E27,Sheet3!$A$1:'Sheet3'!$K$222,MATCH("Yellow",Sheet3!$A$1:$K$1,0),FALSE)&gt;0,VLOOKUP($E27,Sheet3!$A$1:'Sheet3'!$K$222,MATCH("Yellow",Sheet3!$A$1:$K$1,0),FALSE)*2.5,0))))),0)),0)</f>
        <v>200</v>
      </c>
      <c r="AC27">
        <f>IFERROR(IF(VLOOKUP($F27,Sheet3!$A$1:'Sheet3'!$K$222,MATCH("Challenge",Sheet3!$A$1:'Sheet3'!$K$1,0),FALSE)&gt;=1,IFERROR(IF(VLOOKUP($F27,Sheet3!$A$1:'Sheet3'!$K$222,MATCH("Blue",Sheet3!$A$1:$K$1,0),FALSE)&gt;0,VLOOKUP($F27,Sheet3!$A$1:'Sheet3'!$K$222,MATCH("Blue",Sheet3!$A$1:$K$1,0),FALSE)*3,IF(VLOOKUP($F27,Sheet3!$A$1:'Sheet3'!$K$222,MATCH("Purple",Sheet3!$A$1:$K$1,0),FALSE)&gt;0,VLOOKUP($F27,Sheet3!$A$1:'Sheet3'!$K$222,MATCH("Purple",Sheet3!$A$1:$K$1,0),FALSE)*4,IF(VLOOKUP($F27,Sheet3!$A$1:'Sheet3'!$K$222,MATCH("Green",Sheet3!$A$1:$K$1,0),FALSE)&gt;0,VLOOKUP($F27,Sheet3!$A$1:'Sheet3'!$K$222,MATCH("Green",Sheet3!$A$1:$K$1,0),FALSE)*2,IF(VLOOKUP($F27,Sheet3!$A$1:'Sheet3'!$K$222,MATCH("White",Sheet3!$A$1:$K$1,0),FALSE)&gt;0,VLOOKUP($F27,Sheet3!$A$1:'Sheet3'!$K$222,MATCH("White",Sheet3!$A$1:$K$1,0),FALSE),IF(VLOOKUP($F27,Sheet3!$A$1:'Sheet3'!$K$222,MATCH("Yellow",Sheet3!$A$1:$K$1,0),FALSE)&gt;0,VLOOKUP($F27,Sheet3!$A$1:'Sheet3'!$K$222,MATCH("Yellow",Sheet3!$A$1:$K$1,0),FALSE)*5,0))))),0)/VLOOKUP($F27,Sheet3!$A$1:'Sheet3'!$K$222,MATCH("Challenge",Sheet3!$A$1:'Sheet3'!$K$1,0),FALSE),IFERROR(IF(VLOOKUP($F27,Sheet3!$A$1:'Sheet3'!$K$222,MATCH("Blue",Sheet3!$A$1:$K$1,0),FALSE)&gt;0,VLOOKUP($F27,Sheet3!$A$1:'Sheet3'!$K$222,MATCH("Blue",Sheet3!$A$1:$K$1,0),FALSE)*3,IF(VLOOKUP($F27,Sheet3!$A$1:'Sheet3'!$K$222,MATCH("Purple",Sheet3!$A$1:$K$1,0),FALSE)&gt;0,VLOOKUP($F27,Sheet3!$A$1:'Sheet3'!$K$222,MATCH("Purple",Sheet3!$A$1:$K$1,0),FALSE)*4,IF(VLOOKUP($F27,Sheet3!$A$1:'Sheet3'!$K$222,MATCH("Green",Sheet3!$A$1:$K$1,0),FALSE)&gt;0,VLOOKUP($F27,Sheet3!$A$1:'Sheet3'!$K$222,MATCH("Green",Sheet3!$A$1:$K$1,0),FALSE)*2,IF(VLOOKUP($F27,Sheet3!$A$1:'Sheet3'!$K$222,MATCH("White",Sheet3!$A$1:$K$1,0),FALSE)&gt;0,VLOOKUP($F27,Sheet3!$A$1:'Sheet3'!$K$222,MATCH("White",Sheet3!$A$1:$K$1,0),FALSE),IF(VLOOKUP($F27,Sheet3!$A$1:'Sheet3'!$K$222,MATCH("Yellow",Sheet3!$A$1:$K$1,0),FALSE)&gt;0,VLOOKUP($F27,Sheet3!$A$1:'Sheet3'!$K$222,MATCH("Yellow",Sheet3!$A$1:$K$1,0),FALSE)*5,0))))),0)),0)+IFERROR(IF(VLOOKUP($G27,Sheet3!$A$1:'Sheet3'!$K$222,MATCH("Challenge",Sheet3!$A$1:'Sheet3'!$K$1,0),FALSE)&gt;=1,IFERROR(IF(VLOOKUP($G27,Sheet3!$A$1:'Sheet3'!$K$222,MATCH("Blue",Sheet3!$A$1:$K$1,0),FALSE)&gt;0,VLOOKUP($G27,Sheet3!$A$1:'Sheet3'!$K$222,MATCH("Blue",Sheet3!$A$1:$K$1,0),FALSE)*3,IF(VLOOKUP($G27,Sheet3!$A$1:'Sheet3'!$K$222,MATCH("Purple",Sheet3!$A$1:$K$1,0),FALSE)&gt;0,VLOOKUP($G27,Sheet3!$A$1:'Sheet3'!$K$222,MATCH("Purple",Sheet3!$A$1:$K$1,0),FALSE)*4,IF(VLOOKUP($G27,Sheet3!$A$1:'Sheet3'!$K$222,MATCH("Green",Sheet3!$A$1:$K$1,0),FALSE)&gt;0,VLOOKUP($G27,Sheet3!$A$1:'Sheet3'!$K$222,MATCH("Green",Sheet3!$A$1:$K$1,0),FALSE)*2,IF(VLOOKUP($G27,Sheet3!$A$1:'Sheet3'!$K$222,MATCH("White",Sheet3!$A$1:$K$1,0),FALSE)&gt;0,VLOOKUP($G27,Sheet3!$A$1:'Sheet3'!$K$222,MATCH("White",Sheet3!$A$1:$K$1,0),FALSE),IF(VLOOKUP($G27,Sheet3!$A$1:'Sheet3'!$K$222,MATCH("Yellow",Sheet3!$A$1:$K$1,0),FALSE)&gt;0,VLOOKUP($G27,Sheet3!$A$1:'Sheet3'!$K$222,MATCH("Yellow",Sheet3!$A$1:$K$1,0),FALSE)*5,0))))),0)/VLOOKUP($G27,Sheet3!$A$1:'Sheet3'!$K$222,MATCH("Challenge",Sheet3!$A$1:'Sheet3'!$K$1,0),FALSE),IFERROR(IF(VLOOKUP($G27,Sheet3!$A$1:'Sheet3'!$K$222,MATCH("Blue",Sheet3!$A$1:$K$1,0),FALSE)&gt;0,VLOOKUP($G27,Sheet3!$A$1:'Sheet3'!$K$222,MATCH("Blue",Sheet3!$A$1:$K$1,0),FALSE)*3,IF(VLOOKUP($G27,Sheet3!$A$1:'Sheet3'!$K$222,MATCH("Purple",Sheet3!$A$1:$K$1,0),FALSE)&gt;0,VLOOKUP($G27,Sheet3!$A$1:'Sheet3'!$K$222,MATCH("Purple",Sheet3!$A$1:$K$1,0),FALSE)*4,IF(VLOOKUP($G27,Sheet3!$A$1:'Sheet3'!$K$222,MATCH("Green",Sheet3!$A$1:$K$1,0),FALSE)&gt;0,VLOOKUP($G27,Sheet3!$A$1:'Sheet3'!$K$222,MATCH("Green",Sheet3!$A$1:$K$1,0),FALSE)*2,IF(VLOOKUP($G27,Sheet3!$A$1:'Sheet3'!$K$222,MATCH("White",Sheet3!$A$1:$K$1,0),FALSE)&gt;0,VLOOKUP($G27,Sheet3!$A$1:'Sheet3'!$K$222,MATCH("White",Sheet3!$A$1:$K$1,0),FALSE),IF(VLOOKUP($G27,Sheet3!$A$1:'Sheet3'!$K$222,MATCH("Yellow",Sheet3!$A$1:$K$1,0),FALSE)&gt;0,VLOOKUP($G27,Sheet3!$A$1:'Sheet3'!$K$222,MATCH("Yellow",Sheet3!$A$1:$K$1,0),FALSE)*5,0))))),0)),0)</f>
        <v>0</v>
      </c>
      <c r="AD27">
        <f>IFERROR(IF(VLOOKUP($H27,Sheet3!$A$1:'Sheet3'!$K$222,MATCH("Challenge",Sheet3!$A$1:'Sheet3'!$K$1,0),FALSE)&gt;=1,IFERROR(IF(VLOOKUP($H27,Sheet3!$A$1:'Sheet3'!$K$222,MATCH("Blue",Sheet3!$A$1:$K$1,0),FALSE)&gt;0,VLOOKUP($H27,Sheet3!$A$1:'Sheet3'!$K$222,MATCH("Blue",Sheet3!$A$1:$K$1,0),FALSE)*3,IF(VLOOKUP($H27,Sheet3!$A$1:'Sheet3'!$K$222,MATCH("Purple",Sheet3!$A$1:$K$1,0),FALSE)&gt;0,VLOOKUP($H27,Sheet3!$A$1:'Sheet3'!$K$222,MATCH("Purple",Sheet3!$A$1:$K$1,0),FALSE)*4,IF(VLOOKUP($H27,Sheet3!$A$1:'Sheet3'!$K$222,MATCH("Green",Sheet3!$A$1:$K$1,0),FALSE)&gt;0,VLOOKUP($H27,Sheet3!$A$1:'Sheet3'!$K$222,MATCH("Green",Sheet3!$A$1:$K$1,0),FALSE)*2,IF(VLOOKUP($H27,Sheet3!$A$1:'Sheet3'!$K$222,MATCH("White",Sheet3!$A$1:$K$1,0),FALSE)&gt;0,VLOOKUP($H27,Sheet3!$A$1:'Sheet3'!$K$222,MATCH("White",Sheet3!$A$1:$K$1,0),FALSE),IF(VLOOKUP($H27,Sheet3!$A$1:'Sheet3'!$K$222,MATCH("Yellow",Sheet3!$A$1:$K$1,0),FALSE)&gt;0,VLOOKUP($H27,Sheet3!$A$1:'Sheet3'!$K$222,MATCH("Yellow",Sheet3!$A$1:$K$1,0),FALSE)*5,0))))),0)/VLOOKUP($H27,Sheet3!$A$1:'Sheet3'!$K$222,MATCH("Challenge",Sheet3!$A$1:'Sheet3'!$K$1,0),FALSE),IFERROR(IF(VLOOKUP($H27,Sheet3!$A$1:'Sheet3'!$K$222,MATCH("Blue",Sheet3!$A$1:$K$1,0),FALSE)&gt;0,VLOOKUP($H27,Sheet3!$A$1:'Sheet3'!$K$222,MATCH("Blue",Sheet3!$A$1:$K$1,0),FALSE)*3,IF(VLOOKUP($H27,Sheet3!$A$1:'Sheet3'!$K$222,MATCH("Purple",Sheet3!$A$1:$K$1,0),FALSE)&gt;0,VLOOKUP($H27,Sheet3!$A$1:'Sheet3'!$K$222,MATCH("Purple",Sheet3!$A$1:$K$1,0),FALSE)*4,IF(VLOOKUP($H27,Sheet3!$A$1:'Sheet3'!$K$222,MATCH("Green",Sheet3!$A$1:$K$1,0),FALSE)&gt;0,VLOOKUP($H27,Sheet3!$A$1:'Sheet3'!$K$222,MATCH("Green",Sheet3!$A$1:$K$1,0),FALSE)*2,IF(VLOOKUP($H27,Sheet3!$A$1:'Sheet3'!$K$222,MATCH("White",Sheet3!$A$1:$K$1,0),FALSE)&gt;0,VLOOKUP($H27,Sheet3!$A$1:'Sheet3'!$K$222,MATCH("White",Sheet3!$A$1:$K$1,0),FALSE),IF(VLOOKUP($H27,Sheet3!$A$1:'Sheet3'!$K$222,MATCH("Yellow",Sheet3!$A$1:$K$1,0),FALSE)&gt;0,VLOOKUP($H27,Sheet3!$A$1:'Sheet3'!$K$222,MATCH("Yellow",Sheet3!$A$1:$K$1,0),FALSE)*5,0))))),0)),0)+IFERROR(IF(VLOOKUP($I27,Sheet3!$A$1:'Sheet3'!$K$222,MATCH("Challenge",Sheet3!$A$1:'Sheet3'!$K$1,0),FALSE)&gt;=1,IFERROR(IF(VLOOKUP($I27,Sheet3!$A$1:'Sheet3'!$K$222,MATCH("Blue",Sheet3!$A$1:$K$1,0),FALSE)&gt;0,VLOOKUP($I27,Sheet3!$A$1:'Sheet3'!$K$222,MATCH("Blue",Sheet3!$A$1:$K$1,0),FALSE)*3,IF(VLOOKUP($I27,Sheet3!$A$1:'Sheet3'!$K$222,MATCH("Purple",Sheet3!$A$1:$K$1,0),FALSE)&gt;0,VLOOKUP($I27,Sheet3!$A$1:'Sheet3'!$K$222,MATCH("Purple",Sheet3!$A$1:$K$1,0),FALSE)*4,IF(VLOOKUP($I27,Sheet3!$A$1:'Sheet3'!$K$222,MATCH("Green",Sheet3!$A$1:$K$1,0),FALSE)&gt;0,VLOOKUP($I27,Sheet3!$A$1:'Sheet3'!$K$222,MATCH("Green",Sheet3!$A$1:$K$1,0),FALSE)*2,IF(VLOOKUP($I27,Sheet3!$A$1:'Sheet3'!$K$222,MATCH("White",Sheet3!$A$1:$K$1,0),FALSE)&gt;0,VLOOKUP($I27,Sheet3!$A$1:'Sheet3'!$K$222,MATCH("White",Sheet3!$A$1:$K$1,0),FALSE),IF(VLOOKUP($I27,Sheet3!$A$1:'Sheet3'!$K$222,MATCH("Yellow",Sheet3!$A$1:$K$1,0),FALSE)&gt;0,VLOOKUP($I27,Sheet3!$A$1:'Sheet3'!$K$222,MATCH("Yellow",Sheet3!$A$1:$K$1,0),FALSE)*5,0))))),0)/VLOOKUP($I27,Sheet3!$A$1:'Sheet3'!$K$222,MATCH("Challenge",Sheet3!$A$1:'Sheet3'!$K$1,0),FALSE),IFERROR(IF(VLOOKUP($I27,Sheet3!$A$1:'Sheet3'!$K$222,MATCH("Blue",Sheet3!$A$1:$K$1,0),FALSE)&gt;0,VLOOKUP($I27,Sheet3!$A$1:'Sheet3'!$K$222,MATCH("Blue",Sheet3!$A$1:$K$1,0),FALSE)*3,IF(VLOOKUP($I27,Sheet3!$A$1:'Sheet3'!$K$222,MATCH("Purple",Sheet3!$A$1:$K$1,0),FALSE)&gt;0,VLOOKUP($I27,Sheet3!$A$1:'Sheet3'!$K$222,MATCH("Purple",Sheet3!$A$1:$K$1,0),FALSE)*4,IF(VLOOKUP($I27,Sheet3!$A$1:'Sheet3'!$K$222,MATCH("Green",Sheet3!$A$1:$K$1,0),FALSE)&gt;0,VLOOKUP($I27,Sheet3!$A$1:'Sheet3'!$K$222,MATCH("Green",Sheet3!$A$1:$K$1,0),FALSE)*2,IF(VLOOKUP($I27,Sheet3!$A$1:'Sheet3'!$K$222,MATCH("White",Sheet3!$A$1:$K$1,0),FALSE)&gt;0,VLOOKUP($I27,Sheet3!$A$1:'Sheet3'!$K$222,MATCH("White",Sheet3!$A$1:$K$1,0),FALSE),IF(VLOOKUP($I27,Sheet3!$A$1:'Sheet3'!$K$222,MATCH("Yellow",Sheet3!$A$1:$K$1,0),FALSE)&gt;0,VLOOKUP($I27,Sheet3!$A$1:'Sheet3'!$K$222,MATCH("Yellow",Sheet3!$A$1:$K$1,0),FALSE)*5,0))))),0)),0)</f>
        <v>0</v>
      </c>
      <c r="AE27">
        <f>IFERROR(IF(VLOOKUP($J27,Sheet3!$A$1:'Sheet3'!$K$222,MATCH("Challenge",Sheet3!$A$1:'Sheet3'!$K$1,0),FALSE)&gt;=1,IFERROR(IF(VLOOKUP($J27,Sheet3!$A$1:'Sheet3'!$K$222,MATCH("Blue",Sheet3!$A$1:$K$1,0),FALSE)&gt;0,VLOOKUP($J27,Sheet3!$A$1:'Sheet3'!$K$222,MATCH("Blue",Sheet3!$A$1:$K$1,0),FALSE)*3,IF(VLOOKUP($J27,Sheet3!$A$1:'Sheet3'!$K$222,MATCH("Purple",Sheet3!$A$1:$K$1,0),FALSE)&gt;0,VLOOKUP($J27,Sheet3!$A$1:'Sheet3'!$K$222,MATCH("Purple",Sheet3!$A$1:$K$1,0),FALSE)*4,IF(VLOOKUP($J27,Sheet3!$A$1:'Sheet3'!$K$222,MATCH("Green",Sheet3!$A$1:$K$1,0),FALSE)&gt;0,VLOOKUP($J27,Sheet3!$A$1:'Sheet3'!$K$222,MATCH("Green",Sheet3!$A$1:$K$1,0),FALSE)*2,IF(VLOOKUP($J27,Sheet3!$A$1:'Sheet3'!$K$222,MATCH("White",Sheet3!$A$1:$K$1,0),FALSE)&gt;0,VLOOKUP($J27,Sheet3!$A$1:'Sheet3'!$K$222,MATCH("White",Sheet3!$A$1:$K$1,0),FALSE),IF(VLOOKUP($J27,Sheet3!$A$1:'Sheet3'!$K$222,MATCH("Yellow",Sheet3!$A$1:$K$1,0),FALSE)&gt;0,VLOOKUP($J27,Sheet3!$A$1:'Sheet3'!$K$222,MATCH("Yellow",Sheet3!$A$1:$K$1,0),FALSE)*5,0))))),0)/VLOOKUP($J27,Sheet3!$A$1:'Sheet3'!$K$222,MATCH("Challenge",Sheet3!$A$1:'Sheet3'!$K$1,0),FALSE),IFERROR(IF(VLOOKUP($J27,Sheet3!$A$1:'Sheet3'!$K$222,MATCH("Blue",Sheet3!$A$1:$K$1,0),FALSE)&gt;0,VLOOKUP($J27,Sheet3!$A$1:'Sheet3'!$K$222,MATCH("Blue",Sheet3!$A$1:$K$1,0),FALSE)*3,IF(VLOOKUP($J27,Sheet3!$A$1:'Sheet3'!$K$222,MATCH("Purple",Sheet3!$A$1:$K$1,0),FALSE)&gt;0,VLOOKUP($J27,Sheet3!$A$1:'Sheet3'!$K$222,MATCH("Purple",Sheet3!$A$1:$K$1,0),FALSE)*4,IF(VLOOKUP($J27,Sheet3!$A$1:'Sheet3'!$K$222,MATCH("Green",Sheet3!$A$1:$K$1,0),FALSE)&gt;0,VLOOKUP($J27,Sheet3!$A$1:'Sheet3'!$K$222,MATCH("Green",Sheet3!$A$1:$K$1,0),FALSE)*2,IF(VLOOKUP($J27,Sheet3!$A$1:'Sheet3'!$K$222,MATCH("White",Sheet3!$A$1:$K$1,0),FALSE)&gt;0,VLOOKUP($J27,Sheet3!$A$1:'Sheet3'!$K$222,MATCH("White",Sheet3!$A$1:$K$1,0),FALSE),IF(VLOOKUP($J27,Sheet3!$A$1:'Sheet3'!$K$222,MATCH("Yellow",Sheet3!$A$1:$K$1,0),FALSE)&gt;0,VLOOKUP($J27,Sheet3!$A$1:'Sheet3'!$K$222,MATCH("Yellow",Sheet3!$A$1:$K$1,0),FALSE)*5,0))))),0)),0)+IFERROR(IF(VLOOKUP($K27,Sheet3!$A$1:'Sheet3'!$K$222,MATCH("Challenge",Sheet3!$A$1:'Sheet3'!$K$1,0),FALSE)&gt;=1,IFERROR(IF(VLOOKUP($K27,Sheet3!$A$1:'Sheet3'!$K$222,MATCH("Blue",Sheet3!$A$1:$K$1,0),FALSE)&gt;0,VLOOKUP($K27,Sheet3!$A$1:'Sheet3'!$K$222,MATCH("Blue",Sheet3!$A$1:$K$1,0),FALSE)*3,IF(VLOOKUP($K27,Sheet3!$A$1:'Sheet3'!$K$222,MATCH("Purple",Sheet3!$A$1:$K$1,0),FALSE)&gt;0,VLOOKUP($K27,Sheet3!$A$1:'Sheet3'!$K$222,MATCH("Purple",Sheet3!$A$1:$K$1,0),FALSE)*4,IF(VLOOKUP($K27,Sheet3!$A$1:'Sheet3'!$K$222,MATCH("Green",Sheet3!$A$1:$K$1,0),FALSE)&gt;0,VLOOKUP($K27,Sheet3!$A$1:'Sheet3'!$K$222,MATCH("Green",Sheet3!$A$1:$K$1,0),FALSE)*2,IF(VLOOKUP($K27,Sheet3!$A$1:'Sheet3'!$K$222,MATCH("White",Sheet3!$A$1:$K$1,0),FALSE)&gt;0,VLOOKUP($K27,Sheet3!$A$1:'Sheet3'!$K$222,MATCH("White",Sheet3!$A$1:$K$1,0),FALSE),IF(VLOOKUP($K27,Sheet3!$A$1:'Sheet3'!$K$222,MATCH("Yellow",Sheet3!$A$1:$K$1,0),FALSE)&gt;0,VLOOKUP($K27,Sheet3!$A$1:'Sheet3'!$K$222,MATCH("Yellow",Sheet3!$A$1:$K$1,0),FALSE)*5,0))))),0)/VLOOKUP($K27,Sheet3!$A$1:'Sheet3'!$K$222,MATCH("Challenge",Sheet3!$A$1:'Sheet3'!$K$1,0),FALSE),IFERROR(IF(VLOOKUP($K27,Sheet3!$A$1:'Sheet3'!$K$222,MATCH("Blue",Sheet3!$A$1:$K$1,0),FALSE)&gt;0,VLOOKUP($K27,Sheet3!$A$1:'Sheet3'!$K$222,MATCH("Blue",Sheet3!$A$1:$K$1,0),FALSE)*3,IF(VLOOKUP($K27,Sheet3!$A$1:'Sheet3'!$K$222,MATCH("Purple",Sheet3!$A$1:$K$1,0),FALSE)&gt;0,VLOOKUP($K27,Sheet3!$A$1:'Sheet3'!$K$222,MATCH("Purple",Sheet3!$A$1:$K$1,0),FALSE)*4,IF(VLOOKUP($K27,Sheet3!$A$1:'Sheet3'!$K$222,MATCH("Green",Sheet3!$A$1:$K$1,0),FALSE)&gt;0,VLOOKUP($K27,Sheet3!$A$1:'Sheet3'!$K$222,MATCH("Green",Sheet3!$A$1:$K$1,0),FALSE)*2,IF(VLOOKUP($K27,Sheet3!$A$1:'Sheet3'!$K$222,MATCH("White",Sheet3!$A$1:$K$1,0),FALSE)&gt;0,VLOOKUP($K27,Sheet3!$A$1:'Sheet3'!$K$222,MATCH("White",Sheet3!$A$1:$K$1,0),FALSE),IF(VLOOKUP($K27,Sheet3!$A$1:'Sheet3'!$K$222,MATCH("Yellow",Sheet3!$A$1:$K$1,0),FALSE)&gt;0,VLOOKUP($K27,Sheet3!$A$1:'Sheet3'!$K$222,MATCH("Yellow",Sheet3!$A$1:$K$1,0),FALSE)*5,0))))),0)),0)</f>
        <v>0</v>
      </c>
      <c r="AF27">
        <f>IFERROR(IF(VLOOKUP($L27,Sheet3!$A$1:'Sheet3'!$K$222,MATCH("Challenge",Sheet3!$A$1:'Sheet3'!$K$1,0),FALSE)&gt;=1,IFERROR(IF(VLOOKUP($L27,Sheet3!$A$1:'Sheet3'!$K$222,MATCH("Blue",Sheet3!$A$1:$K$1,0),FALSE)&gt;0,VLOOKUP($L27,Sheet3!$A$1:'Sheet3'!$K$222,MATCH("Blue",Sheet3!$A$1:$K$1,0),FALSE)*3,IF(VLOOKUP($L27,Sheet3!$A$1:'Sheet3'!$K$222,MATCH("Purple",Sheet3!$A$1:$K$1,0),FALSE)&gt;0,VLOOKUP($L27,Sheet3!$A$1:'Sheet3'!$K$222,MATCH("Purple",Sheet3!$A$1:$K$1,0),FALSE)*4,IF(VLOOKUP($L27,Sheet3!$A$1:'Sheet3'!$K$222,MATCH("Green",Sheet3!$A$1:$K$1,0),FALSE)&gt;0,VLOOKUP($L27,Sheet3!$A$1:'Sheet3'!$K$222,MATCH("Green",Sheet3!$A$1:$K$1,0),FALSE)*2,IF(VLOOKUP($L27,Sheet3!$A$1:'Sheet3'!$K$222,MATCH("White",Sheet3!$A$1:$K$1,0),FALSE)&gt;0,VLOOKUP($L27,Sheet3!$A$1:'Sheet3'!$K$222,MATCH("White",Sheet3!$A$1:$K$1,0),FALSE),IF(VLOOKUP($L27,Sheet3!$A$1:'Sheet3'!$K$222,MATCH("Yellow",Sheet3!$A$1:$K$1,0),FALSE)&gt;0,VLOOKUP($L27,Sheet3!$A$1:'Sheet3'!$K$222,MATCH("Yellow",Sheet3!$A$1:$K$1,0),FALSE)*5,0))))),0)/VLOOKUP($L27,Sheet3!$A$1:'Sheet3'!$K$222,MATCH("Challenge",Sheet3!$A$1:'Sheet3'!$K$1,0),FALSE),IFERROR(IF(VLOOKUP($L27,Sheet3!$A$1:'Sheet3'!$K$222,MATCH("Blue",Sheet3!$A$1:$K$1,0),FALSE)&gt;0,VLOOKUP($L27,Sheet3!$A$1:'Sheet3'!$K$222,MATCH("Blue",Sheet3!$A$1:$K$1,0),FALSE)*3,IF(VLOOKUP($L27,Sheet3!$A$1:'Sheet3'!$K$222,MATCH("Purple",Sheet3!$A$1:$K$1,0),FALSE)&gt;0,VLOOKUP($L27,Sheet3!$A$1:'Sheet3'!$K$222,MATCH("Purple",Sheet3!$A$1:$K$1,0),FALSE)*4,IF(VLOOKUP($L27,Sheet3!$A$1:'Sheet3'!$K$222,MATCH("Green",Sheet3!$A$1:$K$1,0),FALSE)&gt;0,VLOOKUP($L27,Sheet3!$A$1:'Sheet3'!$K$222,MATCH("Green",Sheet3!$A$1:$K$1,0),FALSE)*2,IF(VLOOKUP($L27,Sheet3!$A$1:'Sheet3'!$K$222,MATCH("White",Sheet3!$A$1:$K$1,0),FALSE)&gt;0,VLOOKUP($L27,Sheet3!$A$1:'Sheet3'!$K$222,MATCH("White",Sheet3!$A$1:$K$1,0),FALSE),IF(VLOOKUP($L27,Sheet3!$A$1:'Sheet3'!$K$222,MATCH("Yellow",Sheet3!$A$1:$K$1,0),FALSE)&gt;0,VLOOKUP($L27,Sheet3!$A$1:'Sheet3'!$K$222,MATCH("Yellow",Sheet3!$A$1:$K$1,0),FALSE)*5,0))))),0)),0)+IFERROR(IF(VLOOKUP($M27,Sheet3!$A$1:'Sheet3'!$K$222,MATCH("Challenge",Sheet3!$A$1:'Sheet3'!$K$1,0),FALSE)&gt;=1,IFERROR(IF(VLOOKUP($M27,Sheet3!$A$1:'Sheet3'!$K$222,MATCH("Blue",Sheet3!$A$1:$K$1,0),FALSE)&gt;0,VLOOKUP($M27,Sheet3!$A$1:'Sheet3'!$K$222,MATCH("Blue",Sheet3!$A$1:$K$1,0),FALSE)*3,IF(VLOOKUP($M27,Sheet3!$A$1:'Sheet3'!$K$222,MATCH("Purple",Sheet3!$A$1:$K$1,0),FALSE)&gt;0,VLOOKUP($M27,Sheet3!$A$1:'Sheet3'!$K$222,MATCH("Purple",Sheet3!$A$1:$K$1,0),FALSE)*4,IF(VLOOKUP($M27,Sheet3!$A$1:'Sheet3'!$K$222,MATCH("Green",Sheet3!$A$1:$K$1,0),FALSE)&gt;0,VLOOKUP($M27,Sheet3!$A$1:'Sheet3'!$K$222,MATCH("Green",Sheet3!$A$1:$K$1,0),FALSE)*2,IF(VLOOKUP($M27,Sheet3!$A$1:'Sheet3'!$K$222,MATCH("White",Sheet3!$A$1:$K$1,0),FALSE)&gt;0,VLOOKUP($M27,Sheet3!$A$1:'Sheet3'!$K$222,MATCH("White",Sheet3!$A$1:$K$1,0),FALSE),IF(VLOOKUP($M27,Sheet3!$A$1:'Sheet3'!$K$222,MATCH("Yellow",Sheet3!$A$1:$K$1,0),FALSE)&gt;0,VLOOKUP($M27,Sheet3!$A$1:'Sheet3'!$K$222,MATCH("Yellow",Sheet3!$A$1:$K$1,0),FALSE)*5,0))))),0)/VLOOKUP($M27,Sheet3!$A$1:'Sheet3'!$K$222,MATCH("Challenge",Sheet3!$A$1:'Sheet3'!$K$1,0),FALSE),IFERROR(IF(VLOOKUP($M27,Sheet3!$A$1:'Sheet3'!$K$222,MATCH("Blue",Sheet3!$A$1:$K$1,0),FALSE)&gt;0,VLOOKUP($M27,Sheet3!$A$1:'Sheet3'!$K$222,MATCH("Blue",Sheet3!$A$1:$K$1,0),FALSE)*3,IF(VLOOKUP($M27,Sheet3!$A$1:'Sheet3'!$K$222,MATCH("Purple",Sheet3!$A$1:$K$1,0),FALSE)&gt;0,VLOOKUP($M27,Sheet3!$A$1:'Sheet3'!$K$222,MATCH("Purple",Sheet3!$A$1:$K$1,0),FALSE)*4,IF(VLOOKUP($M27,Sheet3!$A$1:'Sheet3'!$K$222,MATCH("Green",Sheet3!$A$1:$K$1,0),FALSE)&gt;0,VLOOKUP($M27,Sheet3!$A$1:'Sheet3'!$K$222,MATCH("Green",Sheet3!$A$1:$K$1,0),FALSE)*2,IF(VLOOKUP($M27,Sheet3!$A$1:'Sheet3'!$K$222,MATCH("White",Sheet3!$A$1:$K$1,0),FALSE)&gt;0,VLOOKUP($M27,Sheet3!$A$1:'Sheet3'!$K$222,MATCH("White",Sheet3!$A$1:$K$1,0),FALSE),IF(VLOOKUP($M27,Sheet3!$A$1:'Sheet3'!$K$222,MATCH("Yellow",Sheet3!$A$1:$K$1,0),FALSE)&gt;0,VLOOKUP($M27,Sheet3!$A$1:'Sheet3'!$K$222,MATCH("Yellow",Sheet3!$A$1:$K$1,0),FALSE)*5,0))))),0)),0)</f>
        <v>0</v>
      </c>
      <c r="AG27">
        <f>IFERROR(IF(VLOOKUP($N27,Sheet3!$A$1:'Sheet3'!$K$222,MATCH("Challenge",Sheet3!$A$1:'Sheet3'!$K$1,0),FALSE)&gt;=1,IFERROR(IF(VLOOKUP($N27,Sheet3!$A$1:'Sheet3'!$K$222,MATCH("Blue",Sheet3!$A$1:$K$1,0),FALSE)&gt;0,VLOOKUP($N27,Sheet3!$A$1:'Sheet3'!$K$222,MATCH("Blue",Sheet3!$A$1:$K$1,0),FALSE)*3,IF(VLOOKUP($N27,Sheet3!$A$1:'Sheet3'!$K$222,MATCH("Purple",Sheet3!$A$1:$K$1,0),FALSE)&gt;0,VLOOKUP($N27,Sheet3!$A$1:'Sheet3'!$K$222,MATCH("Purple",Sheet3!$A$1:$K$1,0),FALSE)*4,IF(VLOOKUP($N27,Sheet3!$A$1:'Sheet3'!$K$222,MATCH("Green",Sheet3!$A$1:$K$1,0),FALSE)&gt;0,VLOOKUP($N27,Sheet3!$A$1:'Sheet3'!$K$222,MATCH("Green",Sheet3!$A$1:$K$1,0),FALSE)*2,IF(VLOOKUP($N27,Sheet3!$A$1:'Sheet3'!$K$222,MATCH("White",Sheet3!$A$1:$K$1,0),FALSE)&gt;0,VLOOKUP($N27,Sheet3!$A$1:'Sheet3'!$K$222,MATCH("White",Sheet3!$A$1:$K$1,0),FALSE),IF(VLOOKUP($N27,Sheet3!$A$1:'Sheet3'!$K$222,MATCH("Yellow",Sheet3!$A$1:$K$1,0),FALSE)&gt;0,VLOOKUP($N27,Sheet3!$A$1:'Sheet3'!$K$222,MATCH("Yellow",Sheet3!$A$1:$K$1,0),FALSE)*5,0))))),0)/VLOOKUP($N27,Sheet3!$A$1:'Sheet3'!$K$222,MATCH("Challenge",Sheet3!$A$1:'Sheet3'!$K$1,0),FALSE),IFERROR(IF(VLOOKUP($N27,Sheet3!$A$1:'Sheet3'!$K$222,MATCH("Blue",Sheet3!$A$1:$K$1,0),FALSE)&gt;0,VLOOKUP($N27,Sheet3!$A$1:'Sheet3'!$K$222,MATCH("Blue",Sheet3!$A$1:$K$1,0),FALSE)*3,IF(VLOOKUP($N27,Sheet3!$A$1:'Sheet3'!$K$222,MATCH("Purple",Sheet3!$A$1:$K$1,0),FALSE)&gt;0,VLOOKUP($N27,Sheet3!$A$1:'Sheet3'!$K$222,MATCH("Purple",Sheet3!$A$1:$K$1,0),FALSE)*4,IF(VLOOKUP($N27,Sheet3!$A$1:'Sheet3'!$K$222,MATCH("Green",Sheet3!$A$1:$K$1,0),FALSE)&gt;0,VLOOKUP($N27,Sheet3!$A$1:'Sheet3'!$K$222,MATCH("Green",Sheet3!$A$1:$K$1,0),FALSE)*2,IF(VLOOKUP($N27,Sheet3!$A$1:'Sheet3'!$K$222,MATCH("White",Sheet3!$A$1:$K$1,0),FALSE)&gt;0,VLOOKUP($N27,Sheet3!$A$1:'Sheet3'!$K$222,MATCH("White",Sheet3!$A$1:$K$1,0),FALSE),IF(VLOOKUP($N27,Sheet3!$A$1:'Sheet3'!$K$222,MATCH("Yellow",Sheet3!$A$1:$K$1,0),FALSE)&gt;0,VLOOKUP($N27,Sheet3!$A$1:'Sheet3'!$K$222,MATCH("Yellow",Sheet3!$A$1:$K$1,0),FALSE)*5,0))))),0)),0)+IFERROR(IF(VLOOKUP($O27,Sheet3!$A$1:'Sheet3'!$K$222,MATCH("Challenge",Sheet3!$A$1:'Sheet3'!$K$1,0),FALSE)&gt;=1,IFERROR(IF(VLOOKUP($O27,Sheet3!$A$1:'Sheet3'!$K$222,MATCH("Blue",Sheet3!$A$1:$K$1,0),FALSE)&gt;0,VLOOKUP($O27,Sheet3!$A$1:'Sheet3'!$K$222,MATCH("Blue",Sheet3!$A$1:$K$1,0),FALSE)*3,IF(VLOOKUP($O27,Sheet3!$A$1:'Sheet3'!$K$222,MATCH("Purple",Sheet3!$A$1:$K$1,0),FALSE)&gt;0,VLOOKUP($O27,Sheet3!$A$1:'Sheet3'!$K$222,MATCH("Purple",Sheet3!$A$1:$K$1,0),FALSE)*4,IF(VLOOKUP($O27,Sheet3!$A$1:'Sheet3'!$K$222,MATCH("Green",Sheet3!$A$1:$K$1,0),FALSE)&gt;0,VLOOKUP($O27,Sheet3!$A$1:'Sheet3'!$K$222,MATCH("Green",Sheet3!$A$1:$K$1,0),FALSE)*2,IF(VLOOKUP($O27,Sheet3!$A$1:'Sheet3'!$K$222,MATCH("White",Sheet3!$A$1:$K$1,0),FALSE)&gt;0,VLOOKUP($O27,Sheet3!$A$1:'Sheet3'!$K$222,MATCH("White",Sheet3!$A$1:$K$1,0),FALSE),IF(VLOOKUP($O27,Sheet3!$A$1:'Sheet3'!$K$222,MATCH("Yellow",Sheet3!$A$1:$K$1,0),FALSE)&gt;0,VLOOKUP($O27,Sheet3!$A$1:'Sheet3'!$K$222,MATCH("Yellow",Sheet3!$A$1:$K$1,0),FALSE)*5,0))))),0)/VLOOKUP($O27,Sheet3!$A$1:'Sheet3'!$K$222,MATCH("Challenge",Sheet3!$A$1:'Sheet3'!$K$1,0),FALSE),IFERROR(IF(VLOOKUP($O27,Sheet3!$A$1:'Sheet3'!$K$222,MATCH("Blue",Sheet3!$A$1:$K$1,0),FALSE)&gt;0,VLOOKUP($O27,Sheet3!$A$1:'Sheet3'!$K$222,MATCH("Blue",Sheet3!$A$1:$K$1,0),FALSE)*3,IF(VLOOKUP($O27,Sheet3!$A$1:'Sheet3'!$K$222,MATCH("Purple",Sheet3!$A$1:$K$1,0),FALSE)&gt;0,VLOOKUP($O27,Sheet3!$A$1:'Sheet3'!$K$222,MATCH("Purple",Sheet3!$A$1:$K$1,0),FALSE)*4,IF(VLOOKUP($O27,Sheet3!$A$1:'Sheet3'!$K$222,MATCH("Green",Sheet3!$A$1:$K$1,0),FALSE)&gt;0,VLOOKUP($O27,Sheet3!$A$1:'Sheet3'!$K$222,MATCH("Green",Sheet3!$A$1:$K$1,0),FALSE)*2,IF(VLOOKUP($O27,Sheet3!$A$1:'Sheet3'!$K$222,MATCH("White",Sheet3!$A$1:$K$1,0),FALSE)&gt;0,VLOOKUP($O27,Sheet3!$A$1:'Sheet3'!$K$222,MATCH("White",Sheet3!$A$1:$K$1,0),FALSE),IF(VLOOKUP($O27,Sheet3!$A$1:'Sheet3'!$K$222,MATCH("Yellow",Sheet3!$A$1:$K$1,0),FALSE)&gt;0,VLOOKUP($O27,Sheet3!$A$1:'Sheet3'!$K$222,MATCH("Yellow",Sheet3!$A$1:$K$1,0),FALSE)*5,0))))),0)),0)</f>
        <v>0</v>
      </c>
      <c r="AH27">
        <f>VLOOKUP($D27,Sheet3!$A$1:'Sheet3'!$K$222,4,FALSE)</f>
        <v>1</v>
      </c>
      <c r="AI27">
        <f>VLOOKUP($D27,Sheet3!$A$1:'Sheet3'!$K$222,5,FALSE)</f>
        <v>0</v>
      </c>
    </row>
    <row r="28" spans="1:35" x14ac:dyDescent="0.25">
      <c r="A28" t="s">
        <v>104</v>
      </c>
      <c r="B28">
        <f>INDEX('Ingredients(Full)'!$A$1:$AA$180,MATCH(Score!$A28,'Ingredients(Full)'!$A$1:$A$180,0),MATCH(Score!B$1,'Ingredients(Full)'!$A$1:$AA$1,0))</f>
        <v>3</v>
      </c>
      <c r="C28">
        <f t="shared" si="0"/>
        <v>5</v>
      </c>
      <c r="D28" t="str">
        <f>IF(D$1&lt;=$B28,INDEX('Ingredients(Full)'!$A$1:$AA$180,MATCH(Score!$A28,'Ingredients(Full)'!$A$1:$A$180,0),MATCH(Score!D$1,'Ingredients(Full)'!$A$1:$AA$1,0)),"")</f>
        <v>Mk 1 Merr-Sonn Shield Generator</v>
      </c>
      <c r="E28" t="str">
        <f>IF(E$1&lt;=$B28,INDEX('Ingredients(Full)'!$A$1:$AA$140,MATCH(Score!$A28,'Ingredients(Full)'!$A$1:$A$140,0),MATCH(Score!E$1,'Ingredients(Full)'!$A$1:$AA$1,0)),"")</f>
        <v>Mk 2 CEC Fusion Furnace</v>
      </c>
      <c r="F28" t="str">
        <f>IF(F$1&lt;=$B28,INDEX('Ingredients(Full)'!$A$1:$AA$140,MATCH(Score!$A28,'Ingredients(Full)'!$A$1:$A$140,0),MATCH(Score!F$1,'Ingredients(Full)'!$A$1:$AA$1,0)),"")</f>
        <v>Mk 2 TaggeCo Holo Lens</v>
      </c>
      <c r="G28" t="str">
        <f>IF(G$1&lt;=$B28,INDEX('Ingredients(Full)'!$A$1:$AA$140,MATCH(Score!$A28,'Ingredients(Full)'!$A$1:$A$140,0),MATCH(Score!G$1,'Ingredients(Full)'!$A$1:$AA$1,0)),"")</f>
        <v/>
      </c>
      <c r="H28" t="str">
        <f>IF(H$1&lt;=$B28,INDEX('Ingredients(Full)'!$A$1:$AA$140,MATCH(Score!$A28,'Ingredients(Full)'!$A$1:$A$140,0),MATCH(Score!H$1,'Ingredients(Full)'!$A$1:$AA$1,0)),"")</f>
        <v/>
      </c>
      <c r="I28" t="str">
        <f>IF(I$1&lt;=$B28,INDEX('Ingredients(Full)'!$A$1:$AA$140,MATCH(Score!$A28,'Ingredients(Full)'!$A$1:$A$140,0),MATCH(Score!I$1,'Ingredients(Full)'!$A$1:$AA$1,0)),"")</f>
        <v/>
      </c>
      <c r="J28" t="str">
        <f>IF(J$1&lt;=$B28,INDEX('Ingredients(Full)'!$A$1:$AA$140,MATCH(Score!$A28,'Ingredients(Full)'!$A$1:$A$140,0),MATCH(Score!J$1,'Ingredients(Full)'!$A$1:$AA$1,0)),"")</f>
        <v/>
      </c>
      <c r="K28" t="str">
        <f>IF(K$1&lt;=$B28,INDEX('Ingredients(Full)'!$A$1:$AA$140,MATCH(Score!$A28,'Ingredients(Full)'!$A$1:$A$140,0),MATCH(Score!K$1,'Ingredients(Full)'!$A$1:$AA$1,0)),"")</f>
        <v/>
      </c>
      <c r="L28" t="str">
        <f>IF(L$1&lt;=$B28,INDEX('Ingredients(Full)'!$A$1:$AA$140,MATCH(Score!$A28,'Ingredients(Full)'!$A$1:$A$140,0),MATCH(Score!L$1,'Ingredients(Full)'!$A$1:$AA$1,0)),"")</f>
        <v/>
      </c>
      <c r="M28" t="str">
        <f>IF(M$1&lt;=$B28,INDEX('Ingredients(Full)'!$A$1:$AA$140,MATCH(Score!$A28,'Ingredients(Full)'!$A$1:$A$140,0),MATCH(Score!M$1,'Ingredients(Full)'!$A$1:$AA$1,0)),"")</f>
        <v/>
      </c>
      <c r="N28" t="str">
        <f>IF(N$1&lt;=$B28,INDEX('Ingredients(Full)'!$A$1:$AA$140,MATCH(Score!$A28,'Ingredients(Full)'!$A$1:$A$140,0),MATCH(Score!N$1,'Ingredients(Full)'!$A$1:$AA$1,0)),"")</f>
        <v/>
      </c>
      <c r="O28" t="str">
        <f>IF(O$1&lt;=$B28,INDEX('Ingredients(Full)'!$A$1:$AA$140,MATCH(Score!$A28,'Ingredients(Full)'!$A$1:$A$140,0),MATCH(Score!O$1,'Ingredients(Full)'!$A$1:$AA$1,0)),"")</f>
        <v/>
      </c>
      <c r="P28">
        <f>IF(VALUE(RIGHT(P$1,LEN(P$1)-1))&lt;=$B28,INDEX('Ingredients(Full)'!$A$1:$AA$140,MATCH(Score!$A28,'Ingredients(Full)'!$A$1:$A$140,0),MATCH(Score!P$1,'Ingredients(Full)'!$A$1:$AA$1,0)),"")</f>
        <v>1</v>
      </c>
      <c r="Q28">
        <f>IF(VALUE(RIGHT(Q$1,LEN(Q$1)-1))&lt;=$B28,INDEX('Ingredients(Full)'!$A$1:$AA$140,MATCH(Score!$A28,'Ingredients(Full)'!$A$1:$A$140,0),MATCH(Score!Q$1,'Ingredients(Full)'!$A$1:$AA$1,0)),"")</f>
        <v>1</v>
      </c>
      <c r="R28">
        <f>IF(VALUE(RIGHT(R$1,LEN(R$1)-1))&lt;=$B28,INDEX('Ingredients(Full)'!$A$1:$AA$140,MATCH(Score!$A28,'Ingredients(Full)'!$A$1:$A$140,0),MATCH(Score!R$1,'Ingredients(Full)'!$A$1:$AA$1,0)),"")</f>
        <v>1</v>
      </c>
      <c r="S28" t="str">
        <f>IF(VALUE(RIGHT(S$1,LEN(S$1)-1))&lt;=$B28,INDEX('Ingredients(Full)'!$A$1:$AA$140,MATCH(Score!$A28,'Ingredients(Full)'!$A$1:$A$140,0),MATCH(Score!S$1,'Ingredients(Full)'!$A$1:$AA$1,0)),"")</f>
        <v/>
      </c>
      <c r="T28" t="str">
        <f>IF(VALUE(RIGHT(T$1,LEN(T$1)-1))&lt;=$B28,INDEX('Ingredients(Full)'!$A$1:$AA$140,MATCH(Score!$A28,'Ingredients(Full)'!$A$1:$A$140,0),MATCH(Score!T$1,'Ingredients(Full)'!$A$1:$AA$1,0)),"")</f>
        <v/>
      </c>
      <c r="U28" t="str">
        <f>IF(VALUE(RIGHT(U$1,LEN(U$1)-1))&lt;=$B28,INDEX('Ingredients(Full)'!$A$1:$AA$140,MATCH(Score!$A28,'Ingredients(Full)'!$A$1:$A$140,0),MATCH(Score!U$1,'Ingredients(Full)'!$A$1:$AA$1,0)),"")</f>
        <v/>
      </c>
      <c r="V28" t="str">
        <f>IF(VALUE(RIGHT(V$1,LEN(V$1)-1))&lt;=$B28,INDEX('Ingredients(Full)'!$A$1:$AA$140,MATCH(Score!$A28,'Ingredients(Full)'!$A$1:$A$140,0),MATCH(Score!V$1,'Ingredients(Full)'!$A$1:$AA$1,0)),"")</f>
        <v/>
      </c>
      <c r="W28" t="str">
        <f>IF(VALUE(RIGHT(W$1,LEN(W$1)-1))&lt;=$B28,INDEX('Ingredients(Full)'!$A$1:$AA$140,MATCH(Score!$A28,'Ingredients(Full)'!$A$1:$A$140,0),MATCH(Score!W$1,'Ingredients(Full)'!$A$1:$AA$1,0)),"")</f>
        <v/>
      </c>
      <c r="X28" t="str">
        <f>IF(VALUE(RIGHT(X$1,LEN(X$1)-1))&lt;=$B28,INDEX('Ingredients(Full)'!$A$1:$AA$140,MATCH(Score!$A28,'Ingredients(Full)'!$A$1:$A$140,0),MATCH(Score!X$1,'Ingredients(Full)'!$A$1:$AA$1,0)),"")</f>
        <v/>
      </c>
      <c r="Y28" t="str">
        <f>IF(VALUE(RIGHT(Y$1,LEN(Y$1)-1))&lt;=$B28,INDEX('Ingredients(Full)'!$A$1:$AA$140,MATCH(Score!$A28,'Ingredients(Full)'!$A$1:$A$140,0),MATCH(Score!Y$1,'Ingredients(Full)'!$A$1:$AA$1,0)),"")</f>
        <v/>
      </c>
      <c r="Z28" t="str">
        <f>IF(VALUE(RIGHT(Z$1,LEN(Z$1)-1))&lt;=$B28,INDEX('Ingredients(Full)'!$A$1:$AA$140,MATCH(Score!$A28,'Ingredients(Full)'!$A$1:$A$140,0),MATCH(Score!Z$1,'Ingredients(Full)'!$A$1:$AA$1,0)),"")</f>
        <v/>
      </c>
      <c r="AA28" t="str">
        <f>IF(VALUE(RIGHT(AA$1,LEN(AA$1)-1))&lt;=$B28,INDEX('Ingredients(Full)'!$A$1:$AA$140,MATCH(Score!$A28,'Ingredients(Full)'!$A$1:$A$140,0),MATCH(Score!AA$1,'Ingredients(Full)'!$A$1:$AA$1,0)),"")</f>
        <v/>
      </c>
      <c r="AB28">
        <f>IFERROR(IF(VLOOKUP($D28,Sheet3!$A$1:'Sheet3'!$K$222,MATCH("Challenge",Sheet3!$A$1:'Sheet3'!$K$1,0),FALSE)&gt;=1,IFERROR(IF(VLOOKUP($D28,Sheet3!$A$1:'Sheet3'!$K$222,MATCH("Blue",Sheet3!$A$1:$K$1,0),FALSE)&gt;0,VLOOKUP($D28,Sheet3!$A$1:'Sheet3'!$K$222,MATCH("Blue",Sheet3!$A$1:$K$1,0),FALSE)*3,IF(VLOOKUP($D28,Sheet3!$A$1:'Sheet3'!$K$222,MATCH("Purple",Sheet3!$A$1:$K$1,0),FALSE)&gt;0,VLOOKUP($D28,Sheet3!$A$1:'Sheet3'!$K$222,MATCH("Purple",Sheet3!$A$1:$K$1,0),FALSE)*4,IF(VLOOKUP($D28,Sheet3!$A$1:'Sheet3'!$K$222,MATCH("Green",Sheet3!$A$1:$K$1,0),FALSE)&gt;0,VLOOKUP($D28,Sheet3!$A$1:'Sheet3'!$K$222,MATCH("Green",Sheet3!$A$1:$K$1,0),FALSE)*2,IF(VLOOKUP($D28,Sheet3!$A$1:'Sheet3'!$K$222,MATCH("White",Sheet3!$A$1:$K$1,0),FALSE)&gt;0,VLOOKUP($D28,Sheet3!$A$1:'Sheet3'!$K$222,MATCH("White",Sheet3!$A$1:$K$1,0),FALSE),IF(VLOOKUP($D28,Sheet3!$A$1:'Sheet3'!$K$222,MATCH("Yellow",Sheet3!$A$1:$K$1,0),FALSE)&gt;0,VLOOKUP($D28,Sheet3!$A$1:'Sheet3'!$K$222,MATCH("Yellow",Sheet3!$A$1:$K$1,0),FALSE)*2.5,0))))),0)/VLOOKUP($D28,Sheet3!$A$1:'Sheet3'!$K$222,MATCH("Challenge",Sheet3!$A$1:'Sheet3'!$K$1,0),FALSE),IFERROR(IF(VLOOKUP($D28,Sheet3!$A$1:'Sheet3'!$K$222,MATCH("Blue",Sheet3!$A$1:$K$1,0),FALSE)&gt;0,VLOOKUP($D28,Sheet3!$A$1:'Sheet3'!$K$222,MATCH("Blue",Sheet3!$A$1:$K$1,0),FALSE)*3,IF(VLOOKUP($D28,Sheet3!$A$1:'Sheet3'!$K$222,MATCH("Purple",Sheet3!$A$1:$K$1,0),FALSE)&gt;0,VLOOKUP($D28,Sheet3!$A$1:'Sheet3'!$K$222,MATCH("Purple",Sheet3!$A$1:$K$1,0),FALSE)*4,IF(VLOOKUP($D28,Sheet3!$A$1:'Sheet3'!$K$222,MATCH("Green",Sheet3!$A$1:$K$1,0),FALSE)&gt;0,VLOOKUP($D28,Sheet3!$A$1:'Sheet3'!$K$222,MATCH("Green",Sheet3!$A$1:$K$1,0),FALSE)*2,IF(VLOOKUP($D28,Sheet3!$A$1:'Sheet3'!$K$222,MATCH("White",Sheet3!$A$1:$K$1,0),FALSE)&gt;0,VLOOKUP($D28,Sheet3!$A$1:'Sheet3'!$K$222,MATCH("White",Sheet3!$A$1:$K$1,0),FALSE),IF(VLOOKUP($D28,Sheet3!$A$1:'Sheet3'!$K$222,MATCH("Yellow",Sheet3!$A$1:$K$1,0),FALSE)&gt;0,VLOOKUP($D28,Sheet3!$A$1:'Sheet3'!$K$222,MATCH("Yellow",Sheet3!$A$1:$K$1,0),FALSE)*2.5,0))))),0)),0)+IFERROR(IF(VLOOKUP($E28,Sheet3!$A$1:'Sheet3'!$K$222,MATCH("Challenge",Sheet3!$A$1:'Sheet3'!$K$1,0),FALSE)&gt;=1,IFERROR(IF(VLOOKUP($E28,Sheet3!$A$1:'Sheet3'!$K$222,MATCH("Blue",Sheet3!$A$1:$K$1,0),FALSE)&gt;0,VLOOKUP($E28,Sheet3!$A$1:'Sheet3'!$K$222,MATCH("Blue",Sheet3!$A$1:$K$1,0),FALSE)*3,IF(VLOOKUP($E28,Sheet3!$A$1:'Sheet3'!$K$222,MATCH("Purple",Sheet3!$A$1:$K$1,0),FALSE)&gt;0,VLOOKUP($E28,Sheet3!$A$1:'Sheet3'!$K$222,MATCH("Purple",Sheet3!$A$1:$K$1,0),FALSE)*4,IF(VLOOKUP($E28,Sheet3!$A$1:'Sheet3'!$K$222,MATCH("Green",Sheet3!$A$1:$K$1,0),FALSE)&gt;0,VLOOKUP($E28,Sheet3!$A$1:'Sheet3'!$K$222,MATCH("Green",Sheet3!$A$1:$K$1,0),FALSE)*2,IF(VLOOKUP($E28,Sheet3!$A$1:'Sheet3'!$K$222,MATCH("White",Sheet3!$A$1:$K$1,0),FALSE)&gt;0,VLOOKUP($E28,Sheet3!$A$1:'Sheet3'!$K$222,MATCH("White",Sheet3!$A$1:$K$1,0),FALSE),IF(VLOOKUP($E28,Sheet3!$A$1:'Sheet3'!$K$222,MATCH("Yellow",Sheet3!$A$1:$K$1,0),FALSE)&gt;0,VLOOKUP($E28,Sheet3!$A$1:'Sheet3'!$K$222,MATCH("Yellow",Sheet3!$A$1:$K$1,0),FALSE)*2.5,0))))),0)/VLOOKUP($E28,Sheet3!$A$1:'Sheet3'!$K$222,MATCH("Challenge",Sheet3!$A$1:'Sheet3'!$K$1,0),FALSE),IFERROR(IF(VLOOKUP($E28,Sheet3!$A$1:'Sheet3'!$K$222,MATCH("Blue",Sheet3!$A$1:$K$1,0),FALSE)&gt;0,VLOOKUP($E28,Sheet3!$A$1:'Sheet3'!$K$222,MATCH("Blue",Sheet3!$A$1:$K$1,0),FALSE)*3,IF(VLOOKUP($E28,Sheet3!$A$1:'Sheet3'!$K$222,MATCH("Purple",Sheet3!$A$1:$K$1,0),FALSE)&gt;0,VLOOKUP($E28,Sheet3!$A$1:'Sheet3'!$K$222,MATCH("Purple",Sheet3!$A$1:$K$1,0),FALSE)*4,IF(VLOOKUP($E28,Sheet3!$A$1:'Sheet3'!$K$222,MATCH("Green",Sheet3!$A$1:$K$1,0),FALSE)&gt;0,VLOOKUP($E28,Sheet3!$A$1:'Sheet3'!$K$222,MATCH("Green",Sheet3!$A$1:$K$1,0),FALSE)*2,IF(VLOOKUP($E28,Sheet3!$A$1:'Sheet3'!$K$222,MATCH("White",Sheet3!$A$1:$K$1,0),FALSE)&gt;0,VLOOKUP($E28,Sheet3!$A$1:'Sheet3'!$K$222,MATCH("White",Sheet3!$A$1:$K$1,0),FALSE),IF(VLOOKUP($E28,Sheet3!$A$1:'Sheet3'!$K$222,MATCH("Yellow",Sheet3!$A$1:$K$1,0),FALSE)&gt;0,VLOOKUP($E28,Sheet3!$A$1:'Sheet3'!$K$222,MATCH("Yellow",Sheet3!$A$1:$K$1,0),FALSE)*2.5,0))))),0)),0)</f>
        <v>3</v>
      </c>
      <c r="AC28">
        <f>IFERROR(IF(VLOOKUP($F28,Sheet3!$A$1:'Sheet3'!$K$222,MATCH("Challenge",Sheet3!$A$1:'Sheet3'!$K$1,0),FALSE)&gt;=1,IFERROR(IF(VLOOKUP($F28,Sheet3!$A$1:'Sheet3'!$K$222,MATCH("Blue",Sheet3!$A$1:$K$1,0),FALSE)&gt;0,VLOOKUP($F28,Sheet3!$A$1:'Sheet3'!$K$222,MATCH("Blue",Sheet3!$A$1:$K$1,0),FALSE)*3,IF(VLOOKUP($F28,Sheet3!$A$1:'Sheet3'!$K$222,MATCH("Purple",Sheet3!$A$1:$K$1,0),FALSE)&gt;0,VLOOKUP($F28,Sheet3!$A$1:'Sheet3'!$K$222,MATCH("Purple",Sheet3!$A$1:$K$1,0),FALSE)*4,IF(VLOOKUP($F28,Sheet3!$A$1:'Sheet3'!$K$222,MATCH("Green",Sheet3!$A$1:$K$1,0),FALSE)&gt;0,VLOOKUP($F28,Sheet3!$A$1:'Sheet3'!$K$222,MATCH("Green",Sheet3!$A$1:$K$1,0),FALSE)*2,IF(VLOOKUP($F28,Sheet3!$A$1:'Sheet3'!$K$222,MATCH("White",Sheet3!$A$1:$K$1,0),FALSE)&gt;0,VLOOKUP($F28,Sheet3!$A$1:'Sheet3'!$K$222,MATCH("White",Sheet3!$A$1:$K$1,0),FALSE),IF(VLOOKUP($F28,Sheet3!$A$1:'Sheet3'!$K$222,MATCH("Yellow",Sheet3!$A$1:$K$1,0),FALSE)&gt;0,VLOOKUP($F28,Sheet3!$A$1:'Sheet3'!$K$222,MATCH("Yellow",Sheet3!$A$1:$K$1,0),FALSE)*5,0))))),0)/VLOOKUP($F28,Sheet3!$A$1:'Sheet3'!$K$222,MATCH("Challenge",Sheet3!$A$1:'Sheet3'!$K$1,0),FALSE),IFERROR(IF(VLOOKUP($F28,Sheet3!$A$1:'Sheet3'!$K$222,MATCH("Blue",Sheet3!$A$1:$K$1,0),FALSE)&gt;0,VLOOKUP($F28,Sheet3!$A$1:'Sheet3'!$K$222,MATCH("Blue",Sheet3!$A$1:$K$1,0),FALSE)*3,IF(VLOOKUP($F28,Sheet3!$A$1:'Sheet3'!$K$222,MATCH("Purple",Sheet3!$A$1:$K$1,0),FALSE)&gt;0,VLOOKUP($F28,Sheet3!$A$1:'Sheet3'!$K$222,MATCH("Purple",Sheet3!$A$1:$K$1,0),FALSE)*4,IF(VLOOKUP($F28,Sheet3!$A$1:'Sheet3'!$K$222,MATCH("Green",Sheet3!$A$1:$K$1,0),FALSE)&gt;0,VLOOKUP($F28,Sheet3!$A$1:'Sheet3'!$K$222,MATCH("Green",Sheet3!$A$1:$K$1,0),FALSE)*2,IF(VLOOKUP($F28,Sheet3!$A$1:'Sheet3'!$K$222,MATCH("White",Sheet3!$A$1:$K$1,0),FALSE)&gt;0,VLOOKUP($F28,Sheet3!$A$1:'Sheet3'!$K$222,MATCH("White",Sheet3!$A$1:$K$1,0),FALSE),IF(VLOOKUP($F28,Sheet3!$A$1:'Sheet3'!$K$222,MATCH("Yellow",Sheet3!$A$1:$K$1,0),FALSE)&gt;0,VLOOKUP($F28,Sheet3!$A$1:'Sheet3'!$K$222,MATCH("Yellow",Sheet3!$A$1:$K$1,0),FALSE)*5,0))))),0)),0)+IFERROR(IF(VLOOKUP($G28,Sheet3!$A$1:'Sheet3'!$K$222,MATCH("Challenge",Sheet3!$A$1:'Sheet3'!$K$1,0),FALSE)&gt;=1,IFERROR(IF(VLOOKUP($G28,Sheet3!$A$1:'Sheet3'!$K$222,MATCH("Blue",Sheet3!$A$1:$K$1,0),FALSE)&gt;0,VLOOKUP($G28,Sheet3!$A$1:'Sheet3'!$K$222,MATCH("Blue",Sheet3!$A$1:$K$1,0),FALSE)*3,IF(VLOOKUP($G28,Sheet3!$A$1:'Sheet3'!$K$222,MATCH("Purple",Sheet3!$A$1:$K$1,0),FALSE)&gt;0,VLOOKUP($G28,Sheet3!$A$1:'Sheet3'!$K$222,MATCH("Purple",Sheet3!$A$1:$K$1,0),FALSE)*4,IF(VLOOKUP($G28,Sheet3!$A$1:'Sheet3'!$K$222,MATCH("Green",Sheet3!$A$1:$K$1,0),FALSE)&gt;0,VLOOKUP($G28,Sheet3!$A$1:'Sheet3'!$K$222,MATCH("Green",Sheet3!$A$1:$K$1,0),FALSE)*2,IF(VLOOKUP($G28,Sheet3!$A$1:'Sheet3'!$K$222,MATCH("White",Sheet3!$A$1:$K$1,0),FALSE)&gt;0,VLOOKUP($G28,Sheet3!$A$1:'Sheet3'!$K$222,MATCH("White",Sheet3!$A$1:$K$1,0),FALSE),IF(VLOOKUP($G28,Sheet3!$A$1:'Sheet3'!$K$222,MATCH("Yellow",Sheet3!$A$1:$K$1,0),FALSE)&gt;0,VLOOKUP($G28,Sheet3!$A$1:'Sheet3'!$K$222,MATCH("Yellow",Sheet3!$A$1:$K$1,0),FALSE)*5,0))))),0)/VLOOKUP($G28,Sheet3!$A$1:'Sheet3'!$K$222,MATCH("Challenge",Sheet3!$A$1:'Sheet3'!$K$1,0),FALSE),IFERROR(IF(VLOOKUP($G28,Sheet3!$A$1:'Sheet3'!$K$222,MATCH("Blue",Sheet3!$A$1:$K$1,0),FALSE)&gt;0,VLOOKUP($G28,Sheet3!$A$1:'Sheet3'!$K$222,MATCH("Blue",Sheet3!$A$1:$K$1,0),FALSE)*3,IF(VLOOKUP($G28,Sheet3!$A$1:'Sheet3'!$K$222,MATCH("Purple",Sheet3!$A$1:$K$1,0),FALSE)&gt;0,VLOOKUP($G28,Sheet3!$A$1:'Sheet3'!$K$222,MATCH("Purple",Sheet3!$A$1:$K$1,0),FALSE)*4,IF(VLOOKUP($G28,Sheet3!$A$1:'Sheet3'!$K$222,MATCH("Green",Sheet3!$A$1:$K$1,0),FALSE)&gt;0,VLOOKUP($G28,Sheet3!$A$1:'Sheet3'!$K$222,MATCH("Green",Sheet3!$A$1:$K$1,0),FALSE)*2,IF(VLOOKUP($G28,Sheet3!$A$1:'Sheet3'!$K$222,MATCH("White",Sheet3!$A$1:$K$1,0),FALSE)&gt;0,VLOOKUP($G28,Sheet3!$A$1:'Sheet3'!$K$222,MATCH("White",Sheet3!$A$1:$K$1,0),FALSE),IF(VLOOKUP($G28,Sheet3!$A$1:'Sheet3'!$K$222,MATCH("Yellow",Sheet3!$A$1:$K$1,0),FALSE)&gt;0,VLOOKUP($G28,Sheet3!$A$1:'Sheet3'!$K$222,MATCH("Yellow",Sheet3!$A$1:$K$1,0),FALSE)*5,0))))),0)),0)</f>
        <v>2</v>
      </c>
      <c r="AD28">
        <f>IFERROR(IF(VLOOKUP($H28,Sheet3!$A$1:'Sheet3'!$K$222,MATCH("Challenge",Sheet3!$A$1:'Sheet3'!$K$1,0),FALSE)&gt;=1,IFERROR(IF(VLOOKUP($H28,Sheet3!$A$1:'Sheet3'!$K$222,MATCH("Blue",Sheet3!$A$1:$K$1,0),FALSE)&gt;0,VLOOKUP($H28,Sheet3!$A$1:'Sheet3'!$K$222,MATCH("Blue",Sheet3!$A$1:$K$1,0),FALSE)*3,IF(VLOOKUP($H28,Sheet3!$A$1:'Sheet3'!$K$222,MATCH("Purple",Sheet3!$A$1:$K$1,0),FALSE)&gt;0,VLOOKUP($H28,Sheet3!$A$1:'Sheet3'!$K$222,MATCH("Purple",Sheet3!$A$1:$K$1,0),FALSE)*4,IF(VLOOKUP($H28,Sheet3!$A$1:'Sheet3'!$K$222,MATCH("Green",Sheet3!$A$1:$K$1,0),FALSE)&gt;0,VLOOKUP($H28,Sheet3!$A$1:'Sheet3'!$K$222,MATCH("Green",Sheet3!$A$1:$K$1,0),FALSE)*2,IF(VLOOKUP($H28,Sheet3!$A$1:'Sheet3'!$K$222,MATCH("White",Sheet3!$A$1:$K$1,0),FALSE)&gt;0,VLOOKUP($H28,Sheet3!$A$1:'Sheet3'!$K$222,MATCH("White",Sheet3!$A$1:$K$1,0),FALSE),IF(VLOOKUP($H28,Sheet3!$A$1:'Sheet3'!$K$222,MATCH("Yellow",Sheet3!$A$1:$K$1,0),FALSE)&gt;0,VLOOKUP($H28,Sheet3!$A$1:'Sheet3'!$K$222,MATCH("Yellow",Sheet3!$A$1:$K$1,0),FALSE)*5,0))))),0)/VLOOKUP($H28,Sheet3!$A$1:'Sheet3'!$K$222,MATCH("Challenge",Sheet3!$A$1:'Sheet3'!$K$1,0),FALSE),IFERROR(IF(VLOOKUP($H28,Sheet3!$A$1:'Sheet3'!$K$222,MATCH("Blue",Sheet3!$A$1:$K$1,0),FALSE)&gt;0,VLOOKUP($H28,Sheet3!$A$1:'Sheet3'!$K$222,MATCH("Blue",Sheet3!$A$1:$K$1,0),FALSE)*3,IF(VLOOKUP($H28,Sheet3!$A$1:'Sheet3'!$K$222,MATCH("Purple",Sheet3!$A$1:$K$1,0),FALSE)&gt;0,VLOOKUP($H28,Sheet3!$A$1:'Sheet3'!$K$222,MATCH("Purple",Sheet3!$A$1:$K$1,0),FALSE)*4,IF(VLOOKUP($H28,Sheet3!$A$1:'Sheet3'!$K$222,MATCH("Green",Sheet3!$A$1:$K$1,0),FALSE)&gt;0,VLOOKUP($H28,Sheet3!$A$1:'Sheet3'!$K$222,MATCH("Green",Sheet3!$A$1:$K$1,0),FALSE)*2,IF(VLOOKUP($H28,Sheet3!$A$1:'Sheet3'!$K$222,MATCH("White",Sheet3!$A$1:$K$1,0),FALSE)&gt;0,VLOOKUP($H28,Sheet3!$A$1:'Sheet3'!$K$222,MATCH("White",Sheet3!$A$1:$K$1,0),FALSE),IF(VLOOKUP($H28,Sheet3!$A$1:'Sheet3'!$K$222,MATCH("Yellow",Sheet3!$A$1:$K$1,0),FALSE)&gt;0,VLOOKUP($H28,Sheet3!$A$1:'Sheet3'!$K$222,MATCH("Yellow",Sheet3!$A$1:$K$1,0),FALSE)*5,0))))),0)),0)+IFERROR(IF(VLOOKUP($I28,Sheet3!$A$1:'Sheet3'!$K$222,MATCH("Challenge",Sheet3!$A$1:'Sheet3'!$K$1,0),FALSE)&gt;=1,IFERROR(IF(VLOOKUP($I28,Sheet3!$A$1:'Sheet3'!$K$222,MATCH("Blue",Sheet3!$A$1:$K$1,0),FALSE)&gt;0,VLOOKUP($I28,Sheet3!$A$1:'Sheet3'!$K$222,MATCH("Blue",Sheet3!$A$1:$K$1,0),FALSE)*3,IF(VLOOKUP($I28,Sheet3!$A$1:'Sheet3'!$K$222,MATCH("Purple",Sheet3!$A$1:$K$1,0),FALSE)&gt;0,VLOOKUP($I28,Sheet3!$A$1:'Sheet3'!$K$222,MATCH("Purple",Sheet3!$A$1:$K$1,0),FALSE)*4,IF(VLOOKUP($I28,Sheet3!$A$1:'Sheet3'!$K$222,MATCH("Green",Sheet3!$A$1:$K$1,0),FALSE)&gt;0,VLOOKUP($I28,Sheet3!$A$1:'Sheet3'!$K$222,MATCH("Green",Sheet3!$A$1:$K$1,0),FALSE)*2,IF(VLOOKUP($I28,Sheet3!$A$1:'Sheet3'!$K$222,MATCH("White",Sheet3!$A$1:$K$1,0),FALSE)&gt;0,VLOOKUP($I28,Sheet3!$A$1:'Sheet3'!$K$222,MATCH("White",Sheet3!$A$1:$K$1,0),FALSE),IF(VLOOKUP($I28,Sheet3!$A$1:'Sheet3'!$K$222,MATCH("Yellow",Sheet3!$A$1:$K$1,0),FALSE)&gt;0,VLOOKUP($I28,Sheet3!$A$1:'Sheet3'!$K$222,MATCH("Yellow",Sheet3!$A$1:$K$1,0),FALSE)*5,0))))),0)/VLOOKUP($I28,Sheet3!$A$1:'Sheet3'!$K$222,MATCH("Challenge",Sheet3!$A$1:'Sheet3'!$K$1,0),FALSE),IFERROR(IF(VLOOKUP($I28,Sheet3!$A$1:'Sheet3'!$K$222,MATCH("Blue",Sheet3!$A$1:$K$1,0),FALSE)&gt;0,VLOOKUP($I28,Sheet3!$A$1:'Sheet3'!$K$222,MATCH("Blue",Sheet3!$A$1:$K$1,0),FALSE)*3,IF(VLOOKUP($I28,Sheet3!$A$1:'Sheet3'!$K$222,MATCH("Purple",Sheet3!$A$1:$K$1,0),FALSE)&gt;0,VLOOKUP($I28,Sheet3!$A$1:'Sheet3'!$K$222,MATCH("Purple",Sheet3!$A$1:$K$1,0),FALSE)*4,IF(VLOOKUP($I28,Sheet3!$A$1:'Sheet3'!$K$222,MATCH("Green",Sheet3!$A$1:$K$1,0),FALSE)&gt;0,VLOOKUP($I28,Sheet3!$A$1:'Sheet3'!$K$222,MATCH("Green",Sheet3!$A$1:$K$1,0),FALSE)*2,IF(VLOOKUP($I28,Sheet3!$A$1:'Sheet3'!$K$222,MATCH("White",Sheet3!$A$1:$K$1,0),FALSE)&gt;0,VLOOKUP($I28,Sheet3!$A$1:'Sheet3'!$K$222,MATCH("White",Sheet3!$A$1:$K$1,0),FALSE),IF(VLOOKUP($I28,Sheet3!$A$1:'Sheet3'!$K$222,MATCH("Yellow",Sheet3!$A$1:$K$1,0),FALSE)&gt;0,VLOOKUP($I28,Sheet3!$A$1:'Sheet3'!$K$222,MATCH("Yellow",Sheet3!$A$1:$K$1,0),FALSE)*5,0))))),0)),0)</f>
        <v>0</v>
      </c>
      <c r="AE28">
        <f>IFERROR(IF(VLOOKUP($J28,Sheet3!$A$1:'Sheet3'!$K$222,MATCH("Challenge",Sheet3!$A$1:'Sheet3'!$K$1,0),FALSE)&gt;=1,IFERROR(IF(VLOOKUP($J28,Sheet3!$A$1:'Sheet3'!$K$222,MATCH("Blue",Sheet3!$A$1:$K$1,0),FALSE)&gt;0,VLOOKUP($J28,Sheet3!$A$1:'Sheet3'!$K$222,MATCH("Blue",Sheet3!$A$1:$K$1,0),FALSE)*3,IF(VLOOKUP($J28,Sheet3!$A$1:'Sheet3'!$K$222,MATCH("Purple",Sheet3!$A$1:$K$1,0),FALSE)&gt;0,VLOOKUP($J28,Sheet3!$A$1:'Sheet3'!$K$222,MATCH("Purple",Sheet3!$A$1:$K$1,0),FALSE)*4,IF(VLOOKUP($J28,Sheet3!$A$1:'Sheet3'!$K$222,MATCH("Green",Sheet3!$A$1:$K$1,0),FALSE)&gt;0,VLOOKUP($J28,Sheet3!$A$1:'Sheet3'!$K$222,MATCH("Green",Sheet3!$A$1:$K$1,0),FALSE)*2,IF(VLOOKUP($J28,Sheet3!$A$1:'Sheet3'!$K$222,MATCH("White",Sheet3!$A$1:$K$1,0),FALSE)&gt;0,VLOOKUP($J28,Sheet3!$A$1:'Sheet3'!$K$222,MATCH("White",Sheet3!$A$1:$K$1,0),FALSE),IF(VLOOKUP($J28,Sheet3!$A$1:'Sheet3'!$K$222,MATCH("Yellow",Sheet3!$A$1:$K$1,0),FALSE)&gt;0,VLOOKUP($J28,Sheet3!$A$1:'Sheet3'!$K$222,MATCH("Yellow",Sheet3!$A$1:$K$1,0),FALSE)*5,0))))),0)/VLOOKUP($J28,Sheet3!$A$1:'Sheet3'!$K$222,MATCH("Challenge",Sheet3!$A$1:'Sheet3'!$K$1,0),FALSE),IFERROR(IF(VLOOKUP($J28,Sheet3!$A$1:'Sheet3'!$K$222,MATCH("Blue",Sheet3!$A$1:$K$1,0),FALSE)&gt;0,VLOOKUP($J28,Sheet3!$A$1:'Sheet3'!$K$222,MATCH("Blue",Sheet3!$A$1:$K$1,0),FALSE)*3,IF(VLOOKUP($J28,Sheet3!$A$1:'Sheet3'!$K$222,MATCH("Purple",Sheet3!$A$1:$K$1,0),FALSE)&gt;0,VLOOKUP($J28,Sheet3!$A$1:'Sheet3'!$K$222,MATCH("Purple",Sheet3!$A$1:$K$1,0),FALSE)*4,IF(VLOOKUP($J28,Sheet3!$A$1:'Sheet3'!$K$222,MATCH("Green",Sheet3!$A$1:$K$1,0),FALSE)&gt;0,VLOOKUP($J28,Sheet3!$A$1:'Sheet3'!$K$222,MATCH("Green",Sheet3!$A$1:$K$1,0),FALSE)*2,IF(VLOOKUP($J28,Sheet3!$A$1:'Sheet3'!$K$222,MATCH("White",Sheet3!$A$1:$K$1,0),FALSE)&gt;0,VLOOKUP($J28,Sheet3!$A$1:'Sheet3'!$K$222,MATCH("White",Sheet3!$A$1:$K$1,0),FALSE),IF(VLOOKUP($J28,Sheet3!$A$1:'Sheet3'!$K$222,MATCH("Yellow",Sheet3!$A$1:$K$1,0),FALSE)&gt;0,VLOOKUP($J28,Sheet3!$A$1:'Sheet3'!$K$222,MATCH("Yellow",Sheet3!$A$1:$K$1,0),FALSE)*5,0))))),0)),0)+IFERROR(IF(VLOOKUP($K28,Sheet3!$A$1:'Sheet3'!$K$222,MATCH("Challenge",Sheet3!$A$1:'Sheet3'!$K$1,0),FALSE)&gt;=1,IFERROR(IF(VLOOKUP($K28,Sheet3!$A$1:'Sheet3'!$K$222,MATCH("Blue",Sheet3!$A$1:$K$1,0),FALSE)&gt;0,VLOOKUP($K28,Sheet3!$A$1:'Sheet3'!$K$222,MATCH("Blue",Sheet3!$A$1:$K$1,0),FALSE)*3,IF(VLOOKUP($K28,Sheet3!$A$1:'Sheet3'!$K$222,MATCH("Purple",Sheet3!$A$1:$K$1,0),FALSE)&gt;0,VLOOKUP($K28,Sheet3!$A$1:'Sheet3'!$K$222,MATCH("Purple",Sheet3!$A$1:$K$1,0),FALSE)*4,IF(VLOOKUP($K28,Sheet3!$A$1:'Sheet3'!$K$222,MATCH("Green",Sheet3!$A$1:$K$1,0),FALSE)&gt;0,VLOOKUP($K28,Sheet3!$A$1:'Sheet3'!$K$222,MATCH("Green",Sheet3!$A$1:$K$1,0),FALSE)*2,IF(VLOOKUP($K28,Sheet3!$A$1:'Sheet3'!$K$222,MATCH("White",Sheet3!$A$1:$K$1,0),FALSE)&gt;0,VLOOKUP($K28,Sheet3!$A$1:'Sheet3'!$K$222,MATCH("White",Sheet3!$A$1:$K$1,0),FALSE),IF(VLOOKUP($K28,Sheet3!$A$1:'Sheet3'!$K$222,MATCH("Yellow",Sheet3!$A$1:$K$1,0),FALSE)&gt;0,VLOOKUP($K28,Sheet3!$A$1:'Sheet3'!$K$222,MATCH("Yellow",Sheet3!$A$1:$K$1,0),FALSE)*5,0))))),0)/VLOOKUP($K28,Sheet3!$A$1:'Sheet3'!$K$222,MATCH("Challenge",Sheet3!$A$1:'Sheet3'!$K$1,0),FALSE),IFERROR(IF(VLOOKUP($K28,Sheet3!$A$1:'Sheet3'!$K$222,MATCH("Blue",Sheet3!$A$1:$K$1,0),FALSE)&gt;0,VLOOKUP($K28,Sheet3!$A$1:'Sheet3'!$K$222,MATCH("Blue",Sheet3!$A$1:$K$1,0),FALSE)*3,IF(VLOOKUP($K28,Sheet3!$A$1:'Sheet3'!$K$222,MATCH("Purple",Sheet3!$A$1:$K$1,0),FALSE)&gt;0,VLOOKUP($K28,Sheet3!$A$1:'Sheet3'!$K$222,MATCH("Purple",Sheet3!$A$1:$K$1,0),FALSE)*4,IF(VLOOKUP($K28,Sheet3!$A$1:'Sheet3'!$K$222,MATCH("Green",Sheet3!$A$1:$K$1,0),FALSE)&gt;0,VLOOKUP($K28,Sheet3!$A$1:'Sheet3'!$K$222,MATCH("Green",Sheet3!$A$1:$K$1,0),FALSE)*2,IF(VLOOKUP($K28,Sheet3!$A$1:'Sheet3'!$K$222,MATCH("White",Sheet3!$A$1:$K$1,0),FALSE)&gt;0,VLOOKUP($K28,Sheet3!$A$1:'Sheet3'!$K$222,MATCH("White",Sheet3!$A$1:$K$1,0),FALSE),IF(VLOOKUP($K28,Sheet3!$A$1:'Sheet3'!$K$222,MATCH("Yellow",Sheet3!$A$1:$K$1,0),FALSE)&gt;0,VLOOKUP($K28,Sheet3!$A$1:'Sheet3'!$K$222,MATCH("Yellow",Sheet3!$A$1:$K$1,0),FALSE)*5,0))))),0)),0)</f>
        <v>0</v>
      </c>
      <c r="AF28">
        <f>IFERROR(IF(VLOOKUP($L28,Sheet3!$A$1:'Sheet3'!$K$222,MATCH("Challenge",Sheet3!$A$1:'Sheet3'!$K$1,0),FALSE)&gt;=1,IFERROR(IF(VLOOKUP($L28,Sheet3!$A$1:'Sheet3'!$K$222,MATCH("Blue",Sheet3!$A$1:$K$1,0),FALSE)&gt;0,VLOOKUP($L28,Sheet3!$A$1:'Sheet3'!$K$222,MATCH("Blue",Sheet3!$A$1:$K$1,0),FALSE)*3,IF(VLOOKUP($L28,Sheet3!$A$1:'Sheet3'!$K$222,MATCH("Purple",Sheet3!$A$1:$K$1,0),FALSE)&gt;0,VLOOKUP($L28,Sheet3!$A$1:'Sheet3'!$K$222,MATCH("Purple",Sheet3!$A$1:$K$1,0),FALSE)*4,IF(VLOOKUP($L28,Sheet3!$A$1:'Sheet3'!$K$222,MATCH("Green",Sheet3!$A$1:$K$1,0),FALSE)&gt;0,VLOOKUP($L28,Sheet3!$A$1:'Sheet3'!$K$222,MATCH("Green",Sheet3!$A$1:$K$1,0),FALSE)*2,IF(VLOOKUP($L28,Sheet3!$A$1:'Sheet3'!$K$222,MATCH("White",Sheet3!$A$1:$K$1,0),FALSE)&gt;0,VLOOKUP($L28,Sheet3!$A$1:'Sheet3'!$K$222,MATCH("White",Sheet3!$A$1:$K$1,0),FALSE),IF(VLOOKUP($L28,Sheet3!$A$1:'Sheet3'!$K$222,MATCH("Yellow",Sheet3!$A$1:$K$1,0),FALSE)&gt;0,VLOOKUP($L28,Sheet3!$A$1:'Sheet3'!$K$222,MATCH("Yellow",Sheet3!$A$1:$K$1,0),FALSE)*5,0))))),0)/VLOOKUP($L28,Sheet3!$A$1:'Sheet3'!$K$222,MATCH("Challenge",Sheet3!$A$1:'Sheet3'!$K$1,0),FALSE),IFERROR(IF(VLOOKUP($L28,Sheet3!$A$1:'Sheet3'!$K$222,MATCH("Blue",Sheet3!$A$1:$K$1,0),FALSE)&gt;0,VLOOKUP($L28,Sheet3!$A$1:'Sheet3'!$K$222,MATCH("Blue",Sheet3!$A$1:$K$1,0),FALSE)*3,IF(VLOOKUP($L28,Sheet3!$A$1:'Sheet3'!$K$222,MATCH("Purple",Sheet3!$A$1:$K$1,0),FALSE)&gt;0,VLOOKUP($L28,Sheet3!$A$1:'Sheet3'!$K$222,MATCH("Purple",Sheet3!$A$1:$K$1,0),FALSE)*4,IF(VLOOKUP($L28,Sheet3!$A$1:'Sheet3'!$K$222,MATCH("Green",Sheet3!$A$1:$K$1,0),FALSE)&gt;0,VLOOKUP($L28,Sheet3!$A$1:'Sheet3'!$K$222,MATCH("Green",Sheet3!$A$1:$K$1,0),FALSE)*2,IF(VLOOKUP($L28,Sheet3!$A$1:'Sheet3'!$K$222,MATCH("White",Sheet3!$A$1:$K$1,0),FALSE)&gt;0,VLOOKUP($L28,Sheet3!$A$1:'Sheet3'!$K$222,MATCH("White",Sheet3!$A$1:$K$1,0),FALSE),IF(VLOOKUP($L28,Sheet3!$A$1:'Sheet3'!$K$222,MATCH("Yellow",Sheet3!$A$1:$K$1,0),FALSE)&gt;0,VLOOKUP($L28,Sheet3!$A$1:'Sheet3'!$K$222,MATCH("Yellow",Sheet3!$A$1:$K$1,0),FALSE)*5,0))))),0)),0)+IFERROR(IF(VLOOKUP($M28,Sheet3!$A$1:'Sheet3'!$K$222,MATCH("Challenge",Sheet3!$A$1:'Sheet3'!$K$1,0),FALSE)&gt;=1,IFERROR(IF(VLOOKUP($M28,Sheet3!$A$1:'Sheet3'!$K$222,MATCH("Blue",Sheet3!$A$1:$K$1,0),FALSE)&gt;0,VLOOKUP($M28,Sheet3!$A$1:'Sheet3'!$K$222,MATCH("Blue",Sheet3!$A$1:$K$1,0),FALSE)*3,IF(VLOOKUP($M28,Sheet3!$A$1:'Sheet3'!$K$222,MATCH("Purple",Sheet3!$A$1:$K$1,0),FALSE)&gt;0,VLOOKUP($M28,Sheet3!$A$1:'Sheet3'!$K$222,MATCH("Purple",Sheet3!$A$1:$K$1,0),FALSE)*4,IF(VLOOKUP($M28,Sheet3!$A$1:'Sheet3'!$K$222,MATCH("Green",Sheet3!$A$1:$K$1,0),FALSE)&gt;0,VLOOKUP($M28,Sheet3!$A$1:'Sheet3'!$K$222,MATCH("Green",Sheet3!$A$1:$K$1,0),FALSE)*2,IF(VLOOKUP($M28,Sheet3!$A$1:'Sheet3'!$K$222,MATCH("White",Sheet3!$A$1:$K$1,0),FALSE)&gt;0,VLOOKUP($M28,Sheet3!$A$1:'Sheet3'!$K$222,MATCH("White",Sheet3!$A$1:$K$1,0),FALSE),IF(VLOOKUP($M28,Sheet3!$A$1:'Sheet3'!$K$222,MATCH("Yellow",Sheet3!$A$1:$K$1,0),FALSE)&gt;0,VLOOKUP($M28,Sheet3!$A$1:'Sheet3'!$K$222,MATCH("Yellow",Sheet3!$A$1:$K$1,0),FALSE)*5,0))))),0)/VLOOKUP($M28,Sheet3!$A$1:'Sheet3'!$K$222,MATCH("Challenge",Sheet3!$A$1:'Sheet3'!$K$1,0),FALSE),IFERROR(IF(VLOOKUP($M28,Sheet3!$A$1:'Sheet3'!$K$222,MATCH("Blue",Sheet3!$A$1:$K$1,0),FALSE)&gt;0,VLOOKUP($M28,Sheet3!$A$1:'Sheet3'!$K$222,MATCH("Blue",Sheet3!$A$1:$K$1,0),FALSE)*3,IF(VLOOKUP($M28,Sheet3!$A$1:'Sheet3'!$K$222,MATCH("Purple",Sheet3!$A$1:$K$1,0),FALSE)&gt;0,VLOOKUP($M28,Sheet3!$A$1:'Sheet3'!$K$222,MATCH("Purple",Sheet3!$A$1:$K$1,0),FALSE)*4,IF(VLOOKUP($M28,Sheet3!$A$1:'Sheet3'!$K$222,MATCH("Green",Sheet3!$A$1:$K$1,0),FALSE)&gt;0,VLOOKUP($M28,Sheet3!$A$1:'Sheet3'!$K$222,MATCH("Green",Sheet3!$A$1:$K$1,0),FALSE)*2,IF(VLOOKUP($M28,Sheet3!$A$1:'Sheet3'!$K$222,MATCH("White",Sheet3!$A$1:$K$1,0),FALSE)&gt;0,VLOOKUP($M28,Sheet3!$A$1:'Sheet3'!$K$222,MATCH("White",Sheet3!$A$1:$K$1,0),FALSE),IF(VLOOKUP($M28,Sheet3!$A$1:'Sheet3'!$K$222,MATCH("Yellow",Sheet3!$A$1:$K$1,0),FALSE)&gt;0,VLOOKUP($M28,Sheet3!$A$1:'Sheet3'!$K$222,MATCH("Yellow",Sheet3!$A$1:$K$1,0),FALSE)*5,0))))),0)),0)</f>
        <v>0</v>
      </c>
      <c r="AG28">
        <f>IFERROR(IF(VLOOKUP($N28,Sheet3!$A$1:'Sheet3'!$K$222,MATCH("Challenge",Sheet3!$A$1:'Sheet3'!$K$1,0),FALSE)&gt;=1,IFERROR(IF(VLOOKUP($N28,Sheet3!$A$1:'Sheet3'!$K$222,MATCH("Blue",Sheet3!$A$1:$K$1,0),FALSE)&gt;0,VLOOKUP($N28,Sheet3!$A$1:'Sheet3'!$K$222,MATCH("Blue",Sheet3!$A$1:$K$1,0),FALSE)*3,IF(VLOOKUP($N28,Sheet3!$A$1:'Sheet3'!$K$222,MATCH("Purple",Sheet3!$A$1:$K$1,0),FALSE)&gt;0,VLOOKUP($N28,Sheet3!$A$1:'Sheet3'!$K$222,MATCH("Purple",Sheet3!$A$1:$K$1,0),FALSE)*4,IF(VLOOKUP($N28,Sheet3!$A$1:'Sheet3'!$K$222,MATCH("Green",Sheet3!$A$1:$K$1,0),FALSE)&gt;0,VLOOKUP($N28,Sheet3!$A$1:'Sheet3'!$K$222,MATCH("Green",Sheet3!$A$1:$K$1,0),FALSE)*2,IF(VLOOKUP($N28,Sheet3!$A$1:'Sheet3'!$K$222,MATCH("White",Sheet3!$A$1:$K$1,0),FALSE)&gt;0,VLOOKUP($N28,Sheet3!$A$1:'Sheet3'!$K$222,MATCH("White",Sheet3!$A$1:$K$1,0),FALSE),IF(VLOOKUP($N28,Sheet3!$A$1:'Sheet3'!$K$222,MATCH("Yellow",Sheet3!$A$1:$K$1,0),FALSE)&gt;0,VLOOKUP($N28,Sheet3!$A$1:'Sheet3'!$K$222,MATCH("Yellow",Sheet3!$A$1:$K$1,0),FALSE)*5,0))))),0)/VLOOKUP($N28,Sheet3!$A$1:'Sheet3'!$K$222,MATCH("Challenge",Sheet3!$A$1:'Sheet3'!$K$1,0),FALSE),IFERROR(IF(VLOOKUP($N28,Sheet3!$A$1:'Sheet3'!$K$222,MATCH("Blue",Sheet3!$A$1:$K$1,0),FALSE)&gt;0,VLOOKUP($N28,Sheet3!$A$1:'Sheet3'!$K$222,MATCH("Blue",Sheet3!$A$1:$K$1,0),FALSE)*3,IF(VLOOKUP($N28,Sheet3!$A$1:'Sheet3'!$K$222,MATCH("Purple",Sheet3!$A$1:$K$1,0),FALSE)&gt;0,VLOOKUP($N28,Sheet3!$A$1:'Sheet3'!$K$222,MATCH("Purple",Sheet3!$A$1:$K$1,0),FALSE)*4,IF(VLOOKUP($N28,Sheet3!$A$1:'Sheet3'!$K$222,MATCH("Green",Sheet3!$A$1:$K$1,0),FALSE)&gt;0,VLOOKUP($N28,Sheet3!$A$1:'Sheet3'!$K$222,MATCH("Green",Sheet3!$A$1:$K$1,0),FALSE)*2,IF(VLOOKUP($N28,Sheet3!$A$1:'Sheet3'!$K$222,MATCH("White",Sheet3!$A$1:$K$1,0),FALSE)&gt;0,VLOOKUP($N28,Sheet3!$A$1:'Sheet3'!$K$222,MATCH("White",Sheet3!$A$1:$K$1,0),FALSE),IF(VLOOKUP($N28,Sheet3!$A$1:'Sheet3'!$K$222,MATCH("Yellow",Sheet3!$A$1:$K$1,0),FALSE)&gt;0,VLOOKUP($N28,Sheet3!$A$1:'Sheet3'!$K$222,MATCH("Yellow",Sheet3!$A$1:$K$1,0),FALSE)*5,0))))),0)),0)+IFERROR(IF(VLOOKUP($O28,Sheet3!$A$1:'Sheet3'!$K$222,MATCH("Challenge",Sheet3!$A$1:'Sheet3'!$K$1,0),FALSE)&gt;=1,IFERROR(IF(VLOOKUP($O28,Sheet3!$A$1:'Sheet3'!$K$222,MATCH("Blue",Sheet3!$A$1:$K$1,0),FALSE)&gt;0,VLOOKUP($O28,Sheet3!$A$1:'Sheet3'!$K$222,MATCH("Blue",Sheet3!$A$1:$K$1,0),FALSE)*3,IF(VLOOKUP($O28,Sheet3!$A$1:'Sheet3'!$K$222,MATCH("Purple",Sheet3!$A$1:$K$1,0),FALSE)&gt;0,VLOOKUP($O28,Sheet3!$A$1:'Sheet3'!$K$222,MATCH("Purple",Sheet3!$A$1:$K$1,0),FALSE)*4,IF(VLOOKUP($O28,Sheet3!$A$1:'Sheet3'!$K$222,MATCH("Green",Sheet3!$A$1:$K$1,0),FALSE)&gt;0,VLOOKUP($O28,Sheet3!$A$1:'Sheet3'!$K$222,MATCH("Green",Sheet3!$A$1:$K$1,0),FALSE)*2,IF(VLOOKUP($O28,Sheet3!$A$1:'Sheet3'!$K$222,MATCH("White",Sheet3!$A$1:$K$1,0),FALSE)&gt;0,VLOOKUP($O28,Sheet3!$A$1:'Sheet3'!$K$222,MATCH("White",Sheet3!$A$1:$K$1,0),FALSE),IF(VLOOKUP($O28,Sheet3!$A$1:'Sheet3'!$K$222,MATCH("Yellow",Sheet3!$A$1:$K$1,0),FALSE)&gt;0,VLOOKUP($O28,Sheet3!$A$1:'Sheet3'!$K$222,MATCH("Yellow",Sheet3!$A$1:$K$1,0),FALSE)*5,0))))),0)/VLOOKUP($O28,Sheet3!$A$1:'Sheet3'!$K$222,MATCH("Challenge",Sheet3!$A$1:'Sheet3'!$K$1,0),FALSE),IFERROR(IF(VLOOKUP($O28,Sheet3!$A$1:'Sheet3'!$K$222,MATCH("Blue",Sheet3!$A$1:$K$1,0),FALSE)&gt;0,VLOOKUP($O28,Sheet3!$A$1:'Sheet3'!$K$222,MATCH("Blue",Sheet3!$A$1:$K$1,0),FALSE)*3,IF(VLOOKUP($O28,Sheet3!$A$1:'Sheet3'!$K$222,MATCH("Purple",Sheet3!$A$1:$K$1,0),FALSE)&gt;0,VLOOKUP($O28,Sheet3!$A$1:'Sheet3'!$K$222,MATCH("Purple",Sheet3!$A$1:$K$1,0),FALSE)*4,IF(VLOOKUP($O28,Sheet3!$A$1:'Sheet3'!$K$222,MATCH("Green",Sheet3!$A$1:$K$1,0),FALSE)&gt;0,VLOOKUP($O28,Sheet3!$A$1:'Sheet3'!$K$222,MATCH("Green",Sheet3!$A$1:$K$1,0),FALSE)*2,IF(VLOOKUP($O28,Sheet3!$A$1:'Sheet3'!$K$222,MATCH("White",Sheet3!$A$1:$K$1,0),FALSE)&gt;0,VLOOKUP($O28,Sheet3!$A$1:'Sheet3'!$K$222,MATCH("White",Sheet3!$A$1:$K$1,0),FALSE),IF(VLOOKUP($O28,Sheet3!$A$1:'Sheet3'!$K$222,MATCH("Yellow",Sheet3!$A$1:$K$1,0),FALSE)&gt;0,VLOOKUP($O28,Sheet3!$A$1:'Sheet3'!$K$222,MATCH("Yellow",Sheet3!$A$1:$K$1,0),FALSE)*5,0))))),0)),0)</f>
        <v>0</v>
      </c>
      <c r="AH28">
        <f>VLOOKUP($D28,Sheet3!$A$1:'Sheet3'!$K$222,4,FALSE)</f>
        <v>0</v>
      </c>
      <c r="AI28">
        <f>VLOOKUP($D28,Sheet3!$A$1:'Sheet3'!$K$222,5,FALSE)</f>
        <v>0</v>
      </c>
    </row>
    <row r="29" spans="1:35" x14ac:dyDescent="0.25">
      <c r="A29" t="s">
        <v>119</v>
      </c>
      <c r="B29">
        <f>INDEX('Ingredients(Full)'!$A$1:$AA$180,MATCH(Score!$A29,'Ingredients(Full)'!$A$1:$A$180,0),MATCH(Score!B$1,'Ingredients(Full)'!$A$1:$AA$1,0))</f>
        <v>1</v>
      </c>
      <c r="C29">
        <f t="shared" si="0"/>
        <v>2</v>
      </c>
      <c r="D29" t="str">
        <f>IF(D$1&lt;=$B29,INDEX('Ingredients(Full)'!$A$1:$AA$180,MATCH(Score!$A29,'Ingredients(Full)'!$A$1:$A$180,0),MATCH(Score!D$1,'Ingredients(Full)'!$A$1:$AA$1,0)),"")</f>
        <v>Mk 2 Arakyd Droid Caller</v>
      </c>
      <c r="E29" t="str">
        <f>IF(E$1&lt;=$B29,INDEX('Ingredients(Full)'!$A$1:$AA$140,MATCH(Score!$A29,'Ingredients(Full)'!$A$1:$A$140,0),MATCH(Score!E$1,'Ingredients(Full)'!$A$1:$AA$1,0)),"")</f>
        <v/>
      </c>
      <c r="F29" t="str">
        <f>IF(F$1&lt;=$B29,INDEX('Ingredients(Full)'!$A$1:$AA$140,MATCH(Score!$A29,'Ingredients(Full)'!$A$1:$A$140,0),MATCH(Score!F$1,'Ingredients(Full)'!$A$1:$AA$1,0)),"")</f>
        <v/>
      </c>
      <c r="G29" t="str">
        <f>IF(G$1&lt;=$B29,INDEX('Ingredients(Full)'!$A$1:$AA$140,MATCH(Score!$A29,'Ingredients(Full)'!$A$1:$A$140,0),MATCH(Score!G$1,'Ingredients(Full)'!$A$1:$AA$1,0)),"")</f>
        <v/>
      </c>
      <c r="H29" t="str">
        <f>IF(H$1&lt;=$B29,INDEX('Ingredients(Full)'!$A$1:$AA$140,MATCH(Score!$A29,'Ingredients(Full)'!$A$1:$A$140,0),MATCH(Score!H$1,'Ingredients(Full)'!$A$1:$AA$1,0)),"")</f>
        <v/>
      </c>
      <c r="I29" t="str">
        <f>IF(I$1&lt;=$B29,INDEX('Ingredients(Full)'!$A$1:$AA$140,MATCH(Score!$A29,'Ingredients(Full)'!$A$1:$A$140,0),MATCH(Score!I$1,'Ingredients(Full)'!$A$1:$AA$1,0)),"")</f>
        <v/>
      </c>
      <c r="J29" t="str">
        <f>IF(J$1&lt;=$B29,INDEX('Ingredients(Full)'!$A$1:$AA$140,MATCH(Score!$A29,'Ingredients(Full)'!$A$1:$A$140,0),MATCH(Score!J$1,'Ingredients(Full)'!$A$1:$AA$1,0)),"")</f>
        <v/>
      </c>
      <c r="K29" t="str">
        <f>IF(K$1&lt;=$B29,INDEX('Ingredients(Full)'!$A$1:$AA$140,MATCH(Score!$A29,'Ingredients(Full)'!$A$1:$A$140,0),MATCH(Score!K$1,'Ingredients(Full)'!$A$1:$AA$1,0)),"")</f>
        <v/>
      </c>
      <c r="L29" t="str">
        <f>IF(L$1&lt;=$B29,INDEX('Ingredients(Full)'!$A$1:$AA$140,MATCH(Score!$A29,'Ingredients(Full)'!$A$1:$A$140,0),MATCH(Score!L$1,'Ingredients(Full)'!$A$1:$AA$1,0)),"")</f>
        <v/>
      </c>
      <c r="M29" t="str">
        <f>IF(M$1&lt;=$B29,INDEX('Ingredients(Full)'!$A$1:$AA$140,MATCH(Score!$A29,'Ingredients(Full)'!$A$1:$A$140,0),MATCH(Score!M$1,'Ingredients(Full)'!$A$1:$AA$1,0)),"")</f>
        <v/>
      </c>
      <c r="N29" t="str">
        <f>IF(N$1&lt;=$B29,INDEX('Ingredients(Full)'!$A$1:$AA$140,MATCH(Score!$A29,'Ingredients(Full)'!$A$1:$A$140,0),MATCH(Score!N$1,'Ingredients(Full)'!$A$1:$AA$1,0)),"")</f>
        <v/>
      </c>
      <c r="O29" t="str">
        <f>IF(O$1&lt;=$B29,INDEX('Ingredients(Full)'!$A$1:$AA$140,MATCH(Score!$A29,'Ingredients(Full)'!$A$1:$A$140,0),MATCH(Score!O$1,'Ingredients(Full)'!$A$1:$AA$1,0)),"")</f>
        <v/>
      </c>
      <c r="P29">
        <f>IF(VALUE(RIGHT(P$1,LEN(P$1)-1))&lt;=$B29,INDEX('Ingredients(Full)'!$A$1:$AA$140,MATCH(Score!$A29,'Ingredients(Full)'!$A$1:$A$140,0),MATCH(Score!P$1,'Ingredients(Full)'!$A$1:$AA$1,0)),"")</f>
        <v>1</v>
      </c>
      <c r="Q29" t="str">
        <f>IF(VALUE(RIGHT(Q$1,LEN(Q$1)-1))&lt;=$B29,INDEX('Ingredients(Full)'!$A$1:$AA$140,MATCH(Score!$A29,'Ingredients(Full)'!$A$1:$A$140,0),MATCH(Score!Q$1,'Ingredients(Full)'!$A$1:$AA$1,0)),"")</f>
        <v/>
      </c>
      <c r="R29" t="str">
        <f>IF(VALUE(RIGHT(R$1,LEN(R$1)-1))&lt;=$B29,INDEX('Ingredients(Full)'!$A$1:$AA$140,MATCH(Score!$A29,'Ingredients(Full)'!$A$1:$A$140,0),MATCH(Score!R$1,'Ingredients(Full)'!$A$1:$AA$1,0)),"")</f>
        <v/>
      </c>
      <c r="S29" t="str">
        <f>IF(VALUE(RIGHT(S$1,LEN(S$1)-1))&lt;=$B29,INDEX('Ingredients(Full)'!$A$1:$AA$140,MATCH(Score!$A29,'Ingredients(Full)'!$A$1:$A$140,0),MATCH(Score!S$1,'Ingredients(Full)'!$A$1:$AA$1,0)),"")</f>
        <v/>
      </c>
      <c r="T29" t="str">
        <f>IF(VALUE(RIGHT(T$1,LEN(T$1)-1))&lt;=$B29,INDEX('Ingredients(Full)'!$A$1:$AA$140,MATCH(Score!$A29,'Ingredients(Full)'!$A$1:$A$140,0),MATCH(Score!T$1,'Ingredients(Full)'!$A$1:$AA$1,0)),"")</f>
        <v/>
      </c>
      <c r="U29" t="str">
        <f>IF(VALUE(RIGHT(U$1,LEN(U$1)-1))&lt;=$B29,INDEX('Ingredients(Full)'!$A$1:$AA$140,MATCH(Score!$A29,'Ingredients(Full)'!$A$1:$A$140,0),MATCH(Score!U$1,'Ingredients(Full)'!$A$1:$AA$1,0)),"")</f>
        <v/>
      </c>
      <c r="V29" t="str">
        <f>IF(VALUE(RIGHT(V$1,LEN(V$1)-1))&lt;=$B29,INDEX('Ingredients(Full)'!$A$1:$AA$140,MATCH(Score!$A29,'Ingredients(Full)'!$A$1:$A$140,0),MATCH(Score!V$1,'Ingredients(Full)'!$A$1:$AA$1,0)),"")</f>
        <v/>
      </c>
      <c r="W29" t="str">
        <f>IF(VALUE(RIGHT(W$1,LEN(W$1)-1))&lt;=$B29,INDEX('Ingredients(Full)'!$A$1:$AA$140,MATCH(Score!$A29,'Ingredients(Full)'!$A$1:$A$140,0),MATCH(Score!W$1,'Ingredients(Full)'!$A$1:$AA$1,0)),"")</f>
        <v/>
      </c>
      <c r="X29" t="str">
        <f>IF(VALUE(RIGHT(X$1,LEN(X$1)-1))&lt;=$B29,INDEX('Ingredients(Full)'!$A$1:$AA$140,MATCH(Score!$A29,'Ingredients(Full)'!$A$1:$A$140,0),MATCH(Score!X$1,'Ingredients(Full)'!$A$1:$AA$1,0)),"")</f>
        <v/>
      </c>
      <c r="Y29" t="str">
        <f>IF(VALUE(RIGHT(Y$1,LEN(Y$1)-1))&lt;=$B29,INDEX('Ingredients(Full)'!$A$1:$AA$140,MATCH(Score!$A29,'Ingredients(Full)'!$A$1:$A$140,0),MATCH(Score!Y$1,'Ingredients(Full)'!$A$1:$AA$1,0)),"")</f>
        <v/>
      </c>
      <c r="Z29" t="str">
        <f>IF(VALUE(RIGHT(Z$1,LEN(Z$1)-1))&lt;=$B29,INDEX('Ingredients(Full)'!$A$1:$AA$140,MATCH(Score!$A29,'Ingredients(Full)'!$A$1:$A$140,0),MATCH(Score!Z$1,'Ingredients(Full)'!$A$1:$AA$1,0)),"")</f>
        <v/>
      </c>
      <c r="AA29" t="str">
        <f>IF(VALUE(RIGHT(AA$1,LEN(AA$1)-1))&lt;=$B29,INDEX('Ingredients(Full)'!$A$1:$AA$140,MATCH(Score!$A29,'Ingredients(Full)'!$A$1:$A$140,0),MATCH(Score!AA$1,'Ingredients(Full)'!$A$1:$AA$1,0)),"")</f>
        <v/>
      </c>
      <c r="AB29">
        <f>IFERROR(IF(VLOOKUP($D29,Sheet3!$A$1:'Sheet3'!$K$222,MATCH("Challenge",Sheet3!$A$1:'Sheet3'!$K$1,0),FALSE)&gt;=1,IFERROR(IF(VLOOKUP($D29,Sheet3!$A$1:'Sheet3'!$K$222,MATCH("Blue",Sheet3!$A$1:$K$1,0),FALSE)&gt;0,VLOOKUP($D29,Sheet3!$A$1:'Sheet3'!$K$222,MATCH("Blue",Sheet3!$A$1:$K$1,0),FALSE)*3,IF(VLOOKUP($D29,Sheet3!$A$1:'Sheet3'!$K$222,MATCH("Purple",Sheet3!$A$1:$K$1,0),FALSE)&gt;0,VLOOKUP($D29,Sheet3!$A$1:'Sheet3'!$K$222,MATCH("Purple",Sheet3!$A$1:$K$1,0),FALSE)*4,IF(VLOOKUP($D29,Sheet3!$A$1:'Sheet3'!$K$222,MATCH("Green",Sheet3!$A$1:$K$1,0),FALSE)&gt;0,VLOOKUP($D29,Sheet3!$A$1:'Sheet3'!$K$222,MATCH("Green",Sheet3!$A$1:$K$1,0),FALSE)*2,IF(VLOOKUP($D29,Sheet3!$A$1:'Sheet3'!$K$222,MATCH("White",Sheet3!$A$1:$K$1,0),FALSE)&gt;0,VLOOKUP($D29,Sheet3!$A$1:'Sheet3'!$K$222,MATCH("White",Sheet3!$A$1:$K$1,0),FALSE),IF(VLOOKUP($D29,Sheet3!$A$1:'Sheet3'!$K$222,MATCH("Yellow",Sheet3!$A$1:$K$1,0),FALSE)&gt;0,VLOOKUP($D29,Sheet3!$A$1:'Sheet3'!$K$222,MATCH("Yellow",Sheet3!$A$1:$K$1,0),FALSE)*2.5,0))))),0)/VLOOKUP($D29,Sheet3!$A$1:'Sheet3'!$K$222,MATCH("Challenge",Sheet3!$A$1:'Sheet3'!$K$1,0),FALSE),IFERROR(IF(VLOOKUP($D29,Sheet3!$A$1:'Sheet3'!$K$222,MATCH("Blue",Sheet3!$A$1:$K$1,0),FALSE)&gt;0,VLOOKUP($D29,Sheet3!$A$1:'Sheet3'!$K$222,MATCH("Blue",Sheet3!$A$1:$K$1,0),FALSE)*3,IF(VLOOKUP($D29,Sheet3!$A$1:'Sheet3'!$K$222,MATCH("Purple",Sheet3!$A$1:$K$1,0),FALSE)&gt;0,VLOOKUP($D29,Sheet3!$A$1:'Sheet3'!$K$222,MATCH("Purple",Sheet3!$A$1:$K$1,0),FALSE)*4,IF(VLOOKUP($D29,Sheet3!$A$1:'Sheet3'!$K$222,MATCH("Green",Sheet3!$A$1:$K$1,0),FALSE)&gt;0,VLOOKUP($D29,Sheet3!$A$1:'Sheet3'!$K$222,MATCH("Green",Sheet3!$A$1:$K$1,0),FALSE)*2,IF(VLOOKUP($D29,Sheet3!$A$1:'Sheet3'!$K$222,MATCH("White",Sheet3!$A$1:$K$1,0),FALSE)&gt;0,VLOOKUP($D29,Sheet3!$A$1:'Sheet3'!$K$222,MATCH("White",Sheet3!$A$1:$K$1,0),FALSE),IF(VLOOKUP($D29,Sheet3!$A$1:'Sheet3'!$K$222,MATCH("Yellow",Sheet3!$A$1:$K$1,0),FALSE)&gt;0,VLOOKUP($D29,Sheet3!$A$1:'Sheet3'!$K$222,MATCH("Yellow",Sheet3!$A$1:$K$1,0),FALSE)*2.5,0))))),0)),0)+IFERROR(IF(VLOOKUP($E29,Sheet3!$A$1:'Sheet3'!$K$222,MATCH("Challenge",Sheet3!$A$1:'Sheet3'!$K$1,0),FALSE)&gt;=1,IFERROR(IF(VLOOKUP($E29,Sheet3!$A$1:'Sheet3'!$K$222,MATCH("Blue",Sheet3!$A$1:$K$1,0),FALSE)&gt;0,VLOOKUP($E29,Sheet3!$A$1:'Sheet3'!$K$222,MATCH("Blue",Sheet3!$A$1:$K$1,0),FALSE)*3,IF(VLOOKUP($E29,Sheet3!$A$1:'Sheet3'!$K$222,MATCH("Purple",Sheet3!$A$1:$K$1,0),FALSE)&gt;0,VLOOKUP($E29,Sheet3!$A$1:'Sheet3'!$K$222,MATCH("Purple",Sheet3!$A$1:$K$1,0),FALSE)*4,IF(VLOOKUP($E29,Sheet3!$A$1:'Sheet3'!$K$222,MATCH("Green",Sheet3!$A$1:$K$1,0),FALSE)&gt;0,VLOOKUP($E29,Sheet3!$A$1:'Sheet3'!$K$222,MATCH("Green",Sheet3!$A$1:$K$1,0),FALSE)*2,IF(VLOOKUP($E29,Sheet3!$A$1:'Sheet3'!$K$222,MATCH("White",Sheet3!$A$1:$K$1,0),FALSE)&gt;0,VLOOKUP($E29,Sheet3!$A$1:'Sheet3'!$K$222,MATCH("White",Sheet3!$A$1:$K$1,0),FALSE),IF(VLOOKUP($E29,Sheet3!$A$1:'Sheet3'!$K$222,MATCH("Yellow",Sheet3!$A$1:$K$1,0),FALSE)&gt;0,VLOOKUP($E29,Sheet3!$A$1:'Sheet3'!$K$222,MATCH("Yellow",Sheet3!$A$1:$K$1,0),FALSE)*2.5,0))))),0)/VLOOKUP($E29,Sheet3!$A$1:'Sheet3'!$K$222,MATCH("Challenge",Sheet3!$A$1:'Sheet3'!$K$1,0),FALSE),IFERROR(IF(VLOOKUP($E29,Sheet3!$A$1:'Sheet3'!$K$222,MATCH("Blue",Sheet3!$A$1:$K$1,0),FALSE)&gt;0,VLOOKUP($E29,Sheet3!$A$1:'Sheet3'!$K$222,MATCH("Blue",Sheet3!$A$1:$K$1,0),FALSE)*3,IF(VLOOKUP($E29,Sheet3!$A$1:'Sheet3'!$K$222,MATCH("Purple",Sheet3!$A$1:$K$1,0),FALSE)&gt;0,VLOOKUP($E29,Sheet3!$A$1:'Sheet3'!$K$222,MATCH("Purple",Sheet3!$A$1:$K$1,0),FALSE)*4,IF(VLOOKUP($E29,Sheet3!$A$1:'Sheet3'!$K$222,MATCH("Green",Sheet3!$A$1:$K$1,0),FALSE)&gt;0,VLOOKUP($E29,Sheet3!$A$1:'Sheet3'!$K$222,MATCH("Green",Sheet3!$A$1:$K$1,0),FALSE)*2,IF(VLOOKUP($E29,Sheet3!$A$1:'Sheet3'!$K$222,MATCH("White",Sheet3!$A$1:$K$1,0),FALSE)&gt;0,VLOOKUP($E29,Sheet3!$A$1:'Sheet3'!$K$222,MATCH("White",Sheet3!$A$1:$K$1,0),FALSE),IF(VLOOKUP($E29,Sheet3!$A$1:'Sheet3'!$K$222,MATCH("Yellow",Sheet3!$A$1:$K$1,0),FALSE)&gt;0,VLOOKUP($E29,Sheet3!$A$1:'Sheet3'!$K$222,MATCH("Yellow",Sheet3!$A$1:$K$1,0),FALSE)*2.5,0))))),0)),0)</f>
        <v>2</v>
      </c>
      <c r="AC29">
        <f>IFERROR(IF(VLOOKUP($F29,Sheet3!$A$1:'Sheet3'!$K$222,MATCH("Challenge",Sheet3!$A$1:'Sheet3'!$K$1,0),FALSE)&gt;=1,IFERROR(IF(VLOOKUP($F29,Sheet3!$A$1:'Sheet3'!$K$222,MATCH("Blue",Sheet3!$A$1:$K$1,0),FALSE)&gt;0,VLOOKUP($F29,Sheet3!$A$1:'Sheet3'!$K$222,MATCH("Blue",Sheet3!$A$1:$K$1,0),FALSE)*3,IF(VLOOKUP($F29,Sheet3!$A$1:'Sheet3'!$K$222,MATCH("Purple",Sheet3!$A$1:$K$1,0),FALSE)&gt;0,VLOOKUP($F29,Sheet3!$A$1:'Sheet3'!$K$222,MATCH("Purple",Sheet3!$A$1:$K$1,0),FALSE)*4,IF(VLOOKUP($F29,Sheet3!$A$1:'Sheet3'!$K$222,MATCH("Green",Sheet3!$A$1:$K$1,0),FALSE)&gt;0,VLOOKUP($F29,Sheet3!$A$1:'Sheet3'!$K$222,MATCH("Green",Sheet3!$A$1:$K$1,0),FALSE)*2,IF(VLOOKUP($F29,Sheet3!$A$1:'Sheet3'!$K$222,MATCH("White",Sheet3!$A$1:$K$1,0),FALSE)&gt;0,VLOOKUP($F29,Sheet3!$A$1:'Sheet3'!$K$222,MATCH("White",Sheet3!$A$1:$K$1,0),FALSE),IF(VLOOKUP($F29,Sheet3!$A$1:'Sheet3'!$K$222,MATCH("Yellow",Sheet3!$A$1:$K$1,0),FALSE)&gt;0,VLOOKUP($F29,Sheet3!$A$1:'Sheet3'!$K$222,MATCH("Yellow",Sheet3!$A$1:$K$1,0),FALSE)*5,0))))),0)/VLOOKUP($F29,Sheet3!$A$1:'Sheet3'!$K$222,MATCH("Challenge",Sheet3!$A$1:'Sheet3'!$K$1,0),FALSE),IFERROR(IF(VLOOKUP($F29,Sheet3!$A$1:'Sheet3'!$K$222,MATCH("Blue",Sheet3!$A$1:$K$1,0),FALSE)&gt;0,VLOOKUP($F29,Sheet3!$A$1:'Sheet3'!$K$222,MATCH("Blue",Sheet3!$A$1:$K$1,0),FALSE)*3,IF(VLOOKUP($F29,Sheet3!$A$1:'Sheet3'!$K$222,MATCH("Purple",Sheet3!$A$1:$K$1,0),FALSE)&gt;0,VLOOKUP($F29,Sheet3!$A$1:'Sheet3'!$K$222,MATCH("Purple",Sheet3!$A$1:$K$1,0),FALSE)*4,IF(VLOOKUP($F29,Sheet3!$A$1:'Sheet3'!$K$222,MATCH("Green",Sheet3!$A$1:$K$1,0),FALSE)&gt;0,VLOOKUP($F29,Sheet3!$A$1:'Sheet3'!$K$222,MATCH("Green",Sheet3!$A$1:$K$1,0),FALSE)*2,IF(VLOOKUP($F29,Sheet3!$A$1:'Sheet3'!$K$222,MATCH("White",Sheet3!$A$1:$K$1,0),FALSE)&gt;0,VLOOKUP($F29,Sheet3!$A$1:'Sheet3'!$K$222,MATCH("White",Sheet3!$A$1:$K$1,0),FALSE),IF(VLOOKUP($F29,Sheet3!$A$1:'Sheet3'!$K$222,MATCH("Yellow",Sheet3!$A$1:$K$1,0),FALSE)&gt;0,VLOOKUP($F29,Sheet3!$A$1:'Sheet3'!$K$222,MATCH("Yellow",Sheet3!$A$1:$K$1,0),FALSE)*5,0))))),0)),0)+IFERROR(IF(VLOOKUP($G29,Sheet3!$A$1:'Sheet3'!$K$222,MATCH("Challenge",Sheet3!$A$1:'Sheet3'!$K$1,0),FALSE)&gt;=1,IFERROR(IF(VLOOKUP($G29,Sheet3!$A$1:'Sheet3'!$K$222,MATCH("Blue",Sheet3!$A$1:$K$1,0),FALSE)&gt;0,VLOOKUP($G29,Sheet3!$A$1:'Sheet3'!$K$222,MATCH("Blue",Sheet3!$A$1:$K$1,0),FALSE)*3,IF(VLOOKUP($G29,Sheet3!$A$1:'Sheet3'!$K$222,MATCH("Purple",Sheet3!$A$1:$K$1,0),FALSE)&gt;0,VLOOKUP($G29,Sheet3!$A$1:'Sheet3'!$K$222,MATCH("Purple",Sheet3!$A$1:$K$1,0),FALSE)*4,IF(VLOOKUP($G29,Sheet3!$A$1:'Sheet3'!$K$222,MATCH("Green",Sheet3!$A$1:$K$1,0),FALSE)&gt;0,VLOOKUP($G29,Sheet3!$A$1:'Sheet3'!$K$222,MATCH("Green",Sheet3!$A$1:$K$1,0),FALSE)*2,IF(VLOOKUP($G29,Sheet3!$A$1:'Sheet3'!$K$222,MATCH("White",Sheet3!$A$1:$K$1,0),FALSE)&gt;0,VLOOKUP($G29,Sheet3!$A$1:'Sheet3'!$K$222,MATCH("White",Sheet3!$A$1:$K$1,0),FALSE),IF(VLOOKUP($G29,Sheet3!$A$1:'Sheet3'!$K$222,MATCH("Yellow",Sheet3!$A$1:$K$1,0),FALSE)&gt;0,VLOOKUP($G29,Sheet3!$A$1:'Sheet3'!$K$222,MATCH("Yellow",Sheet3!$A$1:$K$1,0),FALSE)*5,0))))),0)/VLOOKUP($G29,Sheet3!$A$1:'Sheet3'!$K$222,MATCH("Challenge",Sheet3!$A$1:'Sheet3'!$K$1,0),FALSE),IFERROR(IF(VLOOKUP($G29,Sheet3!$A$1:'Sheet3'!$K$222,MATCH("Blue",Sheet3!$A$1:$K$1,0),FALSE)&gt;0,VLOOKUP($G29,Sheet3!$A$1:'Sheet3'!$K$222,MATCH("Blue",Sheet3!$A$1:$K$1,0),FALSE)*3,IF(VLOOKUP($G29,Sheet3!$A$1:'Sheet3'!$K$222,MATCH("Purple",Sheet3!$A$1:$K$1,0),FALSE)&gt;0,VLOOKUP($G29,Sheet3!$A$1:'Sheet3'!$K$222,MATCH("Purple",Sheet3!$A$1:$K$1,0),FALSE)*4,IF(VLOOKUP($G29,Sheet3!$A$1:'Sheet3'!$K$222,MATCH("Green",Sheet3!$A$1:$K$1,0),FALSE)&gt;0,VLOOKUP($G29,Sheet3!$A$1:'Sheet3'!$K$222,MATCH("Green",Sheet3!$A$1:$K$1,0),FALSE)*2,IF(VLOOKUP($G29,Sheet3!$A$1:'Sheet3'!$K$222,MATCH("White",Sheet3!$A$1:$K$1,0),FALSE)&gt;0,VLOOKUP($G29,Sheet3!$A$1:'Sheet3'!$K$222,MATCH("White",Sheet3!$A$1:$K$1,0),FALSE),IF(VLOOKUP($G29,Sheet3!$A$1:'Sheet3'!$K$222,MATCH("Yellow",Sheet3!$A$1:$K$1,0),FALSE)&gt;0,VLOOKUP($G29,Sheet3!$A$1:'Sheet3'!$K$222,MATCH("Yellow",Sheet3!$A$1:$K$1,0),FALSE)*5,0))))),0)),0)</f>
        <v>0</v>
      </c>
      <c r="AD29">
        <f>IFERROR(IF(VLOOKUP($H29,Sheet3!$A$1:'Sheet3'!$K$222,MATCH("Challenge",Sheet3!$A$1:'Sheet3'!$K$1,0),FALSE)&gt;=1,IFERROR(IF(VLOOKUP($H29,Sheet3!$A$1:'Sheet3'!$K$222,MATCH("Blue",Sheet3!$A$1:$K$1,0),FALSE)&gt;0,VLOOKUP($H29,Sheet3!$A$1:'Sheet3'!$K$222,MATCH("Blue",Sheet3!$A$1:$K$1,0),FALSE)*3,IF(VLOOKUP($H29,Sheet3!$A$1:'Sheet3'!$K$222,MATCH("Purple",Sheet3!$A$1:$K$1,0),FALSE)&gt;0,VLOOKUP($H29,Sheet3!$A$1:'Sheet3'!$K$222,MATCH("Purple",Sheet3!$A$1:$K$1,0),FALSE)*4,IF(VLOOKUP($H29,Sheet3!$A$1:'Sheet3'!$K$222,MATCH("Green",Sheet3!$A$1:$K$1,0),FALSE)&gt;0,VLOOKUP($H29,Sheet3!$A$1:'Sheet3'!$K$222,MATCH("Green",Sheet3!$A$1:$K$1,0),FALSE)*2,IF(VLOOKUP($H29,Sheet3!$A$1:'Sheet3'!$K$222,MATCH("White",Sheet3!$A$1:$K$1,0),FALSE)&gt;0,VLOOKUP($H29,Sheet3!$A$1:'Sheet3'!$K$222,MATCH("White",Sheet3!$A$1:$K$1,0),FALSE),IF(VLOOKUP($H29,Sheet3!$A$1:'Sheet3'!$K$222,MATCH("Yellow",Sheet3!$A$1:$K$1,0),FALSE)&gt;0,VLOOKUP($H29,Sheet3!$A$1:'Sheet3'!$K$222,MATCH("Yellow",Sheet3!$A$1:$K$1,0),FALSE)*5,0))))),0)/VLOOKUP($H29,Sheet3!$A$1:'Sheet3'!$K$222,MATCH("Challenge",Sheet3!$A$1:'Sheet3'!$K$1,0),FALSE),IFERROR(IF(VLOOKUP($H29,Sheet3!$A$1:'Sheet3'!$K$222,MATCH("Blue",Sheet3!$A$1:$K$1,0),FALSE)&gt;0,VLOOKUP($H29,Sheet3!$A$1:'Sheet3'!$K$222,MATCH("Blue",Sheet3!$A$1:$K$1,0),FALSE)*3,IF(VLOOKUP($H29,Sheet3!$A$1:'Sheet3'!$K$222,MATCH("Purple",Sheet3!$A$1:$K$1,0),FALSE)&gt;0,VLOOKUP($H29,Sheet3!$A$1:'Sheet3'!$K$222,MATCH("Purple",Sheet3!$A$1:$K$1,0),FALSE)*4,IF(VLOOKUP($H29,Sheet3!$A$1:'Sheet3'!$K$222,MATCH("Green",Sheet3!$A$1:$K$1,0),FALSE)&gt;0,VLOOKUP($H29,Sheet3!$A$1:'Sheet3'!$K$222,MATCH("Green",Sheet3!$A$1:$K$1,0),FALSE)*2,IF(VLOOKUP($H29,Sheet3!$A$1:'Sheet3'!$K$222,MATCH("White",Sheet3!$A$1:$K$1,0),FALSE)&gt;0,VLOOKUP($H29,Sheet3!$A$1:'Sheet3'!$K$222,MATCH("White",Sheet3!$A$1:$K$1,0),FALSE),IF(VLOOKUP($H29,Sheet3!$A$1:'Sheet3'!$K$222,MATCH("Yellow",Sheet3!$A$1:$K$1,0),FALSE)&gt;0,VLOOKUP($H29,Sheet3!$A$1:'Sheet3'!$K$222,MATCH("Yellow",Sheet3!$A$1:$K$1,0),FALSE)*5,0))))),0)),0)+IFERROR(IF(VLOOKUP($I29,Sheet3!$A$1:'Sheet3'!$K$222,MATCH("Challenge",Sheet3!$A$1:'Sheet3'!$K$1,0),FALSE)&gt;=1,IFERROR(IF(VLOOKUP($I29,Sheet3!$A$1:'Sheet3'!$K$222,MATCH("Blue",Sheet3!$A$1:$K$1,0),FALSE)&gt;0,VLOOKUP($I29,Sheet3!$A$1:'Sheet3'!$K$222,MATCH("Blue",Sheet3!$A$1:$K$1,0),FALSE)*3,IF(VLOOKUP($I29,Sheet3!$A$1:'Sheet3'!$K$222,MATCH("Purple",Sheet3!$A$1:$K$1,0),FALSE)&gt;0,VLOOKUP($I29,Sheet3!$A$1:'Sheet3'!$K$222,MATCH("Purple",Sheet3!$A$1:$K$1,0),FALSE)*4,IF(VLOOKUP($I29,Sheet3!$A$1:'Sheet3'!$K$222,MATCH("Green",Sheet3!$A$1:$K$1,0),FALSE)&gt;0,VLOOKUP($I29,Sheet3!$A$1:'Sheet3'!$K$222,MATCH("Green",Sheet3!$A$1:$K$1,0),FALSE)*2,IF(VLOOKUP($I29,Sheet3!$A$1:'Sheet3'!$K$222,MATCH("White",Sheet3!$A$1:$K$1,0),FALSE)&gt;0,VLOOKUP($I29,Sheet3!$A$1:'Sheet3'!$K$222,MATCH("White",Sheet3!$A$1:$K$1,0),FALSE),IF(VLOOKUP($I29,Sheet3!$A$1:'Sheet3'!$K$222,MATCH("Yellow",Sheet3!$A$1:$K$1,0),FALSE)&gt;0,VLOOKUP($I29,Sheet3!$A$1:'Sheet3'!$K$222,MATCH("Yellow",Sheet3!$A$1:$K$1,0),FALSE)*5,0))))),0)/VLOOKUP($I29,Sheet3!$A$1:'Sheet3'!$K$222,MATCH("Challenge",Sheet3!$A$1:'Sheet3'!$K$1,0),FALSE),IFERROR(IF(VLOOKUP($I29,Sheet3!$A$1:'Sheet3'!$K$222,MATCH("Blue",Sheet3!$A$1:$K$1,0),FALSE)&gt;0,VLOOKUP($I29,Sheet3!$A$1:'Sheet3'!$K$222,MATCH("Blue",Sheet3!$A$1:$K$1,0),FALSE)*3,IF(VLOOKUP($I29,Sheet3!$A$1:'Sheet3'!$K$222,MATCH("Purple",Sheet3!$A$1:$K$1,0),FALSE)&gt;0,VLOOKUP($I29,Sheet3!$A$1:'Sheet3'!$K$222,MATCH("Purple",Sheet3!$A$1:$K$1,0),FALSE)*4,IF(VLOOKUP($I29,Sheet3!$A$1:'Sheet3'!$K$222,MATCH("Green",Sheet3!$A$1:$K$1,0),FALSE)&gt;0,VLOOKUP($I29,Sheet3!$A$1:'Sheet3'!$K$222,MATCH("Green",Sheet3!$A$1:$K$1,0),FALSE)*2,IF(VLOOKUP($I29,Sheet3!$A$1:'Sheet3'!$K$222,MATCH("White",Sheet3!$A$1:$K$1,0),FALSE)&gt;0,VLOOKUP($I29,Sheet3!$A$1:'Sheet3'!$K$222,MATCH("White",Sheet3!$A$1:$K$1,0),FALSE),IF(VLOOKUP($I29,Sheet3!$A$1:'Sheet3'!$K$222,MATCH("Yellow",Sheet3!$A$1:$K$1,0),FALSE)&gt;0,VLOOKUP($I29,Sheet3!$A$1:'Sheet3'!$K$222,MATCH("Yellow",Sheet3!$A$1:$K$1,0),FALSE)*5,0))))),0)),0)</f>
        <v>0</v>
      </c>
      <c r="AE29">
        <f>IFERROR(IF(VLOOKUP($J29,Sheet3!$A$1:'Sheet3'!$K$222,MATCH("Challenge",Sheet3!$A$1:'Sheet3'!$K$1,0),FALSE)&gt;=1,IFERROR(IF(VLOOKUP($J29,Sheet3!$A$1:'Sheet3'!$K$222,MATCH("Blue",Sheet3!$A$1:$K$1,0),FALSE)&gt;0,VLOOKUP($J29,Sheet3!$A$1:'Sheet3'!$K$222,MATCH("Blue",Sheet3!$A$1:$K$1,0),FALSE)*3,IF(VLOOKUP($J29,Sheet3!$A$1:'Sheet3'!$K$222,MATCH("Purple",Sheet3!$A$1:$K$1,0),FALSE)&gt;0,VLOOKUP($J29,Sheet3!$A$1:'Sheet3'!$K$222,MATCH("Purple",Sheet3!$A$1:$K$1,0),FALSE)*4,IF(VLOOKUP($J29,Sheet3!$A$1:'Sheet3'!$K$222,MATCH("Green",Sheet3!$A$1:$K$1,0),FALSE)&gt;0,VLOOKUP($J29,Sheet3!$A$1:'Sheet3'!$K$222,MATCH("Green",Sheet3!$A$1:$K$1,0),FALSE)*2,IF(VLOOKUP($J29,Sheet3!$A$1:'Sheet3'!$K$222,MATCH("White",Sheet3!$A$1:$K$1,0),FALSE)&gt;0,VLOOKUP($J29,Sheet3!$A$1:'Sheet3'!$K$222,MATCH("White",Sheet3!$A$1:$K$1,0),FALSE),IF(VLOOKUP($J29,Sheet3!$A$1:'Sheet3'!$K$222,MATCH("Yellow",Sheet3!$A$1:$K$1,0),FALSE)&gt;0,VLOOKUP($J29,Sheet3!$A$1:'Sheet3'!$K$222,MATCH("Yellow",Sheet3!$A$1:$K$1,0),FALSE)*5,0))))),0)/VLOOKUP($J29,Sheet3!$A$1:'Sheet3'!$K$222,MATCH("Challenge",Sheet3!$A$1:'Sheet3'!$K$1,0),FALSE),IFERROR(IF(VLOOKUP($J29,Sheet3!$A$1:'Sheet3'!$K$222,MATCH("Blue",Sheet3!$A$1:$K$1,0),FALSE)&gt;0,VLOOKUP($J29,Sheet3!$A$1:'Sheet3'!$K$222,MATCH("Blue",Sheet3!$A$1:$K$1,0),FALSE)*3,IF(VLOOKUP($J29,Sheet3!$A$1:'Sheet3'!$K$222,MATCH("Purple",Sheet3!$A$1:$K$1,0),FALSE)&gt;0,VLOOKUP($J29,Sheet3!$A$1:'Sheet3'!$K$222,MATCH("Purple",Sheet3!$A$1:$K$1,0),FALSE)*4,IF(VLOOKUP($J29,Sheet3!$A$1:'Sheet3'!$K$222,MATCH("Green",Sheet3!$A$1:$K$1,0),FALSE)&gt;0,VLOOKUP($J29,Sheet3!$A$1:'Sheet3'!$K$222,MATCH("Green",Sheet3!$A$1:$K$1,0),FALSE)*2,IF(VLOOKUP($J29,Sheet3!$A$1:'Sheet3'!$K$222,MATCH("White",Sheet3!$A$1:$K$1,0),FALSE)&gt;0,VLOOKUP($J29,Sheet3!$A$1:'Sheet3'!$K$222,MATCH("White",Sheet3!$A$1:$K$1,0),FALSE),IF(VLOOKUP($J29,Sheet3!$A$1:'Sheet3'!$K$222,MATCH("Yellow",Sheet3!$A$1:$K$1,0),FALSE)&gt;0,VLOOKUP($J29,Sheet3!$A$1:'Sheet3'!$K$222,MATCH("Yellow",Sheet3!$A$1:$K$1,0),FALSE)*5,0))))),0)),0)+IFERROR(IF(VLOOKUP($K29,Sheet3!$A$1:'Sheet3'!$K$222,MATCH("Challenge",Sheet3!$A$1:'Sheet3'!$K$1,0),FALSE)&gt;=1,IFERROR(IF(VLOOKUP($K29,Sheet3!$A$1:'Sheet3'!$K$222,MATCH("Blue",Sheet3!$A$1:$K$1,0),FALSE)&gt;0,VLOOKUP($K29,Sheet3!$A$1:'Sheet3'!$K$222,MATCH("Blue",Sheet3!$A$1:$K$1,0),FALSE)*3,IF(VLOOKUP($K29,Sheet3!$A$1:'Sheet3'!$K$222,MATCH("Purple",Sheet3!$A$1:$K$1,0),FALSE)&gt;0,VLOOKUP($K29,Sheet3!$A$1:'Sheet3'!$K$222,MATCH("Purple",Sheet3!$A$1:$K$1,0),FALSE)*4,IF(VLOOKUP($K29,Sheet3!$A$1:'Sheet3'!$K$222,MATCH("Green",Sheet3!$A$1:$K$1,0),FALSE)&gt;0,VLOOKUP($K29,Sheet3!$A$1:'Sheet3'!$K$222,MATCH("Green",Sheet3!$A$1:$K$1,0),FALSE)*2,IF(VLOOKUP($K29,Sheet3!$A$1:'Sheet3'!$K$222,MATCH("White",Sheet3!$A$1:$K$1,0),FALSE)&gt;0,VLOOKUP($K29,Sheet3!$A$1:'Sheet3'!$K$222,MATCH("White",Sheet3!$A$1:$K$1,0),FALSE),IF(VLOOKUP($K29,Sheet3!$A$1:'Sheet3'!$K$222,MATCH("Yellow",Sheet3!$A$1:$K$1,0),FALSE)&gt;0,VLOOKUP($K29,Sheet3!$A$1:'Sheet3'!$K$222,MATCH("Yellow",Sheet3!$A$1:$K$1,0),FALSE)*5,0))))),0)/VLOOKUP($K29,Sheet3!$A$1:'Sheet3'!$K$222,MATCH("Challenge",Sheet3!$A$1:'Sheet3'!$K$1,0),FALSE),IFERROR(IF(VLOOKUP($K29,Sheet3!$A$1:'Sheet3'!$K$222,MATCH("Blue",Sheet3!$A$1:$K$1,0),FALSE)&gt;0,VLOOKUP($K29,Sheet3!$A$1:'Sheet3'!$K$222,MATCH("Blue",Sheet3!$A$1:$K$1,0),FALSE)*3,IF(VLOOKUP($K29,Sheet3!$A$1:'Sheet3'!$K$222,MATCH("Purple",Sheet3!$A$1:$K$1,0),FALSE)&gt;0,VLOOKUP($K29,Sheet3!$A$1:'Sheet3'!$K$222,MATCH("Purple",Sheet3!$A$1:$K$1,0),FALSE)*4,IF(VLOOKUP($K29,Sheet3!$A$1:'Sheet3'!$K$222,MATCH("Green",Sheet3!$A$1:$K$1,0),FALSE)&gt;0,VLOOKUP($K29,Sheet3!$A$1:'Sheet3'!$K$222,MATCH("Green",Sheet3!$A$1:$K$1,0),FALSE)*2,IF(VLOOKUP($K29,Sheet3!$A$1:'Sheet3'!$K$222,MATCH("White",Sheet3!$A$1:$K$1,0),FALSE)&gt;0,VLOOKUP($K29,Sheet3!$A$1:'Sheet3'!$K$222,MATCH("White",Sheet3!$A$1:$K$1,0),FALSE),IF(VLOOKUP($K29,Sheet3!$A$1:'Sheet3'!$K$222,MATCH("Yellow",Sheet3!$A$1:$K$1,0),FALSE)&gt;0,VLOOKUP($K29,Sheet3!$A$1:'Sheet3'!$K$222,MATCH("Yellow",Sheet3!$A$1:$K$1,0),FALSE)*5,0))))),0)),0)</f>
        <v>0</v>
      </c>
      <c r="AF29">
        <f>IFERROR(IF(VLOOKUP($L29,Sheet3!$A$1:'Sheet3'!$K$222,MATCH("Challenge",Sheet3!$A$1:'Sheet3'!$K$1,0),FALSE)&gt;=1,IFERROR(IF(VLOOKUP($L29,Sheet3!$A$1:'Sheet3'!$K$222,MATCH("Blue",Sheet3!$A$1:$K$1,0),FALSE)&gt;0,VLOOKUP($L29,Sheet3!$A$1:'Sheet3'!$K$222,MATCH("Blue",Sheet3!$A$1:$K$1,0),FALSE)*3,IF(VLOOKUP($L29,Sheet3!$A$1:'Sheet3'!$K$222,MATCH("Purple",Sheet3!$A$1:$K$1,0),FALSE)&gt;0,VLOOKUP($L29,Sheet3!$A$1:'Sheet3'!$K$222,MATCH("Purple",Sheet3!$A$1:$K$1,0),FALSE)*4,IF(VLOOKUP($L29,Sheet3!$A$1:'Sheet3'!$K$222,MATCH("Green",Sheet3!$A$1:$K$1,0),FALSE)&gt;0,VLOOKUP($L29,Sheet3!$A$1:'Sheet3'!$K$222,MATCH("Green",Sheet3!$A$1:$K$1,0),FALSE)*2,IF(VLOOKUP($L29,Sheet3!$A$1:'Sheet3'!$K$222,MATCH("White",Sheet3!$A$1:$K$1,0),FALSE)&gt;0,VLOOKUP($L29,Sheet3!$A$1:'Sheet3'!$K$222,MATCH("White",Sheet3!$A$1:$K$1,0),FALSE),IF(VLOOKUP($L29,Sheet3!$A$1:'Sheet3'!$K$222,MATCH("Yellow",Sheet3!$A$1:$K$1,0),FALSE)&gt;0,VLOOKUP($L29,Sheet3!$A$1:'Sheet3'!$K$222,MATCH("Yellow",Sheet3!$A$1:$K$1,0),FALSE)*5,0))))),0)/VLOOKUP($L29,Sheet3!$A$1:'Sheet3'!$K$222,MATCH("Challenge",Sheet3!$A$1:'Sheet3'!$K$1,0),FALSE),IFERROR(IF(VLOOKUP($L29,Sheet3!$A$1:'Sheet3'!$K$222,MATCH("Blue",Sheet3!$A$1:$K$1,0),FALSE)&gt;0,VLOOKUP($L29,Sheet3!$A$1:'Sheet3'!$K$222,MATCH("Blue",Sheet3!$A$1:$K$1,0),FALSE)*3,IF(VLOOKUP($L29,Sheet3!$A$1:'Sheet3'!$K$222,MATCH("Purple",Sheet3!$A$1:$K$1,0),FALSE)&gt;0,VLOOKUP($L29,Sheet3!$A$1:'Sheet3'!$K$222,MATCH("Purple",Sheet3!$A$1:$K$1,0),FALSE)*4,IF(VLOOKUP($L29,Sheet3!$A$1:'Sheet3'!$K$222,MATCH("Green",Sheet3!$A$1:$K$1,0),FALSE)&gt;0,VLOOKUP($L29,Sheet3!$A$1:'Sheet3'!$K$222,MATCH("Green",Sheet3!$A$1:$K$1,0),FALSE)*2,IF(VLOOKUP($L29,Sheet3!$A$1:'Sheet3'!$K$222,MATCH("White",Sheet3!$A$1:$K$1,0),FALSE)&gt;0,VLOOKUP($L29,Sheet3!$A$1:'Sheet3'!$K$222,MATCH("White",Sheet3!$A$1:$K$1,0),FALSE),IF(VLOOKUP($L29,Sheet3!$A$1:'Sheet3'!$K$222,MATCH("Yellow",Sheet3!$A$1:$K$1,0),FALSE)&gt;0,VLOOKUP($L29,Sheet3!$A$1:'Sheet3'!$K$222,MATCH("Yellow",Sheet3!$A$1:$K$1,0),FALSE)*5,0))))),0)),0)+IFERROR(IF(VLOOKUP($M29,Sheet3!$A$1:'Sheet3'!$K$222,MATCH("Challenge",Sheet3!$A$1:'Sheet3'!$K$1,0),FALSE)&gt;=1,IFERROR(IF(VLOOKUP($M29,Sheet3!$A$1:'Sheet3'!$K$222,MATCH("Blue",Sheet3!$A$1:$K$1,0),FALSE)&gt;0,VLOOKUP($M29,Sheet3!$A$1:'Sheet3'!$K$222,MATCH("Blue",Sheet3!$A$1:$K$1,0),FALSE)*3,IF(VLOOKUP($M29,Sheet3!$A$1:'Sheet3'!$K$222,MATCH("Purple",Sheet3!$A$1:$K$1,0),FALSE)&gt;0,VLOOKUP($M29,Sheet3!$A$1:'Sheet3'!$K$222,MATCH("Purple",Sheet3!$A$1:$K$1,0),FALSE)*4,IF(VLOOKUP($M29,Sheet3!$A$1:'Sheet3'!$K$222,MATCH("Green",Sheet3!$A$1:$K$1,0),FALSE)&gt;0,VLOOKUP($M29,Sheet3!$A$1:'Sheet3'!$K$222,MATCH("Green",Sheet3!$A$1:$K$1,0),FALSE)*2,IF(VLOOKUP($M29,Sheet3!$A$1:'Sheet3'!$K$222,MATCH("White",Sheet3!$A$1:$K$1,0),FALSE)&gt;0,VLOOKUP($M29,Sheet3!$A$1:'Sheet3'!$K$222,MATCH("White",Sheet3!$A$1:$K$1,0),FALSE),IF(VLOOKUP($M29,Sheet3!$A$1:'Sheet3'!$K$222,MATCH("Yellow",Sheet3!$A$1:$K$1,0),FALSE)&gt;0,VLOOKUP($M29,Sheet3!$A$1:'Sheet3'!$K$222,MATCH("Yellow",Sheet3!$A$1:$K$1,0),FALSE)*5,0))))),0)/VLOOKUP($M29,Sheet3!$A$1:'Sheet3'!$K$222,MATCH("Challenge",Sheet3!$A$1:'Sheet3'!$K$1,0),FALSE),IFERROR(IF(VLOOKUP($M29,Sheet3!$A$1:'Sheet3'!$K$222,MATCH("Blue",Sheet3!$A$1:$K$1,0),FALSE)&gt;0,VLOOKUP($M29,Sheet3!$A$1:'Sheet3'!$K$222,MATCH("Blue",Sheet3!$A$1:$K$1,0),FALSE)*3,IF(VLOOKUP($M29,Sheet3!$A$1:'Sheet3'!$K$222,MATCH("Purple",Sheet3!$A$1:$K$1,0),FALSE)&gt;0,VLOOKUP($M29,Sheet3!$A$1:'Sheet3'!$K$222,MATCH("Purple",Sheet3!$A$1:$K$1,0),FALSE)*4,IF(VLOOKUP($M29,Sheet3!$A$1:'Sheet3'!$K$222,MATCH("Green",Sheet3!$A$1:$K$1,0),FALSE)&gt;0,VLOOKUP($M29,Sheet3!$A$1:'Sheet3'!$K$222,MATCH("Green",Sheet3!$A$1:$K$1,0),FALSE)*2,IF(VLOOKUP($M29,Sheet3!$A$1:'Sheet3'!$K$222,MATCH("White",Sheet3!$A$1:$K$1,0),FALSE)&gt;0,VLOOKUP($M29,Sheet3!$A$1:'Sheet3'!$K$222,MATCH("White",Sheet3!$A$1:$K$1,0),FALSE),IF(VLOOKUP($M29,Sheet3!$A$1:'Sheet3'!$K$222,MATCH("Yellow",Sheet3!$A$1:$K$1,0),FALSE)&gt;0,VLOOKUP($M29,Sheet3!$A$1:'Sheet3'!$K$222,MATCH("Yellow",Sheet3!$A$1:$K$1,0),FALSE)*5,0))))),0)),0)</f>
        <v>0</v>
      </c>
      <c r="AG29">
        <f>IFERROR(IF(VLOOKUP($N29,Sheet3!$A$1:'Sheet3'!$K$222,MATCH("Challenge",Sheet3!$A$1:'Sheet3'!$K$1,0),FALSE)&gt;=1,IFERROR(IF(VLOOKUP($N29,Sheet3!$A$1:'Sheet3'!$K$222,MATCH("Blue",Sheet3!$A$1:$K$1,0),FALSE)&gt;0,VLOOKUP($N29,Sheet3!$A$1:'Sheet3'!$K$222,MATCH("Blue",Sheet3!$A$1:$K$1,0),FALSE)*3,IF(VLOOKUP($N29,Sheet3!$A$1:'Sheet3'!$K$222,MATCH("Purple",Sheet3!$A$1:$K$1,0),FALSE)&gt;0,VLOOKUP($N29,Sheet3!$A$1:'Sheet3'!$K$222,MATCH("Purple",Sheet3!$A$1:$K$1,0),FALSE)*4,IF(VLOOKUP($N29,Sheet3!$A$1:'Sheet3'!$K$222,MATCH("Green",Sheet3!$A$1:$K$1,0),FALSE)&gt;0,VLOOKUP($N29,Sheet3!$A$1:'Sheet3'!$K$222,MATCH("Green",Sheet3!$A$1:$K$1,0),FALSE)*2,IF(VLOOKUP($N29,Sheet3!$A$1:'Sheet3'!$K$222,MATCH("White",Sheet3!$A$1:$K$1,0),FALSE)&gt;0,VLOOKUP($N29,Sheet3!$A$1:'Sheet3'!$K$222,MATCH("White",Sheet3!$A$1:$K$1,0),FALSE),IF(VLOOKUP($N29,Sheet3!$A$1:'Sheet3'!$K$222,MATCH("Yellow",Sheet3!$A$1:$K$1,0),FALSE)&gt;0,VLOOKUP($N29,Sheet3!$A$1:'Sheet3'!$K$222,MATCH("Yellow",Sheet3!$A$1:$K$1,0),FALSE)*5,0))))),0)/VLOOKUP($N29,Sheet3!$A$1:'Sheet3'!$K$222,MATCH("Challenge",Sheet3!$A$1:'Sheet3'!$K$1,0),FALSE),IFERROR(IF(VLOOKUP($N29,Sheet3!$A$1:'Sheet3'!$K$222,MATCH("Blue",Sheet3!$A$1:$K$1,0),FALSE)&gt;0,VLOOKUP($N29,Sheet3!$A$1:'Sheet3'!$K$222,MATCH("Blue",Sheet3!$A$1:$K$1,0),FALSE)*3,IF(VLOOKUP($N29,Sheet3!$A$1:'Sheet3'!$K$222,MATCH("Purple",Sheet3!$A$1:$K$1,0),FALSE)&gt;0,VLOOKUP($N29,Sheet3!$A$1:'Sheet3'!$K$222,MATCH("Purple",Sheet3!$A$1:$K$1,0),FALSE)*4,IF(VLOOKUP($N29,Sheet3!$A$1:'Sheet3'!$K$222,MATCH("Green",Sheet3!$A$1:$K$1,0),FALSE)&gt;0,VLOOKUP($N29,Sheet3!$A$1:'Sheet3'!$K$222,MATCH("Green",Sheet3!$A$1:$K$1,0),FALSE)*2,IF(VLOOKUP($N29,Sheet3!$A$1:'Sheet3'!$K$222,MATCH("White",Sheet3!$A$1:$K$1,0),FALSE)&gt;0,VLOOKUP($N29,Sheet3!$A$1:'Sheet3'!$K$222,MATCH("White",Sheet3!$A$1:$K$1,0),FALSE),IF(VLOOKUP($N29,Sheet3!$A$1:'Sheet3'!$K$222,MATCH("Yellow",Sheet3!$A$1:$K$1,0),FALSE)&gt;0,VLOOKUP($N29,Sheet3!$A$1:'Sheet3'!$K$222,MATCH("Yellow",Sheet3!$A$1:$K$1,0),FALSE)*5,0))))),0)),0)+IFERROR(IF(VLOOKUP($O29,Sheet3!$A$1:'Sheet3'!$K$222,MATCH("Challenge",Sheet3!$A$1:'Sheet3'!$K$1,0),FALSE)&gt;=1,IFERROR(IF(VLOOKUP($O29,Sheet3!$A$1:'Sheet3'!$K$222,MATCH("Blue",Sheet3!$A$1:$K$1,0),FALSE)&gt;0,VLOOKUP($O29,Sheet3!$A$1:'Sheet3'!$K$222,MATCH("Blue",Sheet3!$A$1:$K$1,0),FALSE)*3,IF(VLOOKUP($O29,Sheet3!$A$1:'Sheet3'!$K$222,MATCH("Purple",Sheet3!$A$1:$K$1,0),FALSE)&gt;0,VLOOKUP($O29,Sheet3!$A$1:'Sheet3'!$K$222,MATCH("Purple",Sheet3!$A$1:$K$1,0),FALSE)*4,IF(VLOOKUP($O29,Sheet3!$A$1:'Sheet3'!$K$222,MATCH("Green",Sheet3!$A$1:$K$1,0),FALSE)&gt;0,VLOOKUP($O29,Sheet3!$A$1:'Sheet3'!$K$222,MATCH("Green",Sheet3!$A$1:$K$1,0),FALSE)*2,IF(VLOOKUP($O29,Sheet3!$A$1:'Sheet3'!$K$222,MATCH("White",Sheet3!$A$1:$K$1,0),FALSE)&gt;0,VLOOKUP($O29,Sheet3!$A$1:'Sheet3'!$K$222,MATCH("White",Sheet3!$A$1:$K$1,0),FALSE),IF(VLOOKUP($O29,Sheet3!$A$1:'Sheet3'!$K$222,MATCH("Yellow",Sheet3!$A$1:$K$1,0),FALSE)&gt;0,VLOOKUP($O29,Sheet3!$A$1:'Sheet3'!$K$222,MATCH("Yellow",Sheet3!$A$1:$K$1,0),FALSE)*5,0))))),0)/VLOOKUP($O29,Sheet3!$A$1:'Sheet3'!$K$222,MATCH("Challenge",Sheet3!$A$1:'Sheet3'!$K$1,0),FALSE),IFERROR(IF(VLOOKUP($O29,Sheet3!$A$1:'Sheet3'!$K$222,MATCH("Blue",Sheet3!$A$1:$K$1,0),FALSE)&gt;0,VLOOKUP($O29,Sheet3!$A$1:'Sheet3'!$K$222,MATCH("Blue",Sheet3!$A$1:$K$1,0),FALSE)*3,IF(VLOOKUP($O29,Sheet3!$A$1:'Sheet3'!$K$222,MATCH("Purple",Sheet3!$A$1:$K$1,0),FALSE)&gt;0,VLOOKUP($O29,Sheet3!$A$1:'Sheet3'!$K$222,MATCH("Purple",Sheet3!$A$1:$K$1,0),FALSE)*4,IF(VLOOKUP($O29,Sheet3!$A$1:'Sheet3'!$K$222,MATCH("Green",Sheet3!$A$1:$K$1,0),FALSE)&gt;0,VLOOKUP($O29,Sheet3!$A$1:'Sheet3'!$K$222,MATCH("Green",Sheet3!$A$1:$K$1,0),FALSE)*2,IF(VLOOKUP($O29,Sheet3!$A$1:'Sheet3'!$K$222,MATCH("White",Sheet3!$A$1:$K$1,0),FALSE)&gt;0,VLOOKUP($O29,Sheet3!$A$1:'Sheet3'!$K$222,MATCH("White",Sheet3!$A$1:$K$1,0),FALSE),IF(VLOOKUP($O29,Sheet3!$A$1:'Sheet3'!$K$222,MATCH("Yellow",Sheet3!$A$1:$K$1,0),FALSE)&gt;0,VLOOKUP($O29,Sheet3!$A$1:'Sheet3'!$K$222,MATCH("Yellow",Sheet3!$A$1:$K$1,0),FALSE)*5,0))))),0)),0)</f>
        <v>0</v>
      </c>
      <c r="AH29">
        <f>VLOOKUP($D29,Sheet3!$A$1:'Sheet3'!$K$222,4,FALSE)</f>
        <v>0</v>
      </c>
      <c r="AI29">
        <f>VLOOKUP($D29,Sheet3!$A$1:'Sheet3'!$K$222,5,FALSE)</f>
        <v>0</v>
      </c>
    </row>
    <row r="30" spans="1:35" x14ac:dyDescent="0.25">
      <c r="A30" t="s">
        <v>73</v>
      </c>
      <c r="B30">
        <f>INDEX('Ingredients(Full)'!$A$1:$AA$180,MATCH(Score!$A30,'Ingredients(Full)'!$A$1:$A$180,0),MATCH(Score!B$1,'Ingredients(Full)'!$A$1:$AA$1,0))</f>
        <v>6</v>
      </c>
      <c r="C30">
        <f t="shared" si="0"/>
        <v>13.333333333333336</v>
      </c>
      <c r="D30" t="str">
        <f>IF(D$1&lt;=$B30,INDEX('Ingredients(Full)'!$A$1:$AA$180,MATCH(Score!$A30,'Ingredients(Full)'!$A$1:$A$180,0),MATCH(Score!D$1,'Ingredients(Full)'!$A$1:$AA$1,0)),"")</f>
        <v>Mk 4 Fabritech Data Pad Prototype</v>
      </c>
      <c r="E30" t="str">
        <f>IF(E$1&lt;=$B30,INDEX('Ingredients(Full)'!$A$1:$AA$140,MATCH(Score!$A30,'Ingredients(Full)'!$A$1:$A$140,0),MATCH(Score!E$1,'Ingredients(Full)'!$A$1:$AA$1,0)),"")</f>
        <v>Mk 4 BAW Armor Mod Salvage</v>
      </c>
      <c r="F30" t="str">
        <f>IF(F$1&lt;=$B30,INDEX('Ingredients(Full)'!$A$1:$AA$140,MATCH(Score!$A30,'Ingredients(Full)'!$A$1:$A$140,0),MATCH(Score!F$1,'Ingredients(Full)'!$A$1:$AA$1,0)),"")</f>
        <v>Mk 2 TaggeCo Holo Lens</v>
      </c>
      <c r="G30" t="str">
        <f>IF(G$1&lt;=$B30,INDEX('Ingredients(Full)'!$A$1:$AA$140,MATCH(Score!$A30,'Ingredients(Full)'!$A$1:$A$140,0),MATCH(Score!G$1,'Ingredients(Full)'!$A$1:$AA$1,0)),"")</f>
        <v>Mk 5 BioTech Implant Prototype</v>
      </c>
      <c r="H30" t="str">
        <f>IF(H$1&lt;=$B30,INDEX('Ingredients(Full)'!$A$1:$AA$140,MATCH(Score!$A30,'Ingredients(Full)'!$A$1:$A$140,0),MATCH(Score!H$1,'Ingredients(Full)'!$A$1:$AA$1,0)),"")</f>
        <v>Mk 3 Arakyd Droid Caller Salvage</v>
      </c>
      <c r="I30" t="str">
        <f>IF(I$1&lt;=$B30,INDEX('Ingredients(Full)'!$A$1:$AA$140,MATCH(Score!$A30,'Ingredients(Full)'!$A$1:$A$140,0),MATCH(Score!I$1,'Ingredients(Full)'!$A$1:$AA$1,0)),"")</f>
        <v>Mk 1 SoroSuub Keypad</v>
      </c>
      <c r="J30" t="str">
        <f>IF(J$1&lt;=$B30,INDEX('Ingredients(Full)'!$A$1:$AA$140,MATCH(Score!$A30,'Ingredients(Full)'!$A$1:$A$140,0),MATCH(Score!J$1,'Ingredients(Full)'!$A$1:$AA$1,0)),"")</f>
        <v/>
      </c>
      <c r="K30" t="str">
        <f>IF(K$1&lt;=$B30,INDEX('Ingredients(Full)'!$A$1:$AA$140,MATCH(Score!$A30,'Ingredients(Full)'!$A$1:$A$140,0),MATCH(Score!K$1,'Ingredients(Full)'!$A$1:$AA$1,0)),"")</f>
        <v/>
      </c>
      <c r="L30" t="str">
        <f>IF(L$1&lt;=$B30,INDEX('Ingredients(Full)'!$A$1:$AA$140,MATCH(Score!$A30,'Ingredients(Full)'!$A$1:$A$140,0),MATCH(Score!L$1,'Ingredients(Full)'!$A$1:$AA$1,0)),"")</f>
        <v/>
      </c>
      <c r="M30" t="str">
        <f>IF(M$1&lt;=$B30,INDEX('Ingredients(Full)'!$A$1:$AA$140,MATCH(Score!$A30,'Ingredients(Full)'!$A$1:$A$140,0),MATCH(Score!M$1,'Ingredients(Full)'!$A$1:$AA$1,0)),"")</f>
        <v/>
      </c>
      <c r="N30" t="str">
        <f>IF(N$1&lt;=$B30,INDEX('Ingredients(Full)'!$A$1:$AA$140,MATCH(Score!$A30,'Ingredients(Full)'!$A$1:$A$140,0),MATCH(Score!N$1,'Ingredients(Full)'!$A$1:$AA$1,0)),"")</f>
        <v/>
      </c>
      <c r="O30" t="str">
        <f>IF(O$1&lt;=$B30,INDEX('Ingredients(Full)'!$A$1:$AA$140,MATCH(Score!$A30,'Ingredients(Full)'!$A$1:$A$140,0),MATCH(Score!O$1,'Ingredients(Full)'!$A$1:$AA$1,0)),"")</f>
        <v/>
      </c>
      <c r="P30">
        <f>IF(VALUE(RIGHT(P$1,LEN(P$1)-1))&lt;=$B30,INDEX('Ingredients(Full)'!$A$1:$AA$140,MATCH(Score!$A30,'Ingredients(Full)'!$A$1:$A$140,0),MATCH(Score!P$1,'Ingredients(Full)'!$A$1:$AA$1,0)),"")</f>
        <v>1</v>
      </c>
      <c r="Q30">
        <f>IF(VALUE(RIGHT(Q$1,LEN(Q$1)-1))&lt;=$B30,INDEX('Ingredients(Full)'!$A$1:$AA$140,MATCH(Score!$A30,'Ingredients(Full)'!$A$1:$A$140,0),MATCH(Score!Q$1,'Ingredients(Full)'!$A$1:$AA$1,0)),"")</f>
        <v>1</v>
      </c>
      <c r="R30">
        <f>IF(VALUE(RIGHT(R$1,LEN(R$1)-1))&lt;=$B30,INDEX('Ingredients(Full)'!$A$1:$AA$140,MATCH(Score!$A30,'Ingredients(Full)'!$A$1:$A$140,0),MATCH(Score!R$1,'Ingredients(Full)'!$A$1:$AA$1,0)),"")</f>
        <v>1</v>
      </c>
      <c r="S30">
        <f>IF(VALUE(RIGHT(S$1,LEN(S$1)-1))&lt;=$B30,INDEX('Ingredients(Full)'!$A$1:$AA$140,MATCH(Score!$A30,'Ingredients(Full)'!$A$1:$A$140,0),MATCH(Score!S$1,'Ingredients(Full)'!$A$1:$AA$1,0)),"")</f>
        <v>1</v>
      </c>
      <c r="T30">
        <f>IF(VALUE(RIGHT(T$1,LEN(T$1)-1))&lt;=$B30,INDEX('Ingredients(Full)'!$A$1:$AA$140,MATCH(Score!$A30,'Ingredients(Full)'!$A$1:$A$140,0),MATCH(Score!T$1,'Ingredients(Full)'!$A$1:$AA$1,0)),"")</f>
        <v>1</v>
      </c>
      <c r="U30">
        <f>IF(VALUE(RIGHT(U$1,LEN(U$1)-1))&lt;=$B30,INDEX('Ingredients(Full)'!$A$1:$AA$140,MATCH(Score!$A30,'Ingredients(Full)'!$A$1:$A$140,0),MATCH(Score!U$1,'Ingredients(Full)'!$A$1:$AA$1,0)),"")</f>
        <v>1</v>
      </c>
      <c r="V30" t="str">
        <f>IF(VALUE(RIGHT(V$1,LEN(V$1)-1))&lt;=$B30,INDEX('Ingredients(Full)'!$A$1:$AA$140,MATCH(Score!$A30,'Ingredients(Full)'!$A$1:$A$140,0),MATCH(Score!V$1,'Ingredients(Full)'!$A$1:$AA$1,0)),"")</f>
        <v/>
      </c>
      <c r="W30" t="str">
        <f>IF(VALUE(RIGHT(W$1,LEN(W$1)-1))&lt;=$B30,INDEX('Ingredients(Full)'!$A$1:$AA$140,MATCH(Score!$A30,'Ingredients(Full)'!$A$1:$A$140,0),MATCH(Score!W$1,'Ingredients(Full)'!$A$1:$AA$1,0)),"")</f>
        <v/>
      </c>
      <c r="X30" t="str">
        <f>IF(VALUE(RIGHT(X$1,LEN(X$1)-1))&lt;=$B30,INDEX('Ingredients(Full)'!$A$1:$AA$140,MATCH(Score!$A30,'Ingredients(Full)'!$A$1:$A$140,0),MATCH(Score!X$1,'Ingredients(Full)'!$A$1:$AA$1,0)),"")</f>
        <v/>
      </c>
      <c r="Y30" t="str">
        <f>IF(VALUE(RIGHT(Y$1,LEN(Y$1)-1))&lt;=$B30,INDEX('Ingredients(Full)'!$A$1:$AA$140,MATCH(Score!$A30,'Ingredients(Full)'!$A$1:$A$140,0),MATCH(Score!Y$1,'Ingredients(Full)'!$A$1:$AA$1,0)),"")</f>
        <v/>
      </c>
      <c r="Z30" t="str">
        <f>IF(VALUE(RIGHT(Z$1,LEN(Z$1)-1))&lt;=$B30,INDEX('Ingredients(Full)'!$A$1:$AA$140,MATCH(Score!$A30,'Ingredients(Full)'!$A$1:$A$140,0),MATCH(Score!Z$1,'Ingredients(Full)'!$A$1:$AA$1,0)),"")</f>
        <v/>
      </c>
      <c r="AA30" t="str">
        <f>IF(VALUE(RIGHT(AA$1,LEN(AA$1)-1))&lt;=$B30,INDEX('Ingredients(Full)'!$A$1:$AA$140,MATCH(Score!$A30,'Ingredients(Full)'!$A$1:$A$140,0),MATCH(Score!AA$1,'Ingredients(Full)'!$A$1:$AA$1,0)),"")</f>
        <v/>
      </c>
      <c r="AB30">
        <f>IFERROR(IF(VLOOKUP($D30,Sheet3!$A$1:'Sheet3'!$K$222,MATCH("Challenge",Sheet3!$A$1:'Sheet3'!$K$1,0),FALSE)&gt;=1,IFERROR(IF(VLOOKUP($D30,Sheet3!$A$1:'Sheet3'!$K$222,MATCH("Blue",Sheet3!$A$1:$K$1,0),FALSE)&gt;0,VLOOKUP($D30,Sheet3!$A$1:'Sheet3'!$K$222,MATCH("Blue",Sheet3!$A$1:$K$1,0),FALSE)*3,IF(VLOOKUP($D30,Sheet3!$A$1:'Sheet3'!$K$222,MATCH("Purple",Sheet3!$A$1:$K$1,0),FALSE)&gt;0,VLOOKUP($D30,Sheet3!$A$1:'Sheet3'!$K$222,MATCH("Purple",Sheet3!$A$1:$K$1,0),FALSE)*4,IF(VLOOKUP($D30,Sheet3!$A$1:'Sheet3'!$K$222,MATCH("Green",Sheet3!$A$1:$K$1,0),FALSE)&gt;0,VLOOKUP($D30,Sheet3!$A$1:'Sheet3'!$K$222,MATCH("Green",Sheet3!$A$1:$K$1,0),FALSE)*2,IF(VLOOKUP($D30,Sheet3!$A$1:'Sheet3'!$K$222,MATCH("White",Sheet3!$A$1:$K$1,0),FALSE)&gt;0,VLOOKUP($D30,Sheet3!$A$1:'Sheet3'!$K$222,MATCH("White",Sheet3!$A$1:$K$1,0),FALSE),IF(VLOOKUP($D30,Sheet3!$A$1:'Sheet3'!$K$222,MATCH("Yellow",Sheet3!$A$1:$K$1,0),FALSE)&gt;0,VLOOKUP($D30,Sheet3!$A$1:'Sheet3'!$K$222,MATCH("Yellow",Sheet3!$A$1:$K$1,0),FALSE)*2.5,0))))),0)/VLOOKUP($D30,Sheet3!$A$1:'Sheet3'!$K$222,MATCH("Challenge",Sheet3!$A$1:'Sheet3'!$K$1,0),FALSE),IFERROR(IF(VLOOKUP($D30,Sheet3!$A$1:'Sheet3'!$K$222,MATCH("Blue",Sheet3!$A$1:$K$1,0),FALSE)&gt;0,VLOOKUP($D30,Sheet3!$A$1:'Sheet3'!$K$222,MATCH("Blue",Sheet3!$A$1:$K$1,0),FALSE)*3,IF(VLOOKUP($D30,Sheet3!$A$1:'Sheet3'!$K$222,MATCH("Purple",Sheet3!$A$1:$K$1,0),FALSE)&gt;0,VLOOKUP($D30,Sheet3!$A$1:'Sheet3'!$K$222,MATCH("Purple",Sheet3!$A$1:$K$1,0),FALSE)*4,IF(VLOOKUP($D30,Sheet3!$A$1:'Sheet3'!$K$222,MATCH("Green",Sheet3!$A$1:$K$1,0),FALSE)&gt;0,VLOOKUP($D30,Sheet3!$A$1:'Sheet3'!$K$222,MATCH("Green",Sheet3!$A$1:$K$1,0),FALSE)*2,IF(VLOOKUP($D30,Sheet3!$A$1:'Sheet3'!$K$222,MATCH("White",Sheet3!$A$1:$K$1,0),FALSE)&gt;0,VLOOKUP($D30,Sheet3!$A$1:'Sheet3'!$K$222,MATCH("White",Sheet3!$A$1:$K$1,0),FALSE),IF(VLOOKUP($D30,Sheet3!$A$1:'Sheet3'!$K$222,MATCH("Yellow",Sheet3!$A$1:$K$1,0),FALSE)&gt;0,VLOOKUP($D30,Sheet3!$A$1:'Sheet3'!$K$222,MATCH("Yellow",Sheet3!$A$1:$K$1,0),FALSE)*2.5,0))))),0)),0)+IFERROR(IF(VLOOKUP($E30,Sheet3!$A$1:'Sheet3'!$K$222,MATCH("Challenge",Sheet3!$A$1:'Sheet3'!$K$1,0),FALSE)&gt;=1,IFERROR(IF(VLOOKUP($E30,Sheet3!$A$1:'Sheet3'!$K$222,MATCH("Blue",Sheet3!$A$1:$K$1,0),FALSE)&gt;0,VLOOKUP($E30,Sheet3!$A$1:'Sheet3'!$K$222,MATCH("Blue",Sheet3!$A$1:$K$1,0),FALSE)*3,IF(VLOOKUP($E30,Sheet3!$A$1:'Sheet3'!$K$222,MATCH("Purple",Sheet3!$A$1:$K$1,0),FALSE)&gt;0,VLOOKUP($E30,Sheet3!$A$1:'Sheet3'!$K$222,MATCH("Purple",Sheet3!$A$1:$K$1,0),FALSE)*4,IF(VLOOKUP($E30,Sheet3!$A$1:'Sheet3'!$K$222,MATCH("Green",Sheet3!$A$1:$K$1,0),FALSE)&gt;0,VLOOKUP($E30,Sheet3!$A$1:'Sheet3'!$K$222,MATCH("Green",Sheet3!$A$1:$K$1,0),FALSE)*2,IF(VLOOKUP($E30,Sheet3!$A$1:'Sheet3'!$K$222,MATCH("White",Sheet3!$A$1:$K$1,0),FALSE)&gt;0,VLOOKUP($E30,Sheet3!$A$1:'Sheet3'!$K$222,MATCH("White",Sheet3!$A$1:$K$1,0),FALSE),IF(VLOOKUP($E30,Sheet3!$A$1:'Sheet3'!$K$222,MATCH("Yellow",Sheet3!$A$1:$K$1,0),FALSE)&gt;0,VLOOKUP($E30,Sheet3!$A$1:'Sheet3'!$K$222,MATCH("Yellow",Sheet3!$A$1:$K$1,0),FALSE)*2.5,0))))),0)/VLOOKUP($E30,Sheet3!$A$1:'Sheet3'!$K$222,MATCH("Challenge",Sheet3!$A$1:'Sheet3'!$K$1,0),FALSE),IFERROR(IF(VLOOKUP($E30,Sheet3!$A$1:'Sheet3'!$K$222,MATCH("Blue",Sheet3!$A$1:$K$1,0),FALSE)&gt;0,VLOOKUP($E30,Sheet3!$A$1:'Sheet3'!$K$222,MATCH("Blue",Sheet3!$A$1:$K$1,0),FALSE)*3,IF(VLOOKUP($E30,Sheet3!$A$1:'Sheet3'!$K$222,MATCH("Purple",Sheet3!$A$1:$K$1,0),FALSE)&gt;0,VLOOKUP($E30,Sheet3!$A$1:'Sheet3'!$K$222,MATCH("Purple",Sheet3!$A$1:$K$1,0),FALSE)*4,IF(VLOOKUP($E30,Sheet3!$A$1:'Sheet3'!$K$222,MATCH("Green",Sheet3!$A$1:$K$1,0),FALSE)&gt;0,VLOOKUP($E30,Sheet3!$A$1:'Sheet3'!$K$222,MATCH("Green",Sheet3!$A$1:$K$1,0),FALSE)*2,IF(VLOOKUP($E30,Sheet3!$A$1:'Sheet3'!$K$222,MATCH("White",Sheet3!$A$1:$K$1,0),FALSE)&gt;0,VLOOKUP($E30,Sheet3!$A$1:'Sheet3'!$K$222,MATCH("White",Sheet3!$A$1:$K$1,0),FALSE),IF(VLOOKUP($E30,Sheet3!$A$1:'Sheet3'!$K$222,MATCH("Yellow",Sheet3!$A$1:$K$1,0),FALSE)&gt;0,VLOOKUP($E30,Sheet3!$A$1:'Sheet3'!$K$222,MATCH("Yellow",Sheet3!$A$1:$K$1,0),FALSE)*2.5,0))))),0)),0)</f>
        <v>4.666666666666667</v>
      </c>
      <c r="AC30">
        <f>IFERROR(IF(VLOOKUP($F30,Sheet3!$A$1:'Sheet3'!$K$222,MATCH("Challenge",Sheet3!$A$1:'Sheet3'!$K$1,0),FALSE)&gt;=1,IFERROR(IF(VLOOKUP($F30,Sheet3!$A$1:'Sheet3'!$K$222,MATCH("Blue",Sheet3!$A$1:$K$1,0),FALSE)&gt;0,VLOOKUP($F30,Sheet3!$A$1:'Sheet3'!$K$222,MATCH("Blue",Sheet3!$A$1:$K$1,0),FALSE)*3,IF(VLOOKUP($F30,Sheet3!$A$1:'Sheet3'!$K$222,MATCH("Purple",Sheet3!$A$1:$K$1,0),FALSE)&gt;0,VLOOKUP($F30,Sheet3!$A$1:'Sheet3'!$K$222,MATCH("Purple",Sheet3!$A$1:$K$1,0),FALSE)*4,IF(VLOOKUP($F30,Sheet3!$A$1:'Sheet3'!$K$222,MATCH("Green",Sheet3!$A$1:$K$1,0),FALSE)&gt;0,VLOOKUP($F30,Sheet3!$A$1:'Sheet3'!$K$222,MATCH("Green",Sheet3!$A$1:$K$1,0),FALSE)*2,IF(VLOOKUP($F30,Sheet3!$A$1:'Sheet3'!$K$222,MATCH("White",Sheet3!$A$1:$K$1,0),FALSE)&gt;0,VLOOKUP($F30,Sheet3!$A$1:'Sheet3'!$K$222,MATCH("White",Sheet3!$A$1:$K$1,0),FALSE),IF(VLOOKUP($F30,Sheet3!$A$1:'Sheet3'!$K$222,MATCH("Yellow",Sheet3!$A$1:$K$1,0),FALSE)&gt;0,VLOOKUP($F30,Sheet3!$A$1:'Sheet3'!$K$222,MATCH("Yellow",Sheet3!$A$1:$K$1,0),FALSE)*5,0))))),0)/VLOOKUP($F30,Sheet3!$A$1:'Sheet3'!$K$222,MATCH("Challenge",Sheet3!$A$1:'Sheet3'!$K$1,0),FALSE),IFERROR(IF(VLOOKUP($F30,Sheet3!$A$1:'Sheet3'!$K$222,MATCH("Blue",Sheet3!$A$1:$K$1,0),FALSE)&gt;0,VLOOKUP($F30,Sheet3!$A$1:'Sheet3'!$K$222,MATCH("Blue",Sheet3!$A$1:$K$1,0),FALSE)*3,IF(VLOOKUP($F30,Sheet3!$A$1:'Sheet3'!$K$222,MATCH("Purple",Sheet3!$A$1:$K$1,0),FALSE)&gt;0,VLOOKUP($F30,Sheet3!$A$1:'Sheet3'!$K$222,MATCH("Purple",Sheet3!$A$1:$K$1,0),FALSE)*4,IF(VLOOKUP($F30,Sheet3!$A$1:'Sheet3'!$K$222,MATCH("Green",Sheet3!$A$1:$K$1,0),FALSE)&gt;0,VLOOKUP($F30,Sheet3!$A$1:'Sheet3'!$K$222,MATCH("Green",Sheet3!$A$1:$K$1,0),FALSE)*2,IF(VLOOKUP($F30,Sheet3!$A$1:'Sheet3'!$K$222,MATCH("White",Sheet3!$A$1:$K$1,0),FALSE)&gt;0,VLOOKUP($F30,Sheet3!$A$1:'Sheet3'!$K$222,MATCH("White",Sheet3!$A$1:$K$1,0),FALSE),IF(VLOOKUP($F30,Sheet3!$A$1:'Sheet3'!$K$222,MATCH("Yellow",Sheet3!$A$1:$K$1,0),FALSE)&gt;0,VLOOKUP($F30,Sheet3!$A$1:'Sheet3'!$K$222,MATCH("Yellow",Sheet3!$A$1:$K$1,0),FALSE)*5,0))))),0)),0)+IFERROR(IF(VLOOKUP($G30,Sheet3!$A$1:'Sheet3'!$K$222,MATCH("Challenge",Sheet3!$A$1:'Sheet3'!$K$1,0),FALSE)&gt;=1,IFERROR(IF(VLOOKUP($G30,Sheet3!$A$1:'Sheet3'!$K$222,MATCH("Blue",Sheet3!$A$1:$K$1,0),FALSE)&gt;0,VLOOKUP($G30,Sheet3!$A$1:'Sheet3'!$K$222,MATCH("Blue",Sheet3!$A$1:$K$1,0),FALSE)*3,IF(VLOOKUP($G30,Sheet3!$A$1:'Sheet3'!$K$222,MATCH("Purple",Sheet3!$A$1:$K$1,0),FALSE)&gt;0,VLOOKUP($G30,Sheet3!$A$1:'Sheet3'!$K$222,MATCH("Purple",Sheet3!$A$1:$K$1,0),FALSE)*4,IF(VLOOKUP($G30,Sheet3!$A$1:'Sheet3'!$K$222,MATCH("Green",Sheet3!$A$1:$K$1,0),FALSE)&gt;0,VLOOKUP($G30,Sheet3!$A$1:'Sheet3'!$K$222,MATCH("Green",Sheet3!$A$1:$K$1,0),FALSE)*2,IF(VLOOKUP($G30,Sheet3!$A$1:'Sheet3'!$K$222,MATCH("White",Sheet3!$A$1:$K$1,0),FALSE)&gt;0,VLOOKUP($G30,Sheet3!$A$1:'Sheet3'!$K$222,MATCH("White",Sheet3!$A$1:$K$1,0),FALSE),IF(VLOOKUP($G30,Sheet3!$A$1:'Sheet3'!$K$222,MATCH("Yellow",Sheet3!$A$1:$K$1,0),FALSE)&gt;0,VLOOKUP($G30,Sheet3!$A$1:'Sheet3'!$K$222,MATCH("Yellow",Sheet3!$A$1:$K$1,0),FALSE)*5,0))))),0)/VLOOKUP($G30,Sheet3!$A$1:'Sheet3'!$K$222,MATCH("Challenge",Sheet3!$A$1:'Sheet3'!$K$1,0),FALSE),IFERROR(IF(VLOOKUP($G30,Sheet3!$A$1:'Sheet3'!$K$222,MATCH("Blue",Sheet3!$A$1:$K$1,0),FALSE)&gt;0,VLOOKUP($G30,Sheet3!$A$1:'Sheet3'!$K$222,MATCH("Blue",Sheet3!$A$1:$K$1,0),FALSE)*3,IF(VLOOKUP($G30,Sheet3!$A$1:'Sheet3'!$K$222,MATCH("Purple",Sheet3!$A$1:$K$1,0),FALSE)&gt;0,VLOOKUP($G30,Sheet3!$A$1:'Sheet3'!$K$222,MATCH("Purple",Sheet3!$A$1:$K$1,0),FALSE)*4,IF(VLOOKUP($G30,Sheet3!$A$1:'Sheet3'!$K$222,MATCH("Green",Sheet3!$A$1:$K$1,0),FALSE)&gt;0,VLOOKUP($G30,Sheet3!$A$1:'Sheet3'!$K$222,MATCH("Green",Sheet3!$A$1:$K$1,0),FALSE)*2,IF(VLOOKUP($G30,Sheet3!$A$1:'Sheet3'!$K$222,MATCH("White",Sheet3!$A$1:$K$1,0),FALSE)&gt;0,VLOOKUP($G30,Sheet3!$A$1:'Sheet3'!$K$222,MATCH("White",Sheet3!$A$1:$K$1,0),FALSE),IF(VLOOKUP($G30,Sheet3!$A$1:'Sheet3'!$K$222,MATCH("Yellow",Sheet3!$A$1:$K$1,0),FALSE)&gt;0,VLOOKUP($G30,Sheet3!$A$1:'Sheet3'!$K$222,MATCH("Yellow",Sheet3!$A$1:$K$1,0),FALSE)*5,0))))),0)),0)</f>
        <v>5</v>
      </c>
      <c r="AD30">
        <f>IFERROR(IF(VLOOKUP($H30,Sheet3!$A$1:'Sheet3'!$K$222,MATCH("Challenge",Sheet3!$A$1:'Sheet3'!$K$1,0),FALSE)&gt;=1,IFERROR(IF(VLOOKUP($H30,Sheet3!$A$1:'Sheet3'!$K$222,MATCH("Blue",Sheet3!$A$1:$K$1,0),FALSE)&gt;0,VLOOKUP($H30,Sheet3!$A$1:'Sheet3'!$K$222,MATCH("Blue",Sheet3!$A$1:$K$1,0),FALSE)*3,IF(VLOOKUP($H30,Sheet3!$A$1:'Sheet3'!$K$222,MATCH("Purple",Sheet3!$A$1:$K$1,0),FALSE)&gt;0,VLOOKUP($H30,Sheet3!$A$1:'Sheet3'!$K$222,MATCH("Purple",Sheet3!$A$1:$K$1,0),FALSE)*4,IF(VLOOKUP($H30,Sheet3!$A$1:'Sheet3'!$K$222,MATCH("Green",Sheet3!$A$1:$K$1,0),FALSE)&gt;0,VLOOKUP($H30,Sheet3!$A$1:'Sheet3'!$K$222,MATCH("Green",Sheet3!$A$1:$K$1,0),FALSE)*2,IF(VLOOKUP($H30,Sheet3!$A$1:'Sheet3'!$K$222,MATCH("White",Sheet3!$A$1:$K$1,0),FALSE)&gt;0,VLOOKUP($H30,Sheet3!$A$1:'Sheet3'!$K$222,MATCH("White",Sheet3!$A$1:$K$1,0),FALSE),IF(VLOOKUP($H30,Sheet3!$A$1:'Sheet3'!$K$222,MATCH("Yellow",Sheet3!$A$1:$K$1,0),FALSE)&gt;0,VLOOKUP($H30,Sheet3!$A$1:'Sheet3'!$K$222,MATCH("Yellow",Sheet3!$A$1:$K$1,0),FALSE)*5,0))))),0)/VLOOKUP($H30,Sheet3!$A$1:'Sheet3'!$K$222,MATCH("Challenge",Sheet3!$A$1:'Sheet3'!$K$1,0),FALSE),IFERROR(IF(VLOOKUP($H30,Sheet3!$A$1:'Sheet3'!$K$222,MATCH("Blue",Sheet3!$A$1:$K$1,0),FALSE)&gt;0,VLOOKUP($H30,Sheet3!$A$1:'Sheet3'!$K$222,MATCH("Blue",Sheet3!$A$1:$K$1,0),FALSE)*3,IF(VLOOKUP($H30,Sheet3!$A$1:'Sheet3'!$K$222,MATCH("Purple",Sheet3!$A$1:$K$1,0),FALSE)&gt;0,VLOOKUP($H30,Sheet3!$A$1:'Sheet3'!$K$222,MATCH("Purple",Sheet3!$A$1:$K$1,0),FALSE)*4,IF(VLOOKUP($H30,Sheet3!$A$1:'Sheet3'!$K$222,MATCH("Green",Sheet3!$A$1:$K$1,0),FALSE)&gt;0,VLOOKUP($H30,Sheet3!$A$1:'Sheet3'!$K$222,MATCH("Green",Sheet3!$A$1:$K$1,0),FALSE)*2,IF(VLOOKUP($H30,Sheet3!$A$1:'Sheet3'!$K$222,MATCH("White",Sheet3!$A$1:$K$1,0),FALSE)&gt;0,VLOOKUP($H30,Sheet3!$A$1:'Sheet3'!$K$222,MATCH("White",Sheet3!$A$1:$K$1,0),FALSE),IF(VLOOKUP($H30,Sheet3!$A$1:'Sheet3'!$K$222,MATCH("Yellow",Sheet3!$A$1:$K$1,0),FALSE)&gt;0,VLOOKUP($H30,Sheet3!$A$1:'Sheet3'!$K$222,MATCH("Yellow",Sheet3!$A$1:$K$1,0),FALSE)*5,0))))),0)),0)+IFERROR(IF(VLOOKUP($I30,Sheet3!$A$1:'Sheet3'!$K$222,MATCH("Challenge",Sheet3!$A$1:'Sheet3'!$K$1,0),FALSE)&gt;=1,IFERROR(IF(VLOOKUP($I30,Sheet3!$A$1:'Sheet3'!$K$222,MATCH("Blue",Sheet3!$A$1:$K$1,0),FALSE)&gt;0,VLOOKUP($I30,Sheet3!$A$1:'Sheet3'!$K$222,MATCH("Blue",Sheet3!$A$1:$K$1,0),FALSE)*3,IF(VLOOKUP($I30,Sheet3!$A$1:'Sheet3'!$K$222,MATCH("Purple",Sheet3!$A$1:$K$1,0),FALSE)&gt;0,VLOOKUP($I30,Sheet3!$A$1:'Sheet3'!$K$222,MATCH("Purple",Sheet3!$A$1:$K$1,0),FALSE)*4,IF(VLOOKUP($I30,Sheet3!$A$1:'Sheet3'!$K$222,MATCH("Green",Sheet3!$A$1:$K$1,0),FALSE)&gt;0,VLOOKUP($I30,Sheet3!$A$1:'Sheet3'!$K$222,MATCH("Green",Sheet3!$A$1:$K$1,0),FALSE)*2,IF(VLOOKUP($I30,Sheet3!$A$1:'Sheet3'!$K$222,MATCH("White",Sheet3!$A$1:$K$1,0),FALSE)&gt;0,VLOOKUP($I30,Sheet3!$A$1:'Sheet3'!$K$222,MATCH("White",Sheet3!$A$1:$K$1,0),FALSE),IF(VLOOKUP($I30,Sheet3!$A$1:'Sheet3'!$K$222,MATCH("Yellow",Sheet3!$A$1:$K$1,0),FALSE)&gt;0,VLOOKUP($I30,Sheet3!$A$1:'Sheet3'!$K$222,MATCH("Yellow",Sheet3!$A$1:$K$1,0),FALSE)*5,0))))),0)/VLOOKUP($I30,Sheet3!$A$1:'Sheet3'!$K$222,MATCH("Challenge",Sheet3!$A$1:'Sheet3'!$K$1,0),FALSE),IFERROR(IF(VLOOKUP($I30,Sheet3!$A$1:'Sheet3'!$K$222,MATCH("Blue",Sheet3!$A$1:$K$1,0),FALSE)&gt;0,VLOOKUP($I30,Sheet3!$A$1:'Sheet3'!$K$222,MATCH("Blue",Sheet3!$A$1:$K$1,0),FALSE)*3,IF(VLOOKUP($I30,Sheet3!$A$1:'Sheet3'!$K$222,MATCH("Purple",Sheet3!$A$1:$K$1,0),FALSE)&gt;0,VLOOKUP($I30,Sheet3!$A$1:'Sheet3'!$K$222,MATCH("Purple",Sheet3!$A$1:$K$1,0),FALSE)*4,IF(VLOOKUP($I30,Sheet3!$A$1:'Sheet3'!$K$222,MATCH("Green",Sheet3!$A$1:$K$1,0),FALSE)&gt;0,VLOOKUP($I30,Sheet3!$A$1:'Sheet3'!$K$222,MATCH("Green",Sheet3!$A$1:$K$1,0),FALSE)*2,IF(VLOOKUP($I30,Sheet3!$A$1:'Sheet3'!$K$222,MATCH("White",Sheet3!$A$1:$K$1,0),FALSE)&gt;0,VLOOKUP($I30,Sheet3!$A$1:'Sheet3'!$K$222,MATCH("White",Sheet3!$A$1:$K$1,0),FALSE),IF(VLOOKUP($I30,Sheet3!$A$1:'Sheet3'!$K$222,MATCH("Yellow",Sheet3!$A$1:$K$1,0),FALSE)&gt;0,VLOOKUP($I30,Sheet3!$A$1:'Sheet3'!$K$222,MATCH("Yellow",Sheet3!$A$1:$K$1,0),FALSE)*5,0))))),0)),0)</f>
        <v>3.666666666666667</v>
      </c>
      <c r="AE30">
        <f>IFERROR(IF(VLOOKUP($J30,Sheet3!$A$1:'Sheet3'!$K$222,MATCH("Challenge",Sheet3!$A$1:'Sheet3'!$K$1,0),FALSE)&gt;=1,IFERROR(IF(VLOOKUP($J30,Sheet3!$A$1:'Sheet3'!$K$222,MATCH("Blue",Sheet3!$A$1:$K$1,0),FALSE)&gt;0,VLOOKUP($J30,Sheet3!$A$1:'Sheet3'!$K$222,MATCH("Blue",Sheet3!$A$1:$K$1,0),FALSE)*3,IF(VLOOKUP($J30,Sheet3!$A$1:'Sheet3'!$K$222,MATCH("Purple",Sheet3!$A$1:$K$1,0),FALSE)&gt;0,VLOOKUP($J30,Sheet3!$A$1:'Sheet3'!$K$222,MATCH("Purple",Sheet3!$A$1:$K$1,0),FALSE)*4,IF(VLOOKUP($J30,Sheet3!$A$1:'Sheet3'!$K$222,MATCH("Green",Sheet3!$A$1:$K$1,0),FALSE)&gt;0,VLOOKUP($J30,Sheet3!$A$1:'Sheet3'!$K$222,MATCH("Green",Sheet3!$A$1:$K$1,0),FALSE)*2,IF(VLOOKUP($J30,Sheet3!$A$1:'Sheet3'!$K$222,MATCH("White",Sheet3!$A$1:$K$1,0),FALSE)&gt;0,VLOOKUP($J30,Sheet3!$A$1:'Sheet3'!$K$222,MATCH("White",Sheet3!$A$1:$K$1,0),FALSE),IF(VLOOKUP($J30,Sheet3!$A$1:'Sheet3'!$K$222,MATCH("Yellow",Sheet3!$A$1:$K$1,0),FALSE)&gt;0,VLOOKUP($J30,Sheet3!$A$1:'Sheet3'!$K$222,MATCH("Yellow",Sheet3!$A$1:$K$1,0),FALSE)*5,0))))),0)/VLOOKUP($J30,Sheet3!$A$1:'Sheet3'!$K$222,MATCH("Challenge",Sheet3!$A$1:'Sheet3'!$K$1,0),FALSE),IFERROR(IF(VLOOKUP($J30,Sheet3!$A$1:'Sheet3'!$K$222,MATCH("Blue",Sheet3!$A$1:$K$1,0),FALSE)&gt;0,VLOOKUP($J30,Sheet3!$A$1:'Sheet3'!$K$222,MATCH("Blue",Sheet3!$A$1:$K$1,0),FALSE)*3,IF(VLOOKUP($J30,Sheet3!$A$1:'Sheet3'!$K$222,MATCH("Purple",Sheet3!$A$1:$K$1,0),FALSE)&gt;0,VLOOKUP($J30,Sheet3!$A$1:'Sheet3'!$K$222,MATCH("Purple",Sheet3!$A$1:$K$1,0),FALSE)*4,IF(VLOOKUP($J30,Sheet3!$A$1:'Sheet3'!$K$222,MATCH("Green",Sheet3!$A$1:$K$1,0),FALSE)&gt;0,VLOOKUP($J30,Sheet3!$A$1:'Sheet3'!$K$222,MATCH("Green",Sheet3!$A$1:$K$1,0),FALSE)*2,IF(VLOOKUP($J30,Sheet3!$A$1:'Sheet3'!$K$222,MATCH("White",Sheet3!$A$1:$K$1,0),FALSE)&gt;0,VLOOKUP($J30,Sheet3!$A$1:'Sheet3'!$K$222,MATCH("White",Sheet3!$A$1:$K$1,0),FALSE),IF(VLOOKUP($J30,Sheet3!$A$1:'Sheet3'!$K$222,MATCH("Yellow",Sheet3!$A$1:$K$1,0),FALSE)&gt;0,VLOOKUP($J30,Sheet3!$A$1:'Sheet3'!$K$222,MATCH("Yellow",Sheet3!$A$1:$K$1,0),FALSE)*5,0))))),0)),0)+IFERROR(IF(VLOOKUP($K30,Sheet3!$A$1:'Sheet3'!$K$222,MATCH("Challenge",Sheet3!$A$1:'Sheet3'!$K$1,0),FALSE)&gt;=1,IFERROR(IF(VLOOKUP($K30,Sheet3!$A$1:'Sheet3'!$K$222,MATCH("Blue",Sheet3!$A$1:$K$1,0),FALSE)&gt;0,VLOOKUP($K30,Sheet3!$A$1:'Sheet3'!$K$222,MATCH("Blue",Sheet3!$A$1:$K$1,0),FALSE)*3,IF(VLOOKUP($K30,Sheet3!$A$1:'Sheet3'!$K$222,MATCH("Purple",Sheet3!$A$1:$K$1,0),FALSE)&gt;0,VLOOKUP($K30,Sheet3!$A$1:'Sheet3'!$K$222,MATCH("Purple",Sheet3!$A$1:$K$1,0),FALSE)*4,IF(VLOOKUP($K30,Sheet3!$A$1:'Sheet3'!$K$222,MATCH("Green",Sheet3!$A$1:$K$1,0),FALSE)&gt;0,VLOOKUP($K30,Sheet3!$A$1:'Sheet3'!$K$222,MATCH("Green",Sheet3!$A$1:$K$1,0),FALSE)*2,IF(VLOOKUP($K30,Sheet3!$A$1:'Sheet3'!$K$222,MATCH("White",Sheet3!$A$1:$K$1,0),FALSE)&gt;0,VLOOKUP($K30,Sheet3!$A$1:'Sheet3'!$K$222,MATCH("White",Sheet3!$A$1:$K$1,0),FALSE),IF(VLOOKUP($K30,Sheet3!$A$1:'Sheet3'!$K$222,MATCH("Yellow",Sheet3!$A$1:$K$1,0),FALSE)&gt;0,VLOOKUP($K30,Sheet3!$A$1:'Sheet3'!$K$222,MATCH("Yellow",Sheet3!$A$1:$K$1,0),FALSE)*5,0))))),0)/VLOOKUP($K30,Sheet3!$A$1:'Sheet3'!$K$222,MATCH("Challenge",Sheet3!$A$1:'Sheet3'!$K$1,0),FALSE),IFERROR(IF(VLOOKUP($K30,Sheet3!$A$1:'Sheet3'!$K$222,MATCH("Blue",Sheet3!$A$1:$K$1,0),FALSE)&gt;0,VLOOKUP($K30,Sheet3!$A$1:'Sheet3'!$K$222,MATCH("Blue",Sheet3!$A$1:$K$1,0),FALSE)*3,IF(VLOOKUP($K30,Sheet3!$A$1:'Sheet3'!$K$222,MATCH("Purple",Sheet3!$A$1:$K$1,0),FALSE)&gt;0,VLOOKUP($K30,Sheet3!$A$1:'Sheet3'!$K$222,MATCH("Purple",Sheet3!$A$1:$K$1,0),FALSE)*4,IF(VLOOKUP($K30,Sheet3!$A$1:'Sheet3'!$K$222,MATCH("Green",Sheet3!$A$1:$K$1,0),FALSE)&gt;0,VLOOKUP($K30,Sheet3!$A$1:'Sheet3'!$K$222,MATCH("Green",Sheet3!$A$1:$K$1,0),FALSE)*2,IF(VLOOKUP($K30,Sheet3!$A$1:'Sheet3'!$K$222,MATCH("White",Sheet3!$A$1:$K$1,0),FALSE)&gt;0,VLOOKUP($K30,Sheet3!$A$1:'Sheet3'!$K$222,MATCH("White",Sheet3!$A$1:$K$1,0),FALSE),IF(VLOOKUP($K30,Sheet3!$A$1:'Sheet3'!$K$222,MATCH("Yellow",Sheet3!$A$1:$K$1,0),FALSE)&gt;0,VLOOKUP($K30,Sheet3!$A$1:'Sheet3'!$K$222,MATCH("Yellow",Sheet3!$A$1:$K$1,0),FALSE)*5,0))))),0)),0)</f>
        <v>0</v>
      </c>
      <c r="AF30">
        <f>IFERROR(IF(VLOOKUP($L30,Sheet3!$A$1:'Sheet3'!$K$222,MATCH("Challenge",Sheet3!$A$1:'Sheet3'!$K$1,0),FALSE)&gt;=1,IFERROR(IF(VLOOKUP($L30,Sheet3!$A$1:'Sheet3'!$K$222,MATCH("Blue",Sheet3!$A$1:$K$1,0),FALSE)&gt;0,VLOOKUP($L30,Sheet3!$A$1:'Sheet3'!$K$222,MATCH("Blue",Sheet3!$A$1:$K$1,0),FALSE)*3,IF(VLOOKUP($L30,Sheet3!$A$1:'Sheet3'!$K$222,MATCH("Purple",Sheet3!$A$1:$K$1,0),FALSE)&gt;0,VLOOKUP($L30,Sheet3!$A$1:'Sheet3'!$K$222,MATCH("Purple",Sheet3!$A$1:$K$1,0),FALSE)*4,IF(VLOOKUP($L30,Sheet3!$A$1:'Sheet3'!$K$222,MATCH("Green",Sheet3!$A$1:$K$1,0),FALSE)&gt;0,VLOOKUP($L30,Sheet3!$A$1:'Sheet3'!$K$222,MATCH("Green",Sheet3!$A$1:$K$1,0),FALSE)*2,IF(VLOOKUP($L30,Sheet3!$A$1:'Sheet3'!$K$222,MATCH("White",Sheet3!$A$1:$K$1,0),FALSE)&gt;0,VLOOKUP($L30,Sheet3!$A$1:'Sheet3'!$K$222,MATCH("White",Sheet3!$A$1:$K$1,0),FALSE),IF(VLOOKUP($L30,Sheet3!$A$1:'Sheet3'!$K$222,MATCH("Yellow",Sheet3!$A$1:$K$1,0),FALSE)&gt;0,VLOOKUP($L30,Sheet3!$A$1:'Sheet3'!$K$222,MATCH("Yellow",Sheet3!$A$1:$K$1,0),FALSE)*5,0))))),0)/VLOOKUP($L30,Sheet3!$A$1:'Sheet3'!$K$222,MATCH("Challenge",Sheet3!$A$1:'Sheet3'!$K$1,0),FALSE),IFERROR(IF(VLOOKUP($L30,Sheet3!$A$1:'Sheet3'!$K$222,MATCH("Blue",Sheet3!$A$1:$K$1,0),FALSE)&gt;0,VLOOKUP($L30,Sheet3!$A$1:'Sheet3'!$K$222,MATCH("Blue",Sheet3!$A$1:$K$1,0),FALSE)*3,IF(VLOOKUP($L30,Sheet3!$A$1:'Sheet3'!$K$222,MATCH("Purple",Sheet3!$A$1:$K$1,0),FALSE)&gt;0,VLOOKUP($L30,Sheet3!$A$1:'Sheet3'!$K$222,MATCH("Purple",Sheet3!$A$1:$K$1,0),FALSE)*4,IF(VLOOKUP($L30,Sheet3!$A$1:'Sheet3'!$K$222,MATCH("Green",Sheet3!$A$1:$K$1,0),FALSE)&gt;0,VLOOKUP($L30,Sheet3!$A$1:'Sheet3'!$K$222,MATCH("Green",Sheet3!$A$1:$K$1,0),FALSE)*2,IF(VLOOKUP($L30,Sheet3!$A$1:'Sheet3'!$K$222,MATCH("White",Sheet3!$A$1:$K$1,0),FALSE)&gt;0,VLOOKUP($L30,Sheet3!$A$1:'Sheet3'!$K$222,MATCH("White",Sheet3!$A$1:$K$1,0),FALSE),IF(VLOOKUP($L30,Sheet3!$A$1:'Sheet3'!$K$222,MATCH("Yellow",Sheet3!$A$1:$K$1,0),FALSE)&gt;0,VLOOKUP($L30,Sheet3!$A$1:'Sheet3'!$K$222,MATCH("Yellow",Sheet3!$A$1:$K$1,0),FALSE)*5,0))))),0)),0)+IFERROR(IF(VLOOKUP($M30,Sheet3!$A$1:'Sheet3'!$K$222,MATCH("Challenge",Sheet3!$A$1:'Sheet3'!$K$1,0),FALSE)&gt;=1,IFERROR(IF(VLOOKUP($M30,Sheet3!$A$1:'Sheet3'!$K$222,MATCH("Blue",Sheet3!$A$1:$K$1,0),FALSE)&gt;0,VLOOKUP($M30,Sheet3!$A$1:'Sheet3'!$K$222,MATCH("Blue",Sheet3!$A$1:$K$1,0),FALSE)*3,IF(VLOOKUP($M30,Sheet3!$A$1:'Sheet3'!$K$222,MATCH("Purple",Sheet3!$A$1:$K$1,0),FALSE)&gt;0,VLOOKUP($M30,Sheet3!$A$1:'Sheet3'!$K$222,MATCH("Purple",Sheet3!$A$1:$K$1,0),FALSE)*4,IF(VLOOKUP($M30,Sheet3!$A$1:'Sheet3'!$K$222,MATCH("Green",Sheet3!$A$1:$K$1,0),FALSE)&gt;0,VLOOKUP($M30,Sheet3!$A$1:'Sheet3'!$K$222,MATCH("Green",Sheet3!$A$1:$K$1,0),FALSE)*2,IF(VLOOKUP($M30,Sheet3!$A$1:'Sheet3'!$K$222,MATCH("White",Sheet3!$A$1:$K$1,0),FALSE)&gt;0,VLOOKUP($M30,Sheet3!$A$1:'Sheet3'!$K$222,MATCH("White",Sheet3!$A$1:$K$1,0),FALSE),IF(VLOOKUP($M30,Sheet3!$A$1:'Sheet3'!$K$222,MATCH("Yellow",Sheet3!$A$1:$K$1,0),FALSE)&gt;0,VLOOKUP($M30,Sheet3!$A$1:'Sheet3'!$K$222,MATCH("Yellow",Sheet3!$A$1:$K$1,0),FALSE)*5,0))))),0)/VLOOKUP($M30,Sheet3!$A$1:'Sheet3'!$K$222,MATCH("Challenge",Sheet3!$A$1:'Sheet3'!$K$1,0),FALSE),IFERROR(IF(VLOOKUP($M30,Sheet3!$A$1:'Sheet3'!$K$222,MATCH("Blue",Sheet3!$A$1:$K$1,0),FALSE)&gt;0,VLOOKUP($M30,Sheet3!$A$1:'Sheet3'!$K$222,MATCH("Blue",Sheet3!$A$1:$K$1,0),FALSE)*3,IF(VLOOKUP($M30,Sheet3!$A$1:'Sheet3'!$K$222,MATCH("Purple",Sheet3!$A$1:$K$1,0),FALSE)&gt;0,VLOOKUP($M30,Sheet3!$A$1:'Sheet3'!$K$222,MATCH("Purple",Sheet3!$A$1:$K$1,0),FALSE)*4,IF(VLOOKUP($M30,Sheet3!$A$1:'Sheet3'!$K$222,MATCH("Green",Sheet3!$A$1:$K$1,0),FALSE)&gt;0,VLOOKUP($M30,Sheet3!$A$1:'Sheet3'!$K$222,MATCH("Green",Sheet3!$A$1:$K$1,0),FALSE)*2,IF(VLOOKUP($M30,Sheet3!$A$1:'Sheet3'!$K$222,MATCH("White",Sheet3!$A$1:$K$1,0),FALSE)&gt;0,VLOOKUP($M30,Sheet3!$A$1:'Sheet3'!$K$222,MATCH("White",Sheet3!$A$1:$K$1,0),FALSE),IF(VLOOKUP($M30,Sheet3!$A$1:'Sheet3'!$K$222,MATCH("Yellow",Sheet3!$A$1:$K$1,0),FALSE)&gt;0,VLOOKUP($M30,Sheet3!$A$1:'Sheet3'!$K$222,MATCH("Yellow",Sheet3!$A$1:$K$1,0),FALSE)*5,0))))),0)),0)</f>
        <v>0</v>
      </c>
      <c r="AG30">
        <f>IFERROR(IF(VLOOKUP($N30,Sheet3!$A$1:'Sheet3'!$K$222,MATCH("Challenge",Sheet3!$A$1:'Sheet3'!$K$1,0),FALSE)&gt;=1,IFERROR(IF(VLOOKUP($N30,Sheet3!$A$1:'Sheet3'!$K$222,MATCH("Blue",Sheet3!$A$1:$K$1,0),FALSE)&gt;0,VLOOKUP($N30,Sheet3!$A$1:'Sheet3'!$K$222,MATCH("Blue",Sheet3!$A$1:$K$1,0),FALSE)*3,IF(VLOOKUP($N30,Sheet3!$A$1:'Sheet3'!$K$222,MATCH("Purple",Sheet3!$A$1:$K$1,0),FALSE)&gt;0,VLOOKUP($N30,Sheet3!$A$1:'Sheet3'!$K$222,MATCH("Purple",Sheet3!$A$1:$K$1,0),FALSE)*4,IF(VLOOKUP($N30,Sheet3!$A$1:'Sheet3'!$K$222,MATCH("Green",Sheet3!$A$1:$K$1,0),FALSE)&gt;0,VLOOKUP($N30,Sheet3!$A$1:'Sheet3'!$K$222,MATCH("Green",Sheet3!$A$1:$K$1,0),FALSE)*2,IF(VLOOKUP($N30,Sheet3!$A$1:'Sheet3'!$K$222,MATCH("White",Sheet3!$A$1:$K$1,0),FALSE)&gt;0,VLOOKUP($N30,Sheet3!$A$1:'Sheet3'!$K$222,MATCH("White",Sheet3!$A$1:$K$1,0),FALSE),IF(VLOOKUP($N30,Sheet3!$A$1:'Sheet3'!$K$222,MATCH("Yellow",Sheet3!$A$1:$K$1,0),FALSE)&gt;0,VLOOKUP($N30,Sheet3!$A$1:'Sheet3'!$K$222,MATCH("Yellow",Sheet3!$A$1:$K$1,0),FALSE)*5,0))))),0)/VLOOKUP($N30,Sheet3!$A$1:'Sheet3'!$K$222,MATCH("Challenge",Sheet3!$A$1:'Sheet3'!$K$1,0),FALSE),IFERROR(IF(VLOOKUP($N30,Sheet3!$A$1:'Sheet3'!$K$222,MATCH("Blue",Sheet3!$A$1:$K$1,0),FALSE)&gt;0,VLOOKUP($N30,Sheet3!$A$1:'Sheet3'!$K$222,MATCH("Blue",Sheet3!$A$1:$K$1,0),FALSE)*3,IF(VLOOKUP($N30,Sheet3!$A$1:'Sheet3'!$K$222,MATCH("Purple",Sheet3!$A$1:$K$1,0),FALSE)&gt;0,VLOOKUP($N30,Sheet3!$A$1:'Sheet3'!$K$222,MATCH("Purple",Sheet3!$A$1:$K$1,0),FALSE)*4,IF(VLOOKUP($N30,Sheet3!$A$1:'Sheet3'!$K$222,MATCH("Green",Sheet3!$A$1:$K$1,0),FALSE)&gt;0,VLOOKUP($N30,Sheet3!$A$1:'Sheet3'!$K$222,MATCH("Green",Sheet3!$A$1:$K$1,0),FALSE)*2,IF(VLOOKUP($N30,Sheet3!$A$1:'Sheet3'!$K$222,MATCH("White",Sheet3!$A$1:$K$1,0),FALSE)&gt;0,VLOOKUP($N30,Sheet3!$A$1:'Sheet3'!$K$222,MATCH("White",Sheet3!$A$1:$K$1,0),FALSE),IF(VLOOKUP($N30,Sheet3!$A$1:'Sheet3'!$K$222,MATCH("Yellow",Sheet3!$A$1:$K$1,0),FALSE)&gt;0,VLOOKUP($N30,Sheet3!$A$1:'Sheet3'!$K$222,MATCH("Yellow",Sheet3!$A$1:$K$1,0),FALSE)*5,0))))),0)),0)+IFERROR(IF(VLOOKUP($O30,Sheet3!$A$1:'Sheet3'!$K$222,MATCH("Challenge",Sheet3!$A$1:'Sheet3'!$K$1,0),FALSE)&gt;=1,IFERROR(IF(VLOOKUP($O30,Sheet3!$A$1:'Sheet3'!$K$222,MATCH("Blue",Sheet3!$A$1:$K$1,0),FALSE)&gt;0,VLOOKUP($O30,Sheet3!$A$1:'Sheet3'!$K$222,MATCH("Blue",Sheet3!$A$1:$K$1,0),FALSE)*3,IF(VLOOKUP($O30,Sheet3!$A$1:'Sheet3'!$K$222,MATCH("Purple",Sheet3!$A$1:$K$1,0),FALSE)&gt;0,VLOOKUP($O30,Sheet3!$A$1:'Sheet3'!$K$222,MATCH("Purple",Sheet3!$A$1:$K$1,0),FALSE)*4,IF(VLOOKUP($O30,Sheet3!$A$1:'Sheet3'!$K$222,MATCH("Green",Sheet3!$A$1:$K$1,0),FALSE)&gt;0,VLOOKUP($O30,Sheet3!$A$1:'Sheet3'!$K$222,MATCH("Green",Sheet3!$A$1:$K$1,0),FALSE)*2,IF(VLOOKUP($O30,Sheet3!$A$1:'Sheet3'!$K$222,MATCH("White",Sheet3!$A$1:$K$1,0),FALSE)&gt;0,VLOOKUP($O30,Sheet3!$A$1:'Sheet3'!$K$222,MATCH("White",Sheet3!$A$1:$K$1,0),FALSE),IF(VLOOKUP($O30,Sheet3!$A$1:'Sheet3'!$K$222,MATCH("Yellow",Sheet3!$A$1:$K$1,0),FALSE)&gt;0,VLOOKUP($O30,Sheet3!$A$1:'Sheet3'!$K$222,MATCH("Yellow",Sheet3!$A$1:$K$1,0),FALSE)*5,0))))),0)/VLOOKUP($O30,Sheet3!$A$1:'Sheet3'!$K$222,MATCH("Challenge",Sheet3!$A$1:'Sheet3'!$K$1,0),FALSE),IFERROR(IF(VLOOKUP($O30,Sheet3!$A$1:'Sheet3'!$K$222,MATCH("Blue",Sheet3!$A$1:$K$1,0),FALSE)&gt;0,VLOOKUP($O30,Sheet3!$A$1:'Sheet3'!$K$222,MATCH("Blue",Sheet3!$A$1:$K$1,0),FALSE)*3,IF(VLOOKUP($O30,Sheet3!$A$1:'Sheet3'!$K$222,MATCH("Purple",Sheet3!$A$1:$K$1,0),FALSE)&gt;0,VLOOKUP($O30,Sheet3!$A$1:'Sheet3'!$K$222,MATCH("Purple",Sheet3!$A$1:$K$1,0),FALSE)*4,IF(VLOOKUP($O30,Sheet3!$A$1:'Sheet3'!$K$222,MATCH("Green",Sheet3!$A$1:$K$1,0),FALSE)&gt;0,VLOOKUP($O30,Sheet3!$A$1:'Sheet3'!$K$222,MATCH("Green",Sheet3!$A$1:$K$1,0),FALSE)*2,IF(VLOOKUP($O30,Sheet3!$A$1:'Sheet3'!$K$222,MATCH("White",Sheet3!$A$1:$K$1,0),FALSE)&gt;0,VLOOKUP($O30,Sheet3!$A$1:'Sheet3'!$K$222,MATCH("White",Sheet3!$A$1:$K$1,0),FALSE),IF(VLOOKUP($O30,Sheet3!$A$1:'Sheet3'!$K$222,MATCH("Yellow",Sheet3!$A$1:$K$1,0),FALSE)&gt;0,VLOOKUP($O30,Sheet3!$A$1:'Sheet3'!$K$222,MATCH("Yellow",Sheet3!$A$1:$K$1,0),FALSE)*5,0))))),0)),0)</f>
        <v>0</v>
      </c>
      <c r="AH30">
        <f>VLOOKUP($D30,Sheet3!$A$1:'Sheet3'!$K$222,4,FALSE)</f>
        <v>0</v>
      </c>
      <c r="AI30">
        <f>VLOOKUP($D30,Sheet3!$A$1:'Sheet3'!$K$222,5,FALSE)</f>
        <v>0</v>
      </c>
    </row>
    <row r="31" spans="1:35" x14ac:dyDescent="0.25">
      <c r="A31" t="s">
        <v>132</v>
      </c>
      <c r="B31">
        <f>INDEX('Ingredients(Full)'!$A$1:$AA$180,MATCH(Score!$A31,'Ingredients(Full)'!$A$1:$A$180,0),MATCH(Score!B$1,'Ingredients(Full)'!$A$1:$AA$1,0))</f>
        <v>3</v>
      </c>
      <c r="C31">
        <f t="shared" si="0"/>
        <v>3</v>
      </c>
      <c r="D31" t="str">
        <f>IF(D$1&lt;=$B31,INDEX('Ingredients(Full)'!$A$1:$AA$180,MATCH(Score!$A31,'Ingredients(Full)'!$A$1:$A$180,0),MATCH(Score!D$1,'Ingredients(Full)'!$A$1:$AA$1,0)),"")</f>
        <v>Mk 2 BAW Armor Mod Prototype</v>
      </c>
      <c r="E31" t="str">
        <f>IF(E$1&lt;=$B31,INDEX('Ingredients(Full)'!$A$1:$AA$140,MATCH(Score!$A31,'Ingredients(Full)'!$A$1:$A$140,0),MATCH(Score!E$1,'Ingredients(Full)'!$A$1:$AA$1,0)),"")</f>
        <v>Mk 1 BioTech Implant</v>
      </c>
      <c r="F31" t="str">
        <f>IF(F$1&lt;=$B31,INDEX('Ingredients(Full)'!$A$1:$AA$140,MATCH(Score!$A31,'Ingredients(Full)'!$A$1:$A$140,0),MATCH(Score!F$1,'Ingredients(Full)'!$A$1:$AA$1,0)),"")</f>
        <v>Mk 1 Neuro-Saav Electrobinoculars</v>
      </c>
      <c r="G31" t="str">
        <f>IF(G$1&lt;=$B31,INDEX('Ingredients(Full)'!$A$1:$AA$140,MATCH(Score!$A31,'Ingredients(Full)'!$A$1:$A$140,0),MATCH(Score!G$1,'Ingredients(Full)'!$A$1:$AA$1,0)),"")</f>
        <v/>
      </c>
      <c r="H31" t="str">
        <f>IF(H$1&lt;=$B31,INDEX('Ingredients(Full)'!$A$1:$AA$140,MATCH(Score!$A31,'Ingredients(Full)'!$A$1:$A$140,0),MATCH(Score!H$1,'Ingredients(Full)'!$A$1:$AA$1,0)),"")</f>
        <v/>
      </c>
      <c r="I31" t="str">
        <f>IF(I$1&lt;=$B31,INDEX('Ingredients(Full)'!$A$1:$AA$140,MATCH(Score!$A31,'Ingredients(Full)'!$A$1:$A$140,0),MATCH(Score!I$1,'Ingredients(Full)'!$A$1:$AA$1,0)),"")</f>
        <v/>
      </c>
      <c r="J31" t="str">
        <f>IF(J$1&lt;=$B31,INDEX('Ingredients(Full)'!$A$1:$AA$140,MATCH(Score!$A31,'Ingredients(Full)'!$A$1:$A$140,0),MATCH(Score!J$1,'Ingredients(Full)'!$A$1:$AA$1,0)),"")</f>
        <v/>
      </c>
      <c r="K31" t="str">
        <f>IF(K$1&lt;=$B31,INDEX('Ingredients(Full)'!$A$1:$AA$140,MATCH(Score!$A31,'Ingredients(Full)'!$A$1:$A$140,0),MATCH(Score!K$1,'Ingredients(Full)'!$A$1:$AA$1,0)),"")</f>
        <v/>
      </c>
      <c r="L31" t="str">
        <f>IF(L$1&lt;=$B31,INDEX('Ingredients(Full)'!$A$1:$AA$140,MATCH(Score!$A31,'Ingredients(Full)'!$A$1:$A$140,0),MATCH(Score!L$1,'Ingredients(Full)'!$A$1:$AA$1,0)),"")</f>
        <v/>
      </c>
      <c r="M31" t="str">
        <f>IF(M$1&lt;=$B31,INDEX('Ingredients(Full)'!$A$1:$AA$140,MATCH(Score!$A31,'Ingredients(Full)'!$A$1:$A$140,0),MATCH(Score!M$1,'Ingredients(Full)'!$A$1:$AA$1,0)),"")</f>
        <v/>
      </c>
      <c r="N31" t="str">
        <f>IF(N$1&lt;=$B31,INDEX('Ingredients(Full)'!$A$1:$AA$140,MATCH(Score!$A31,'Ingredients(Full)'!$A$1:$A$140,0),MATCH(Score!N$1,'Ingredients(Full)'!$A$1:$AA$1,0)),"")</f>
        <v/>
      </c>
      <c r="O31" t="str">
        <f>IF(O$1&lt;=$B31,INDEX('Ingredients(Full)'!$A$1:$AA$140,MATCH(Score!$A31,'Ingredients(Full)'!$A$1:$A$140,0),MATCH(Score!O$1,'Ingredients(Full)'!$A$1:$AA$1,0)),"")</f>
        <v/>
      </c>
      <c r="P31">
        <f>IF(VALUE(RIGHT(P$1,LEN(P$1)-1))&lt;=$B31,INDEX('Ingredients(Full)'!$A$1:$AA$140,MATCH(Score!$A31,'Ingredients(Full)'!$A$1:$A$140,0),MATCH(Score!P$1,'Ingredients(Full)'!$A$1:$AA$1,0)),"")</f>
        <v>1</v>
      </c>
      <c r="Q31">
        <f>IF(VALUE(RIGHT(Q$1,LEN(Q$1)-1))&lt;=$B31,INDEX('Ingredients(Full)'!$A$1:$AA$140,MATCH(Score!$A31,'Ingredients(Full)'!$A$1:$A$140,0),MATCH(Score!Q$1,'Ingredients(Full)'!$A$1:$AA$1,0)),"")</f>
        <v>1</v>
      </c>
      <c r="R31">
        <f>IF(VALUE(RIGHT(R$1,LEN(R$1)-1))&lt;=$B31,INDEX('Ingredients(Full)'!$A$1:$AA$140,MATCH(Score!$A31,'Ingredients(Full)'!$A$1:$A$140,0),MATCH(Score!R$1,'Ingredients(Full)'!$A$1:$AA$1,0)),"")</f>
        <v>1</v>
      </c>
      <c r="S31" t="str">
        <f>IF(VALUE(RIGHT(S$1,LEN(S$1)-1))&lt;=$B31,INDEX('Ingredients(Full)'!$A$1:$AA$140,MATCH(Score!$A31,'Ingredients(Full)'!$A$1:$A$140,0),MATCH(Score!S$1,'Ingredients(Full)'!$A$1:$AA$1,0)),"")</f>
        <v/>
      </c>
      <c r="T31" t="str">
        <f>IF(VALUE(RIGHT(T$1,LEN(T$1)-1))&lt;=$B31,INDEX('Ingredients(Full)'!$A$1:$AA$140,MATCH(Score!$A31,'Ingredients(Full)'!$A$1:$A$140,0),MATCH(Score!T$1,'Ingredients(Full)'!$A$1:$AA$1,0)),"")</f>
        <v/>
      </c>
      <c r="U31" t="str">
        <f>IF(VALUE(RIGHT(U$1,LEN(U$1)-1))&lt;=$B31,INDEX('Ingredients(Full)'!$A$1:$AA$140,MATCH(Score!$A31,'Ingredients(Full)'!$A$1:$A$140,0),MATCH(Score!U$1,'Ingredients(Full)'!$A$1:$AA$1,0)),"")</f>
        <v/>
      </c>
      <c r="V31" t="str">
        <f>IF(VALUE(RIGHT(V$1,LEN(V$1)-1))&lt;=$B31,INDEX('Ingredients(Full)'!$A$1:$AA$140,MATCH(Score!$A31,'Ingredients(Full)'!$A$1:$A$140,0),MATCH(Score!V$1,'Ingredients(Full)'!$A$1:$AA$1,0)),"")</f>
        <v/>
      </c>
      <c r="W31" t="str">
        <f>IF(VALUE(RIGHT(W$1,LEN(W$1)-1))&lt;=$B31,INDEX('Ingredients(Full)'!$A$1:$AA$140,MATCH(Score!$A31,'Ingredients(Full)'!$A$1:$A$140,0),MATCH(Score!W$1,'Ingredients(Full)'!$A$1:$AA$1,0)),"")</f>
        <v/>
      </c>
      <c r="X31" t="str">
        <f>IF(VALUE(RIGHT(X$1,LEN(X$1)-1))&lt;=$B31,INDEX('Ingredients(Full)'!$A$1:$AA$140,MATCH(Score!$A31,'Ingredients(Full)'!$A$1:$A$140,0),MATCH(Score!X$1,'Ingredients(Full)'!$A$1:$AA$1,0)),"")</f>
        <v/>
      </c>
      <c r="Y31" t="str">
        <f>IF(VALUE(RIGHT(Y$1,LEN(Y$1)-1))&lt;=$B31,INDEX('Ingredients(Full)'!$A$1:$AA$140,MATCH(Score!$A31,'Ingredients(Full)'!$A$1:$A$140,0),MATCH(Score!Y$1,'Ingredients(Full)'!$A$1:$AA$1,0)),"")</f>
        <v/>
      </c>
      <c r="Z31" t="str">
        <f>IF(VALUE(RIGHT(Z$1,LEN(Z$1)-1))&lt;=$B31,INDEX('Ingredients(Full)'!$A$1:$AA$140,MATCH(Score!$A31,'Ingredients(Full)'!$A$1:$A$140,0),MATCH(Score!Z$1,'Ingredients(Full)'!$A$1:$AA$1,0)),"")</f>
        <v/>
      </c>
      <c r="AA31" t="str">
        <f>IF(VALUE(RIGHT(AA$1,LEN(AA$1)-1))&lt;=$B31,INDEX('Ingredients(Full)'!$A$1:$AA$140,MATCH(Score!$A31,'Ingredients(Full)'!$A$1:$A$140,0),MATCH(Score!AA$1,'Ingredients(Full)'!$A$1:$AA$1,0)),"")</f>
        <v/>
      </c>
      <c r="AB31">
        <f>IFERROR(IF(VLOOKUP($D31,Sheet3!$A$1:'Sheet3'!$K$222,MATCH("Challenge",Sheet3!$A$1:'Sheet3'!$K$1,0),FALSE)&gt;=1,IFERROR(IF(VLOOKUP($D31,Sheet3!$A$1:'Sheet3'!$K$222,MATCH("Blue",Sheet3!$A$1:$K$1,0),FALSE)&gt;0,VLOOKUP($D31,Sheet3!$A$1:'Sheet3'!$K$222,MATCH("Blue",Sheet3!$A$1:$K$1,0),FALSE)*3,IF(VLOOKUP($D31,Sheet3!$A$1:'Sheet3'!$K$222,MATCH("Purple",Sheet3!$A$1:$K$1,0),FALSE)&gt;0,VLOOKUP($D31,Sheet3!$A$1:'Sheet3'!$K$222,MATCH("Purple",Sheet3!$A$1:$K$1,0),FALSE)*4,IF(VLOOKUP($D31,Sheet3!$A$1:'Sheet3'!$K$222,MATCH("Green",Sheet3!$A$1:$K$1,0),FALSE)&gt;0,VLOOKUP($D31,Sheet3!$A$1:'Sheet3'!$K$222,MATCH("Green",Sheet3!$A$1:$K$1,0),FALSE)*2,IF(VLOOKUP($D31,Sheet3!$A$1:'Sheet3'!$K$222,MATCH("White",Sheet3!$A$1:$K$1,0),FALSE)&gt;0,VLOOKUP($D31,Sheet3!$A$1:'Sheet3'!$K$222,MATCH("White",Sheet3!$A$1:$K$1,0),FALSE),IF(VLOOKUP($D31,Sheet3!$A$1:'Sheet3'!$K$222,MATCH("Yellow",Sheet3!$A$1:$K$1,0),FALSE)&gt;0,VLOOKUP($D31,Sheet3!$A$1:'Sheet3'!$K$222,MATCH("Yellow",Sheet3!$A$1:$K$1,0),FALSE)*2.5,0))))),0)/VLOOKUP($D31,Sheet3!$A$1:'Sheet3'!$K$222,MATCH("Challenge",Sheet3!$A$1:'Sheet3'!$K$1,0),FALSE),IFERROR(IF(VLOOKUP($D31,Sheet3!$A$1:'Sheet3'!$K$222,MATCH("Blue",Sheet3!$A$1:$K$1,0),FALSE)&gt;0,VLOOKUP($D31,Sheet3!$A$1:'Sheet3'!$K$222,MATCH("Blue",Sheet3!$A$1:$K$1,0),FALSE)*3,IF(VLOOKUP($D31,Sheet3!$A$1:'Sheet3'!$K$222,MATCH("Purple",Sheet3!$A$1:$K$1,0),FALSE)&gt;0,VLOOKUP($D31,Sheet3!$A$1:'Sheet3'!$K$222,MATCH("Purple",Sheet3!$A$1:$K$1,0),FALSE)*4,IF(VLOOKUP($D31,Sheet3!$A$1:'Sheet3'!$K$222,MATCH("Green",Sheet3!$A$1:$K$1,0),FALSE)&gt;0,VLOOKUP($D31,Sheet3!$A$1:'Sheet3'!$K$222,MATCH("Green",Sheet3!$A$1:$K$1,0),FALSE)*2,IF(VLOOKUP($D31,Sheet3!$A$1:'Sheet3'!$K$222,MATCH("White",Sheet3!$A$1:$K$1,0),FALSE)&gt;0,VLOOKUP($D31,Sheet3!$A$1:'Sheet3'!$K$222,MATCH("White",Sheet3!$A$1:$K$1,0),FALSE),IF(VLOOKUP($D31,Sheet3!$A$1:'Sheet3'!$K$222,MATCH("Yellow",Sheet3!$A$1:$K$1,0),FALSE)&gt;0,VLOOKUP($D31,Sheet3!$A$1:'Sheet3'!$K$222,MATCH("Yellow",Sheet3!$A$1:$K$1,0),FALSE)*2.5,0))))),0)),0)+IFERROR(IF(VLOOKUP($E31,Sheet3!$A$1:'Sheet3'!$K$222,MATCH("Challenge",Sheet3!$A$1:'Sheet3'!$K$1,0),FALSE)&gt;=1,IFERROR(IF(VLOOKUP($E31,Sheet3!$A$1:'Sheet3'!$K$222,MATCH("Blue",Sheet3!$A$1:$K$1,0),FALSE)&gt;0,VLOOKUP($E31,Sheet3!$A$1:'Sheet3'!$K$222,MATCH("Blue",Sheet3!$A$1:$K$1,0),FALSE)*3,IF(VLOOKUP($E31,Sheet3!$A$1:'Sheet3'!$K$222,MATCH("Purple",Sheet3!$A$1:$K$1,0),FALSE)&gt;0,VLOOKUP($E31,Sheet3!$A$1:'Sheet3'!$K$222,MATCH("Purple",Sheet3!$A$1:$K$1,0),FALSE)*4,IF(VLOOKUP($E31,Sheet3!$A$1:'Sheet3'!$K$222,MATCH("Green",Sheet3!$A$1:$K$1,0),FALSE)&gt;0,VLOOKUP($E31,Sheet3!$A$1:'Sheet3'!$K$222,MATCH("Green",Sheet3!$A$1:$K$1,0),FALSE)*2,IF(VLOOKUP($E31,Sheet3!$A$1:'Sheet3'!$K$222,MATCH("White",Sheet3!$A$1:$K$1,0),FALSE)&gt;0,VLOOKUP($E31,Sheet3!$A$1:'Sheet3'!$K$222,MATCH("White",Sheet3!$A$1:$K$1,0),FALSE),IF(VLOOKUP($E31,Sheet3!$A$1:'Sheet3'!$K$222,MATCH("Yellow",Sheet3!$A$1:$K$1,0),FALSE)&gt;0,VLOOKUP($E31,Sheet3!$A$1:'Sheet3'!$K$222,MATCH("Yellow",Sheet3!$A$1:$K$1,0),FALSE)*2.5,0))))),0)/VLOOKUP($E31,Sheet3!$A$1:'Sheet3'!$K$222,MATCH("Challenge",Sheet3!$A$1:'Sheet3'!$K$1,0),FALSE),IFERROR(IF(VLOOKUP($E31,Sheet3!$A$1:'Sheet3'!$K$222,MATCH("Blue",Sheet3!$A$1:$K$1,0),FALSE)&gt;0,VLOOKUP($E31,Sheet3!$A$1:'Sheet3'!$K$222,MATCH("Blue",Sheet3!$A$1:$K$1,0),FALSE)*3,IF(VLOOKUP($E31,Sheet3!$A$1:'Sheet3'!$K$222,MATCH("Purple",Sheet3!$A$1:$K$1,0),FALSE)&gt;0,VLOOKUP($E31,Sheet3!$A$1:'Sheet3'!$K$222,MATCH("Purple",Sheet3!$A$1:$K$1,0),FALSE)*4,IF(VLOOKUP($E31,Sheet3!$A$1:'Sheet3'!$K$222,MATCH("Green",Sheet3!$A$1:$K$1,0),FALSE)&gt;0,VLOOKUP($E31,Sheet3!$A$1:'Sheet3'!$K$222,MATCH("Green",Sheet3!$A$1:$K$1,0),FALSE)*2,IF(VLOOKUP($E31,Sheet3!$A$1:'Sheet3'!$K$222,MATCH("White",Sheet3!$A$1:$K$1,0),FALSE)&gt;0,VLOOKUP($E31,Sheet3!$A$1:'Sheet3'!$K$222,MATCH("White",Sheet3!$A$1:$K$1,0),FALSE),IF(VLOOKUP($E31,Sheet3!$A$1:'Sheet3'!$K$222,MATCH("Yellow",Sheet3!$A$1:$K$1,0),FALSE)&gt;0,VLOOKUP($E31,Sheet3!$A$1:'Sheet3'!$K$222,MATCH("Yellow",Sheet3!$A$1:$K$1,0),FALSE)*2.5,0))))),0)),0)</f>
        <v>2</v>
      </c>
      <c r="AC31">
        <f>IFERROR(IF(VLOOKUP($F31,Sheet3!$A$1:'Sheet3'!$K$222,MATCH("Challenge",Sheet3!$A$1:'Sheet3'!$K$1,0),FALSE)&gt;=1,IFERROR(IF(VLOOKUP($F31,Sheet3!$A$1:'Sheet3'!$K$222,MATCH("Blue",Sheet3!$A$1:$K$1,0),FALSE)&gt;0,VLOOKUP($F31,Sheet3!$A$1:'Sheet3'!$K$222,MATCH("Blue",Sheet3!$A$1:$K$1,0),FALSE)*3,IF(VLOOKUP($F31,Sheet3!$A$1:'Sheet3'!$K$222,MATCH("Purple",Sheet3!$A$1:$K$1,0),FALSE)&gt;0,VLOOKUP($F31,Sheet3!$A$1:'Sheet3'!$K$222,MATCH("Purple",Sheet3!$A$1:$K$1,0),FALSE)*4,IF(VLOOKUP($F31,Sheet3!$A$1:'Sheet3'!$K$222,MATCH("Green",Sheet3!$A$1:$K$1,0),FALSE)&gt;0,VLOOKUP($F31,Sheet3!$A$1:'Sheet3'!$K$222,MATCH("Green",Sheet3!$A$1:$K$1,0),FALSE)*2,IF(VLOOKUP($F31,Sheet3!$A$1:'Sheet3'!$K$222,MATCH("White",Sheet3!$A$1:$K$1,0),FALSE)&gt;0,VLOOKUP($F31,Sheet3!$A$1:'Sheet3'!$K$222,MATCH("White",Sheet3!$A$1:$K$1,0),FALSE),IF(VLOOKUP($F31,Sheet3!$A$1:'Sheet3'!$K$222,MATCH("Yellow",Sheet3!$A$1:$K$1,0),FALSE)&gt;0,VLOOKUP($F31,Sheet3!$A$1:'Sheet3'!$K$222,MATCH("Yellow",Sheet3!$A$1:$K$1,0),FALSE)*5,0))))),0)/VLOOKUP($F31,Sheet3!$A$1:'Sheet3'!$K$222,MATCH("Challenge",Sheet3!$A$1:'Sheet3'!$K$1,0),FALSE),IFERROR(IF(VLOOKUP($F31,Sheet3!$A$1:'Sheet3'!$K$222,MATCH("Blue",Sheet3!$A$1:$K$1,0),FALSE)&gt;0,VLOOKUP($F31,Sheet3!$A$1:'Sheet3'!$K$222,MATCH("Blue",Sheet3!$A$1:$K$1,0),FALSE)*3,IF(VLOOKUP($F31,Sheet3!$A$1:'Sheet3'!$K$222,MATCH("Purple",Sheet3!$A$1:$K$1,0),FALSE)&gt;0,VLOOKUP($F31,Sheet3!$A$1:'Sheet3'!$K$222,MATCH("Purple",Sheet3!$A$1:$K$1,0),FALSE)*4,IF(VLOOKUP($F31,Sheet3!$A$1:'Sheet3'!$K$222,MATCH("Green",Sheet3!$A$1:$K$1,0),FALSE)&gt;0,VLOOKUP($F31,Sheet3!$A$1:'Sheet3'!$K$222,MATCH("Green",Sheet3!$A$1:$K$1,0),FALSE)*2,IF(VLOOKUP($F31,Sheet3!$A$1:'Sheet3'!$K$222,MATCH("White",Sheet3!$A$1:$K$1,0),FALSE)&gt;0,VLOOKUP($F31,Sheet3!$A$1:'Sheet3'!$K$222,MATCH("White",Sheet3!$A$1:$K$1,0),FALSE),IF(VLOOKUP($F31,Sheet3!$A$1:'Sheet3'!$K$222,MATCH("Yellow",Sheet3!$A$1:$K$1,0),FALSE)&gt;0,VLOOKUP($F31,Sheet3!$A$1:'Sheet3'!$K$222,MATCH("Yellow",Sheet3!$A$1:$K$1,0),FALSE)*5,0))))),0)),0)+IFERROR(IF(VLOOKUP($G31,Sheet3!$A$1:'Sheet3'!$K$222,MATCH("Challenge",Sheet3!$A$1:'Sheet3'!$K$1,0),FALSE)&gt;=1,IFERROR(IF(VLOOKUP($G31,Sheet3!$A$1:'Sheet3'!$K$222,MATCH("Blue",Sheet3!$A$1:$K$1,0),FALSE)&gt;0,VLOOKUP($G31,Sheet3!$A$1:'Sheet3'!$K$222,MATCH("Blue",Sheet3!$A$1:$K$1,0),FALSE)*3,IF(VLOOKUP($G31,Sheet3!$A$1:'Sheet3'!$K$222,MATCH("Purple",Sheet3!$A$1:$K$1,0),FALSE)&gt;0,VLOOKUP($G31,Sheet3!$A$1:'Sheet3'!$K$222,MATCH("Purple",Sheet3!$A$1:$K$1,0),FALSE)*4,IF(VLOOKUP($G31,Sheet3!$A$1:'Sheet3'!$K$222,MATCH("Green",Sheet3!$A$1:$K$1,0),FALSE)&gt;0,VLOOKUP($G31,Sheet3!$A$1:'Sheet3'!$K$222,MATCH("Green",Sheet3!$A$1:$K$1,0),FALSE)*2,IF(VLOOKUP($G31,Sheet3!$A$1:'Sheet3'!$K$222,MATCH("White",Sheet3!$A$1:$K$1,0),FALSE)&gt;0,VLOOKUP($G31,Sheet3!$A$1:'Sheet3'!$K$222,MATCH("White",Sheet3!$A$1:$K$1,0),FALSE),IF(VLOOKUP($G31,Sheet3!$A$1:'Sheet3'!$K$222,MATCH("Yellow",Sheet3!$A$1:$K$1,0),FALSE)&gt;0,VLOOKUP($G31,Sheet3!$A$1:'Sheet3'!$K$222,MATCH("Yellow",Sheet3!$A$1:$K$1,0),FALSE)*5,0))))),0)/VLOOKUP($G31,Sheet3!$A$1:'Sheet3'!$K$222,MATCH("Challenge",Sheet3!$A$1:'Sheet3'!$K$1,0),FALSE),IFERROR(IF(VLOOKUP($G31,Sheet3!$A$1:'Sheet3'!$K$222,MATCH("Blue",Sheet3!$A$1:$K$1,0),FALSE)&gt;0,VLOOKUP($G31,Sheet3!$A$1:'Sheet3'!$K$222,MATCH("Blue",Sheet3!$A$1:$K$1,0),FALSE)*3,IF(VLOOKUP($G31,Sheet3!$A$1:'Sheet3'!$K$222,MATCH("Purple",Sheet3!$A$1:$K$1,0),FALSE)&gt;0,VLOOKUP($G31,Sheet3!$A$1:'Sheet3'!$K$222,MATCH("Purple",Sheet3!$A$1:$K$1,0),FALSE)*4,IF(VLOOKUP($G31,Sheet3!$A$1:'Sheet3'!$K$222,MATCH("Green",Sheet3!$A$1:$K$1,0),FALSE)&gt;0,VLOOKUP($G31,Sheet3!$A$1:'Sheet3'!$K$222,MATCH("Green",Sheet3!$A$1:$K$1,0),FALSE)*2,IF(VLOOKUP($G31,Sheet3!$A$1:'Sheet3'!$K$222,MATCH("White",Sheet3!$A$1:$K$1,0),FALSE)&gt;0,VLOOKUP($G31,Sheet3!$A$1:'Sheet3'!$K$222,MATCH("White",Sheet3!$A$1:$K$1,0),FALSE),IF(VLOOKUP($G31,Sheet3!$A$1:'Sheet3'!$K$222,MATCH("Yellow",Sheet3!$A$1:$K$1,0),FALSE)&gt;0,VLOOKUP($G31,Sheet3!$A$1:'Sheet3'!$K$222,MATCH("Yellow",Sheet3!$A$1:$K$1,0),FALSE)*5,0))))),0)),0)</f>
        <v>1</v>
      </c>
      <c r="AD31">
        <f>IFERROR(IF(VLOOKUP($H31,Sheet3!$A$1:'Sheet3'!$K$222,MATCH("Challenge",Sheet3!$A$1:'Sheet3'!$K$1,0),FALSE)&gt;=1,IFERROR(IF(VLOOKUP($H31,Sheet3!$A$1:'Sheet3'!$K$222,MATCH("Blue",Sheet3!$A$1:$K$1,0),FALSE)&gt;0,VLOOKUP($H31,Sheet3!$A$1:'Sheet3'!$K$222,MATCH("Blue",Sheet3!$A$1:$K$1,0),FALSE)*3,IF(VLOOKUP($H31,Sheet3!$A$1:'Sheet3'!$K$222,MATCH("Purple",Sheet3!$A$1:$K$1,0),FALSE)&gt;0,VLOOKUP($H31,Sheet3!$A$1:'Sheet3'!$K$222,MATCH("Purple",Sheet3!$A$1:$K$1,0),FALSE)*4,IF(VLOOKUP($H31,Sheet3!$A$1:'Sheet3'!$K$222,MATCH("Green",Sheet3!$A$1:$K$1,0),FALSE)&gt;0,VLOOKUP($H31,Sheet3!$A$1:'Sheet3'!$K$222,MATCH("Green",Sheet3!$A$1:$K$1,0),FALSE)*2,IF(VLOOKUP($H31,Sheet3!$A$1:'Sheet3'!$K$222,MATCH("White",Sheet3!$A$1:$K$1,0),FALSE)&gt;0,VLOOKUP($H31,Sheet3!$A$1:'Sheet3'!$K$222,MATCH("White",Sheet3!$A$1:$K$1,0),FALSE),IF(VLOOKUP($H31,Sheet3!$A$1:'Sheet3'!$K$222,MATCH("Yellow",Sheet3!$A$1:$K$1,0),FALSE)&gt;0,VLOOKUP($H31,Sheet3!$A$1:'Sheet3'!$K$222,MATCH("Yellow",Sheet3!$A$1:$K$1,0),FALSE)*5,0))))),0)/VLOOKUP($H31,Sheet3!$A$1:'Sheet3'!$K$222,MATCH("Challenge",Sheet3!$A$1:'Sheet3'!$K$1,0),FALSE),IFERROR(IF(VLOOKUP($H31,Sheet3!$A$1:'Sheet3'!$K$222,MATCH("Blue",Sheet3!$A$1:$K$1,0),FALSE)&gt;0,VLOOKUP($H31,Sheet3!$A$1:'Sheet3'!$K$222,MATCH("Blue",Sheet3!$A$1:$K$1,0),FALSE)*3,IF(VLOOKUP($H31,Sheet3!$A$1:'Sheet3'!$K$222,MATCH("Purple",Sheet3!$A$1:$K$1,0),FALSE)&gt;0,VLOOKUP($H31,Sheet3!$A$1:'Sheet3'!$K$222,MATCH("Purple",Sheet3!$A$1:$K$1,0),FALSE)*4,IF(VLOOKUP($H31,Sheet3!$A$1:'Sheet3'!$K$222,MATCH("Green",Sheet3!$A$1:$K$1,0),FALSE)&gt;0,VLOOKUP($H31,Sheet3!$A$1:'Sheet3'!$K$222,MATCH("Green",Sheet3!$A$1:$K$1,0),FALSE)*2,IF(VLOOKUP($H31,Sheet3!$A$1:'Sheet3'!$K$222,MATCH("White",Sheet3!$A$1:$K$1,0),FALSE)&gt;0,VLOOKUP($H31,Sheet3!$A$1:'Sheet3'!$K$222,MATCH("White",Sheet3!$A$1:$K$1,0),FALSE),IF(VLOOKUP($H31,Sheet3!$A$1:'Sheet3'!$K$222,MATCH("Yellow",Sheet3!$A$1:$K$1,0),FALSE)&gt;0,VLOOKUP($H31,Sheet3!$A$1:'Sheet3'!$K$222,MATCH("Yellow",Sheet3!$A$1:$K$1,0),FALSE)*5,0))))),0)),0)+IFERROR(IF(VLOOKUP($I31,Sheet3!$A$1:'Sheet3'!$K$222,MATCH("Challenge",Sheet3!$A$1:'Sheet3'!$K$1,0),FALSE)&gt;=1,IFERROR(IF(VLOOKUP($I31,Sheet3!$A$1:'Sheet3'!$K$222,MATCH("Blue",Sheet3!$A$1:$K$1,0),FALSE)&gt;0,VLOOKUP($I31,Sheet3!$A$1:'Sheet3'!$K$222,MATCH("Blue",Sheet3!$A$1:$K$1,0),FALSE)*3,IF(VLOOKUP($I31,Sheet3!$A$1:'Sheet3'!$K$222,MATCH("Purple",Sheet3!$A$1:$K$1,0),FALSE)&gt;0,VLOOKUP($I31,Sheet3!$A$1:'Sheet3'!$K$222,MATCH("Purple",Sheet3!$A$1:$K$1,0),FALSE)*4,IF(VLOOKUP($I31,Sheet3!$A$1:'Sheet3'!$K$222,MATCH("Green",Sheet3!$A$1:$K$1,0),FALSE)&gt;0,VLOOKUP($I31,Sheet3!$A$1:'Sheet3'!$K$222,MATCH("Green",Sheet3!$A$1:$K$1,0),FALSE)*2,IF(VLOOKUP($I31,Sheet3!$A$1:'Sheet3'!$K$222,MATCH("White",Sheet3!$A$1:$K$1,0),FALSE)&gt;0,VLOOKUP($I31,Sheet3!$A$1:'Sheet3'!$K$222,MATCH("White",Sheet3!$A$1:$K$1,0),FALSE),IF(VLOOKUP($I31,Sheet3!$A$1:'Sheet3'!$K$222,MATCH("Yellow",Sheet3!$A$1:$K$1,0),FALSE)&gt;0,VLOOKUP($I31,Sheet3!$A$1:'Sheet3'!$K$222,MATCH("Yellow",Sheet3!$A$1:$K$1,0),FALSE)*5,0))))),0)/VLOOKUP($I31,Sheet3!$A$1:'Sheet3'!$K$222,MATCH("Challenge",Sheet3!$A$1:'Sheet3'!$K$1,0),FALSE),IFERROR(IF(VLOOKUP($I31,Sheet3!$A$1:'Sheet3'!$K$222,MATCH("Blue",Sheet3!$A$1:$K$1,0),FALSE)&gt;0,VLOOKUP($I31,Sheet3!$A$1:'Sheet3'!$K$222,MATCH("Blue",Sheet3!$A$1:$K$1,0),FALSE)*3,IF(VLOOKUP($I31,Sheet3!$A$1:'Sheet3'!$K$222,MATCH("Purple",Sheet3!$A$1:$K$1,0),FALSE)&gt;0,VLOOKUP($I31,Sheet3!$A$1:'Sheet3'!$K$222,MATCH("Purple",Sheet3!$A$1:$K$1,0),FALSE)*4,IF(VLOOKUP($I31,Sheet3!$A$1:'Sheet3'!$K$222,MATCH("Green",Sheet3!$A$1:$K$1,0),FALSE)&gt;0,VLOOKUP($I31,Sheet3!$A$1:'Sheet3'!$K$222,MATCH("Green",Sheet3!$A$1:$K$1,0),FALSE)*2,IF(VLOOKUP($I31,Sheet3!$A$1:'Sheet3'!$K$222,MATCH("White",Sheet3!$A$1:$K$1,0),FALSE)&gt;0,VLOOKUP($I31,Sheet3!$A$1:'Sheet3'!$K$222,MATCH("White",Sheet3!$A$1:$K$1,0),FALSE),IF(VLOOKUP($I31,Sheet3!$A$1:'Sheet3'!$K$222,MATCH("Yellow",Sheet3!$A$1:$K$1,0),FALSE)&gt;0,VLOOKUP($I31,Sheet3!$A$1:'Sheet3'!$K$222,MATCH("Yellow",Sheet3!$A$1:$K$1,0),FALSE)*5,0))))),0)),0)</f>
        <v>0</v>
      </c>
      <c r="AE31">
        <f>IFERROR(IF(VLOOKUP($J31,Sheet3!$A$1:'Sheet3'!$K$222,MATCH("Challenge",Sheet3!$A$1:'Sheet3'!$K$1,0),FALSE)&gt;=1,IFERROR(IF(VLOOKUP($J31,Sheet3!$A$1:'Sheet3'!$K$222,MATCH("Blue",Sheet3!$A$1:$K$1,0),FALSE)&gt;0,VLOOKUP($J31,Sheet3!$A$1:'Sheet3'!$K$222,MATCH("Blue",Sheet3!$A$1:$K$1,0),FALSE)*3,IF(VLOOKUP($J31,Sheet3!$A$1:'Sheet3'!$K$222,MATCH("Purple",Sheet3!$A$1:$K$1,0),FALSE)&gt;0,VLOOKUP($J31,Sheet3!$A$1:'Sheet3'!$K$222,MATCH("Purple",Sheet3!$A$1:$K$1,0),FALSE)*4,IF(VLOOKUP($J31,Sheet3!$A$1:'Sheet3'!$K$222,MATCH("Green",Sheet3!$A$1:$K$1,0),FALSE)&gt;0,VLOOKUP($J31,Sheet3!$A$1:'Sheet3'!$K$222,MATCH("Green",Sheet3!$A$1:$K$1,0),FALSE)*2,IF(VLOOKUP($J31,Sheet3!$A$1:'Sheet3'!$K$222,MATCH("White",Sheet3!$A$1:$K$1,0),FALSE)&gt;0,VLOOKUP($J31,Sheet3!$A$1:'Sheet3'!$K$222,MATCH("White",Sheet3!$A$1:$K$1,0),FALSE),IF(VLOOKUP($J31,Sheet3!$A$1:'Sheet3'!$K$222,MATCH("Yellow",Sheet3!$A$1:$K$1,0),FALSE)&gt;0,VLOOKUP($J31,Sheet3!$A$1:'Sheet3'!$K$222,MATCH("Yellow",Sheet3!$A$1:$K$1,0),FALSE)*5,0))))),0)/VLOOKUP($J31,Sheet3!$A$1:'Sheet3'!$K$222,MATCH("Challenge",Sheet3!$A$1:'Sheet3'!$K$1,0),FALSE),IFERROR(IF(VLOOKUP($J31,Sheet3!$A$1:'Sheet3'!$K$222,MATCH("Blue",Sheet3!$A$1:$K$1,0),FALSE)&gt;0,VLOOKUP($J31,Sheet3!$A$1:'Sheet3'!$K$222,MATCH("Blue",Sheet3!$A$1:$K$1,0),FALSE)*3,IF(VLOOKUP($J31,Sheet3!$A$1:'Sheet3'!$K$222,MATCH("Purple",Sheet3!$A$1:$K$1,0),FALSE)&gt;0,VLOOKUP($J31,Sheet3!$A$1:'Sheet3'!$K$222,MATCH("Purple",Sheet3!$A$1:$K$1,0),FALSE)*4,IF(VLOOKUP($J31,Sheet3!$A$1:'Sheet3'!$K$222,MATCH("Green",Sheet3!$A$1:$K$1,0),FALSE)&gt;0,VLOOKUP($J31,Sheet3!$A$1:'Sheet3'!$K$222,MATCH("Green",Sheet3!$A$1:$K$1,0),FALSE)*2,IF(VLOOKUP($J31,Sheet3!$A$1:'Sheet3'!$K$222,MATCH("White",Sheet3!$A$1:$K$1,0),FALSE)&gt;0,VLOOKUP($J31,Sheet3!$A$1:'Sheet3'!$K$222,MATCH("White",Sheet3!$A$1:$K$1,0),FALSE),IF(VLOOKUP($J31,Sheet3!$A$1:'Sheet3'!$K$222,MATCH("Yellow",Sheet3!$A$1:$K$1,0),FALSE)&gt;0,VLOOKUP($J31,Sheet3!$A$1:'Sheet3'!$K$222,MATCH("Yellow",Sheet3!$A$1:$K$1,0),FALSE)*5,0))))),0)),0)+IFERROR(IF(VLOOKUP($K31,Sheet3!$A$1:'Sheet3'!$K$222,MATCH("Challenge",Sheet3!$A$1:'Sheet3'!$K$1,0),FALSE)&gt;=1,IFERROR(IF(VLOOKUP($K31,Sheet3!$A$1:'Sheet3'!$K$222,MATCH("Blue",Sheet3!$A$1:$K$1,0),FALSE)&gt;0,VLOOKUP($K31,Sheet3!$A$1:'Sheet3'!$K$222,MATCH("Blue",Sheet3!$A$1:$K$1,0),FALSE)*3,IF(VLOOKUP($K31,Sheet3!$A$1:'Sheet3'!$K$222,MATCH("Purple",Sheet3!$A$1:$K$1,0),FALSE)&gt;0,VLOOKUP($K31,Sheet3!$A$1:'Sheet3'!$K$222,MATCH("Purple",Sheet3!$A$1:$K$1,0),FALSE)*4,IF(VLOOKUP($K31,Sheet3!$A$1:'Sheet3'!$K$222,MATCH("Green",Sheet3!$A$1:$K$1,0),FALSE)&gt;0,VLOOKUP($K31,Sheet3!$A$1:'Sheet3'!$K$222,MATCH("Green",Sheet3!$A$1:$K$1,0),FALSE)*2,IF(VLOOKUP($K31,Sheet3!$A$1:'Sheet3'!$K$222,MATCH("White",Sheet3!$A$1:$K$1,0),FALSE)&gt;0,VLOOKUP($K31,Sheet3!$A$1:'Sheet3'!$K$222,MATCH("White",Sheet3!$A$1:$K$1,0),FALSE),IF(VLOOKUP($K31,Sheet3!$A$1:'Sheet3'!$K$222,MATCH("Yellow",Sheet3!$A$1:$K$1,0),FALSE)&gt;0,VLOOKUP($K31,Sheet3!$A$1:'Sheet3'!$K$222,MATCH("Yellow",Sheet3!$A$1:$K$1,0),FALSE)*5,0))))),0)/VLOOKUP($K31,Sheet3!$A$1:'Sheet3'!$K$222,MATCH("Challenge",Sheet3!$A$1:'Sheet3'!$K$1,0),FALSE),IFERROR(IF(VLOOKUP($K31,Sheet3!$A$1:'Sheet3'!$K$222,MATCH("Blue",Sheet3!$A$1:$K$1,0),FALSE)&gt;0,VLOOKUP($K31,Sheet3!$A$1:'Sheet3'!$K$222,MATCH("Blue",Sheet3!$A$1:$K$1,0),FALSE)*3,IF(VLOOKUP($K31,Sheet3!$A$1:'Sheet3'!$K$222,MATCH("Purple",Sheet3!$A$1:$K$1,0),FALSE)&gt;0,VLOOKUP($K31,Sheet3!$A$1:'Sheet3'!$K$222,MATCH("Purple",Sheet3!$A$1:$K$1,0),FALSE)*4,IF(VLOOKUP($K31,Sheet3!$A$1:'Sheet3'!$K$222,MATCH("Green",Sheet3!$A$1:$K$1,0),FALSE)&gt;0,VLOOKUP($K31,Sheet3!$A$1:'Sheet3'!$K$222,MATCH("Green",Sheet3!$A$1:$K$1,0),FALSE)*2,IF(VLOOKUP($K31,Sheet3!$A$1:'Sheet3'!$K$222,MATCH("White",Sheet3!$A$1:$K$1,0),FALSE)&gt;0,VLOOKUP($K31,Sheet3!$A$1:'Sheet3'!$K$222,MATCH("White",Sheet3!$A$1:$K$1,0),FALSE),IF(VLOOKUP($K31,Sheet3!$A$1:'Sheet3'!$K$222,MATCH("Yellow",Sheet3!$A$1:$K$1,0),FALSE)&gt;0,VLOOKUP($K31,Sheet3!$A$1:'Sheet3'!$K$222,MATCH("Yellow",Sheet3!$A$1:$K$1,0),FALSE)*5,0))))),0)),0)</f>
        <v>0</v>
      </c>
      <c r="AF31">
        <f>IFERROR(IF(VLOOKUP($L31,Sheet3!$A$1:'Sheet3'!$K$222,MATCH("Challenge",Sheet3!$A$1:'Sheet3'!$K$1,0),FALSE)&gt;=1,IFERROR(IF(VLOOKUP($L31,Sheet3!$A$1:'Sheet3'!$K$222,MATCH("Blue",Sheet3!$A$1:$K$1,0),FALSE)&gt;0,VLOOKUP($L31,Sheet3!$A$1:'Sheet3'!$K$222,MATCH("Blue",Sheet3!$A$1:$K$1,0),FALSE)*3,IF(VLOOKUP($L31,Sheet3!$A$1:'Sheet3'!$K$222,MATCH("Purple",Sheet3!$A$1:$K$1,0),FALSE)&gt;0,VLOOKUP($L31,Sheet3!$A$1:'Sheet3'!$K$222,MATCH("Purple",Sheet3!$A$1:$K$1,0),FALSE)*4,IF(VLOOKUP($L31,Sheet3!$A$1:'Sheet3'!$K$222,MATCH("Green",Sheet3!$A$1:$K$1,0),FALSE)&gt;0,VLOOKUP($L31,Sheet3!$A$1:'Sheet3'!$K$222,MATCH("Green",Sheet3!$A$1:$K$1,0),FALSE)*2,IF(VLOOKUP($L31,Sheet3!$A$1:'Sheet3'!$K$222,MATCH("White",Sheet3!$A$1:$K$1,0),FALSE)&gt;0,VLOOKUP($L31,Sheet3!$A$1:'Sheet3'!$K$222,MATCH("White",Sheet3!$A$1:$K$1,0),FALSE),IF(VLOOKUP($L31,Sheet3!$A$1:'Sheet3'!$K$222,MATCH("Yellow",Sheet3!$A$1:$K$1,0),FALSE)&gt;0,VLOOKUP($L31,Sheet3!$A$1:'Sheet3'!$K$222,MATCH("Yellow",Sheet3!$A$1:$K$1,0),FALSE)*5,0))))),0)/VLOOKUP($L31,Sheet3!$A$1:'Sheet3'!$K$222,MATCH("Challenge",Sheet3!$A$1:'Sheet3'!$K$1,0),FALSE),IFERROR(IF(VLOOKUP($L31,Sheet3!$A$1:'Sheet3'!$K$222,MATCH("Blue",Sheet3!$A$1:$K$1,0),FALSE)&gt;0,VLOOKUP($L31,Sheet3!$A$1:'Sheet3'!$K$222,MATCH("Blue",Sheet3!$A$1:$K$1,0),FALSE)*3,IF(VLOOKUP($L31,Sheet3!$A$1:'Sheet3'!$K$222,MATCH("Purple",Sheet3!$A$1:$K$1,0),FALSE)&gt;0,VLOOKUP($L31,Sheet3!$A$1:'Sheet3'!$K$222,MATCH("Purple",Sheet3!$A$1:$K$1,0),FALSE)*4,IF(VLOOKUP($L31,Sheet3!$A$1:'Sheet3'!$K$222,MATCH("Green",Sheet3!$A$1:$K$1,0),FALSE)&gt;0,VLOOKUP($L31,Sheet3!$A$1:'Sheet3'!$K$222,MATCH("Green",Sheet3!$A$1:$K$1,0),FALSE)*2,IF(VLOOKUP($L31,Sheet3!$A$1:'Sheet3'!$K$222,MATCH("White",Sheet3!$A$1:$K$1,0),FALSE)&gt;0,VLOOKUP($L31,Sheet3!$A$1:'Sheet3'!$K$222,MATCH("White",Sheet3!$A$1:$K$1,0),FALSE),IF(VLOOKUP($L31,Sheet3!$A$1:'Sheet3'!$K$222,MATCH("Yellow",Sheet3!$A$1:$K$1,0),FALSE)&gt;0,VLOOKUP($L31,Sheet3!$A$1:'Sheet3'!$K$222,MATCH("Yellow",Sheet3!$A$1:$K$1,0),FALSE)*5,0))))),0)),0)+IFERROR(IF(VLOOKUP($M31,Sheet3!$A$1:'Sheet3'!$K$222,MATCH("Challenge",Sheet3!$A$1:'Sheet3'!$K$1,0),FALSE)&gt;=1,IFERROR(IF(VLOOKUP($M31,Sheet3!$A$1:'Sheet3'!$K$222,MATCH("Blue",Sheet3!$A$1:$K$1,0),FALSE)&gt;0,VLOOKUP($M31,Sheet3!$A$1:'Sheet3'!$K$222,MATCH("Blue",Sheet3!$A$1:$K$1,0),FALSE)*3,IF(VLOOKUP($M31,Sheet3!$A$1:'Sheet3'!$K$222,MATCH("Purple",Sheet3!$A$1:$K$1,0),FALSE)&gt;0,VLOOKUP($M31,Sheet3!$A$1:'Sheet3'!$K$222,MATCH("Purple",Sheet3!$A$1:$K$1,0),FALSE)*4,IF(VLOOKUP($M31,Sheet3!$A$1:'Sheet3'!$K$222,MATCH("Green",Sheet3!$A$1:$K$1,0),FALSE)&gt;0,VLOOKUP($M31,Sheet3!$A$1:'Sheet3'!$K$222,MATCH("Green",Sheet3!$A$1:$K$1,0),FALSE)*2,IF(VLOOKUP($M31,Sheet3!$A$1:'Sheet3'!$K$222,MATCH("White",Sheet3!$A$1:$K$1,0),FALSE)&gt;0,VLOOKUP($M31,Sheet3!$A$1:'Sheet3'!$K$222,MATCH("White",Sheet3!$A$1:$K$1,0),FALSE),IF(VLOOKUP($M31,Sheet3!$A$1:'Sheet3'!$K$222,MATCH("Yellow",Sheet3!$A$1:$K$1,0),FALSE)&gt;0,VLOOKUP($M31,Sheet3!$A$1:'Sheet3'!$K$222,MATCH("Yellow",Sheet3!$A$1:$K$1,0),FALSE)*5,0))))),0)/VLOOKUP($M31,Sheet3!$A$1:'Sheet3'!$K$222,MATCH("Challenge",Sheet3!$A$1:'Sheet3'!$K$1,0),FALSE),IFERROR(IF(VLOOKUP($M31,Sheet3!$A$1:'Sheet3'!$K$222,MATCH("Blue",Sheet3!$A$1:$K$1,0),FALSE)&gt;0,VLOOKUP($M31,Sheet3!$A$1:'Sheet3'!$K$222,MATCH("Blue",Sheet3!$A$1:$K$1,0),FALSE)*3,IF(VLOOKUP($M31,Sheet3!$A$1:'Sheet3'!$K$222,MATCH("Purple",Sheet3!$A$1:$K$1,0),FALSE)&gt;0,VLOOKUP($M31,Sheet3!$A$1:'Sheet3'!$K$222,MATCH("Purple",Sheet3!$A$1:$K$1,0),FALSE)*4,IF(VLOOKUP($M31,Sheet3!$A$1:'Sheet3'!$K$222,MATCH("Green",Sheet3!$A$1:$K$1,0),FALSE)&gt;0,VLOOKUP($M31,Sheet3!$A$1:'Sheet3'!$K$222,MATCH("Green",Sheet3!$A$1:$K$1,0),FALSE)*2,IF(VLOOKUP($M31,Sheet3!$A$1:'Sheet3'!$K$222,MATCH("White",Sheet3!$A$1:$K$1,0),FALSE)&gt;0,VLOOKUP($M31,Sheet3!$A$1:'Sheet3'!$K$222,MATCH("White",Sheet3!$A$1:$K$1,0),FALSE),IF(VLOOKUP($M31,Sheet3!$A$1:'Sheet3'!$K$222,MATCH("Yellow",Sheet3!$A$1:$K$1,0),FALSE)&gt;0,VLOOKUP($M31,Sheet3!$A$1:'Sheet3'!$K$222,MATCH("Yellow",Sheet3!$A$1:$K$1,0),FALSE)*5,0))))),0)),0)</f>
        <v>0</v>
      </c>
      <c r="AG31">
        <f>IFERROR(IF(VLOOKUP($N31,Sheet3!$A$1:'Sheet3'!$K$222,MATCH("Challenge",Sheet3!$A$1:'Sheet3'!$K$1,0),FALSE)&gt;=1,IFERROR(IF(VLOOKUP($N31,Sheet3!$A$1:'Sheet3'!$K$222,MATCH("Blue",Sheet3!$A$1:$K$1,0),FALSE)&gt;0,VLOOKUP($N31,Sheet3!$A$1:'Sheet3'!$K$222,MATCH("Blue",Sheet3!$A$1:$K$1,0),FALSE)*3,IF(VLOOKUP($N31,Sheet3!$A$1:'Sheet3'!$K$222,MATCH("Purple",Sheet3!$A$1:$K$1,0),FALSE)&gt;0,VLOOKUP($N31,Sheet3!$A$1:'Sheet3'!$K$222,MATCH("Purple",Sheet3!$A$1:$K$1,0),FALSE)*4,IF(VLOOKUP($N31,Sheet3!$A$1:'Sheet3'!$K$222,MATCH("Green",Sheet3!$A$1:$K$1,0),FALSE)&gt;0,VLOOKUP($N31,Sheet3!$A$1:'Sheet3'!$K$222,MATCH("Green",Sheet3!$A$1:$K$1,0),FALSE)*2,IF(VLOOKUP($N31,Sheet3!$A$1:'Sheet3'!$K$222,MATCH("White",Sheet3!$A$1:$K$1,0),FALSE)&gt;0,VLOOKUP($N31,Sheet3!$A$1:'Sheet3'!$K$222,MATCH("White",Sheet3!$A$1:$K$1,0),FALSE),IF(VLOOKUP($N31,Sheet3!$A$1:'Sheet3'!$K$222,MATCH("Yellow",Sheet3!$A$1:$K$1,0),FALSE)&gt;0,VLOOKUP($N31,Sheet3!$A$1:'Sheet3'!$K$222,MATCH("Yellow",Sheet3!$A$1:$K$1,0),FALSE)*5,0))))),0)/VLOOKUP($N31,Sheet3!$A$1:'Sheet3'!$K$222,MATCH("Challenge",Sheet3!$A$1:'Sheet3'!$K$1,0),FALSE),IFERROR(IF(VLOOKUP($N31,Sheet3!$A$1:'Sheet3'!$K$222,MATCH("Blue",Sheet3!$A$1:$K$1,0),FALSE)&gt;0,VLOOKUP($N31,Sheet3!$A$1:'Sheet3'!$K$222,MATCH("Blue",Sheet3!$A$1:$K$1,0),FALSE)*3,IF(VLOOKUP($N31,Sheet3!$A$1:'Sheet3'!$K$222,MATCH("Purple",Sheet3!$A$1:$K$1,0),FALSE)&gt;0,VLOOKUP($N31,Sheet3!$A$1:'Sheet3'!$K$222,MATCH("Purple",Sheet3!$A$1:$K$1,0),FALSE)*4,IF(VLOOKUP($N31,Sheet3!$A$1:'Sheet3'!$K$222,MATCH("Green",Sheet3!$A$1:$K$1,0),FALSE)&gt;0,VLOOKUP($N31,Sheet3!$A$1:'Sheet3'!$K$222,MATCH("Green",Sheet3!$A$1:$K$1,0),FALSE)*2,IF(VLOOKUP($N31,Sheet3!$A$1:'Sheet3'!$K$222,MATCH("White",Sheet3!$A$1:$K$1,0),FALSE)&gt;0,VLOOKUP($N31,Sheet3!$A$1:'Sheet3'!$K$222,MATCH("White",Sheet3!$A$1:$K$1,0),FALSE),IF(VLOOKUP($N31,Sheet3!$A$1:'Sheet3'!$K$222,MATCH("Yellow",Sheet3!$A$1:$K$1,0),FALSE)&gt;0,VLOOKUP($N31,Sheet3!$A$1:'Sheet3'!$K$222,MATCH("Yellow",Sheet3!$A$1:$K$1,0),FALSE)*5,0))))),0)),0)+IFERROR(IF(VLOOKUP($O31,Sheet3!$A$1:'Sheet3'!$K$222,MATCH("Challenge",Sheet3!$A$1:'Sheet3'!$K$1,0),FALSE)&gt;=1,IFERROR(IF(VLOOKUP($O31,Sheet3!$A$1:'Sheet3'!$K$222,MATCH("Blue",Sheet3!$A$1:$K$1,0),FALSE)&gt;0,VLOOKUP($O31,Sheet3!$A$1:'Sheet3'!$K$222,MATCH("Blue",Sheet3!$A$1:$K$1,0),FALSE)*3,IF(VLOOKUP($O31,Sheet3!$A$1:'Sheet3'!$K$222,MATCH("Purple",Sheet3!$A$1:$K$1,0),FALSE)&gt;0,VLOOKUP($O31,Sheet3!$A$1:'Sheet3'!$K$222,MATCH("Purple",Sheet3!$A$1:$K$1,0),FALSE)*4,IF(VLOOKUP($O31,Sheet3!$A$1:'Sheet3'!$K$222,MATCH("Green",Sheet3!$A$1:$K$1,0),FALSE)&gt;0,VLOOKUP($O31,Sheet3!$A$1:'Sheet3'!$K$222,MATCH("Green",Sheet3!$A$1:$K$1,0),FALSE)*2,IF(VLOOKUP($O31,Sheet3!$A$1:'Sheet3'!$K$222,MATCH("White",Sheet3!$A$1:$K$1,0),FALSE)&gt;0,VLOOKUP($O31,Sheet3!$A$1:'Sheet3'!$K$222,MATCH("White",Sheet3!$A$1:$K$1,0),FALSE),IF(VLOOKUP($O31,Sheet3!$A$1:'Sheet3'!$K$222,MATCH("Yellow",Sheet3!$A$1:$K$1,0),FALSE)&gt;0,VLOOKUP($O31,Sheet3!$A$1:'Sheet3'!$K$222,MATCH("Yellow",Sheet3!$A$1:$K$1,0),FALSE)*5,0))))),0)/VLOOKUP($O31,Sheet3!$A$1:'Sheet3'!$K$222,MATCH("Challenge",Sheet3!$A$1:'Sheet3'!$K$1,0),FALSE),IFERROR(IF(VLOOKUP($O31,Sheet3!$A$1:'Sheet3'!$K$222,MATCH("Blue",Sheet3!$A$1:$K$1,0),FALSE)&gt;0,VLOOKUP($O31,Sheet3!$A$1:'Sheet3'!$K$222,MATCH("Blue",Sheet3!$A$1:$K$1,0),FALSE)*3,IF(VLOOKUP($O31,Sheet3!$A$1:'Sheet3'!$K$222,MATCH("Purple",Sheet3!$A$1:$K$1,0),FALSE)&gt;0,VLOOKUP($O31,Sheet3!$A$1:'Sheet3'!$K$222,MATCH("Purple",Sheet3!$A$1:$K$1,0),FALSE)*4,IF(VLOOKUP($O31,Sheet3!$A$1:'Sheet3'!$K$222,MATCH("Green",Sheet3!$A$1:$K$1,0),FALSE)&gt;0,VLOOKUP($O31,Sheet3!$A$1:'Sheet3'!$K$222,MATCH("Green",Sheet3!$A$1:$K$1,0),FALSE)*2,IF(VLOOKUP($O31,Sheet3!$A$1:'Sheet3'!$K$222,MATCH("White",Sheet3!$A$1:$K$1,0),FALSE)&gt;0,VLOOKUP($O31,Sheet3!$A$1:'Sheet3'!$K$222,MATCH("White",Sheet3!$A$1:$K$1,0),FALSE),IF(VLOOKUP($O31,Sheet3!$A$1:'Sheet3'!$K$222,MATCH("Yellow",Sheet3!$A$1:$K$1,0),FALSE)&gt;0,VLOOKUP($O31,Sheet3!$A$1:'Sheet3'!$K$222,MATCH("Yellow",Sheet3!$A$1:$K$1,0),FALSE)*5,0))))),0)),0)</f>
        <v>0</v>
      </c>
      <c r="AH31">
        <f>VLOOKUP($D31,Sheet3!$A$1:'Sheet3'!$K$222,4,FALSE)</f>
        <v>0</v>
      </c>
      <c r="AI31">
        <f>VLOOKUP($D31,Sheet3!$A$1:'Sheet3'!$K$222,5,FALSE)</f>
        <v>0</v>
      </c>
    </row>
    <row r="32" spans="1:35" x14ac:dyDescent="0.25">
      <c r="A32" t="s">
        <v>131</v>
      </c>
      <c r="B32">
        <f>INDEX('Ingredients(Full)'!$A$1:$AA$180,MATCH(Score!$A32,'Ingredients(Full)'!$A$1:$A$180,0),MATCH(Score!B$1,'Ingredients(Full)'!$A$1:$AA$1,0))</f>
        <v>2</v>
      </c>
      <c r="C32">
        <f t="shared" si="0"/>
        <v>2</v>
      </c>
      <c r="D32" t="str">
        <f>IF(D$1&lt;=$B32,INDEX('Ingredients(Full)'!$A$1:$AA$180,MATCH(Score!$A32,'Ingredients(Full)'!$A$1:$A$180,0),MATCH(Score!D$1,'Ingredients(Full)'!$A$1:$AA$1,0)),"")</f>
        <v>Mk 1 Fabritech Data Pad</v>
      </c>
      <c r="E32" t="str">
        <f>IF(E$1&lt;=$B32,INDEX('Ingredients(Full)'!$A$1:$AA$140,MATCH(Score!$A32,'Ingredients(Full)'!$A$1:$A$140,0),MATCH(Score!E$1,'Ingredients(Full)'!$A$1:$AA$1,0)),"")</f>
        <v>Mk 1 Loronar Power Cell</v>
      </c>
      <c r="F32" t="str">
        <f>IF(F$1&lt;=$B32,INDEX('Ingredients(Full)'!$A$1:$AA$140,MATCH(Score!$A32,'Ingredients(Full)'!$A$1:$A$140,0),MATCH(Score!F$1,'Ingredients(Full)'!$A$1:$AA$1,0)),"")</f>
        <v/>
      </c>
      <c r="G32" t="str">
        <f>IF(G$1&lt;=$B32,INDEX('Ingredients(Full)'!$A$1:$AA$140,MATCH(Score!$A32,'Ingredients(Full)'!$A$1:$A$140,0),MATCH(Score!G$1,'Ingredients(Full)'!$A$1:$AA$1,0)),"")</f>
        <v/>
      </c>
      <c r="H32" t="str">
        <f>IF(H$1&lt;=$B32,INDEX('Ingredients(Full)'!$A$1:$AA$140,MATCH(Score!$A32,'Ingredients(Full)'!$A$1:$A$140,0),MATCH(Score!H$1,'Ingredients(Full)'!$A$1:$AA$1,0)),"")</f>
        <v/>
      </c>
      <c r="I32" t="str">
        <f>IF(I$1&lt;=$B32,INDEX('Ingredients(Full)'!$A$1:$AA$140,MATCH(Score!$A32,'Ingredients(Full)'!$A$1:$A$140,0),MATCH(Score!I$1,'Ingredients(Full)'!$A$1:$AA$1,0)),"")</f>
        <v/>
      </c>
      <c r="J32" t="str">
        <f>IF(J$1&lt;=$B32,INDEX('Ingredients(Full)'!$A$1:$AA$140,MATCH(Score!$A32,'Ingredients(Full)'!$A$1:$A$140,0),MATCH(Score!J$1,'Ingredients(Full)'!$A$1:$AA$1,0)),"")</f>
        <v/>
      </c>
      <c r="K32" t="str">
        <f>IF(K$1&lt;=$B32,INDEX('Ingredients(Full)'!$A$1:$AA$140,MATCH(Score!$A32,'Ingredients(Full)'!$A$1:$A$140,0),MATCH(Score!K$1,'Ingredients(Full)'!$A$1:$AA$1,0)),"")</f>
        <v/>
      </c>
      <c r="L32" t="str">
        <f>IF(L$1&lt;=$B32,INDEX('Ingredients(Full)'!$A$1:$AA$140,MATCH(Score!$A32,'Ingredients(Full)'!$A$1:$A$140,0),MATCH(Score!L$1,'Ingredients(Full)'!$A$1:$AA$1,0)),"")</f>
        <v/>
      </c>
      <c r="M32" t="str">
        <f>IF(M$1&lt;=$B32,INDEX('Ingredients(Full)'!$A$1:$AA$140,MATCH(Score!$A32,'Ingredients(Full)'!$A$1:$A$140,0),MATCH(Score!M$1,'Ingredients(Full)'!$A$1:$AA$1,0)),"")</f>
        <v/>
      </c>
      <c r="N32" t="str">
        <f>IF(N$1&lt;=$B32,INDEX('Ingredients(Full)'!$A$1:$AA$140,MATCH(Score!$A32,'Ingredients(Full)'!$A$1:$A$140,0),MATCH(Score!N$1,'Ingredients(Full)'!$A$1:$AA$1,0)),"")</f>
        <v/>
      </c>
      <c r="O32" t="str">
        <f>IF(O$1&lt;=$B32,INDEX('Ingredients(Full)'!$A$1:$AA$140,MATCH(Score!$A32,'Ingredients(Full)'!$A$1:$A$140,0),MATCH(Score!O$1,'Ingredients(Full)'!$A$1:$AA$1,0)),"")</f>
        <v/>
      </c>
      <c r="P32">
        <f>IF(VALUE(RIGHT(P$1,LEN(P$1)-1))&lt;=$B32,INDEX('Ingredients(Full)'!$A$1:$AA$140,MATCH(Score!$A32,'Ingredients(Full)'!$A$1:$A$140,0),MATCH(Score!P$1,'Ingredients(Full)'!$A$1:$AA$1,0)),"")</f>
        <v>1</v>
      </c>
      <c r="Q32">
        <f>IF(VALUE(RIGHT(Q$1,LEN(Q$1)-1))&lt;=$B32,INDEX('Ingredients(Full)'!$A$1:$AA$140,MATCH(Score!$A32,'Ingredients(Full)'!$A$1:$A$140,0),MATCH(Score!Q$1,'Ingredients(Full)'!$A$1:$AA$1,0)),"")</f>
        <v>2</v>
      </c>
      <c r="R32" t="str">
        <f>IF(VALUE(RIGHT(R$1,LEN(R$1)-1))&lt;=$B32,INDEX('Ingredients(Full)'!$A$1:$AA$140,MATCH(Score!$A32,'Ingredients(Full)'!$A$1:$A$140,0),MATCH(Score!R$1,'Ingredients(Full)'!$A$1:$AA$1,0)),"")</f>
        <v/>
      </c>
      <c r="S32" t="str">
        <f>IF(VALUE(RIGHT(S$1,LEN(S$1)-1))&lt;=$B32,INDEX('Ingredients(Full)'!$A$1:$AA$140,MATCH(Score!$A32,'Ingredients(Full)'!$A$1:$A$140,0),MATCH(Score!S$1,'Ingredients(Full)'!$A$1:$AA$1,0)),"")</f>
        <v/>
      </c>
      <c r="T32" t="str">
        <f>IF(VALUE(RIGHT(T$1,LEN(T$1)-1))&lt;=$B32,INDEX('Ingredients(Full)'!$A$1:$AA$140,MATCH(Score!$A32,'Ingredients(Full)'!$A$1:$A$140,0),MATCH(Score!T$1,'Ingredients(Full)'!$A$1:$AA$1,0)),"")</f>
        <v/>
      </c>
      <c r="U32" t="str">
        <f>IF(VALUE(RIGHT(U$1,LEN(U$1)-1))&lt;=$B32,INDEX('Ingredients(Full)'!$A$1:$AA$140,MATCH(Score!$A32,'Ingredients(Full)'!$A$1:$A$140,0),MATCH(Score!U$1,'Ingredients(Full)'!$A$1:$AA$1,0)),"")</f>
        <v/>
      </c>
      <c r="V32" t="str">
        <f>IF(VALUE(RIGHT(V$1,LEN(V$1)-1))&lt;=$B32,INDEX('Ingredients(Full)'!$A$1:$AA$140,MATCH(Score!$A32,'Ingredients(Full)'!$A$1:$A$140,0),MATCH(Score!V$1,'Ingredients(Full)'!$A$1:$AA$1,0)),"")</f>
        <v/>
      </c>
      <c r="W32" t="str">
        <f>IF(VALUE(RIGHT(W$1,LEN(W$1)-1))&lt;=$B32,INDEX('Ingredients(Full)'!$A$1:$AA$140,MATCH(Score!$A32,'Ingredients(Full)'!$A$1:$A$140,0),MATCH(Score!W$1,'Ingredients(Full)'!$A$1:$AA$1,0)),"")</f>
        <v/>
      </c>
      <c r="X32" t="str">
        <f>IF(VALUE(RIGHT(X$1,LEN(X$1)-1))&lt;=$B32,INDEX('Ingredients(Full)'!$A$1:$AA$140,MATCH(Score!$A32,'Ingredients(Full)'!$A$1:$A$140,0),MATCH(Score!X$1,'Ingredients(Full)'!$A$1:$AA$1,0)),"")</f>
        <v/>
      </c>
      <c r="Y32" t="str">
        <f>IF(VALUE(RIGHT(Y$1,LEN(Y$1)-1))&lt;=$B32,INDEX('Ingredients(Full)'!$A$1:$AA$140,MATCH(Score!$A32,'Ingredients(Full)'!$A$1:$A$140,0),MATCH(Score!Y$1,'Ingredients(Full)'!$A$1:$AA$1,0)),"")</f>
        <v/>
      </c>
      <c r="Z32" t="str">
        <f>IF(VALUE(RIGHT(Z$1,LEN(Z$1)-1))&lt;=$B32,INDEX('Ingredients(Full)'!$A$1:$AA$140,MATCH(Score!$A32,'Ingredients(Full)'!$A$1:$A$140,0),MATCH(Score!Z$1,'Ingredients(Full)'!$A$1:$AA$1,0)),"")</f>
        <v/>
      </c>
      <c r="AA32" t="str">
        <f>IF(VALUE(RIGHT(AA$1,LEN(AA$1)-1))&lt;=$B32,INDEX('Ingredients(Full)'!$A$1:$AA$140,MATCH(Score!$A32,'Ingredients(Full)'!$A$1:$A$140,0),MATCH(Score!AA$1,'Ingredients(Full)'!$A$1:$AA$1,0)),"")</f>
        <v/>
      </c>
      <c r="AB32">
        <f>IFERROR(IF(VLOOKUP($D32,Sheet3!$A$1:'Sheet3'!$K$222,MATCH("Challenge",Sheet3!$A$1:'Sheet3'!$K$1,0),FALSE)&gt;=1,IFERROR(IF(VLOOKUP($D32,Sheet3!$A$1:'Sheet3'!$K$222,MATCH("Blue",Sheet3!$A$1:$K$1,0),FALSE)&gt;0,VLOOKUP($D32,Sheet3!$A$1:'Sheet3'!$K$222,MATCH("Blue",Sheet3!$A$1:$K$1,0),FALSE)*3,IF(VLOOKUP($D32,Sheet3!$A$1:'Sheet3'!$K$222,MATCH("Purple",Sheet3!$A$1:$K$1,0),FALSE)&gt;0,VLOOKUP($D32,Sheet3!$A$1:'Sheet3'!$K$222,MATCH("Purple",Sheet3!$A$1:$K$1,0),FALSE)*4,IF(VLOOKUP($D32,Sheet3!$A$1:'Sheet3'!$K$222,MATCH("Green",Sheet3!$A$1:$K$1,0),FALSE)&gt;0,VLOOKUP($D32,Sheet3!$A$1:'Sheet3'!$K$222,MATCH("Green",Sheet3!$A$1:$K$1,0),FALSE)*2,IF(VLOOKUP($D32,Sheet3!$A$1:'Sheet3'!$K$222,MATCH("White",Sheet3!$A$1:$K$1,0),FALSE)&gt;0,VLOOKUP($D32,Sheet3!$A$1:'Sheet3'!$K$222,MATCH("White",Sheet3!$A$1:$K$1,0),FALSE),IF(VLOOKUP($D32,Sheet3!$A$1:'Sheet3'!$K$222,MATCH("Yellow",Sheet3!$A$1:$K$1,0),FALSE)&gt;0,VLOOKUP($D32,Sheet3!$A$1:'Sheet3'!$K$222,MATCH("Yellow",Sheet3!$A$1:$K$1,0),FALSE)*2.5,0))))),0)/VLOOKUP($D32,Sheet3!$A$1:'Sheet3'!$K$222,MATCH("Challenge",Sheet3!$A$1:'Sheet3'!$K$1,0),FALSE),IFERROR(IF(VLOOKUP($D32,Sheet3!$A$1:'Sheet3'!$K$222,MATCH("Blue",Sheet3!$A$1:$K$1,0),FALSE)&gt;0,VLOOKUP($D32,Sheet3!$A$1:'Sheet3'!$K$222,MATCH("Blue",Sheet3!$A$1:$K$1,0),FALSE)*3,IF(VLOOKUP($D32,Sheet3!$A$1:'Sheet3'!$K$222,MATCH("Purple",Sheet3!$A$1:$K$1,0),FALSE)&gt;0,VLOOKUP($D32,Sheet3!$A$1:'Sheet3'!$K$222,MATCH("Purple",Sheet3!$A$1:$K$1,0),FALSE)*4,IF(VLOOKUP($D32,Sheet3!$A$1:'Sheet3'!$K$222,MATCH("Green",Sheet3!$A$1:$K$1,0),FALSE)&gt;0,VLOOKUP($D32,Sheet3!$A$1:'Sheet3'!$K$222,MATCH("Green",Sheet3!$A$1:$K$1,0),FALSE)*2,IF(VLOOKUP($D32,Sheet3!$A$1:'Sheet3'!$K$222,MATCH("White",Sheet3!$A$1:$K$1,0),FALSE)&gt;0,VLOOKUP($D32,Sheet3!$A$1:'Sheet3'!$K$222,MATCH("White",Sheet3!$A$1:$K$1,0),FALSE),IF(VLOOKUP($D32,Sheet3!$A$1:'Sheet3'!$K$222,MATCH("Yellow",Sheet3!$A$1:$K$1,0),FALSE)&gt;0,VLOOKUP($D32,Sheet3!$A$1:'Sheet3'!$K$222,MATCH("Yellow",Sheet3!$A$1:$K$1,0),FALSE)*2.5,0))))),0)),0)+IFERROR(IF(VLOOKUP($E32,Sheet3!$A$1:'Sheet3'!$K$222,MATCH("Challenge",Sheet3!$A$1:'Sheet3'!$K$1,0),FALSE)&gt;=1,IFERROR(IF(VLOOKUP($E32,Sheet3!$A$1:'Sheet3'!$K$222,MATCH("Blue",Sheet3!$A$1:$K$1,0),FALSE)&gt;0,VLOOKUP($E32,Sheet3!$A$1:'Sheet3'!$K$222,MATCH("Blue",Sheet3!$A$1:$K$1,0),FALSE)*3,IF(VLOOKUP($E32,Sheet3!$A$1:'Sheet3'!$K$222,MATCH("Purple",Sheet3!$A$1:$K$1,0),FALSE)&gt;0,VLOOKUP($E32,Sheet3!$A$1:'Sheet3'!$K$222,MATCH("Purple",Sheet3!$A$1:$K$1,0),FALSE)*4,IF(VLOOKUP($E32,Sheet3!$A$1:'Sheet3'!$K$222,MATCH("Green",Sheet3!$A$1:$K$1,0),FALSE)&gt;0,VLOOKUP($E32,Sheet3!$A$1:'Sheet3'!$K$222,MATCH("Green",Sheet3!$A$1:$K$1,0),FALSE)*2,IF(VLOOKUP($E32,Sheet3!$A$1:'Sheet3'!$K$222,MATCH("White",Sheet3!$A$1:$K$1,0),FALSE)&gt;0,VLOOKUP($E32,Sheet3!$A$1:'Sheet3'!$K$222,MATCH("White",Sheet3!$A$1:$K$1,0),FALSE),IF(VLOOKUP($E32,Sheet3!$A$1:'Sheet3'!$K$222,MATCH("Yellow",Sheet3!$A$1:$K$1,0),FALSE)&gt;0,VLOOKUP($E32,Sheet3!$A$1:'Sheet3'!$K$222,MATCH("Yellow",Sheet3!$A$1:$K$1,0),FALSE)*2.5,0))))),0)/VLOOKUP($E32,Sheet3!$A$1:'Sheet3'!$K$222,MATCH("Challenge",Sheet3!$A$1:'Sheet3'!$K$1,0),FALSE),IFERROR(IF(VLOOKUP($E32,Sheet3!$A$1:'Sheet3'!$K$222,MATCH("Blue",Sheet3!$A$1:$K$1,0),FALSE)&gt;0,VLOOKUP($E32,Sheet3!$A$1:'Sheet3'!$K$222,MATCH("Blue",Sheet3!$A$1:$K$1,0),FALSE)*3,IF(VLOOKUP($E32,Sheet3!$A$1:'Sheet3'!$K$222,MATCH("Purple",Sheet3!$A$1:$K$1,0),FALSE)&gt;0,VLOOKUP($E32,Sheet3!$A$1:'Sheet3'!$K$222,MATCH("Purple",Sheet3!$A$1:$K$1,0),FALSE)*4,IF(VLOOKUP($E32,Sheet3!$A$1:'Sheet3'!$K$222,MATCH("Green",Sheet3!$A$1:$K$1,0),FALSE)&gt;0,VLOOKUP($E32,Sheet3!$A$1:'Sheet3'!$K$222,MATCH("Green",Sheet3!$A$1:$K$1,0),FALSE)*2,IF(VLOOKUP($E32,Sheet3!$A$1:'Sheet3'!$K$222,MATCH("White",Sheet3!$A$1:$K$1,0),FALSE)&gt;0,VLOOKUP($E32,Sheet3!$A$1:'Sheet3'!$K$222,MATCH("White",Sheet3!$A$1:$K$1,0),FALSE),IF(VLOOKUP($E32,Sheet3!$A$1:'Sheet3'!$K$222,MATCH("Yellow",Sheet3!$A$1:$K$1,0),FALSE)&gt;0,VLOOKUP($E32,Sheet3!$A$1:'Sheet3'!$K$222,MATCH("Yellow",Sheet3!$A$1:$K$1,0),FALSE)*2.5,0))))),0)),0)</f>
        <v>2</v>
      </c>
      <c r="AC32">
        <f>IFERROR(IF(VLOOKUP($F32,Sheet3!$A$1:'Sheet3'!$K$222,MATCH("Challenge",Sheet3!$A$1:'Sheet3'!$K$1,0),FALSE)&gt;=1,IFERROR(IF(VLOOKUP($F32,Sheet3!$A$1:'Sheet3'!$K$222,MATCH("Blue",Sheet3!$A$1:$K$1,0),FALSE)&gt;0,VLOOKUP($F32,Sheet3!$A$1:'Sheet3'!$K$222,MATCH("Blue",Sheet3!$A$1:$K$1,0),FALSE)*3,IF(VLOOKUP($F32,Sheet3!$A$1:'Sheet3'!$K$222,MATCH("Purple",Sheet3!$A$1:$K$1,0),FALSE)&gt;0,VLOOKUP($F32,Sheet3!$A$1:'Sheet3'!$K$222,MATCH("Purple",Sheet3!$A$1:$K$1,0),FALSE)*4,IF(VLOOKUP($F32,Sheet3!$A$1:'Sheet3'!$K$222,MATCH("Green",Sheet3!$A$1:$K$1,0),FALSE)&gt;0,VLOOKUP($F32,Sheet3!$A$1:'Sheet3'!$K$222,MATCH("Green",Sheet3!$A$1:$K$1,0),FALSE)*2,IF(VLOOKUP($F32,Sheet3!$A$1:'Sheet3'!$K$222,MATCH("White",Sheet3!$A$1:$K$1,0),FALSE)&gt;0,VLOOKUP($F32,Sheet3!$A$1:'Sheet3'!$K$222,MATCH("White",Sheet3!$A$1:$K$1,0),FALSE),IF(VLOOKUP($F32,Sheet3!$A$1:'Sheet3'!$K$222,MATCH("Yellow",Sheet3!$A$1:$K$1,0),FALSE)&gt;0,VLOOKUP($F32,Sheet3!$A$1:'Sheet3'!$K$222,MATCH("Yellow",Sheet3!$A$1:$K$1,0),FALSE)*5,0))))),0)/VLOOKUP($F32,Sheet3!$A$1:'Sheet3'!$K$222,MATCH("Challenge",Sheet3!$A$1:'Sheet3'!$K$1,0),FALSE),IFERROR(IF(VLOOKUP($F32,Sheet3!$A$1:'Sheet3'!$K$222,MATCH("Blue",Sheet3!$A$1:$K$1,0),FALSE)&gt;0,VLOOKUP($F32,Sheet3!$A$1:'Sheet3'!$K$222,MATCH("Blue",Sheet3!$A$1:$K$1,0),FALSE)*3,IF(VLOOKUP($F32,Sheet3!$A$1:'Sheet3'!$K$222,MATCH("Purple",Sheet3!$A$1:$K$1,0),FALSE)&gt;0,VLOOKUP($F32,Sheet3!$A$1:'Sheet3'!$K$222,MATCH("Purple",Sheet3!$A$1:$K$1,0),FALSE)*4,IF(VLOOKUP($F32,Sheet3!$A$1:'Sheet3'!$K$222,MATCH("Green",Sheet3!$A$1:$K$1,0),FALSE)&gt;0,VLOOKUP($F32,Sheet3!$A$1:'Sheet3'!$K$222,MATCH("Green",Sheet3!$A$1:$K$1,0),FALSE)*2,IF(VLOOKUP($F32,Sheet3!$A$1:'Sheet3'!$K$222,MATCH("White",Sheet3!$A$1:$K$1,0),FALSE)&gt;0,VLOOKUP($F32,Sheet3!$A$1:'Sheet3'!$K$222,MATCH("White",Sheet3!$A$1:$K$1,0),FALSE),IF(VLOOKUP($F32,Sheet3!$A$1:'Sheet3'!$K$222,MATCH("Yellow",Sheet3!$A$1:$K$1,0),FALSE)&gt;0,VLOOKUP($F32,Sheet3!$A$1:'Sheet3'!$K$222,MATCH("Yellow",Sheet3!$A$1:$K$1,0),FALSE)*5,0))))),0)),0)+IFERROR(IF(VLOOKUP($G32,Sheet3!$A$1:'Sheet3'!$K$222,MATCH("Challenge",Sheet3!$A$1:'Sheet3'!$K$1,0),FALSE)&gt;=1,IFERROR(IF(VLOOKUP($G32,Sheet3!$A$1:'Sheet3'!$K$222,MATCH("Blue",Sheet3!$A$1:$K$1,0),FALSE)&gt;0,VLOOKUP($G32,Sheet3!$A$1:'Sheet3'!$K$222,MATCH("Blue",Sheet3!$A$1:$K$1,0),FALSE)*3,IF(VLOOKUP($G32,Sheet3!$A$1:'Sheet3'!$K$222,MATCH("Purple",Sheet3!$A$1:$K$1,0),FALSE)&gt;0,VLOOKUP($G32,Sheet3!$A$1:'Sheet3'!$K$222,MATCH("Purple",Sheet3!$A$1:$K$1,0),FALSE)*4,IF(VLOOKUP($G32,Sheet3!$A$1:'Sheet3'!$K$222,MATCH("Green",Sheet3!$A$1:$K$1,0),FALSE)&gt;0,VLOOKUP($G32,Sheet3!$A$1:'Sheet3'!$K$222,MATCH("Green",Sheet3!$A$1:$K$1,0),FALSE)*2,IF(VLOOKUP($G32,Sheet3!$A$1:'Sheet3'!$K$222,MATCH("White",Sheet3!$A$1:$K$1,0),FALSE)&gt;0,VLOOKUP($G32,Sheet3!$A$1:'Sheet3'!$K$222,MATCH("White",Sheet3!$A$1:$K$1,0),FALSE),IF(VLOOKUP($G32,Sheet3!$A$1:'Sheet3'!$K$222,MATCH("Yellow",Sheet3!$A$1:$K$1,0),FALSE)&gt;0,VLOOKUP($G32,Sheet3!$A$1:'Sheet3'!$K$222,MATCH("Yellow",Sheet3!$A$1:$K$1,0),FALSE)*5,0))))),0)/VLOOKUP($G32,Sheet3!$A$1:'Sheet3'!$K$222,MATCH("Challenge",Sheet3!$A$1:'Sheet3'!$K$1,0),FALSE),IFERROR(IF(VLOOKUP($G32,Sheet3!$A$1:'Sheet3'!$K$222,MATCH("Blue",Sheet3!$A$1:$K$1,0),FALSE)&gt;0,VLOOKUP($G32,Sheet3!$A$1:'Sheet3'!$K$222,MATCH("Blue",Sheet3!$A$1:$K$1,0),FALSE)*3,IF(VLOOKUP($G32,Sheet3!$A$1:'Sheet3'!$K$222,MATCH("Purple",Sheet3!$A$1:$K$1,0),FALSE)&gt;0,VLOOKUP($G32,Sheet3!$A$1:'Sheet3'!$K$222,MATCH("Purple",Sheet3!$A$1:$K$1,0),FALSE)*4,IF(VLOOKUP($G32,Sheet3!$A$1:'Sheet3'!$K$222,MATCH("Green",Sheet3!$A$1:$K$1,0),FALSE)&gt;0,VLOOKUP($G32,Sheet3!$A$1:'Sheet3'!$K$222,MATCH("Green",Sheet3!$A$1:$K$1,0),FALSE)*2,IF(VLOOKUP($G32,Sheet3!$A$1:'Sheet3'!$K$222,MATCH("White",Sheet3!$A$1:$K$1,0),FALSE)&gt;0,VLOOKUP($G32,Sheet3!$A$1:'Sheet3'!$K$222,MATCH("White",Sheet3!$A$1:$K$1,0),FALSE),IF(VLOOKUP($G32,Sheet3!$A$1:'Sheet3'!$K$222,MATCH("Yellow",Sheet3!$A$1:$K$1,0),FALSE)&gt;0,VLOOKUP($G32,Sheet3!$A$1:'Sheet3'!$K$222,MATCH("Yellow",Sheet3!$A$1:$K$1,0),FALSE)*5,0))))),0)),0)</f>
        <v>0</v>
      </c>
      <c r="AD32">
        <f>IFERROR(IF(VLOOKUP($H32,Sheet3!$A$1:'Sheet3'!$K$222,MATCH("Challenge",Sheet3!$A$1:'Sheet3'!$K$1,0),FALSE)&gt;=1,IFERROR(IF(VLOOKUP($H32,Sheet3!$A$1:'Sheet3'!$K$222,MATCH("Blue",Sheet3!$A$1:$K$1,0),FALSE)&gt;0,VLOOKUP($H32,Sheet3!$A$1:'Sheet3'!$K$222,MATCH("Blue",Sheet3!$A$1:$K$1,0),FALSE)*3,IF(VLOOKUP($H32,Sheet3!$A$1:'Sheet3'!$K$222,MATCH("Purple",Sheet3!$A$1:$K$1,0),FALSE)&gt;0,VLOOKUP($H32,Sheet3!$A$1:'Sheet3'!$K$222,MATCH("Purple",Sheet3!$A$1:$K$1,0),FALSE)*4,IF(VLOOKUP($H32,Sheet3!$A$1:'Sheet3'!$K$222,MATCH("Green",Sheet3!$A$1:$K$1,0),FALSE)&gt;0,VLOOKUP($H32,Sheet3!$A$1:'Sheet3'!$K$222,MATCH("Green",Sheet3!$A$1:$K$1,0),FALSE)*2,IF(VLOOKUP($H32,Sheet3!$A$1:'Sheet3'!$K$222,MATCH("White",Sheet3!$A$1:$K$1,0),FALSE)&gt;0,VLOOKUP($H32,Sheet3!$A$1:'Sheet3'!$K$222,MATCH("White",Sheet3!$A$1:$K$1,0),FALSE),IF(VLOOKUP($H32,Sheet3!$A$1:'Sheet3'!$K$222,MATCH("Yellow",Sheet3!$A$1:$K$1,0),FALSE)&gt;0,VLOOKUP($H32,Sheet3!$A$1:'Sheet3'!$K$222,MATCH("Yellow",Sheet3!$A$1:$K$1,0),FALSE)*5,0))))),0)/VLOOKUP($H32,Sheet3!$A$1:'Sheet3'!$K$222,MATCH("Challenge",Sheet3!$A$1:'Sheet3'!$K$1,0),FALSE),IFERROR(IF(VLOOKUP($H32,Sheet3!$A$1:'Sheet3'!$K$222,MATCH("Blue",Sheet3!$A$1:$K$1,0),FALSE)&gt;0,VLOOKUP($H32,Sheet3!$A$1:'Sheet3'!$K$222,MATCH("Blue",Sheet3!$A$1:$K$1,0),FALSE)*3,IF(VLOOKUP($H32,Sheet3!$A$1:'Sheet3'!$K$222,MATCH("Purple",Sheet3!$A$1:$K$1,0),FALSE)&gt;0,VLOOKUP($H32,Sheet3!$A$1:'Sheet3'!$K$222,MATCH("Purple",Sheet3!$A$1:$K$1,0),FALSE)*4,IF(VLOOKUP($H32,Sheet3!$A$1:'Sheet3'!$K$222,MATCH("Green",Sheet3!$A$1:$K$1,0),FALSE)&gt;0,VLOOKUP($H32,Sheet3!$A$1:'Sheet3'!$K$222,MATCH("Green",Sheet3!$A$1:$K$1,0),FALSE)*2,IF(VLOOKUP($H32,Sheet3!$A$1:'Sheet3'!$K$222,MATCH("White",Sheet3!$A$1:$K$1,0),FALSE)&gt;0,VLOOKUP($H32,Sheet3!$A$1:'Sheet3'!$K$222,MATCH("White",Sheet3!$A$1:$K$1,0),FALSE),IF(VLOOKUP($H32,Sheet3!$A$1:'Sheet3'!$K$222,MATCH("Yellow",Sheet3!$A$1:$K$1,0),FALSE)&gt;0,VLOOKUP($H32,Sheet3!$A$1:'Sheet3'!$K$222,MATCH("Yellow",Sheet3!$A$1:$K$1,0),FALSE)*5,0))))),0)),0)+IFERROR(IF(VLOOKUP($I32,Sheet3!$A$1:'Sheet3'!$K$222,MATCH("Challenge",Sheet3!$A$1:'Sheet3'!$K$1,0),FALSE)&gt;=1,IFERROR(IF(VLOOKUP($I32,Sheet3!$A$1:'Sheet3'!$K$222,MATCH("Blue",Sheet3!$A$1:$K$1,0),FALSE)&gt;0,VLOOKUP($I32,Sheet3!$A$1:'Sheet3'!$K$222,MATCH("Blue",Sheet3!$A$1:$K$1,0),FALSE)*3,IF(VLOOKUP($I32,Sheet3!$A$1:'Sheet3'!$K$222,MATCH("Purple",Sheet3!$A$1:$K$1,0),FALSE)&gt;0,VLOOKUP($I32,Sheet3!$A$1:'Sheet3'!$K$222,MATCH("Purple",Sheet3!$A$1:$K$1,0),FALSE)*4,IF(VLOOKUP($I32,Sheet3!$A$1:'Sheet3'!$K$222,MATCH("Green",Sheet3!$A$1:$K$1,0),FALSE)&gt;0,VLOOKUP($I32,Sheet3!$A$1:'Sheet3'!$K$222,MATCH("Green",Sheet3!$A$1:$K$1,0),FALSE)*2,IF(VLOOKUP($I32,Sheet3!$A$1:'Sheet3'!$K$222,MATCH("White",Sheet3!$A$1:$K$1,0),FALSE)&gt;0,VLOOKUP($I32,Sheet3!$A$1:'Sheet3'!$K$222,MATCH("White",Sheet3!$A$1:$K$1,0),FALSE),IF(VLOOKUP($I32,Sheet3!$A$1:'Sheet3'!$K$222,MATCH("Yellow",Sheet3!$A$1:$K$1,0),FALSE)&gt;0,VLOOKUP($I32,Sheet3!$A$1:'Sheet3'!$K$222,MATCH("Yellow",Sheet3!$A$1:$K$1,0),FALSE)*5,0))))),0)/VLOOKUP($I32,Sheet3!$A$1:'Sheet3'!$K$222,MATCH("Challenge",Sheet3!$A$1:'Sheet3'!$K$1,0),FALSE),IFERROR(IF(VLOOKUP($I32,Sheet3!$A$1:'Sheet3'!$K$222,MATCH("Blue",Sheet3!$A$1:$K$1,0),FALSE)&gt;0,VLOOKUP($I32,Sheet3!$A$1:'Sheet3'!$K$222,MATCH("Blue",Sheet3!$A$1:$K$1,0),FALSE)*3,IF(VLOOKUP($I32,Sheet3!$A$1:'Sheet3'!$K$222,MATCH("Purple",Sheet3!$A$1:$K$1,0),FALSE)&gt;0,VLOOKUP($I32,Sheet3!$A$1:'Sheet3'!$K$222,MATCH("Purple",Sheet3!$A$1:$K$1,0),FALSE)*4,IF(VLOOKUP($I32,Sheet3!$A$1:'Sheet3'!$K$222,MATCH("Green",Sheet3!$A$1:$K$1,0),FALSE)&gt;0,VLOOKUP($I32,Sheet3!$A$1:'Sheet3'!$K$222,MATCH("Green",Sheet3!$A$1:$K$1,0),FALSE)*2,IF(VLOOKUP($I32,Sheet3!$A$1:'Sheet3'!$K$222,MATCH("White",Sheet3!$A$1:$K$1,0),FALSE)&gt;0,VLOOKUP($I32,Sheet3!$A$1:'Sheet3'!$K$222,MATCH("White",Sheet3!$A$1:$K$1,0),FALSE),IF(VLOOKUP($I32,Sheet3!$A$1:'Sheet3'!$K$222,MATCH("Yellow",Sheet3!$A$1:$K$1,0),FALSE)&gt;0,VLOOKUP($I32,Sheet3!$A$1:'Sheet3'!$K$222,MATCH("Yellow",Sheet3!$A$1:$K$1,0),FALSE)*5,0))))),0)),0)</f>
        <v>0</v>
      </c>
      <c r="AE32">
        <f>IFERROR(IF(VLOOKUP($J32,Sheet3!$A$1:'Sheet3'!$K$222,MATCH("Challenge",Sheet3!$A$1:'Sheet3'!$K$1,0),FALSE)&gt;=1,IFERROR(IF(VLOOKUP($J32,Sheet3!$A$1:'Sheet3'!$K$222,MATCH("Blue",Sheet3!$A$1:$K$1,0),FALSE)&gt;0,VLOOKUP($J32,Sheet3!$A$1:'Sheet3'!$K$222,MATCH("Blue",Sheet3!$A$1:$K$1,0),FALSE)*3,IF(VLOOKUP($J32,Sheet3!$A$1:'Sheet3'!$K$222,MATCH("Purple",Sheet3!$A$1:$K$1,0),FALSE)&gt;0,VLOOKUP($J32,Sheet3!$A$1:'Sheet3'!$K$222,MATCH("Purple",Sheet3!$A$1:$K$1,0),FALSE)*4,IF(VLOOKUP($J32,Sheet3!$A$1:'Sheet3'!$K$222,MATCH("Green",Sheet3!$A$1:$K$1,0),FALSE)&gt;0,VLOOKUP($J32,Sheet3!$A$1:'Sheet3'!$K$222,MATCH("Green",Sheet3!$A$1:$K$1,0),FALSE)*2,IF(VLOOKUP($J32,Sheet3!$A$1:'Sheet3'!$K$222,MATCH("White",Sheet3!$A$1:$K$1,0),FALSE)&gt;0,VLOOKUP($J32,Sheet3!$A$1:'Sheet3'!$K$222,MATCH("White",Sheet3!$A$1:$K$1,0),FALSE),IF(VLOOKUP($J32,Sheet3!$A$1:'Sheet3'!$K$222,MATCH("Yellow",Sheet3!$A$1:$K$1,0),FALSE)&gt;0,VLOOKUP($J32,Sheet3!$A$1:'Sheet3'!$K$222,MATCH("Yellow",Sheet3!$A$1:$K$1,0),FALSE)*5,0))))),0)/VLOOKUP($J32,Sheet3!$A$1:'Sheet3'!$K$222,MATCH("Challenge",Sheet3!$A$1:'Sheet3'!$K$1,0),FALSE),IFERROR(IF(VLOOKUP($J32,Sheet3!$A$1:'Sheet3'!$K$222,MATCH("Blue",Sheet3!$A$1:$K$1,0),FALSE)&gt;0,VLOOKUP($J32,Sheet3!$A$1:'Sheet3'!$K$222,MATCH("Blue",Sheet3!$A$1:$K$1,0),FALSE)*3,IF(VLOOKUP($J32,Sheet3!$A$1:'Sheet3'!$K$222,MATCH("Purple",Sheet3!$A$1:$K$1,0),FALSE)&gt;0,VLOOKUP($J32,Sheet3!$A$1:'Sheet3'!$K$222,MATCH("Purple",Sheet3!$A$1:$K$1,0),FALSE)*4,IF(VLOOKUP($J32,Sheet3!$A$1:'Sheet3'!$K$222,MATCH("Green",Sheet3!$A$1:$K$1,0),FALSE)&gt;0,VLOOKUP($J32,Sheet3!$A$1:'Sheet3'!$K$222,MATCH("Green",Sheet3!$A$1:$K$1,0),FALSE)*2,IF(VLOOKUP($J32,Sheet3!$A$1:'Sheet3'!$K$222,MATCH("White",Sheet3!$A$1:$K$1,0),FALSE)&gt;0,VLOOKUP($J32,Sheet3!$A$1:'Sheet3'!$K$222,MATCH("White",Sheet3!$A$1:$K$1,0),FALSE),IF(VLOOKUP($J32,Sheet3!$A$1:'Sheet3'!$K$222,MATCH("Yellow",Sheet3!$A$1:$K$1,0),FALSE)&gt;0,VLOOKUP($J32,Sheet3!$A$1:'Sheet3'!$K$222,MATCH("Yellow",Sheet3!$A$1:$K$1,0),FALSE)*5,0))))),0)),0)+IFERROR(IF(VLOOKUP($K32,Sheet3!$A$1:'Sheet3'!$K$222,MATCH("Challenge",Sheet3!$A$1:'Sheet3'!$K$1,0),FALSE)&gt;=1,IFERROR(IF(VLOOKUP($K32,Sheet3!$A$1:'Sheet3'!$K$222,MATCH("Blue",Sheet3!$A$1:$K$1,0),FALSE)&gt;0,VLOOKUP($K32,Sheet3!$A$1:'Sheet3'!$K$222,MATCH("Blue",Sheet3!$A$1:$K$1,0),FALSE)*3,IF(VLOOKUP($K32,Sheet3!$A$1:'Sheet3'!$K$222,MATCH("Purple",Sheet3!$A$1:$K$1,0),FALSE)&gt;0,VLOOKUP($K32,Sheet3!$A$1:'Sheet3'!$K$222,MATCH("Purple",Sheet3!$A$1:$K$1,0),FALSE)*4,IF(VLOOKUP($K32,Sheet3!$A$1:'Sheet3'!$K$222,MATCH("Green",Sheet3!$A$1:$K$1,0),FALSE)&gt;0,VLOOKUP($K32,Sheet3!$A$1:'Sheet3'!$K$222,MATCH("Green",Sheet3!$A$1:$K$1,0),FALSE)*2,IF(VLOOKUP($K32,Sheet3!$A$1:'Sheet3'!$K$222,MATCH("White",Sheet3!$A$1:$K$1,0),FALSE)&gt;0,VLOOKUP($K32,Sheet3!$A$1:'Sheet3'!$K$222,MATCH("White",Sheet3!$A$1:$K$1,0),FALSE),IF(VLOOKUP($K32,Sheet3!$A$1:'Sheet3'!$K$222,MATCH("Yellow",Sheet3!$A$1:$K$1,0),FALSE)&gt;0,VLOOKUP($K32,Sheet3!$A$1:'Sheet3'!$K$222,MATCH("Yellow",Sheet3!$A$1:$K$1,0),FALSE)*5,0))))),0)/VLOOKUP($K32,Sheet3!$A$1:'Sheet3'!$K$222,MATCH("Challenge",Sheet3!$A$1:'Sheet3'!$K$1,0),FALSE),IFERROR(IF(VLOOKUP($K32,Sheet3!$A$1:'Sheet3'!$K$222,MATCH("Blue",Sheet3!$A$1:$K$1,0),FALSE)&gt;0,VLOOKUP($K32,Sheet3!$A$1:'Sheet3'!$K$222,MATCH("Blue",Sheet3!$A$1:$K$1,0),FALSE)*3,IF(VLOOKUP($K32,Sheet3!$A$1:'Sheet3'!$K$222,MATCH("Purple",Sheet3!$A$1:$K$1,0),FALSE)&gt;0,VLOOKUP($K32,Sheet3!$A$1:'Sheet3'!$K$222,MATCH("Purple",Sheet3!$A$1:$K$1,0),FALSE)*4,IF(VLOOKUP($K32,Sheet3!$A$1:'Sheet3'!$K$222,MATCH("Green",Sheet3!$A$1:$K$1,0),FALSE)&gt;0,VLOOKUP($K32,Sheet3!$A$1:'Sheet3'!$K$222,MATCH("Green",Sheet3!$A$1:$K$1,0),FALSE)*2,IF(VLOOKUP($K32,Sheet3!$A$1:'Sheet3'!$K$222,MATCH("White",Sheet3!$A$1:$K$1,0),FALSE)&gt;0,VLOOKUP($K32,Sheet3!$A$1:'Sheet3'!$K$222,MATCH("White",Sheet3!$A$1:$K$1,0),FALSE),IF(VLOOKUP($K32,Sheet3!$A$1:'Sheet3'!$K$222,MATCH("Yellow",Sheet3!$A$1:$K$1,0),FALSE)&gt;0,VLOOKUP($K32,Sheet3!$A$1:'Sheet3'!$K$222,MATCH("Yellow",Sheet3!$A$1:$K$1,0),FALSE)*5,0))))),0)),0)</f>
        <v>0</v>
      </c>
      <c r="AF32">
        <f>IFERROR(IF(VLOOKUP($L32,Sheet3!$A$1:'Sheet3'!$K$222,MATCH("Challenge",Sheet3!$A$1:'Sheet3'!$K$1,0),FALSE)&gt;=1,IFERROR(IF(VLOOKUP($L32,Sheet3!$A$1:'Sheet3'!$K$222,MATCH("Blue",Sheet3!$A$1:$K$1,0),FALSE)&gt;0,VLOOKUP($L32,Sheet3!$A$1:'Sheet3'!$K$222,MATCH("Blue",Sheet3!$A$1:$K$1,0),FALSE)*3,IF(VLOOKUP($L32,Sheet3!$A$1:'Sheet3'!$K$222,MATCH("Purple",Sheet3!$A$1:$K$1,0),FALSE)&gt;0,VLOOKUP($L32,Sheet3!$A$1:'Sheet3'!$K$222,MATCH("Purple",Sheet3!$A$1:$K$1,0),FALSE)*4,IF(VLOOKUP($L32,Sheet3!$A$1:'Sheet3'!$K$222,MATCH("Green",Sheet3!$A$1:$K$1,0),FALSE)&gt;0,VLOOKUP($L32,Sheet3!$A$1:'Sheet3'!$K$222,MATCH("Green",Sheet3!$A$1:$K$1,0),FALSE)*2,IF(VLOOKUP($L32,Sheet3!$A$1:'Sheet3'!$K$222,MATCH("White",Sheet3!$A$1:$K$1,0),FALSE)&gt;0,VLOOKUP($L32,Sheet3!$A$1:'Sheet3'!$K$222,MATCH("White",Sheet3!$A$1:$K$1,0),FALSE),IF(VLOOKUP($L32,Sheet3!$A$1:'Sheet3'!$K$222,MATCH("Yellow",Sheet3!$A$1:$K$1,0),FALSE)&gt;0,VLOOKUP($L32,Sheet3!$A$1:'Sheet3'!$K$222,MATCH("Yellow",Sheet3!$A$1:$K$1,0),FALSE)*5,0))))),0)/VLOOKUP($L32,Sheet3!$A$1:'Sheet3'!$K$222,MATCH("Challenge",Sheet3!$A$1:'Sheet3'!$K$1,0),FALSE),IFERROR(IF(VLOOKUP($L32,Sheet3!$A$1:'Sheet3'!$K$222,MATCH("Blue",Sheet3!$A$1:$K$1,0),FALSE)&gt;0,VLOOKUP($L32,Sheet3!$A$1:'Sheet3'!$K$222,MATCH("Blue",Sheet3!$A$1:$K$1,0),FALSE)*3,IF(VLOOKUP($L32,Sheet3!$A$1:'Sheet3'!$K$222,MATCH("Purple",Sheet3!$A$1:$K$1,0),FALSE)&gt;0,VLOOKUP($L32,Sheet3!$A$1:'Sheet3'!$K$222,MATCH("Purple",Sheet3!$A$1:$K$1,0),FALSE)*4,IF(VLOOKUP($L32,Sheet3!$A$1:'Sheet3'!$K$222,MATCH("Green",Sheet3!$A$1:$K$1,0),FALSE)&gt;0,VLOOKUP($L32,Sheet3!$A$1:'Sheet3'!$K$222,MATCH("Green",Sheet3!$A$1:$K$1,0),FALSE)*2,IF(VLOOKUP($L32,Sheet3!$A$1:'Sheet3'!$K$222,MATCH("White",Sheet3!$A$1:$K$1,0),FALSE)&gt;0,VLOOKUP($L32,Sheet3!$A$1:'Sheet3'!$K$222,MATCH("White",Sheet3!$A$1:$K$1,0),FALSE),IF(VLOOKUP($L32,Sheet3!$A$1:'Sheet3'!$K$222,MATCH("Yellow",Sheet3!$A$1:$K$1,0),FALSE)&gt;0,VLOOKUP($L32,Sheet3!$A$1:'Sheet3'!$K$222,MATCH("Yellow",Sheet3!$A$1:$K$1,0),FALSE)*5,0))))),0)),0)+IFERROR(IF(VLOOKUP($M32,Sheet3!$A$1:'Sheet3'!$K$222,MATCH("Challenge",Sheet3!$A$1:'Sheet3'!$K$1,0),FALSE)&gt;=1,IFERROR(IF(VLOOKUP($M32,Sheet3!$A$1:'Sheet3'!$K$222,MATCH("Blue",Sheet3!$A$1:$K$1,0),FALSE)&gt;0,VLOOKUP($M32,Sheet3!$A$1:'Sheet3'!$K$222,MATCH("Blue",Sheet3!$A$1:$K$1,0),FALSE)*3,IF(VLOOKUP($M32,Sheet3!$A$1:'Sheet3'!$K$222,MATCH("Purple",Sheet3!$A$1:$K$1,0),FALSE)&gt;0,VLOOKUP($M32,Sheet3!$A$1:'Sheet3'!$K$222,MATCH("Purple",Sheet3!$A$1:$K$1,0),FALSE)*4,IF(VLOOKUP($M32,Sheet3!$A$1:'Sheet3'!$K$222,MATCH("Green",Sheet3!$A$1:$K$1,0),FALSE)&gt;0,VLOOKUP($M32,Sheet3!$A$1:'Sheet3'!$K$222,MATCH("Green",Sheet3!$A$1:$K$1,0),FALSE)*2,IF(VLOOKUP($M32,Sheet3!$A$1:'Sheet3'!$K$222,MATCH("White",Sheet3!$A$1:$K$1,0),FALSE)&gt;0,VLOOKUP($M32,Sheet3!$A$1:'Sheet3'!$K$222,MATCH("White",Sheet3!$A$1:$K$1,0),FALSE),IF(VLOOKUP($M32,Sheet3!$A$1:'Sheet3'!$K$222,MATCH("Yellow",Sheet3!$A$1:$K$1,0),FALSE)&gt;0,VLOOKUP($M32,Sheet3!$A$1:'Sheet3'!$K$222,MATCH("Yellow",Sheet3!$A$1:$K$1,0),FALSE)*5,0))))),0)/VLOOKUP($M32,Sheet3!$A$1:'Sheet3'!$K$222,MATCH("Challenge",Sheet3!$A$1:'Sheet3'!$K$1,0),FALSE),IFERROR(IF(VLOOKUP($M32,Sheet3!$A$1:'Sheet3'!$K$222,MATCH("Blue",Sheet3!$A$1:$K$1,0),FALSE)&gt;0,VLOOKUP($M32,Sheet3!$A$1:'Sheet3'!$K$222,MATCH("Blue",Sheet3!$A$1:$K$1,0),FALSE)*3,IF(VLOOKUP($M32,Sheet3!$A$1:'Sheet3'!$K$222,MATCH("Purple",Sheet3!$A$1:$K$1,0),FALSE)&gt;0,VLOOKUP($M32,Sheet3!$A$1:'Sheet3'!$K$222,MATCH("Purple",Sheet3!$A$1:$K$1,0),FALSE)*4,IF(VLOOKUP($M32,Sheet3!$A$1:'Sheet3'!$K$222,MATCH("Green",Sheet3!$A$1:$K$1,0),FALSE)&gt;0,VLOOKUP($M32,Sheet3!$A$1:'Sheet3'!$K$222,MATCH("Green",Sheet3!$A$1:$K$1,0),FALSE)*2,IF(VLOOKUP($M32,Sheet3!$A$1:'Sheet3'!$K$222,MATCH("White",Sheet3!$A$1:$K$1,0),FALSE)&gt;0,VLOOKUP($M32,Sheet3!$A$1:'Sheet3'!$K$222,MATCH("White",Sheet3!$A$1:$K$1,0),FALSE),IF(VLOOKUP($M32,Sheet3!$A$1:'Sheet3'!$K$222,MATCH("Yellow",Sheet3!$A$1:$K$1,0),FALSE)&gt;0,VLOOKUP($M32,Sheet3!$A$1:'Sheet3'!$K$222,MATCH("Yellow",Sheet3!$A$1:$K$1,0),FALSE)*5,0))))),0)),0)</f>
        <v>0</v>
      </c>
      <c r="AG32">
        <f>IFERROR(IF(VLOOKUP($N32,Sheet3!$A$1:'Sheet3'!$K$222,MATCH("Challenge",Sheet3!$A$1:'Sheet3'!$K$1,0),FALSE)&gt;=1,IFERROR(IF(VLOOKUP($N32,Sheet3!$A$1:'Sheet3'!$K$222,MATCH("Blue",Sheet3!$A$1:$K$1,0),FALSE)&gt;0,VLOOKUP($N32,Sheet3!$A$1:'Sheet3'!$K$222,MATCH("Blue",Sheet3!$A$1:$K$1,0),FALSE)*3,IF(VLOOKUP($N32,Sheet3!$A$1:'Sheet3'!$K$222,MATCH("Purple",Sheet3!$A$1:$K$1,0),FALSE)&gt;0,VLOOKUP($N32,Sheet3!$A$1:'Sheet3'!$K$222,MATCH("Purple",Sheet3!$A$1:$K$1,0),FALSE)*4,IF(VLOOKUP($N32,Sheet3!$A$1:'Sheet3'!$K$222,MATCH("Green",Sheet3!$A$1:$K$1,0),FALSE)&gt;0,VLOOKUP($N32,Sheet3!$A$1:'Sheet3'!$K$222,MATCH("Green",Sheet3!$A$1:$K$1,0),FALSE)*2,IF(VLOOKUP($N32,Sheet3!$A$1:'Sheet3'!$K$222,MATCH("White",Sheet3!$A$1:$K$1,0),FALSE)&gt;0,VLOOKUP($N32,Sheet3!$A$1:'Sheet3'!$K$222,MATCH("White",Sheet3!$A$1:$K$1,0),FALSE),IF(VLOOKUP($N32,Sheet3!$A$1:'Sheet3'!$K$222,MATCH("Yellow",Sheet3!$A$1:$K$1,0),FALSE)&gt;0,VLOOKUP($N32,Sheet3!$A$1:'Sheet3'!$K$222,MATCH("Yellow",Sheet3!$A$1:$K$1,0),FALSE)*5,0))))),0)/VLOOKUP($N32,Sheet3!$A$1:'Sheet3'!$K$222,MATCH("Challenge",Sheet3!$A$1:'Sheet3'!$K$1,0),FALSE),IFERROR(IF(VLOOKUP($N32,Sheet3!$A$1:'Sheet3'!$K$222,MATCH("Blue",Sheet3!$A$1:$K$1,0),FALSE)&gt;0,VLOOKUP($N32,Sheet3!$A$1:'Sheet3'!$K$222,MATCH("Blue",Sheet3!$A$1:$K$1,0),FALSE)*3,IF(VLOOKUP($N32,Sheet3!$A$1:'Sheet3'!$K$222,MATCH("Purple",Sheet3!$A$1:$K$1,0),FALSE)&gt;0,VLOOKUP($N32,Sheet3!$A$1:'Sheet3'!$K$222,MATCH("Purple",Sheet3!$A$1:$K$1,0),FALSE)*4,IF(VLOOKUP($N32,Sheet3!$A$1:'Sheet3'!$K$222,MATCH("Green",Sheet3!$A$1:$K$1,0),FALSE)&gt;0,VLOOKUP($N32,Sheet3!$A$1:'Sheet3'!$K$222,MATCH("Green",Sheet3!$A$1:$K$1,0),FALSE)*2,IF(VLOOKUP($N32,Sheet3!$A$1:'Sheet3'!$K$222,MATCH("White",Sheet3!$A$1:$K$1,0),FALSE)&gt;0,VLOOKUP($N32,Sheet3!$A$1:'Sheet3'!$K$222,MATCH("White",Sheet3!$A$1:$K$1,0),FALSE),IF(VLOOKUP($N32,Sheet3!$A$1:'Sheet3'!$K$222,MATCH("Yellow",Sheet3!$A$1:$K$1,0),FALSE)&gt;0,VLOOKUP($N32,Sheet3!$A$1:'Sheet3'!$K$222,MATCH("Yellow",Sheet3!$A$1:$K$1,0),FALSE)*5,0))))),0)),0)+IFERROR(IF(VLOOKUP($O32,Sheet3!$A$1:'Sheet3'!$K$222,MATCH("Challenge",Sheet3!$A$1:'Sheet3'!$K$1,0),FALSE)&gt;=1,IFERROR(IF(VLOOKUP($O32,Sheet3!$A$1:'Sheet3'!$K$222,MATCH("Blue",Sheet3!$A$1:$K$1,0),FALSE)&gt;0,VLOOKUP($O32,Sheet3!$A$1:'Sheet3'!$K$222,MATCH("Blue",Sheet3!$A$1:$K$1,0),FALSE)*3,IF(VLOOKUP($O32,Sheet3!$A$1:'Sheet3'!$K$222,MATCH("Purple",Sheet3!$A$1:$K$1,0),FALSE)&gt;0,VLOOKUP($O32,Sheet3!$A$1:'Sheet3'!$K$222,MATCH("Purple",Sheet3!$A$1:$K$1,0),FALSE)*4,IF(VLOOKUP($O32,Sheet3!$A$1:'Sheet3'!$K$222,MATCH("Green",Sheet3!$A$1:$K$1,0),FALSE)&gt;0,VLOOKUP($O32,Sheet3!$A$1:'Sheet3'!$K$222,MATCH("Green",Sheet3!$A$1:$K$1,0),FALSE)*2,IF(VLOOKUP($O32,Sheet3!$A$1:'Sheet3'!$K$222,MATCH("White",Sheet3!$A$1:$K$1,0),FALSE)&gt;0,VLOOKUP($O32,Sheet3!$A$1:'Sheet3'!$K$222,MATCH("White",Sheet3!$A$1:$K$1,0),FALSE),IF(VLOOKUP($O32,Sheet3!$A$1:'Sheet3'!$K$222,MATCH("Yellow",Sheet3!$A$1:$K$1,0),FALSE)&gt;0,VLOOKUP($O32,Sheet3!$A$1:'Sheet3'!$K$222,MATCH("Yellow",Sheet3!$A$1:$K$1,0),FALSE)*5,0))))),0)/VLOOKUP($O32,Sheet3!$A$1:'Sheet3'!$K$222,MATCH("Challenge",Sheet3!$A$1:'Sheet3'!$K$1,0),FALSE),IFERROR(IF(VLOOKUP($O32,Sheet3!$A$1:'Sheet3'!$K$222,MATCH("Blue",Sheet3!$A$1:$K$1,0),FALSE)&gt;0,VLOOKUP($O32,Sheet3!$A$1:'Sheet3'!$K$222,MATCH("Blue",Sheet3!$A$1:$K$1,0),FALSE)*3,IF(VLOOKUP($O32,Sheet3!$A$1:'Sheet3'!$K$222,MATCH("Purple",Sheet3!$A$1:$K$1,0),FALSE)&gt;0,VLOOKUP($O32,Sheet3!$A$1:'Sheet3'!$K$222,MATCH("Purple",Sheet3!$A$1:$K$1,0),FALSE)*4,IF(VLOOKUP($O32,Sheet3!$A$1:'Sheet3'!$K$222,MATCH("Green",Sheet3!$A$1:$K$1,0),FALSE)&gt;0,VLOOKUP($O32,Sheet3!$A$1:'Sheet3'!$K$222,MATCH("Green",Sheet3!$A$1:$K$1,0),FALSE)*2,IF(VLOOKUP($O32,Sheet3!$A$1:'Sheet3'!$K$222,MATCH("White",Sheet3!$A$1:$K$1,0),FALSE)&gt;0,VLOOKUP($O32,Sheet3!$A$1:'Sheet3'!$K$222,MATCH("White",Sheet3!$A$1:$K$1,0),FALSE),IF(VLOOKUP($O32,Sheet3!$A$1:'Sheet3'!$K$222,MATCH("Yellow",Sheet3!$A$1:$K$1,0),FALSE)&gt;0,VLOOKUP($O32,Sheet3!$A$1:'Sheet3'!$K$222,MATCH("Yellow",Sheet3!$A$1:$K$1,0),FALSE)*5,0))))),0)),0)</f>
        <v>0</v>
      </c>
      <c r="AH32">
        <f>VLOOKUP($D32,Sheet3!$A$1:'Sheet3'!$K$222,4,FALSE)</f>
        <v>0</v>
      </c>
      <c r="AI32">
        <f>VLOOKUP($D32,Sheet3!$A$1:'Sheet3'!$K$222,5,FALSE)</f>
        <v>0</v>
      </c>
    </row>
    <row r="33" spans="1:35" x14ac:dyDescent="0.25">
      <c r="A33" t="s">
        <v>129</v>
      </c>
      <c r="B33">
        <f>INDEX('Ingredients(Full)'!$A$1:$AA$180,MATCH(Score!$A33,'Ingredients(Full)'!$A$1:$A$180,0),MATCH(Score!B$1,'Ingredients(Full)'!$A$1:$AA$1,0))</f>
        <v>1</v>
      </c>
      <c r="C33">
        <f t="shared" si="0"/>
        <v>1</v>
      </c>
      <c r="D33" t="str">
        <f>IF(D$1&lt;=$B33,INDEX('Ingredients(Full)'!$A$1:$AA$180,MATCH(Score!$A33,'Ingredients(Full)'!$A$1:$A$180,0),MATCH(Score!D$1,'Ingredients(Full)'!$A$1:$AA$1,0)),"")</f>
        <v>Mk 2 BlasTech Weapon Mod</v>
      </c>
      <c r="E33" t="str">
        <f>IF(E$1&lt;=$B33,INDEX('Ingredients(Full)'!$A$1:$AA$140,MATCH(Score!$A33,'Ingredients(Full)'!$A$1:$A$140,0),MATCH(Score!E$1,'Ingredients(Full)'!$A$1:$AA$1,0)),"")</f>
        <v/>
      </c>
      <c r="F33" t="str">
        <f>IF(F$1&lt;=$B33,INDEX('Ingredients(Full)'!$A$1:$AA$140,MATCH(Score!$A33,'Ingredients(Full)'!$A$1:$A$140,0),MATCH(Score!F$1,'Ingredients(Full)'!$A$1:$AA$1,0)),"")</f>
        <v/>
      </c>
      <c r="G33" t="str">
        <f>IF(G$1&lt;=$B33,INDEX('Ingredients(Full)'!$A$1:$AA$140,MATCH(Score!$A33,'Ingredients(Full)'!$A$1:$A$140,0),MATCH(Score!G$1,'Ingredients(Full)'!$A$1:$AA$1,0)),"")</f>
        <v/>
      </c>
      <c r="H33" t="str">
        <f>IF(H$1&lt;=$B33,INDEX('Ingredients(Full)'!$A$1:$AA$140,MATCH(Score!$A33,'Ingredients(Full)'!$A$1:$A$140,0),MATCH(Score!H$1,'Ingredients(Full)'!$A$1:$AA$1,0)),"")</f>
        <v/>
      </c>
      <c r="I33" t="str">
        <f>IF(I$1&lt;=$B33,INDEX('Ingredients(Full)'!$A$1:$AA$140,MATCH(Score!$A33,'Ingredients(Full)'!$A$1:$A$140,0),MATCH(Score!I$1,'Ingredients(Full)'!$A$1:$AA$1,0)),"")</f>
        <v/>
      </c>
      <c r="J33" t="str">
        <f>IF(J$1&lt;=$B33,INDEX('Ingredients(Full)'!$A$1:$AA$140,MATCH(Score!$A33,'Ingredients(Full)'!$A$1:$A$140,0),MATCH(Score!J$1,'Ingredients(Full)'!$A$1:$AA$1,0)),"")</f>
        <v/>
      </c>
      <c r="K33" t="str">
        <f>IF(K$1&lt;=$B33,INDEX('Ingredients(Full)'!$A$1:$AA$140,MATCH(Score!$A33,'Ingredients(Full)'!$A$1:$A$140,0),MATCH(Score!K$1,'Ingredients(Full)'!$A$1:$AA$1,0)),"")</f>
        <v/>
      </c>
      <c r="L33" t="str">
        <f>IF(L$1&lt;=$B33,INDEX('Ingredients(Full)'!$A$1:$AA$140,MATCH(Score!$A33,'Ingredients(Full)'!$A$1:$A$140,0),MATCH(Score!L$1,'Ingredients(Full)'!$A$1:$AA$1,0)),"")</f>
        <v/>
      </c>
      <c r="M33" t="str">
        <f>IF(M$1&lt;=$B33,INDEX('Ingredients(Full)'!$A$1:$AA$140,MATCH(Score!$A33,'Ingredients(Full)'!$A$1:$A$140,0),MATCH(Score!M$1,'Ingredients(Full)'!$A$1:$AA$1,0)),"")</f>
        <v/>
      </c>
      <c r="N33" t="str">
        <f>IF(N$1&lt;=$B33,INDEX('Ingredients(Full)'!$A$1:$AA$140,MATCH(Score!$A33,'Ingredients(Full)'!$A$1:$A$140,0),MATCH(Score!N$1,'Ingredients(Full)'!$A$1:$AA$1,0)),"")</f>
        <v/>
      </c>
      <c r="O33" t="str">
        <f>IF(O$1&lt;=$B33,INDEX('Ingredients(Full)'!$A$1:$AA$140,MATCH(Score!$A33,'Ingredients(Full)'!$A$1:$A$140,0),MATCH(Score!O$1,'Ingredients(Full)'!$A$1:$AA$1,0)),"")</f>
        <v/>
      </c>
      <c r="P33">
        <f>IF(VALUE(RIGHT(P$1,LEN(P$1)-1))&lt;=$B33,INDEX('Ingredients(Full)'!$A$1:$AA$140,MATCH(Score!$A33,'Ingredients(Full)'!$A$1:$A$140,0),MATCH(Score!P$1,'Ingredients(Full)'!$A$1:$AA$1,0)),"")</f>
        <v>1</v>
      </c>
      <c r="Q33" t="str">
        <f>IF(VALUE(RIGHT(Q$1,LEN(Q$1)-1))&lt;=$B33,INDEX('Ingredients(Full)'!$A$1:$AA$140,MATCH(Score!$A33,'Ingredients(Full)'!$A$1:$A$140,0),MATCH(Score!Q$1,'Ingredients(Full)'!$A$1:$AA$1,0)),"")</f>
        <v/>
      </c>
      <c r="R33" t="str">
        <f>IF(VALUE(RIGHT(R$1,LEN(R$1)-1))&lt;=$B33,INDEX('Ingredients(Full)'!$A$1:$AA$140,MATCH(Score!$A33,'Ingredients(Full)'!$A$1:$A$140,0),MATCH(Score!R$1,'Ingredients(Full)'!$A$1:$AA$1,0)),"")</f>
        <v/>
      </c>
      <c r="S33" t="str">
        <f>IF(VALUE(RIGHT(S$1,LEN(S$1)-1))&lt;=$B33,INDEX('Ingredients(Full)'!$A$1:$AA$140,MATCH(Score!$A33,'Ingredients(Full)'!$A$1:$A$140,0),MATCH(Score!S$1,'Ingredients(Full)'!$A$1:$AA$1,0)),"")</f>
        <v/>
      </c>
      <c r="T33" t="str">
        <f>IF(VALUE(RIGHT(T$1,LEN(T$1)-1))&lt;=$B33,INDEX('Ingredients(Full)'!$A$1:$AA$140,MATCH(Score!$A33,'Ingredients(Full)'!$A$1:$A$140,0),MATCH(Score!T$1,'Ingredients(Full)'!$A$1:$AA$1,0)),"")</f>
        <v/>
      </c>
      <c r="U33" t="str">
        <f>IF(VALUE(RIGHT(U$1,LEN(U$1)-1))&lt;=$B33,INDEX('Ingredients(Full)'!$A$1:$AA$140,MATCH(Score!$A33,'Ingredients(Full)'!$A$1:$A$140,0),MATCH(Score!U$1,'Ingredients(Full)'!$A$1:$AA$1,0)),"")</f>
        <v/>
      </c>
      <c r="V33" t="str">
        <f>IF(VALUE(RIGHT(V$1,LEN(V$1)-1))&lt;=$B33,INDEX('Ingredients(Full)'!$A$1:$AA$140,MATCH(Score!$A33,'Ingredients(Full)'!$A$1:$A$140,0),MATCH(Score!V$1,'Ingredients(Full)'!$A$1:$AA$1,0)),"")</f>
        <v/>
      </c>
      <c r="W33" t="str">
        <f>IF(VALUE(RIGHT(W$1,LEN(W$1)-1))&lt;=$B33,INDEX('Ingredients(Full)'!$A$1:$AA$140,MATCH(Score!$A33,'Ingredients(Full)'!$A$1:$A$140,0),MATCH(Score!W$1,'Ingredients(Full)'!$A$1:$AA$1,0)),"")</f>
        <v/>
      </c>
      <c r="X33" t="str">
        <f>IF(VALUE(RIGHT(X$1,LEN(X$1)-1))&lt;=$B33,INDEX('Ingredients(Full)'!$A$1:$AA$140,MATCH(Score!$A33,'Ingredients(Full)'!$A$1:$A$140,0),MATCH(Score!X$1,'Ingredients(Full)'!$A$1:$AA$1,0)),"")</f>
        <v/>
      </c>
      <c r="Y33" t="str">
        <f>IF(VALUE(RIGHT(Y$1,LEN(Y$1)-1))&lt;=$B33,INDEX('Ingredients(Full)'!$A$1:$AA$140,MATCH(Score!$A33,'Ingredients(Full)'!$A$1:$A$140,0),MATCH(Score!Y$1,'Ingredients(Full)'!$A$1:$AA$1,0)),"")</f>
        <v/>
      </c>
      <c r="Z33" t="str">
        <f>IF(VALUE(RIGHT(Z$1,LEN(Z$1)-1))&lt;=$B33,INDEX('Ingredients(Full)'!$A$1:$AA$140,MATCH(Score!$A33,'Ingredients(Full)'!$A$1:$A$140,0),MATCH(Score!Z$1,'Ingredients(Full)'!$A$1:$AA$1,0)),"")</f>
        <v/>
      </c>
      <c r="AA33" t="str">
        <f>IF(VALUE(RIGHT(AA$1,LEN(AA$1)-1))&lt;=$B33,INDEX('Ingredients(Full)'!$A$1:$AA$140,MATCH(Score!$A33,'Ingredients(Full)'!$A$1:$A$140,0),MATCH(Score!AA$1,'Ingredients(Full)'!$A$1:$AA$1,0)),"")</f>
        <v/>
      </c>
      <c r="AB33">
        <f>IFERROR(IF(VLOOKUP($D33,Sheet3!$A$1:'Sheet3'!$K$222,MATCH("Challenge",Sheet3!$A$1:'Sheet3'!$K$1,0),FALSE)&gt;=1,IFERROR(IF(VLOOKUP($D33,Sheet3!$A$1:'Sheet3'!$K$222,MATCH("Blue",Sheet3!$A$1:$K$1,0),FALSE)&gt;0,VLOOKUP($D33,Sheet3!$A$1:'Sheet3'!$K$222,MATCH("Blue",Sheet3!$A$1:$K$1,0),FALSE)*3,IF(VLOOKUP($D33,Sheet3!$A$1:'Sheet3'!$K$222,MATCH("Purple",Sheet3!$A$1:$K$1,0),FALSE)&gt;0,VLOOKUP($D33,Sheet3!$A$1:'Sheet3'!$K$222,MATCH("Purple",Sheet3!$A$1:$K$1,0),FALSE)*4,IF(VLOOKUP($D33,Sheet3!$A$1:'Sheet3'!$K$222,MATCH("Green",Sheet3!$A$1:$K$1,0),FALSE)&gt;0,VLOOKUP($D33,Sheet3!$A$1:'Sheet3'!$K$222,MATCH("Green",Sheet3!$A$1:$K$1,0),FALSE)*2,IF(VLOOKUP($D33,Sheet3!$A$1:'Sheet3'!$K$222,MATCH("White",Sheet3!$A$1:$K$1,0),FALSE)&gt;0,VLOOKUP($D33,Sheet3!$A$1:'Sheet3'!$K$222,MATCH("White",Sheet3!$A$1:$K$1,0),FALSE),IF(VLOOKUP($D33,Sheet3!$A$1:'Sheet3'!$K$222,MATCH("Yellow",Sheet3!$A$1:$K$1,0),FALSE)&gt;0,VLOOKUP($D33,Sheet3!$A$1:'Sheet3'!$K$222,MATCH("Yellow",Sheet3!$A$1:$K$1,0),FALSE)*2.5,0))))),0)/VLOOKUP($D33,Sheet3!$A$1:'Sheet3'!$K$222,MATCH("Challenge",Sheet3!$A$1:'Sheet3'!$K$1,0),FALSE),IFERROR(IF(VLOOKUP($D33,Sheet3!$A$1:'Sheet3'!$K$222,MATCH("Blue",Sheet3!$A$1:$K$1,0),FALSE)&gt;0,VLOOKUP($D33,Sheet3!$A$1:'Sheet3'!$K$222,MATCH("Blue",Sheet3!$A$1:$K$1,0),FALSE)*3,IF(VLOOKUP($D33,Sheet3!$A$1:'Sheet3'!$K$222,MATCH("Purple",Sheet3!$A$1:$K$1,0),FALSE)&gt;0,VLOOKUP($D33,Sheet3!$A$1:'Sheet3'!$K$222,MATCH("Purple",Sheet3!$A$1:$K$1,0),FALSE)*4,IF(VLOOKUP($D33,Sheet3!$A$1:'Sheet3'!$K$222,MATCH("Green",Sheet3!$A$1:$K$1,0),FALSE)&gt;0,VLOOKUP($D33,Sheet3!$A$1:'Sheet3'!$K$222,MATCH("Green",Sheet3!$A$1:$K$1,0),FALSE)*2,IF(VLOOKUP($D33,Sheet3!$A$1:'Sheet3'!$K$222,MATCH("White",Sheet3!$A$1:$K$1,0),FALSE)&gt;0,VLOOKUP($D33,Sheet3!$A$1:'Sheet3'!$K$222,MATCH("White",Sheet3!$A$1:$K$1,0),FALSE),IF(VLOOKUP($D33,Sheet3!$A$1:'Sheet3'!$K$222,MATCH("Yellow",Sheet3!$A$1:$K$1,0),FALSE)&gt;0,VLOOKUP($D33,Sheet3!$A$1:'Sheet3'!$K$222,MATCH("Yellow",Sheet3!$A$1:$K$1,0),FALSE)*2.5,0))))),0)),0)+IFERROR(IF(VLOOKUP($E33,Sheet3!$A$1:'Sheet3'!$K$222,MATCH("Challenge",Sheet3!$A$1:'Sheet3'!$K$1,0),FALSE)&gt;=1,IFERROR(IF(VLOOKUP($E33,Sheet3!$A$1:'Sheet3'!$K$222,MATCH("Blue",Sheet3!$A$1:$K$1,0),FALSE)&gt;0,VLOOKUP($E33,Sheet3!$A$1:'Sheet3'!$K$222,MATCH("Blue",Sheet3!$A$1:$K$1,0),FALSE)*3,IF(VLOOKUP($E33,Sheet3!$A$1:'Sheet3'!$K$222,MATCH("Purple",Sheet3!$A$1:$K$1,0),FALSE)&gt;0,VLOOKUP($E33,Sheet3!$A$1:'Sheet3'!$K$222,MATCH("Purple",Sheet3!$A$1:$K$1,0),FALSE)*4,IF(VLOOKUP($E33,Sheet3!$A$1:'Sheet3'!$K$222,MATCH("Green",Sheet3!$A$1:$K$1,0),FALSE)&gt;0,VLOOKUP($E33,Sheet3!$A$1:'Sheet3'!$K$222,MATCH("Green",Sheet3!$A$1:$K$1,0),FALSE)*2,IF(VLOOKUP($E33,Sheet3!$A$1:'Sheet3'!$K$222,MATCH("White",Sheet3!$A$1:$K$1,0),FALSE)&gt;0,VLOOKUP($E33,Sheet3!$A$1:'Sheet3'!$K$222,MATCH("White",Sheet3!$A$1:$K$1,0),FALSE),IF(VLOOKUP($E33,Sheet3!$A$1:'Sheet3'!$K$222,MATCH("Yellow",Sheet3!$A$1:$K$1,0),FALSE)&gt;0,VLOOKUP($E33,Sheet3!$A$1:'Sheet3'!$K$222,MATCH("Yellow",Sheet3!$A$1:$K$1,0),FALSE)*2.5,0))))),0)/VLOOKUP($E33,Sheet3!$A$1:'Sheet3'!$K$222,MATCH("Challenge",Sheet3!$A$1:'Sheet3'!$K$1,0),FALSE),IFERROR(IF(VLOOKUP($E33,Sheet3!$A$1:'Sheet3'!$K$222,MATCH("Blue",Sheet3!$A$1:$K$1,0),FALSE)&gt;0,VLOOKUP($E33,Sheet3!$A$1:'Sheet3'!$K$222,MATCH("Blue",Sheet3!$A$1:$K$1,0),FALSE)*3,IF(VLOOKUP($E33,Sheet3!$A$1:'Sheet3'!$K$222,MATCH("Purple",Sheet3!$A$1:$K$1,0),FALSE)&gt;0,VLOOKUP($E33,Sheet3!$A$1:'Sheet3'!$K$222,MATCH("Purple",Sheet3!$A$1:$K$1,0),FALSE)*4,IF(VLOOKUP($E33,Sheet3!$A$1:'Sheet3'!$K$222,MATCH("Green",Sheet3!$A$1:$K$1,0),FALSE)&gt;0,VLOOKUP($E33,Sheet3!$A$1:'Sheet3'!$K$222,MATCH("Green",Sheet3!$A$1:$K$1,0),FALSE)*2,IF(VLOOKUP($E33,Sheet3!$A$1:'Sheet3'!$K$222,MATCH("White",Sheet3!$A$1:$K$1,0),FALSE)&gt;0,VLOOKUP($E33,Sheet3!$A$1:'Sheet3'!$K$222,MATCH("White",Sheet3!$A$1:$K$1,0),FALSE),IF(VLOOKUP($E33,Sheet3!$A$1:'Sheet3'!$K$222,MATCH("Yellow",Sheet3!$A$1:$K$1,0),FALSE)&gt;0,VLOOKUP($E33,Sheet3!$A$1:'Sheet3'!$K$222,MATCH("Yellow",Sheet3!$A$1:$K$1,0),FALSE)*2.5,0))))),0)),0)</f>
        <v>1</v>
      </c>
      <c r="AC33">
        <f>IFERROR(IF(VLOOKUP($F33,Sheet3!$A$1:'Sheet3'!$K$222,MATCH("Challenge",Sheet3!$A$1:'Sheet3'!$K$1,0),FALSE)&gt;=1,IFERROR(IF(VLOOKUP($F33,Sheet3!$A$1:'Sheet3'!$K$222,MATCH("Blue",Sheet3!$A$1:$K$1,0),FALSE)&gt;0,VLOOKUP($F33,Sheet3!$A$1:'Sheet3'!$K$222,MATCH("Blue",Sheet3!$A$1:$K$1,0),FALSE)*3,IF(VLOOKUP($F33,Sheet3!$A$1:'Sheet3'!$K$222,MATCH("Purple",Sheet3!$A$1:$K$1,0),FALSE)&gt;0,VLOOKUP($F33,Sheet3!$A$1:'Sheet3'!$K$222,MATCH("Purple",Sheet3!$A$1:$K$1,0),FALSE)*4,IF(VLOOKUP($F33,Sheet3!$A$1:'Sheet3'!$K$222,MATCH("Green",Sheet3!$A$1:$K$1,0),FALSE)&gt;0,VLOOKUP($F33,Sheet3!$A$1:'Sheet3'!$K$222,MATCH("Green",Sheet3!$A$1:$K$1,0),FALSE)*2,IF(VLOOKUP($F33,Sheet3!$A$1:'Sheet3'!$K$222,MATCH("White",Sheet3!$A$1:$K$1,0),FALSE)&gt;0,VLOOKUP($F33,Sheet3!$A$1:'Sheet3'!$K$222,MATCH("White",Sheet3!$A$1:$K$1,0),FALSE),IF(VLOOKUP($F33,Sheet3!$A$1:'Sheet3'!$K$222,MATCH("Yellow",Sheet3!$A$1:$K$1,0),FALSE)&gt;0,VLOOKUP($F33,Sheet3!$A$1:'Sheet3'!$K$222,MATCH("Yellow",Sheet3!$A$1:$K$1,0),FALSE)*5,0))))),0)/VLOOKUP($F33,Sheet3!$A$1:'Sheet3'!$K$222,MATCH("Challenge",Sheet3!$A$1:'Sheet3'!$K$1,0),FALSE),IFERROR(IF(VLOOKUP($F33,Sheet3!$A$1:'Sheet3'!$K$222,MATCH("Blue",Sheet3!$A$1:$K$1,0),FALSE)&gt;0,VLOOKUP($F33,Sheet3!$A$1:'Sheet3'!$K$222,MATCH("Blue",Sheet3!$A$1:$K$1,0),FALSE)*3,IF(VLOOKUP($F33,Sheet3!$A$1:'Sheet3'!$K$222,MATCH("Purple",Sheet3!$A$1:$K$1,0),FALSE)&gt;0,VLOOKUP($F33,Sheet3!$A$1:'Sheet3'!$K$222,MATCH("Purple",Sheet3!$A$1:$K$1,0),FALSE)*4,IF(VLOOKUP($F33,Sheet3!$A$1:'Sheet3'!$K$222,MATCH("Green",Sheet3!$A$1:$K$1,0),FALSE)&gt;0,VLOOKUP($F33,Sheet3!$A$1:'Sheet3'!$K$222,MATCH("Green",Sheet3!$A$1:$K$1,0),FALSE)*2,IF(VLOOKUP($F33,Sheet3!$A$1:'Sheet3'!$K$222,MATCH("White",Sheet3!$A$1:$K$1,0),FALSE)&gt;0,VLOOKUP($F33,Sheet3!$A$1:'Sheet3'!$K$222,MATCH("White",Sheet3!$A$1:$K$1,0),FALSE),IF(VLOOKUP($F33,Sheet3!$A$1:'Sheet3'!$K$222,MATCH("Yellow",Sheet3!$A$1:$K$1,0),FALSE)&gt;0,VLOOKUP($F33,Sheet3!$A$1:'Sheet3'!$K$222,MATCH("Yellow",Sheet3!$A$1:$K$1,0),FALSE)*5,0))))),0)),0)+IFERROR(IF(VLOOKUP($G33,Sheet3!$A$1:'Sheet3'!$K$222,MATCH("Challenge",Sheet3!$A$1:'Sheet3'!$K$1,0),FALSE)&gt;=1,IFERROR(IF(VLOOKUP($G33,Sheet3!$A$1:'Sheet3'!$K$222,MATCH("Blue",Sheet3!$A$1:$K$1,0),FALSE)&gt;0,VLOOKUP($G33,Sheet3!$A$1:'Sheet3'!$K$222,MATCH("Blue",Sheet3!$A$1:$K$1,0),FALSE)*3,IF(VLOOKUP($G33,Sheet3!$A$1:'Sheet3'!$K$222,MATCH("Purple",Sheet3!$A$1:$K$1,0),FALSE)&gt;0,VLOOKUP($G33,Sheet3!$A$1:'Sheet3'!$K$222,MATCH("Purple",Sheet3!$A$1:$K$1,0),FALSE)*4,IF(VLOOKUP($G33,Sheet3!$A$1:'Sheet3'!$K$222,MATCH("Green",Sheet3!$A$1:$K$1,0),FALSE)&gt;0,VLOOKUP($G33,Sheet3!$A$1:'Sheet3'!$K$222,MATCH("Green",Sheet3!$A$1:$K$1,0),FALSE)*2,IF(VLOOKUP($G33,Sheet3!$A$1:'Sheet3'!$K$222,MATCH("White",Sheet3!$A$1:$K$1,0),FALSE)&gt;0,VLOOKUP($G33,Sheet3!$A$1:'Sheet3'!$K$222,MATCH("White",Sheet3!$A$1:$K$1,0),FALSE),IF(VLOOKUP($G33,Sheet3!$A$1:'Sheet3'!$K$222,MATCH("Yellow",Sheet3!$A$1:$K$1,0),FALSE)&gt;0,VLOOKUP($G33,Sheet3!$A$1:'Sheet3'!$K$222,MATCH("Yellow",Sheet3!$A$1:$K$1,0),FALSE)*5,0))))),0)/VLOOKUP($G33,Sheet3!$A$1:'Sheet3'!$K$222,MATCH("Challenge",Sheet3!$A$1:'Sheet3'!$K$1,0),FALSE),IFERROR(IF(VLOOKUP($G33,Sheet3!$A$1:'Sheet3'!$K$222,MATCH("Blue",Sheet3!$A$1:$K$1,0),FALSE)&gt;0,VLOOKUP($G33,Sheet3!$A$1:'Sheet3'!$K$222,MATCH("Blue",Sheet3!$A$1:$K$1,0),FALSE)*3,IF(VLOOKUP($G33,Sheet3!$A$1:'Sheet3'!$K$222,MATCH("Purple",Sheet3!$A$1:$K$1,0),FALSE)&gt;0,VLOOKUP($G33,Sheet3!$A$1:'Sheet3'!$K$222,MATCH("Purple",Sheet3!$A$1:$K$1,0),FALSE)*4,IF(VLOOKUP($G33,Sheet3!$A$1:'Sheet3'!$K$222,MATCH("Green",Sheet3!$A$1:$K$1,0),FALSE)&gt;0,VLOOKUP($G33,Sheet3!$A$1:'Sheet3'!$K$222,MATCH("Green",Sheet3!$A$1:$K$1,0),FALSE)*2,IF(VLOOKUP($G33,Sheet3!$A$1:'Sheet3'!$K$222,MATCH("White",Sheet3!$A$1:$K$1,0),FALSE)&gt;0,VLOOKUP($G33,Sheet3!$A$1:'Sheet3'!$K$222,MATCH("White",Sheet3!$A$1:$K$1,0),FALSE),IF(VLOOKUP($G33,Sheet3!$A$1:'Sheet3'!$K$222,MATCH("Yellow",Sheet3!$A$1:$K$1,0),FALSE)&gt;0,VLOOKUP($G33,Sheet3!$A$1:'Sheet3'!$K$222,MATCH("Yellow",Sheet3!$A$1:$K$1,0),FALSE)*5,0))))),0)),0)</f>
        <v>0</v>
      </c>
      <c r="AD33">
        <f>IFERROR(IF(VLOOKUP($H33,Sheet3!$A$1:'Sheet3'!$K$222,MATCH("Challenge",Sheet3!$A$1:'Sheet3'!$K$1,0),FALSE)&gt;=1,IFERROR(IF(VLOOKUP($H33,Sheet3!$A$1:'Sheet3'!$K$222,MATCH("Blue",Sheet3!$A$1:$K$1,0),FALSE)&gt;0,VLOOKUP($H33,Sheet3!$A$1:'Sheet3'!$K$222,MATCH("Blue",Sheet3!$A$1:$K$1,0),FALSE)*3,IF(VLOOKUP($H33,Sheet3!$A$1:'Sheet3'!$K$222,MATCH("Purple",Sheet3!$A$1:$K$1,0),FALSE)&gt;0,VLOOKUP($H33,Sheet3!$A$1:'Sheet3'!$K$222,MATCH("Purple",Sheet3!$A$1:$K$1,0),FALSE)*4,IF(VLOOKUP($H33,Sheet3!$A$1:'Sheet3'!$K$222,MATCH("Green",Sheet3!$A$1:$K$1,0),FALSE)&gt;0,VLOOKUP($H33,Sheet3!$A$1:'Sheet3'!$K$222,MATCH("Green",Sheet3!$A$1:$K$1,0),FALSE)*2,IF(VLOOKUP($H33,Sheet3!$A$1:'Sheet3'!$K$222,MATCH("White",Sheet3!$A$1:$K$1,0),FALSE)&gt;0,VLOOKUP($H33,Sheet3!$A$1:'Sheet3'!$K$222,MATCH("White",Sheet3!$A$1:$K$1,0),FALSE),IF(VLOOKUP($H33,Sheet3!$A$1:'Sheet3'!$K$222,MATCH("Yellow",Sheet3!$A$1:$K$1,0),FALSE)&gt;0,VLOOKUP($H33,Sheet3!$A$1:'Sheet3'!$K$222,MATCH("Yellow",Sheet3!$A$1:$K$1,0),FALSE)*5,0))))),0)/VLOOKUP($H33,Sheet3!$A$1:'Sheet3'!$K$222,MATCH("Challenge",Sheet3!$A$1:'Sheet3'!$K$1,0),FALSE),IFERROR(IF(VLOOKUP($H33,Sheet3!$A$1:'Sheet3'!$K$222,MATCH("Blue",Sheet3!$A$1:$K$1,0),FALSE)&gt;0,VLOOKUP($H33,Sheet3!$A$1:'Sheet3'!$K$222,MATCH("Blue",Sheet3!$A$1:$K$1,0),FALSE)*3,IF(VLOOKUP($H33,Sheet3!$A$1:'Sheet3'!$K$222,MATCH("Purple",Sheet3!$A$1:$K$1,0),FALSE)&gt;0,VLOOKUP($H33,Sheet3!$A$1:'Sheet3'!$K$222,MATCH("Purple",Sheet3!$A$1:$K$1,0),FALSE)*4,IF(VLOOKUP($H33,Sheet3!$A$1:'Sheet3'!$K$222,MATCH("Green",Sheet3!$A$1:$K$1,0),FALSE)&gt;0,VLOOKUP($H33,Sheet3!$A$1:'Sheet3'!$K$222,MATCH("Green",Sheet3!$A$1:$K$1,0),FALSE)*2,IF(VLOOKUP($H33,Sheet3!$A$1:'Sheet3'!$K$222,MATCH("White",Sheet3!$A$1:$K$1,0),FALSE)&gt;0,VLOOKUP($H33,Sheet3!$A$1:'Sheet3'!$K$222,MATCH("White",Sheet3!$A$1:$K$1,0),FALSE),IF(VLOOKUP($H33,Sheet3!$A$1:'Sheet3'!$K$222,MATCH("Yellow",Sheet3!$A$1:$K$1,0),FALSE)&gt;0,VLOOKUP($H33,Sheet3!$A$1:'Sheet3'!$K$222,MATCH("Yellow",Sheet3!$A$1:$K$1,0),FALSE)*5,0))))),0)),0)+IFERROR(IF(VLOOKUP($I33,Sheet3!$A$1:'Sheet3'!$K$222,MATCH("Challenge",Sheet3!$A$1:'Sheet3'!$K$1,0),FALSE)&gt;=1,IFERROR(IF(VLOOKUP($I33,Sheet3!$A$1:'Sheet3'!$K$222,MATCH("Blue",Sheet3!$A$1:$K$1,0),FALSE)&gt;0,VLOOKUP($I33,Sheet3!$A$1:'Sheet3'!$K$222,MATCH("Blue",Sheet3!$A$1:$K$1,0),FALSE)*3,IF(VLOOKUP($I33,Sheet3!$A$1:'Sheet3'!$K$222,MATCH("Purple",Sheet3!$A$1:$K$1,0),FALSE)&gt;0,VLOOKUP($I33,Sheet3!$A$1:'Sheet3'!$K$222,MATCH("Purple",Sheet3!$A$1:$K$1,0),FALSE)*4,IF(VLOOKUP($I33,Sheet3!$A$1:'Sheet3'!$K$222,MATCH("Green",Sheet3!$A$1:$K$1,0),FALSE)&gt;0,VLOOKUP($I33,Sheet3!$A$1:'Sheet3'!$K$222,MATCH("Green",Sheet3!$A$1:$K$1,0),FALSE)*2,IF(VLOOKUP($I33,Sheet3!$A$1:'Sheet3'!$K$222,MATCH("White",Sheet3!$A$1:$K$1,0),FALSE)&gt;0,VLOOKUP($I33,Sheet3!$A$1:'Sheet3'!$K$222,MATCH("White",Sheet3!$A$1:$K$1,0),FALSE),IF(VLOOKUP($I33,Sheet3!$A$1:'Sheet3'!$K$222,MATCH("Yellow",Sheet3!$A$1:$K$1,0),FALSE)&gt;0,VLOOKUP($I33,Sheet3!$A$1:'Sheet3'!$K$222,MATCH("Yellow",Sheet3!$A$1:$K$1,0),FALSE)*5,0))))),0)/VLOOKUP($I33,Sheet3!$A$1:'Sheet3'!$K$222,MATCH("Challenge",Sheet3!$A$1:'Sheet3'!$K$1,0),FALSE),IFERROR(IF(VLOOKUP($I33,Sheet3!$A$1:'Sheet3'!$K$222,MATCH("Blue",Sheet3!$A$1:$K$1,0),FALSE)&gt;0,VLOOKUP($I33,Sheet3!$A$1:'Sheet3'!$K$222,MATCH("Blue",Sheet3!$A$1:$K$1,0),FALSE)*3,IF(VLOOKUP($I33,Sheet3!$A$1:'Sheet3'!$K$222,MATCH("Purple",Sheet3!$A$1:$K$1,0),FALSE)&gt;0,VLOOKUP($I33,Sheet3!$A$1:'Sheet3'!$K$222,MATCH("Purple",Sheet3!$A$1:$K$1,0),FALSE)*4,IF(VLOOKUP($I33,Sheet3!$A$1:'Sheet3'!$K$222,MATCH("Green",Sheet3!$A$1:$K$1,0),FALSE)&gt;0,VLOOKUP($I33,Sheet3!$A$1:'Sheet3'!$K$222,MATCH("Green",Sheet3!$A$1:$K$1,0),FALSE)*2,IF(VLOOKUP($I33,Sheet3!$A$1:'Sheet3'!$K$222,MATCH("White",Sheet3!$A$1:$K$1,0),FALSE)&gt;0,VLOOKUP($I33,Sheet3!$A$1:'Sheet3'!$K$222,MATCH("White",Sheet3!$A$1:$K$1,0),FALSE),IF(VLOOKUP($I33,Sheet3!$A$1:'Sheet3'!$K$222,MATCH("Yellow",Sheet3!$A$1:$K$1,0),FALSE)&gt;0,VLOOKUP($I33,Sheet3!$A$1:'Sheet3'!$K$222,MATCH("Yellow",Sheet3!$A$1:$K$1,0),FALSE)*5,0))))),0)),0)</f>
        <v>0</v>
      </c>
      <c r="AE33">
        <f>IFERROR(IF(VLOOKUP($J33,Sheet3!$A$1:'Sheet3'!$K$222,MATCH("Challenge",Sheet3!$A$1:'Sheet3'!$K$1,0),FALSE)&gt;=1,IFERROR(IF(VLOOKUP($J33,Sheet3!$A$1:'Sheet3'!$K$222,MATCH("Blue",Sheet3!$A$1:$K$1,0),FALSE)&gt;0,VLOOKUP($J33,Sheet3!$A$1:'Sheet3'!$K$222,MATCH("Blue",Sheet3!$A$1:$K$1,0),FALSE)*3,IF(VLOOKUP($J33,Sheet3!$A$1:'Sheet3'!$K$222,MATCH("Purple",Sheet3!$A$1:$K$1,0),FALSE)&gt;0,VLOOKUP($J33,Sheet3!$A$1:'Sheet3'!$K$222,MATCH("Purple",Sheet3!$A$1:$K$1,0),FALSE)*4,IF(VLOOKUP($J33,Sheet3!$A$1:'Sheet3'!$K$222,MATCH("Green",Sheet3!$A$1:$K$1,0),FALSE)&gt;0,VLOOKUP($J33,Sheet3!$A$1:'Sheet3'!$K$222,MATCH("Green",Sheet3!$A$1:$K$1,0),FALSE)*2,IF(VLOOKUP($J33,Sheet3!$A$1:'Sheet3'!$K$222,MATCH("White",Sheet3!$A$1:$K$1,0),FALSE)&gt;0,VLOOKUP($J33,Sheet3!$A$1:'Sheet3'!$K$222,MATCH("White",Sheet3!$A$1:$K$1,0),FALSE),IF(VLOOKUP($J33,Sheet3!$A$1:'Sheet3'!$K$222,MATCH("Yellow",Sheet3!$A$1:$K$1,0),FALSE)&gt;0,VLOOKUP($J33,Sheet3!$A$1:'Sheet3'!$K$222,MATCH("Yellow",Sheet3!$A$1:$K$1,0),FALSE)*5,0))))),0)/VLOOKUP($J33,Sheet3!$A$1:'Sheet3'!$K$222,MATCH("Challenge",Sheet3!$A$1:'Sheet3'!$K$1,0),FALSE),IFERROR(IF(VLOOKUP($J33,Sheet3!$A$1:'Sheet3'!$K$222,MATCH("Blue",Sheet3!$A$1:$K$1,0),FALSE)&gt;0,VLOOKUP($J33,Sheet3!$A$1:'Sheet3'!$K$222,MATCH("Blue",Sheet3!$A$1:$K$1,0),FALSE)*3,IF(VLOOKUP($J33,Sheet3!$A$1:'Sheet3'!$K$222,MATCH("Purple",Sheet3!$A$1:$K$1,0),FALSE)&gt;0,VLOOKUP($J33,Sheet3!$A$1:'Sheet3'!$K$222,MATCH("Purple",Sheet3!$A$1:$K$1,0),FALSE)*4,IF(VLOOKUP($J33,Sheet3!$A$1:'Sheet3'!$K$222,MATCH("Green",Sheet3!$A$1:$K$1,0),FALSE)&gt;0,VLOOKUP($J33,Sheet3!$A$1:'Sheet3'!$K$222,MATCH("Green",Sheet3!$A$1:$K$1,0),FALSE)*2,IF(VLOOKUP($J33,Sheet3!$A$1:'Sheet3'!$K$222,MATCH("White",Sheet3!$A$1:$K$1,0),FALSE)&gt;0,VLOOKUP($J33,Sheet3!$A$1:'Sheet3'!$K$222,MATCH("White",Sheet3!$A$1:$K$1,0),FALSE),IF(VLOOKUP($J33,Sheet3!$A$1:'Sheet3'!$K$222,MATCH("Yellow",Sheet3!$A$1:$K$1,0),FALSE)&gt;0,VLOOKUP($J33,Sheet3!$A$1:'Sheet3'!$K$222,MATCH("Yellow",Sheet3!$A$1:$K$1,0),FALSE)*5,0))))),0)),0)+IFERROR(IF(VLOOKUP($K33,Sheet3!$A$1:'Sheet3'!$K$222,MATCH("Challenge",Sheet3!$A$1:'Sheet3'!$K$1,0),FALSE)&gt;=1,IFERROR(IF(VLOOKUP($K33,Sheet3!$A$1:'Sheet3'!$K$222,MATCH("Blue",Sheet3!$A$1:$K$1,0),FALSE)&gt;0,VLOOKUP($K33,Sheet3!$A$1:'Sheet3'!$K$222,MATCH("Blue",Sheet3!$A$1:$K$1,0),FALSE)*3,IF(VLOOKUP($K33,Sheet3!$A$1:'Sheet3'!$K$222,MATCH("Purple",Sheet3!$A$1:$K$1,0),FALSE)&gt;0,VLOOKUP($K33,Sheet3!$A$1:'Sheet3'!$K$222,MATCH("Purple",Sheet3!$A$1:$K$1,0),FALSE)*4,IF(VLOOKUP($K33,Sheet3!$A$1:'Sheet3'!$K$222,MATCH("Green",Sheet3!$A$1:$K$1,0),FALSE)&gt;0,VLOOKUP($K33,Sheet3!$A$1:'Sheet3'!$K$222,MATCH("Green",Sheet3!$A$1:$K$1,0),FALSE)*2,IF(VLOOKUP($K33,Sheet3!$A$1:'Sheet3'!$K$222,MATCH("White",Sheet3!$A$1:$K$1,0),FALSE)&gt;0,VLOOKUP($K33,Sheet3!$A$1:'Sheet3'!$K$222,MATCH("White",Sheet3!$A$1:$K$1,0),FALSE),IF(VLOOKUP($K33,Sheet3!$A$1:'Sheet3'!$K$222,MATCH("Yellow",Sheet3!$A$1:$K$1,0),FALSE)&gt;0,VLOOKUP($K33,Sheet3!$A$1:'Sheet3'!$K$222,MATCH("Yellow",Sheet3!$A$1:$K$1,0),FALSE)*5,0))))),0)/VLOOKUP($K33,Sheet3!$A$1:'Sheet3'!$K$222,MATCH("Challenge",Sheet3!$A$1:'Sheet3'!$K$1,0),FALSE),IFERROR(IF(VLOOKUP($K33,Sheet3!$A$1:'Sheet3'!$K$222,MATCH("Blue",Sheet3!$A$1:$K$1,0),FALSE)&gt;0,VLOOKUP($K33,Sheet3!$A$1:'Sheet3'!$K$222,MATCH("Blue",Sheet3!$A$1:$K$1,0),FALSE)*3,IF(VLOOKUP($K33,Sheet3!$A$1:'Sheet3'!$K$222,MATCH("Purple",Sheet3!$A$1:$K$1,0),FALSE)&gt;0,VLOOKUP($K33,Sheet3!$A$1:'Sheet3'!$K$222,MATCH("Purple",Sheet3!$A$1:$K$1,0),FALSE)*4,IF(VLOOKUP($K33,Sheet3!$A$1:'Sheet3'!$K$222,MATCH("Green",Sheet3!$A$1:$K$1,0),FALSE)&gt;0,VLOOKUP($K33,Sheet3!$A$1:'Sheet3'!$K$222,MATCH("Green",Sheet3!$A$1:$K$1,0),FALSE)*2,IF(VLOOKUP($K33,Sheet3!$A$1:'Sheet3'!$K$222,MATCH("White",Sheet3!$A$1:$K$1,0),FALSE)&gt;0,VLOOKUP($K33,Sheet3!$A$1:'Sheet3'!$K$222,MATCH("White",Sheet3!$A$1:$K$1,0),FALSE),IF(VLOOKUP($K33,Sheet3!$A$1:'Sheet3'!$K$222,MATCH("Yellow",Sheet3!$A$1:$K$1,0),FALSE)&gt;0,VLOOKUP($K33,Sheet3!$A$1:'Sheet3'!$K$222,MATCH("Yellow",Sheet3!$A$1:$K$1,0),FALSE)*5,0))))),0)),0)</f>
        <v>0</v>
      </c>
      <c r="AF33">
        <f>IFERROR(IF(VLOOKUP($L33,Sheet3!$A$1:'Sheet3'!$K$222,MATCH("Challenge",Sheet3!$A$1:'Sheet3'!$K$1,0),FALSE)&gt;=1,IFERROR(IF(VLOOKUP($L33,Sheet3!$A$1:'Sheet3'!$K$222,MATCH("Blue",Sheet3!$A$1:$K$1,0),FALSE)&gt;0,VLOOKUP($L33,Sheet3!$A$1:'Sheet3'!$K$222,MATCH("Blue",Sheet3!$A$1:$K$1,0),FALSE)*3,IF(VLOOKUP($L33,Sheet3!$A$1:'Sheet3'!$K$222,MATCH("Purple",Sheet3!$A$1:$K$1,0),FALSE)&gt;0,VLOOKUP($L33,Sheet3!$A$1:'Sheet3'!$K$222,MATCH("Purple",Sheet3!$A$1:$K$1,0),FALSE)*4,IF(VLOOKUP($L33,Sheet3!$A$1:'Sheet3'!$K$222,MATCH("Green",Sheet3!$A$1:$K$1,0),FALSE)&gt;0,VLOOKUP($L33,Sheet3!$A$1:'Sheet3'!$K$222,MATCH("Green",Sheet3!$A$1:$K$1,0),FALSE)*2,IF(VLOOKUP($L33,Sheet3!$A$1:'Sheet3'!$K$222,MATCH("White",Sheet3!$A$1:$K$1,0),FALSE)&gt;0,VLOOKUP($L33,Sheet3!$A$1:'Sheet3'!$K$222,MATCH("White",Sheet3!$A$1:$K$1,0),FALSE),IF(VLOOKUP($L33,Sheet3!$A$1:'Sheet3'!$K$222,MATCH("Yellow",Sheet3!$A$1:$K$1,0),FALSE)&gt;0,VLOOKUP($L33,Sheet3!$A$1:'Sheet3'!$K$222,MATCH("Yellow",Sheet3!$A$1:$K$1,0),FALSE)*5,0))))),0)/VLOOKUP($L33,Sheet3!$A$1:'Sheet3'!$K$222,MATCH("Challenge",Sheet3!$A$1:'Sheet3'!$K$1,0),FALSE),IFERROR(IF(VLOOKUP($L33,Sheet3!$A$1:'Sheet3'!$K$222,MATCH("Blue",Sheet3!$A$1:$K$1,0),FALSE)&gt;0,VLOOKUP($L33,Sheet3!$A$1:'Sheet3'!$K$222,MATCH("Blue",Sheet3!$A$1:$K$1,0),FALSE)*3,IF(VLOOKUP($L33,Sheet3!$A$1:'Sheet3'!$K$222,MATCH("Purple",Sheet3!$A$1:$K$1,0),FALSE)&gt;0,VLOOKUP($L33,Sheet3!$A$1:'Sheet3'!$K$222,MATCH("Purple",Sheet3!$A$1:$K$1,0),FALSE)*4,IF(VLOOKUP($L33,Sheet3!$A$1:'Sheet3'!$K$222,MATCH("Green",Sheet3!$A$1:$K$1,0),FALSE)&gt;0,VLOOKUP($L33,Sheet3!$A$1:'Sheet3'!$K$222,MATCH("Green",Sheet3!$A$1:$K$1,0),FALSE)*2,IF(VLOOKUP($L33,Sheet3!$A$1:'Sheet3'!$K$222,MATCH("White",Sheet3!$A$1:$K$1,0),FALSE)&gt;0,VLOOKUP($L33,Sheet3!$A$1:'Sheet3'!$K$222,MATCH("White",Sheet3!$A$1:$K$1,0),FALSE),IF(VLOOKUP($L33,Sheet3!$A$1:'Sheet3'!$K$222,MATCH("Yellow",Sheet3!$A$1:$K$1,0),FALSE)&gt;0,VLOOKUP($L33,Sheet3!$A$1:'Sheet3'!$K$222,MATCH("Yellow",Sheet3!$A$1:$K$1,0),FALSE)*5,0))))),0)),0)+IFERROR(IF(VLOOKUP($M33,Sheet3!$A$1:'Sheet3'!$K$222,MATCH("Challenge",Sheet3!$A$1:'Sheet3'!$K$1,0),FALSE)&gt;=1,IFERROR(IF(VLOOKUP($M33,Sheet3!$A$1:'Sheet3'!$K$222,MATCH("Blue",Sheet3!$A$1:$K$1,0),FALSE)&gt;0,VLOOKUP($M33,Sheet3!$A$1:'Sheet3'!$K$222,MATCH("Blue",Sheet3!$A$1:$K$1,0),FALSE)*3,IF(VLOOKUP($M33,Sheet3!$A$1:'Sheet3'!$K$222,MATCH("Purple",Sheet3!$A$1:$K$1,0),FALSE)&gt;0,VLOOKUP($M33,Sheet3!$A$1:'Sheet3'!$K$222,MATCH("Purple",Sheet3!$A$1:$K$1,0),FALSE)*4,IF(VLOOKUP($M33,Sheet3!$A$1:'Sheet3'!$K$222,MATCH("Green",Sheet3!$A$1:$K$1,0),FALSE)&gt;0,VLOOKUP($M33,Sheet3!$A$1:'Sheet3'!$K$222,MATCH("Green",Sheet3!$A$1:$K$1,0),FALSE)*2,IF(VLOOKUP($M33,Sheet3!$A$1:'Sheet3'!$K$222,MATCH("White",Sheet3!$A$1:$K$1,0),FALSE)&gt;0,VLOOKUP($M33,Sheet3!$A$1:'Sheet3'!$K$222,MATCH("White",Sheet3!$A$1:$K$1,0),FALSE),IF(VLOOKUP($M33,Sheet3!$A$1:'Sheet3'!$K$222,MATCH("Yellow",Sheet3!$A$1:$K$1,0),FALSE)&gt;0,VLOOKUP($M33,Sheet3!$A$1:'Sheet3'!$K$222,MATCH("Yellow",Sheet3!$A$1:$K$1,0),FALSE)*5,0))))),0)/VLOOKUP($M33,Sheet3!$A$1:'Sheet3'!$K$222,MATCH("Challenge",Sheet3!$A$1:'Sheet3'!$K$1,0),FALSE),IFERROR(IF(VLOOKUP($M33,Sheet3!$A$1:'Sheet3'!$K$222,MATCH("Blue",Sheet3!$A$1:$K$1,0),FALSE)&gt;0,VLOOKUP($M33,Sheet3!$A$1:'Sheet3'!$K$222,MATCH("Blue",Sheet3!$A$1:$K$1,0),FALSE)*3,IF(VLOOKUP($M33,Sheet3!$A$1:'Sheet3'!$K$222,MATCH("Purple",Sheet3!$A$1:$K$1,0),FALSE)&gt;0,VLOOKUP($M33,Sheet3!$A$1:'Sheet3'!$K$222,MATCH("Purple",Sheet3!$A$1:$K$1,0),FALSE)*4,IF(VLOOKUP($M33,Sheet3!$A$1:'Sheet3'!$K$222,MATCH("Green",Sheet3!$A$1:$K$1,0),FALSE)&gt;0,VLOOKUP($M33,Sheet3!$A$1:'Sheet3'!$K$222,MATCH("Green",Sheet3!$A$1:$K$1,0),FALSE)*2,IF(VLOOKUP($M33,Sheet3!$A$1:'Sheet3'!$K$222,MATCH("White",Sheet3!$A$1:$K$1,0),FALSE)&gt;0,VLOOKUP($M33,Sheet3!$A$1:'Sheet3'!$K$222,MATCH("White",Sheet3!$A$1:$K$1,0),FALSE),IF(VLOOKUP($M33,Sheet3!$A$1:'Sheet3'!$K$222,MATCH("Yellow",Sheet3!$A$1:$K$1,0),FALSE)&gt;0,VLOOKUP($M33,Sheet3!$A$1:'Sheet3'!$K$222,MATCH("Yellow",Sheet3!$A$1:$K$1,0),FALSE)*5,0))))),0)),0)</f>
        <v>0</v>
      </c>
      <c r="AG33">
        <f>IFERROR(IF(VLOOKUP($N33,Sheet3!$A$1:'Sheet3'!$K$222,MATCH("Challenge",Sheet3!$A$1:'Sheet3'!$K$1,0),FALSE)&gt;=1,IFERROR(IF(VLOOKUP($N33,Sheet3!$A$1:'Sheet3'!$K$222,MATCH("Blue",Sheet3!$A$1:$K$1,0),FALSE)&gt;0,VLOOKUP($N33,Sheet3!$A$1:'Sheet3'!$K$222,MATCH("Blue",Sheet3!$A$1:$K$1,0),FALSE)*3,IF(VLOOKUP($N33,Sheet3!$A$1:'Sheet3'!$K$222,MATCH("Purple",Sheet3!$A$1:$K$1,0),FALSE)&gt;0,VLOOKUP($N33,Sheet3!$A$1:'Sheet3'!$K$222,MATCH("Purple",Sheet3!$A$1:$K$1,0),FALSE)*4,IF(VLOOKUP($N33,Sheet3!$A$1:'Sheet3'!$K$222,MATCH("Green",Sheet3!$A$1:$K$1,0),FALSE)&gt;0,VLOOKUP($N33,Sheet3!$A$1:'Sheet3'!$K$222,MATCH("Green",Sheet3!$A$1:$K$1,0),FALSE)*2,IF(VLOOKUP($N33,Sheet3!$A$1:'Sheet3'!$K$222,MATCH("White",Sheet3!$A$1:$K$1,0),FALSE)&gt;0,VLOOKUP($N33,Sheet3!$A$1:'Sheet3'!$K$222,MATCH("White",Sheet3!$A$1:$K$1,0),FALSE),IF(VLOOKUP($N33,Sheet3!$A$1:'Sheet3'!$K$222,MATCH("Yellow",Sheet3!$A$1:$K$1,0),FALSE)&gt;0,VLOOKUP($N33,Sheet3!$A$1:'Sheet3'!$K$222,MATCH("Yellow",Sheet3!$A$1:$K$1,0),FALSE)*5,0))))),0)/VLOOKUP($N33,Sheet3!$A$1:'Sheet3'!$K$222,MATCH("Challenge",Sheet3!$A$1:'Sheet3'!$K$1,0),FALSE),IFERROR(IF(VLOOKUP($N33,Sheet3!$A$1:'Sheet3'!$K$222,MATCH("Blue",Sheet3!$A$1:$K$1,0),FALSE)&gt;0,VLOOKUP($N33,Sheet3!$A$1:'Sheet3'!$K$222,MATCH("Blue",Sheet3!$A$1:$K$1,0),FALSE)*3,IF(VLOOKUP($N33,Sheet3!$A$1:'Sheet3'!$K$222,MATCH("Purple",Sheet3!$A$1:$K$1,0),FALSE)&gt;0,VLOOKUP($N33,Sheet3!$A$1:'Sheet3'!$K$222,MATCH("Purple",Sheet3!$A$1:$K$1,0),FALSE)*4,IF(VLOOKUP($N33,Sheet3!$A$1:'Sheet3'!$K$222,MATCH("Green",Sheet3!$A$1:$K$1,0),FALSE)&gt;0,VLOOKUP($N33,Sheet3!$A$1:'Sheet3'!$K$222,MATCH("Green",Sheet3!$A$1:$K$1,0),FALSE)*2,IF(VLOOKUP($N33,Sheet3!$A$1:'Sheet3'!$K$222,MATCH("White",Sheet3!$A$1:$K$1,0),FALSE)&gt;0,VLOOKUP($N33,Sheet3!$A$1:'Sheet3'!$K$222,MATCH("White",Sheet3!$A$1:$K$1,0),FALSE),IF(VLOOKUP($N33,Sheet3!$A$1:'Sheet3'!$K$222,MATCH("Yellow",Sheet3!$A$1:$K$1,0),FALSE)&gt;0,VLOOKUP($N33,Sheet3!$A$1:'Sheet3'!$K$222,MATCH("Yellow",Sheet3!$A$1:$K$1,0),FALSE)*5,0))))),0)),0)+IFERROR(IF(VLOOKUP($O33,Sheet3!$A$1:'Sheet3'!$K$222,MATCH("Challenge",Sheet3!$A$1:'Sheet3'!$K$1,0),FALSE)&gt;=1,IFERROR(IF(VLOOKUP($O33,Sheet3!$A$1:'Sheet3'!$K$222,MATCH("Blue",Sheet3!$A$1:$K$1,0),FALSE)&gt;0,VLOOKUP($O33,Sheet3!$A$1:'Sheet3'!$K$222,MATCH("Blue",Sheet3!$A$1:$K$1,0),FALSE)*3,IF(VLOOKUP($O33,Sheet3!$A$1:'Sheet3'!$K$222,MATCH("Purple",Sheet3!$A$1:$K$1,0),FALSE)&gt;0,VLOOKUP($O33,Sheet3!$A$1:'Sheet3'!$K$222,MATCH("Purple",Sheet3!$A$1:$K$1,0),FALSE)*4,IF(VLOOKUP($O33,Sheet3!$A$1:'Sheet3'!$K$222,MATCH("Green",Sheet3!$A$1:$K$1,0),FALSE)&gt;0,VLOOKUP($O33,Sheet3!$A$1:'Sheet3'!$K$222,MATCH("Green",Sheet3!$A$1:$K$1,0),FALSE)*2,IF(VLOOKUP($O33,Sheet3!$A$1:'Sheet3'!$K$222,MATCH("White",Sheet3!$A$1:$K$1,0),FALSE)&gt;0,VLOOKUP($O33,Sheet3!$A$1:'Sheet3'!$K$222,MATCH("White",Sheet3!$A$1:$K$1,0),FALSE),IF(VLOOKUP($O33,Sheet3!$A$1:'Sheet3'!$K$222,MATCH("Yellow",Sheet3!$A$1:$K$1,0),FALSE)&gt;0,VLOOKUP($O33,Sheet3!$A$1:'Sheet3'!$K$222,MATCH("Yellow",Sheet3!$A$1:$K$1,0),FALSE)*5,0))))),0)/VLOOKUP($O33,Sheet3!$A$1:'Sheet3'!$K$222,MATCH("Challenge",Sheet3!$A$1:'Sheet3'!$K$1,0),FALSE),IFERROR(IF(VLOOKUP($O33,Sheet3!$A$1:'Sheet3'!$K$222,MATCH("Blue",Sheet3!$A$1:$K$1,0),FALSE)&gt;0,VLOOKUP($O33,Sheet3!$A$1:'Sheet3'!$K$222,MATCH("Blue",Sheet3!$A$1:$K$1,0),FALSE)*3,IF(VLOOKUP($O33,Sheet3!$A$1:'Sheet3'!$K$222,MATCH("Purple",Sheet3!$A$1:$K$1,0),FALSE)&gt;0,VLOOKUP($O33,Sheet3!$A$1:'Sheet3'!$K$222,MATCH("Purple",Sheet3!$A$1:$K$1,0),FALSE)*4,IF(VLOOKUP($O33,Sheet3!$A$1:'Sheet3'!$K$222,MATCH("Green",Sheet3!$A$1:$K$1,0),FALSE)&gt;0,VLOOKUP($O33,Sheet3!$A$1:'Sheet3'!$K$222,MATCH("Green",Sheet3!$A$1:$K$1,0),FALSE)*2,IF(VLOOKUP($O33,Sheet3!$A$1:'Sheet3'!$K$222,MATCH("White",Sheet3!$A$1:$K$1,0),FALSE)&gt;0,VLOOKUP($O33,Sheet3!$A$1:'Sheet3'!$K$222,MATCH("White",Sheet3!$A$1:$K$1,0),FALSE),IF(VLOOKUP($O33,Sheet3!$A$1:'Sheet3'!$K$222,MATCH("Yellow",Sheet3!$A$1:$K$1,0),FALSE)&gt;0,VLOOKUP($O33,Sheet3!$A$1:'Sheet3'!$K$222,MATCH("Yellow",Sheet3!$A$1:$K$1,0),FALSE)*5,0))))),0)),0)</f>
        <v>0</v>
      </c>
      <c r="AH33">
        <f>VLOOKUP($D33,Sheet3!$A$1:'Sheet3'!$K$222,4,FALSE)</f>
        <v>0</v>
      </c>
      <c r="AI33">
        <f>VLOOKUP($D33,Sheet3!$A$1:'Sheet3'!$K$222,5,FALSE)</f>
        <v>0</v>
      </c>
    </row>
    <row r="34" spans="1:35" x14ac:dyDescent="0.25">
      <c r="A34" t="s">
        <v>66</v>
      </c>
      <c r="B34">
        <f>INDEX('Ingredients(Full)'!$A$1:$AA$180,MATCH(Score!$A34,'Ingredients(Full)'!$A$1:$A$180,0),MATCH(Score!B$1,'Ingredients(Full)'!$A$1:$AA$1,0))</f>
        <v>2</v>
      </c>
      <c r="C34">
        <f t="shared" ref="C34:C65" si="1">IF($AH34=1,SUM(AC34:AG34)+AB34*3,IF(AI34=1,SUM(AC34:AG34)+AB34*2,SUM(AB34:AG34)))</f>
        <v>5</v>
      </c>
      <c r="D34" t="str">
        <f>IF(D$1&lt;=$B34,INDEX('Ingredients(Full)'!$A$1:$AA$180,MATCH(Score!$A34,'Ingredients(Full)'!$A$1:$A$180,0),MATCH(Score!D$1,'Ingredients(Full)'!$A$1:$AA$1,0)),"")</f>
        <v>Mk 5 Loronar Power Cell Salvage</v>
      </c>
      <c r="E34" t="str">
        <f>IF(E$1&lt;=$B34,INDEX('Ingredients(Full)'!$A$1:$AA$140,MATCH(Score!$A34,'Ingredients(Full)'!$A$1:$A$140,0),MATCH(Score!E$1,'Ingredients(Full)'!$A$1:$AA$1,0)),"")</f>
        <v>Mk 3 Neuro-Saav Electrobinoculars</v>
      </c>
      <c r="F34" t="str">
        <f>IF(F$1&lt;=$B34,INDEX('Ingredients(Full)'!$A$1:$AA$140,MATCH(Score!$A34,'Ingredients(Full)'!$A$1:$A$140,0),MATCH(Score!F$1,'Ingredients(Full)'!$A$1:$AA$1,0)),"")</f>
        <v/>
      </c>
      <c r="G34" t="str">
        <f>IF(G$1&lt;=$B34,INDEX('Ingredients(Full)'!$A$1:$AA$140,MATCH(Score!$A34,'Ingredients(Full)'!$A$1:$A$140,0),MATCH(Score!G$1,'Ingredients(Full)'!$A$1:$AA$1,0)),"")</f>
        <v/>
      </c>
      <c r="H34" t="str">
        <f>IF(H$1&lt;=$B34,INDEX('Ingredients(Full)'!$A$1:$AA$140,MATCH(Score!$A34,'Ingredients(Full)'!$A$1:$A$140,0),MATCH(Score!H$1,'Ingredients(Full)'!$A$1:$AA$1,0)),"")</f>
        <v/>
      </c>
      <c r="I34" t="str">
        <f>IF(I$1&lt;=$B34,INDEX('Ingredients(Full)'!$A$1:$AA$140,MATCH(Score!$A34,'Ingredients(Full)'!$A$1:$A$140,0),MATCH(Score!I$1,'Ingredients(Full)'!$A$1:$AA$1,0)),"")</f>
        <v/>
      </c>
      <c r="J34" t="str">
        <f>IF(J$1&lt;=$B34,INDEX('Ingredients(Full)'!$A$1:$AA$140,MATCH(Score!$A34,'Ingredients(Full)'!$A$1:$A$140,0),MATCH(Score!J$1,'Ingredients(Full)'!$A$1:$AA$1,0)),"")</f>
        <v/>
      </c>
      <c r="K34" t="str">
        <f>IF(K$1&lt;=$B34,INDEX('Ingredients(Full)'!$A$1:$AA$140,MATCH(Score!$A34,'Ingredients(Full)'!$A$1:$A$140,0),MATCH(Score!K$1,'Ingredients(Full)'!$A$1:$AA$1,0)),"")</f>
        <v/>
      </c>
      <c r="L34" t="str">
        <f>IF(L$1&lt;=$B34,INDEX('Ingredients(Full)'!$A$1:$AA$140,MATCH(Score!$A34,'Ingredients(Full)'!$A$1:$A$140,0),MATCH(Score!L$1,'Ingredients(Full)'!$A$1:$AA$1,0)),"")</f>
        <v/>
      </c>
      <c r="M34" t="str">
        <f>IF(M$1&lt;=$B34,INDEX('Ingredients(Full)'!$A$1:$AA$140,MATCH(Score!$A34,'Ingredients(Full)'!$A$1:$A$140,0),MATCH(Score!M$1,'Ingredients(Full)'!$A$1:$AA$1,0)),"")</f>
        <v/>
      </c>
      <c r="N34" t="str">
        <f>IF(N$1&lt;=$B34,INDEX('Ingredients(Full)'!$A$1:$AA$140,MATCH(Score!$A34,'Ingredients(Full)'!$A$1:$A$140,0),MATCH(Score!N$1,'Ingredients(Full)'!$A$1:$AA$1,0)),"")</f>
        <v/>
      </c>
      <c r="O34" t="str">
        <f>IF(O$1&lt;=$B34,INDEX('Ingredients(Full)'!$A$1:$AA$140,MATCH(Score!$A34,'Ingredients(Full)'!$A$1:$A$140,0),MATCH(Score!O$1,'Ingredients(Full)'!$A$1:$AA$1,0)),"")</f>
        <v/>
      </c>
      <c r="P34">
        <f>IF(VALUE(RIGHT(P$1,LEN(P$1)-1))&lt;=$B34,INDEX('Ingredients(Full)'!$A$1:$AA$140,MATCH(Score!$A34,'Ingredients(Full)'!$A$1:$A$140,0),MATCH(Score!P$1,'Ingredients(Full)'!$A$1:$AA$1,0)),"")</f>
        <v>5</v>
      </c>
      <c r="Q34">
        <f>IF(VALUE(RIGHT(Q$1,LEN(Q$1)-1))&lt;=$B34,INDEX('Ingredients(Full)'!$A$1:$AA$140,MATCH(Score!$A34,'Ingredients(Full)'!$A$1:$A$140,0),MATCH(Score!Q$1,'Ingredients(Full)'!$A$1:$AA$1,0)),"")</f>
        <v>1</v>
      </c>
      <c r="R34" t="str">
        <f>IF(VALUE(RIGHT(R$1,LEN(R$1)-1))&lt;=$B34,INDEX('Ingredients(Full)'!$A$1:$AA$140,MATCH(Score!$A34,'Ingredients(Full)'!$A$1:$A$140,0),MATCH(Score!R$1,'Ingredients(Full)'!$A$1:$AA$1,0)),"")</f>
        <v/>
      </c>
      <c r="S34" t="str">
        <f>IF(VALUE(RIGHT(S$1,LEN(S$1)-1))&lt;=$B34,INDEX('Ingredients(Full)'!$A$1:$AA$140,MATCH(Score!$A34,'Ingredients(Full)'!$A$1:$A$140,0),MATCH(Score!S$1,'Ingredients(Full)'!$A$1:$AA$1,0)),"")</f>
        <v/>
      </c>
      <c r="T34" t="str">
        <f>IF(VALUE(RIGHT(T$1,LEN(T$1)-1))&lt;=$B34,INDEX('Ingredients(Full)'!$A$1:$AA$140,MATCH(Score!$A34,'Ingredients(Full)'!$A$1:$A$140,0),MATCH(Score!T$1,'Ingredients(Full)'!$A$1:$AA$1,0)),"")</f>
        <v/>
      </c>
      <c r="U34" t="str">
        <f>IF(VALUE(RIGHT(U$1,LEN(U$1)-1))&lt;=$B34,INDEX('Ingredients(Full)'!$A$1:$AA$140,MATCH(Score!$A34,'Ingredients(Full)'!$A$1:$A$140,0),MATCH(Score!U$1,'Ingredients(Full)'!$A$1:$AA$1,0)),"")</f>
        <v/>
      </c>
      <c r="V34" t="str">
        <f>IF(VALUE(RIGHT(V$1,LEN(V$1)-1))&lt;=$B34,INDEX('Ingredients(Full)'!$A$1:$AA$140,MATCH(Score!$A34,'Ingredients(Full)'!$A$1:$A$140,0),MATCH(Score!V$1,'Ingredients(Full)'!$A$1:$AA$1,0)),"")</f>
        <v/>
      </c>
      <c r="W34" t="str">
        <f>IF(VALUE(RIGHT(W$1,LEN(W$1)-1))&lt;=$B34,INDEX('Ingredients(Full)'!$A$1:$AA$140,MATCH(Score!$A34,'Ingredients(Full)'!$A$1:$A$140,0),MATCH(Score!W$1,'Ingredients(Full)'!$A$1:$AA$1,0)),"")</f>
        <v/>
      </c>
      <c r="X34" t="str">
        <f>IF(VALUE(RIGHT(X$1,LEN(X$1)-1))&lt;=$B34,INDEX('Ingredients(Full)'!$A$1:$AA$140,MATCH(Score!$A34,'Ingredients(Full)'!$A$1:$A$140,0),MATCH(Score!X$1,'Ingredients(Full)'!$A$1:$AA$1,0)),"")</f>
        <v/>
      </c>
      <c r="Y34" t="str">
        <f>IF(VALUE(RIGHT(Y$1,LEN(Y$1)-1))&lt;=$B34,INDEX('Ingredients(Full)'!$A$1:$AA$140,MATCH(Score!$A34,'Ingredients(Full)'!$A$1:$A$140,0),MATCH(Score!Y$1,'Ingredients(Full)'!$A$1:$AA$1,0)),"")</f>
        <v/>
      </c>
      <c r="Z34" t="str">
        <f>IF(VALUE(RIGHT(Z$1,LEN(Z$1)-1))&lt;=$B34,INDEX('Ingredients(Full)'!$A$1:$AA$140,MATCH(Score!$A34,'Ingredients(Full)'!$A$1:$A$140,0),MATCH(Score!Z$1,'Ingredients(Full)'!$A$1:$AA$1,0)),"")</f>
        <v/>
      </c>
      <c r="AA34" t="str">
        <f>IF(VALUE(RIGHT(AA$1,LEN(AA$1)-1))&lt;=$B34,INDEX('Ingredients(Full)'!$A$1:$AA$140,MATCH(Score!$A34,'Ingredients(Full)'!$A$1:$A$140,0),MATCH(Score!AA$1,'Ingredients(Full)'!$A$1:$AA$1,0)),"")</f>
        <v/>
      </c>
      <c r="AB34">
        <f>IFERROR(IF(VLOOKUP($D34,Sheet3!$A$1:'Sheet3'!$K$222,MATCH("Challenge",Sheet3!$A$1:'Sheet3'!$K$1,0),FALSE)&gt;=1,IFERROR(IF(VLOOKUP($D34,Sheet3!$A$1:'Sheet3'!$K$222,MATCH("Blue",Sheet3!$A$1:$K$1,0),FALSE)&gt;0,VLOOKUP($D34,Sheet3!$A$1:'Sheet3'!$K$222,MATCH("Blue",Sheet3!$A$1:$K$1,0),FALSE)*3,IF(VLOOKUP($D34,Sheet3!$A$1:'Sheet3'!$K$222,MATCH("Purple",Sheet3!$A$1:$K$1,0),FALSE)&gt;0,VLOOKUP($D34,Sheet3!$A$1:'Sheet3'!$K$222,MATCH("Purple",Sheet3!$A$1:$K$1,0),FALSE)*4,IF(VLOOKUP($D34,Sheet3!$A$1:'Sheet3'!$K$222,MATCH("Green",Sheet3!$A$1:$K$1,0),FALSE)&gt;0,VLOOKUP($D34,Sheet3!$A$1:'Sheet3'!$K$222,MATCH("Green",Sheet3!$A$1:$K$1,0),FALSE)*2,IF(VLOOKUP($D34,Sheet3!$A$1:'Sheet3'!$K$222,MATCH("White",Sheet3!$A$1:$K$1,0),FALSE)&gt;0,VLOOKUP($D34,Sheet3!$A$1:'Sheet3'!$K$222,MATCH("White",Sheet3!$A$1:$K$1,0),FALSE),IF(VLOOKUP($D34,Sheet3!$A$1:'Sheet3'!$K$222,MATCH("Yellow",Sheet3!$A$1:$K$1,0),FALSE)&gt;0,VLOOKUP($D34,Sheet3!$A$1:'Sheet3'!$K$222,MATCH("Yellow",Sheet3!$A$1:$K$1,0),FALSE)*2.5,0))))),0)/VLOOKUP($D34,Sheet3!$A$1:'Sheet3'!$K$222,MATCH("Challenge",Sheet3!$A$1:'Sheet3'!$K$1,0),FALSE),IFERROR(IF(VLOOKUP($D34,Sheet3!$A$1:'Sheet3'!$K$222,MATCH("Blue",Sheet3!$A$1:$K$1,0),FALSE)&gt;0,VLOOKUP($D34,Sheet3!$A$1:'Sheet3'!$K$222,MATCH("Blue",Sheet3!$A$1:$K$1,0),FALSE)*3,IF(VLOOKUP($D34,Sheet3!$A$1:'Sheet3'!$K$222,MATCH("Purple",Sheet3!$A$1:$K$1,0),FALSE)&gt;0,VLOOKUP($D34,Sheet3!$A$1:'Sheet3'!$K$222,MATCH("Purple",Sheet3!$A$1:$K$1,0),FALSE)*4,IF(VLOOKUP($D34,Sheet3!$A$1:'Sheet3'!$K$222,MATCH("Green",Sheet3!$A$1:$K$1,0),FALSE)&gt;0,VLOOKUP($D34,Sheet3!$A$1:'Sheet3'!$K$222,MATCH("Green",Sheet3!$A$1:$K$1,0),FALSE)*2,IF(VLOOKUP($D34,Sheet3!$A$1:'Sheet3'!$K$222,MATCH("White",Sheet3!$A$1:$K$1,0),FALSE)&gt;0,VLOOKUP($D34,Sheet3!$A$1:'Sheet3'!$K$222,MATCH("White",Sheet3!$A$1:$K$1,0),FALSE),IF(VLOOKUP($D34,Sheet3!$A$1:'Sheet3'!$K$222,MATCH("Yellow",Sheet3!$A$1:$K$1,0),FALSE)&gt;0,VLOOKUP($D34,Sheet3!$A$1:'Sheet3'!$K$222,MATCH("Yellow",Sheet3!$A$1:$K$1,0),FALSE)*2.5,0))))),0)),0)+IFERROR(IF(VLOOKUP($E34,Sheet3!$A$1:'Sheet3'!$K$222,MATCH("Challenge",Sheet3!$A$1:'Sheet3'!$K$1,0),FALSE)&gt;=1,IFERROR(IF(VLOOKUP($E34,Sheet3!$A$1:'Sheet3'!$K$222,MATCH("Blue",Sheet3!$A$1:$K$1,0),FALSE)&gt;0,VLOOKUP($E34,Sheet3!$A$1:'Sheet3'!$K$222,MATCH("Blue",Sheet3!$A$1:$K$1,0),FALSE)*3,IF(VLOOKUP($E34,Sheet3!$A$1:'Sheet3'!$K$222,MATCH("Purple",Sheet3!$A$1:$K$1,0),FALSE)&gt;0,VLOOKUP($E34,Sheet3!$A$1:'Sheet3'!$K$222,MATCH("Purple",Sheet3!$A$1:$K$1,0),FALSE)*4,IF(VLOOKUP($E34,Sheet3!$A$1:'Sheet3'!$K$222,MATCH("Green",Sheet3!$A$1:$K$1,0),FALSE)&gt;0,VLOOKUP($E34,Sheet3!$A$1:'Sheet3'!$K$222,MATCH("Green",Sheet3!$A$1:$K$1,0),FALSE)*2,IF(VLOOKUP($E34,Sheet3!$A$1:'Sheet3'!$K$222,MATCH("White",Sheet3!$A$1:$K$1,0),FALSE)&gt;0,VLOOKUP($E34,Sheet3!$A$1:'Sheet3'!$K$222,MATCH("White",Sheet3!$A$1:$K$1,0),FALSE),IF(VLOOKUP($E34,Sheet3!$A$1:'Sheet3'!$K$222,MATCH("Yellow",Sheet3!$A$1:$K$1,0),FALSE)&gt;0,VLOOKUP($E34,Sheet3!$A$1:'Sheet3'!$K$222,MATCH("Yellow",Sheet3!$A$1:$K$1,0),FALSE)*2.5,0))))),0)/VLOOKUP($E34,Sheet3!$A$1:'Sheet3'!$K$222,MATCH("Challenge",Sheet3!$A$1:'Sheet3'!$K$1,0),FALSE),IFERROR(IF(VLOOKUP($E34,Sheet3!$A$1:'Sheet3'!$K$222,MATCH("Blue",Sheet3!$A$1:$K$1,0),FALSE)&gt;0,VLOOKUP($E34,Sheet3!$A$1:'Sheet3'!$K$222,MATCH("Blue",Sheet3!$A$1:$K$1,0),FALSE)*3,IF(VLOOKUP($E34,Sheet3!$A$1:'Sheet3'!$K$222,MATCH("Purple",Sheet3!$A$1:$K$1,0),FALSE)&gt;0,VLOOKUP($E34,Sheet3!$A$1:'Sheet3'!$K$222,MATCH("Purple",Sheet3!$A$1:$K$1,0),FALSE)*4,IF(VLOOKUP($E34,Sheet3!$A$1:'Sheet3'!$K$222,MATCH("Green",Sheet3!$A$1:$K$1,0),FALSE)&gt;0,VLOOKUP($E34,Sheet3!$A$1:'Sheet3'!$K$222,MATCH("Green",Sheet3!$A$1:$K$1,0),FALSE)*2,IF(VLOOKUP($E34,Sheet3!$A$1:'Sheet3'!$K$222,MATCH("White",Sheet3!$A$1:$K$1,0),FALSE)&gt;0,VLOOKUP($E34,Sheet3!$A$1:'Sheet3'!$K$222,MATCH("White",Sheet3!$A$1:$K$1,0),FALSE),IF(VLOOKUP($E34,Sheet3!$A$1:'Sheet3'!$K$222,MATCH("Yellow",Sheet3!$A$1:$K$1,0),FALSE)&gt;0,VLOOKUP($E34,Sheet3!$A$1:'Sheet3'!$K$222,MATCH("Yellow",Sheet3!$A$1:$K$1,0),FALSE)*2.5,0))))),0)),0)</f>
        <v>5</v>
      </c>
      <c r="AC34">
        <f>IFERROR(IF(VLOOKUP($F34,Sheet3!$A$1:'Sheet3'!$K$222,MATCH("Challenge",Sheet3!$A$1:'Sheet3'!$K$1,0),FALSE)&gt;=1,IFERROR(IF(VLOOKUP($F34,Sheet3!$A$1:'Sheet3'!$K$222,MATCH("Blue",Sheet3!$A$1:$K$1,0),FALSE)&gt;0,VLOOKUP($F34,Sheet3!$A$1:'Sheet3'!$K$222,MATCH("Blue",Sheet3!$A$1:$K$1,0),FALSE)*3,IF(VLOOKUP($F34,Sheet3!$A$1:'Sheet3'!$K$222,MATCH("Purple",Sheet3!$A$1:$K$1,0),FALSE)&gt;0,VLOOKUP($F34,Sheet3!$A$1:'Sheet3'!$K$222,MATCH("Purple",Sheet3!$A$1:$K$1,0),FALSE)*4,IF(VLOOKUP($F34,Sheet3!$A$1:'Sheet3'!$K$222,MATCH("Green",Sheet3!$A$1:$K$1,0),FALSE)&gt;0,VLOOKUP($F34,Sheet3!$A$1:'Sheet3'!$K$222,MATCH("Green",Sheet3!$A$1:$K$1,0),FALSE)*2,IF(VLOOKUP($F34,Sheet3!$A$1:'Sheet3'!$K$222,MATCH("White",Sheet3!$A$1:$K$1,0),FALSE)&gt;0,VLOOKUP($F34,Sheet3!$A$1:'Sheet3'!$K$222,MATCH("White",Sheet3!$A$1:$K$1,0),FALSE),IF(VLOOKUP($F34,Sheet3!$A$1:'Sheet3'!$K$222,MATCH("Yellow",Sheet3!$A$1:$K$1,0),FALSE)&gt;0,VLOOKUP($F34,Sheet3!$A$1:'Sheet3'!$K$222,MATCH("Yellow",Sheet3!$A$1:$K$1,0),FALSE)*5,0))))),0)/VLOOKUP($F34,Sheet3!$A$1:'Sheet3'!$K$222,MATCH("Challenge",Sheet3!$A$1:'Sheet3'!$K$1,0),FALSE),IFERROR(IF(VLOOKUP($F34,Sheet3!$A$1:'Sheet3'!$K$222,MATCH("Blue",Sheet3!$A$1:$K$1,0),FALSE)&gt;0,VLOOKUP($F34,Sheet3!$A$1:'Sheet3'!$K$222,MATCH("Blue",Sheet3!$A$1:$K$1,0),FALSE)*3,IF(VLOOKUP($F34,Sheet3!$A$1:'Sheet3'!$K$222,MATCH("Purple",Sheet3!$A$1:$K$1,0),FALSE)&gt;0,VLOOKUP($F34,Sheet3!$A$1:'Sheet3'!$K$222,MATCH("Purple",Sheet3!$A$1:$K$1,0),FALSE)*4,IF(VLOOKUP($F34,Sheet3!$A$1:'Sheet3'!$K$222,MATCH("Green",Sheet3!$A$1:$K$1,0),FALSE)&gt;0,VLOOKUP($F34,Sheet3!$A$1:'Sheet3'!$K$222,MATCH("Green",Sheet3!$A$1:$K$1,0),FALSE)*2,IF(VLOOKUP($F34,Sheet3!$A$1:'Sheet3'!$K$222,MATCH("White",Sheet3!$A$1:$K$1,0),FALSE)&gt;0,VLOOKUP($F34,Sheet3!$A$1:'Sheet3'!$K$222,MATCH("White",Sheet3!$A$1:$K$1,0),FALSE),IF(VLOOKUP($F34,Sheet3!$A$1:'Sheet3'!$K$222,MATCH("Yellow",Sheet3!$A$1:$K$1,0),FALSE)&gt;0,VLOOKUP($F34,Sheet3!$A$1:'Sheet3'!$K$222,MATCH("Yellow",Sheet3!$A$1:$K$1,0),FALSE)*5,0))))),0)),0)+IFERROR(IF(VLOOKUP($G34,Sheet3!$A$1:'Sheet3'!$K$222,MATCH("Challenge",Sheet3!$A$1:'Sheet3'!$K$1,0),FALSE)&gt;=1,IFERROR(IF(VLOOKUP($G34,Sheet3!$A$1:'Sheet3'!$K$222,MATCH("Blue",Sheet3!$A$1:$K$1,0),FALSE)&gt;0,VLOOKUP($G34,Sheet3!$A$1:'Sheet3'!$K$222,MATCH("Blue",Sheet3!$A$1:$K$1,0),FALSE)*3,IF(VLOOKUP($G34,Sheet3!$A$1:'Sheet3'!$K$222,MATCH("Purple",Sheet3!$A$1:$K$1,0),FALSE)&gt;0,VLOOKUP($G34,Sheet3!$A$1:'Sheet3'!$K$222,MATCH("Purple",Sheet3!$A$1:$K$1,0),FALSE)*4,IF(VLOOKUP($G34,Sheet3!$A$1:'Sheet3'!$K$222,MATCH("Green",Sheet3!$A$1:$K$1,0),FALSE)&gt;0,VLOOKUP($G34,Sheet3!$A$1:'Sheet3'!$K$222,MATCH("Green",Sheet3!$A$1:$K$1,0),FALSE)*2,IF(VLOOKUP($G34,Sheet3!$A$1:'Sheet3'!$K$222,MATCH("White",Sheet3!$A$1:$K$1,0),FALSE)&gt;0,VLOOKUP($G34,Sheet3!$A$1:'Sheet3'!$K$222,MATCH("White",Sheet3!$A$1:$K$1,0),FALSE),IF(VLOOKUP($G34,Sheet3!$A$1:'Sheet3'!$K$222,MATCH("Yellow",Sheet3!$A$1:$K$1,0),FALSE)&gt;0,VLOOKUP($G34,Sheet3!$A$1:'Sheet3'!$K$222,MATCH("Yellow",Sheet3!$A$1:$K$1,0),FALSE)*5,0))))),0)/VLOOKUP($G34,Sheet3!$A$1:'Sheet3'!$K$222,MATCH("Challenge",Sheet3!$A$1:'Sheet3'!$K$1,0),FALSE),IFERROR(IF(VLOOKUP($G34,Sheet3!$A$1:'Sheet3'!$K$222,MATCH("Blue",Sheet3!$A$1:$K$1,0),FALSE)&gt;0,VLOOKUP($G34,Sheet3!$A$1:'Sheet3'!$K$222,MATCH("Blue",Sheet3!$A$1:$K$1,0),FALSE)*3,IF(VLOOKUP($G34,Sheet3!$A$1:'Sheet3'!$K$222,MATCH("Purple",Sheet3!$A$1:$K$1,0),FALSE)&gt;0,VLOOKUP($G34,Sheet3!$A$1:'Sheet3'!$K$222,MATCH("Purple",Sheet3!$A$1:$K$1,0),FALSE)*4,IF(VLOOKUP($G34,Sheet3!$A$1:'Sheet3'!$K$222,MATCH("Green",Sheet3!$A$1:$K$1,0),FALSE)&gt;0,VLOOKUP($G34,Sheet3!$A$1:'Sheet3'!$K$222,MATCH("Green",Sheet3!$A$1:$K$1,0),FALSE)*2,IF(VLOOKUP($G34,Sheet3!$A$1:'Sheet3'!$K$222,MATCH("White",Sheet3!$A$1:$K$1,0),FALSE)&gt;0,VLOOKUP($G34,Sheet3!$A$1:'Sheet3'!$K$222,MATCH("White",Sheet3!$A$1:$K$1,0),FALSE),IF(VLOOKUP($G34,Sheet3!$A$1:'Sheet3'!$K$222,MATCH("Yellow",Sheet3!$A$1:$K$1,0),FALSE)&gt;0,VLOOKUP($G34,Sheet3!$A$1:'Sheet3'!$K$222,MATCH("Yellow",Sheet3!$A$1:$K$1,0),FALSE)*5,0))))),0)),0)</f>
        <v>0</v>
      </c>
      <c r="AD34">
        <f>IFERROR(IF(VLOOKUP($H34,Sheet3!$A$1:'Sheet3'!$K$222,MATCH("Challenge",Sheet3!$A$1:'Sheet3'!$K$1,0),FALSE)&gt;=1,IFERROR(IF(VLOOKUP($H34,Sheet3!$A$1:'Sheet3'!$K$222,MATCH("Blue",Sheet3!$A$1:$K$1,0),FALSE)&gt;0,VLOOKUP($H34,Sheet3!$A$1:'Sheet3'!$K$222,MATCH("Blue",Sheet3!$A$1:$K$1,0),FALSE)*3,IF(VLOOKUP($H34,Sheet3!$A$1:'Sheet3'!$K$222,MATCH("Purple",Sheet3!$A$1:$K$1,0),FALSE)&gt;0,VLOOKUP($H34,Sheet3!$A$1:'Sheet3'!$K$222,MATCH("Purple",Sheet3!$A$1:$K$1,0),FALSE)*4,IF(VLOOKUP($H34,Sheet3!$A$1:'Sheet3'!$K$222,MATCH("Green",Sheet3!$A$1:$K$1,0),FALSE)&gt;0,VLOOKUP($H34,Sheet3!$A$1:'Sheet3'!$K$222,MATCH("Green",Sheet3!$A$1:$K$1,0),FALSE)*2,IF(VLOOKUP($H34,Sheet3!$A$1:'Sheet3'!$K$222,MATCH("White",Sheet3!$A$1:$K$1,0),FALSE)&gt;0,VLOOKUP($H34,Sheet3!$A$1:'Sheet3'!$K$222,MATCH("White",Sheet3!$A$1:$K$1,0),FALSE),IF(VLOOKUP($H34,Sheet3!$A$1:'Sheet3'!$K$222,MATCH("Yellow",Sheet3!$A$1:$K$1,0),FALSE)&gt;0,VLOOKUP($H34,Sheet3!$A$1:'Sheet3'!$K$222,MATCH("Yellow",Sheet3!$A$1:$K$1,0),FALSE)*5,0))))),0)/VLOOKUP($H34,Sheet3!$A$1:'Sheet3'!$K$222,MATCH("Challenge",Sheet3!$A$1:'Sheet3'!$K$1,0),FALSE),IFERROR(IF(VLOOKUP($H34,Sheet3!$A$1:'Sheet3'!$K$222,MATCH("Blue",Sheet3!$A$1:$K$1,0),FALSE)&gt;0,VLOOKUP($H34,Sheet3!$A$1:'Sheet3'!$K$222,MATCH("Blue",Sheet3!$A$1:$K$1,0),FALSE)*3,IF(VLOOKUP($H34,Sheet3!$A$1:'Sheet3'!$K$222,MATCH("Purple",Sheet3!$A$1:$K$1,0),FALSE)&gt;0,VLOOKUP($H34,Sheet3!$A$1:'Sheet3'!$K$222,MATCH("Purple",Sheet3!$A$1:$K$1,0),FALSE)*4,IF(VLOOKUP($H34,Sheet3!$A$1:'Sheet3'!$K$222,MATCH("Green",Sheet3!$A$1:$K$1,0),FALSE)&gt;0,VLOOKUP($H34,Sheet3!$A$1:'Sheet3'!$K$222,MATCH("Green",Sheet3!$A$1:$K$1,0),FALSE)*2,IF(VLOOKUP($H34,Sheet3!$A$1:'Sheet3'!$K$222,MATCH("White",Sheet3!$A$1:$K$1,0),FALSE)&gt;0,VLOOKUP($H34,Sheet3!$A$1:'Sheet3'!$K$222,MATCH("White",Sheet3!$A$1:$K$1,0),FALSE),IF(VLOOKUP($H34,Sheet3!$A$1:'Sheet3'!$K$222,MATCH("Yellow",Sheet3!$A$1:$K$1,0),FALSE)&gt;0,VLOOKUP($H34,Sheet3!$A$1:'Sheet3'!$K$222,MATCH("Yellow",Sheet3!$A$1:$K$1,0),FALSE)*5,0))))),0)),0)+IFERROR(IF(VLOOKUP($I34,Sheet3!$A$1:'Sheet3'!$K$222,MATCH("Challenge",Sheet3!$A$1:'Sheet3'!$K$1,0),FALSE)&gt;=1,IFERROR(IF(VLOOKUP($I34,Sheet3!$A$1:'Sheet3'!$K$222,MATCH("Blue",Sheet3!$A$1:$K$1,0),FALSE)&gt;0,VLOOKUP($I34,Sheet3!$A$1:'Sheet3'!$K$222,MATCH("Blue",Sheet3!$A$1:$K$1,0),FALSE)*3,IF(VLOOKUP($I34,Sheet3!$A$1:'Sheet3'!$K$222,MATCH("Purple",Sheet3!$A$1:$K$1,0),FALSE)&gt;0,VLOOKUP($I34,Sheet3!$A$1:'Sheet3'!$K$222,MATCH("Purple",Sheet3!$A$1:$K$1,0),FALSE)*4,IF(VLOOKUP($I34,Sheet3!$A$1:'Sheet3'!$K$222,MATCH("Green",Sheet3!$A$1:$K$1,0),FALSE)&gt;0,VLOOKUP($I34,Sheet3!$A$1:'Sheet3'!$K$222,MATCH("Green",Sheet3!$A$1:$K$1,0),FALSE)*2,IF(VLOOKUP($I34,Sheet3!$A$1:'Sheet3'!$K$222,MATCH("White",Sheet3!$A$1:$K$1,0),FALSE)&gt;0,VLOOKUP($I34,Sheet3!$A$1:'Sheet3'!$K$222,MATCH("White",Sheet3!$A$1:$K$1,0),FALSE),IF(VLOOKUP($I34,Sheet3!$A$1:'Sheet3'!$K$222,MATCH("Yellow",Sheet3!$A$1:$K$1,0),FALSE)&gt;0,VLOOKUP($I34,Sheet3!$A$1:'Sheet3'!$K$222,MATCH("Yellow",Sheet3!$A$1:$K$1,0),FALSE)*5,0))))),0)/VLOOKUP($I34,Sheet3!$A$1:'Sheet3'!$K$222,MATCH("Challenge",Sheet3!$A$1:'Sheet3'!$K$1,0),FALSE),IFERROR(IF(VLOOKUP($I34,Sheet3!$A$1:'Sheet3'!$K$222,MATCH("Blue",Sheet3!$A$1:$K$1,0),FALSE)&gt;0,VLOOKUP($I34,Sheet3!$A$1:'Sheet3'!$K$222,MATCH("Blue",Sheet3!$A$1:$K$1,0),FALSE)*3,IF(VLOOKUP($I34,Sheet3!$A$1:'Sheet3'!$K$222,MATCH("Purple",Sheet3!$A$1:$K$1,0),FALSE)&gt;0,VLOOKUP($I34,Sheet3!$A$1:'Sheet3'!$K$222,MATCH("Purple",Sheet3!$A$1:$K$1,0),FALSE)*4,IF(VLOOKUP($I34,Sheet3!$A$1:'Sheet3'!$K$222,MATCH("Green",Sheet3!$A$1:$K$1,0),FALSE)&gt;0,VLOOKUP($I34,Sheet3!$A$1:'Sheet3'!$K$222,MATCH("Green",Sheet3!$A$1:$K$1,0),FALSE)*2,IF(VLOOKUP($I34,Sheet3!$A$1:'Sheet3'!$K$222,MATCH("White",Sheet3!$A$1:$K$1,0),FALSE)&gt;0,VLOOKUP($I34,Sheet3!$A$1:'Sheet3'!$K$222,MATCH("White",Sheet3!$A$1:$K$1,0),FALSE),IF(VLOOKUP($I34,Sheet3!$A$1:'Sheet3'!$K$222,MATCH("Yellow",Sheet3!$A$1:$K$1,0),FALSE)&gt;0,VLOOKUP($I34,Sheet3!$A$1:'Sheet3'!$K$222,MATCH("Yellow",Sheet3!$A$1:$K$1,0),FALSE)*5,0))))),0)),0)</f>
        <v>0</v>
      </c>
      <c r="AE34">
        <f>IFERROR(IF(VLOOKUP($J34,Sheet3!$A$1:'Sheet3'!$K$222,MATCH("Challenge",Sheet3!$A$1:'Sheet3'!$K$1,0),FALSE)&gt;=1,IFERROR(IF(VLOOKUP($J34,Sheet3!$A$1:'Sheet3'!$K$222,MATCH("Blue",Sheet3!$A$1:$K$1,0),FALSE)&gt;0,VLOOKUP($J34,Sheet3!$A$1:'Sheet3'!$K$222,MATCH("Blue",Sheet3!$A$1:$K$1,0),FALSE)*3,IF(VLOOKUP($J34,Sheet3!$A$1:'Sheet3'!$K$222,MATCH("Purple",Sheet3!$A$1:$K$1,0),FALSE)&gt;0,VLOOKUP($J34,Sheet3!$A$1:'Sheet3'!$K$222,MATCH("Purple",Sheet3!$A$1:$K$1,0),FALSE)*4,IF(VLOOKUP($J34,Sheet3!$A$1:'Sheet3'!$K$222,MATCH("Green",Sheet3!$A$1:$K$1,0),FALSE)&gt;0,VLOOKUP($J34,Sheet3!$A$1:'Sheet3'!$K$222,MATCH("Green",Sheet3!$A$1:$K$1,0),FALSE)*2,IF(VLOOKUP($J34,Sheet3!$A$1:'Sheet3'!$K$222,MATCH("White",Sheet3!$A$1:$K$1,0),FALSE)&gt;0,VLOOKUP($J34,Sheet3!$A$1:'Sheet3'!$K$222,MATCH("White",Sheet3!$A$1:$K$1,0),FALSE),IF(VLOOKUP($J34,Sheet3!$A$1:'Sheet3'!$K$222,MATCH("Yellow",Sheet3!$A$1:$K$1,0),FALSE)&gt;0,VLOOKUP($J34,Sheet3!$A$1:'Sheet3'!$K$222,MATCH("Yellow",Sheet3!$A$1:$K$1,0),FALSE)*5,0))))),0)/VLOOKUP($J34,Sheet3!$A$1:'Sheet3'!$K$222,MATCH("Challenge",Sheet3!$A$1:'Sheet3'!$K$1,0),FALSE),IFERROR(IF(VLOOKUP($J34,Sheet3!$A$1:'Sheet3'!$K$222,MATCH("Blue",Sheet3!$A$1:$K$1,0),FALSE)&gt;0,VLOOKUP($J34,Sheet3!$A$1:'Sheet3'!$K$222,MATCH("Blue",Sheet3!$A$1:$K$1,0),FALSE)*3,IF(VLOOKUP($J34,Sheet3!$A$1:'Sheet3'!$K$222,MATCH("Purple",Sheet3!$A$1:$K$1,0),FALSE)&gt;0,VLOOKUP($J34,Sheet3!$A$1:'Sheet3'!$K$222,MATCH("Purple",Sheet3!$A$1:$K$1,0),FALSE)*4,IF(VLOOKUP($J34,Sheet3!$A$1:'Sheet3'!$K$222,MATCH("Green",Sheet3!$A$1:$K$1,0),FALSE)&gt;0,VLOOKUP($J34,Sheet3!$A$1:'Sheet3'!$K$222,MATCH("Green",Sheet3!$A$1:$K$1,0),FALSE)*2,IF(VLOOKUP($J34,Sheet3!$A$1:'Sheet3'!$K$222,MATCH("White",Sheet3!$A$1:$K$1,0),FALSE)&gt;0,VLOOKUP($J34,Sheet3!$A$1:'Sheet3'!$K$222,MATCH("White",Sheet3!$A$1:$K$1,0),FALSE),IF(VLOOKUP($J34,Sheet3!$A$1:'Sheet3'!$K$222,MATCH("Yellow",Sheet3!$A$1:$K$1,0),FALSE)&gt;0,VLOOKUP($J34,Sheet3!$A$1:'Sheet3'!$K$222,MATCH("Yellow",Sheet3!$A$1:$K$1,0),FALSE)*5,0))))),0)),0)+IFERROR(IF(VLOOKUP($K34,Sheet3!$A$1:'Sheet3'!$K$222,MATCH("Challenge",Sheet3!$A$1:'Sheet3'!$K$1,0),FALSE)&gt;=1,IFERROR(IF(VLOOKUP($K34,Sheet3!$A$1:'Sheet3'!$K$222,MATCH("Blue",Sheet3!$A$1:$K$1,0),FALSE)&gt;0,VLOOKUP($K34,Sheet3!$A$1:'Sheet3'!$K$222,MATCH("Blue",Sheet3!$A$1:$K$1,0),FALSE)*3,IF(VLOOKUP($K34,Sheet3!$A$1:'Sheet3'!$K$222,MATCH("Purple",Sheet3!$A$1:$K$1,0),FALSE)&gt;0,VLOOKUP($K34,Sheet3!$A$1:'Sheet3'!$K$222,MATCH("Purple",Sheet3!$A$1:$K$1,0),FALSE)*4,IF(VLOOKUP($K34,Sheet3!$A$1:'Sheet3'!$K$222,MATCH("Green",Sheet3!$A$1:$K$1,0),FALSE)&gt;0,VLOOKUP($K34,Sheet3!$A$1:'Sheet3'!$K$222,MATCH("Green",Sheet3!$A$1:$K$1,0),FALSE)*2,IF(VLOOKUP($K34,Sheet3!$A$1:'Sheet3'!$K$222,MATCH("White",Sheet3!$A$1:$K$1,0),FALSE)&gt;0,VLOOKUP($K34,Sheet3!$A$1:'Sheet3'!$K$222,MATCH("White",Sheet3!$A$1:$K$1,0),FALSE),IF(VLOOKUP($K34,Sheet3!$A$1:'Sheet3'!$K$222,MATCH("Yellow",Sheet3!$A$1:$K$1,0),FALSE)&gt;0,VLOOKUP($K34,Sheet3!$A$1:'Sheet3'!$K$222,MATCH("Yellow",Sheet3!$A$1:$K$1,0),FALSE)*5,0))))),0)/VLOOKUP($K34,Sheet3!$A$1:'Sheet3'!$K$222,MATCH("Challenge",Sheet3!$A$1:'Sheet3'!$K$1,0),FALSE),IFERROR(IF(VLOOKUP($K34,Sheet3!$A$1:'Sheet3'!$K$222,MATCH("Blue",Sheet3!$A$1:$K$1,0),FALSE)&gt;0,VLOOKUP($K34,Sheet3!$A$1:'Sheet3'!$K$222,MATCH("Blue",Sheet3!$A$1:$K$1,0),FALSE)*3,IF(VLOOKUP($K34,Sheet3!$A$1:'Sheet3'!$K$222,MATCH("Purple",Sheet3!$A$1:$K$1,0),FALSE)&gt;0,VLOOKUP($K34,Sheet3!$A$1:'Sheet3'!$K$222,MATCH("Purple",Sheet3!$A$1:$K$1,0),FALSE)*4,IF(VLOOKUP($K34,Sheet3!$A$1:'Sheet3'!$K$222,MATCH("Green",Sheet3!$A$1:$K$1,0),FALSE)&gt;0,VLOOKUP($K34,Sheet3!$A$1:'Sheet3'!$K$222,MATCH("Green",Sheet3!$A$1:$K$1,0),FALSE)*2,IF(VLOOKUP($K34,Sheet3!$A$1:'Sheet3'!$K$222,MATCH("White",Sheet3!$A$1:$K$1,0),FALSE)&gt;0,VLOOKUP($K34,Sheet3!$A$1:'Sheet3'!$K$222,MATCH("White",Sheet3!$A$1:$K$1,0),FALSE),IF(VLOOKUP($K34,Sheet3!$A$1:'Sheet3'!$K$222,MATCH("Yellow",Sheet3!$A$1:$K$1,0),FALSE)&gt;0,VLOOKUP($K34,Sheet3!$A$1:'Sheet3'!$K$222,MATCH("Yellow",Sheet3!$A$1:$K$1,0),FALSE)*5,0))))),0)),0)</f>
        <v>0</v>
      </c>
      <c r="AF34">
        <f>IFERROR(IF(VLOOKUP($L34,Sheet3!$A$1:'Sheet3'!$K$222,MATCH("Challenge",Sheet3!$A$1:'Sheet3'!$K$1,0),FALSE)&gt;=1,IFERROR(IF(VLOOKUP($L34,Sheet3!$A$1:'Sheet3'!$K$222,MATCH("Blue",Sheet3!$A$1:$K$1,0),FALSE)&gt;0,VLOOKUP($L34,Sheet3!$A$1:'Sheet3'!$K$222,MATCH("Blue",Sheet3!$A$1:$K$1,0),FALSE)*3,IF(VLOOKUP($L34,Sheet3!$A$1:'Sheet3'!$K$222,MATCH("Purple",Sheet3!$A$1:$K$1,0),FALSE)&gt;0,VLOOKUP($L34,Sheet3!$A$1:'Sheet3'!$K$222,MATCH("Purple",Sheet3!$A$1:$K$1,0),FALSE)*4,IF(VLOOKUP($L34,Sheet3!$A$1:'Sheet3'!$K$222,MATCH("Green",Sheet3!$A$1:$K$1,0),FALSE)&gt;0,VLOOKUP($L34,Sheet3!$A$1:'Sheet3'!$K$222,MATCH("Green",Sheet3!$A$1:$K$1,0),FALSE)*2,IF(VLOOKUP($L34,Sheet3!$A$1:'Sheet3'!$K$222,MATCH("White",Sheet3!$A$1:$K$1,0),FALSE)&gt;0,VLOOKUP($L34,Sheet3!$A$1:'Sheet3'!$K$222,MATCH("White",Sheet3!$A$1:$K$1,0),FALSE),IF(VLOOKUP($L34,Sheet3!$A$1:'Sheet3'!$K$222,MATCH("Yellow",Sheet3!$A$1:$K$1,0),FALSE)&gt;0,VLOOKUP($L34,Sheet3!$A$1:'Sheet3'!$K$222,MATCH("Yellow",Sheet3!$A$1:$K$1,0),FALSE)*5,0))))),0)/VLOOKUP($L34,Sheet3!$A$1:'Sheet3'!$K$222,MATCH("Challenge",Sheet3!$A$1:'Sheet3'!$K$1,0),FALSE),IFERROR(IF(VLOOKUP($L34,Sheet3!$A$1:'Sheet3'!$K$222,MATCH("Blue",Sheet3!$A$1:$K$1,0),FALSE)&gt;0,VLOOKUP($L34,Sheet3!$A$1:'Sheet3'!$K$222,MATCH("Blue",Sheet3!$A$1:$K$1,0),FALSE)*3,IF(VLOOKUP($L34,Sheet3!$A$1:'Sheet3'!$K$222,MATCH("Purple",Sheet3!$A$1:$K$1,0),FALSE)&gt;0,VLOOKUP($L34,Sheet3!$A$1:'Sheet3'!$K$222,MATCH("Purple",Sheet3!$A$1:$K$1,0),FALSE)*4,IF(VLOOKUP($L34,Sheet3!$A$1:'Sheet3'!$K$222,MATCH("Green",Sheet3!$A$1:$K$1,0),FALSE)&gt;0,VLOOKUP($L34,Sheet3!$A$1:'Sheet3'!$K$222,MATCH("Green",Sheet3!$A$1:$K$1,0),FALSE)*2,IF(VLOOKUP($L34,Sheet3!$A$1:'Sheet3'!$K$222,MATCH("White",Sheet3!$A$1:$K$1,0),FALSE)&gt;0,VLOOKUP($L34,Sheet3!$A$1:'Sheet3'!$K$222,MATCH("White",Sheet3!$A$1:$K$1,0),FALSE),IF(VLOOKUP($L34,Sheet3!$A$1:'Sheet3'!$K$222,MATCH("Yellow",Sheet3!$A$1:$K$1,0),FALSE)&gt;0,VLOOKUP($L34,Sheet3!$A$1:'Sheet3'!$K$222,MATCH("Yellow",Sheet3!$A$1:$K$1,0),FALSE)*5,0))))),0)),0)+IFERROR(IF(VLOOKUP($M34,Sheet3!$A$1:'Sheet3'!$K$222,MATCH("Challenge",Sheet3!$A$1:'Sheet3'!$K$1,0),FALSE)&gt;=1,IFERROR(IF(VLOOKUP($M34,Sheet3!$A$1:'Sheet3'!$K$222,MATCH("Blue",Sheet3!$A$1:$K$1,0),FALSE)&gt;0,VLOOKUP($M34,Sheet3!$A$1:'Sheet3'!$K$222,MATCH("Blue",Sheet3!$A$1:$K$1,0),FALSE)*3,IF(VLOOKUP($M34,Sheet3!$A$1:'Sheet3'!$K$222,MATCH("Purple",Sheet3!$A$1:$K$1,0),FALSE)&gt;0,VLOOKUP($M34,Sheet3!$A$1:'Sheet3'!$K$222,MATCH("Purple",Sheet3!$A$1:$K$1,0),FALSE)*4,IF(VLOOKUP($M34,Sheet3!$A$1:'Sheet3'!$K$222,MATCH("Green",Sheet3!$A$1:$K$1,0),FALSE)&gt;0,VLOOKUP($M34,Sheet3!$A$1:'Sheet3'!$K$222,MATCH("Green",Sheet3!$A$1:$K$1,0),FALSE)*2,IF(VLOOKUP($M34,Sheet3!$A$1:'Sheet3'!$K$222,MATCH("White",Sheet3!$A$1:$K$1,0),FALSE)&gt;0,VLOOKUP($M34,Sheet3!$A$1:'Sheet3'!$K$222,MATCH("White",Sheet3!$A$1:$K$1,0),FALSE),IF(VLOOKUP($M34,Sheet3!$A$1:'Sheet3'!$K$222,MATCH("Yellow",Sheet3!$A$1:$K$1,0),FALSE)&gt;0,VLOOKUP($M34,Sheet3!$A$1:'Sheet3'!$K$222,MATCH("Yellow",Sheet3!$A$1:$K$1,0),FALSE)*5,0))))),0)/VLOOKUP($M34,Sheet3!$A$1:'Sheet3'!$K$222,MATCH("Challenge",Sheet3!$A$1:'Sheet3'!$K$1,0),FALSE),IFERROR(IF(VLOOKUP($M34,Sheet3!$A$1:'Sheet3'!$K$222,MATCH("Blue",Sheet3!$A$1:$K$1,0),FALSE)&gt;0,VLOOKUP($M34,Sheet3!$A$1:'Sheet3'!$K$222,MATCH("Blue",Sheet3!$A$1:$K$1,0),FALSE)*3,IF(VLOOKUP($M34,Sheet3!$A$1:'Sheet3'!$K$222,MATCH("Purple",Sheet3!$A$1:$K$1,0),FALSE)&gt;0,VLOOKUP($M34,Sheet3!$A$1:'Sheet3'!$K$222,MATCH("Purple",Sheet3!$A$1:$K$1,0),FALSE)*4,IF(VLOOKUP($M34,Sheet3!$A$1:'Sheet3'!$K$222,MATCH("Green",Sheet3!$A$1:$K$1,0),FALSE)&gt;0,VLOOKUP($M34,Sheet3!$A$1:'Sheet3'!$K$222,MATCH("Green",Sheet3!$A$1:$K$1,0),FALSE)*2,IF(VLOOKUP($M34,Sheet3!$A$1:'Sheet3'!$K$222,MATCH("White",Sheet3!$A$1:$K$1,0),FALSE)&gt;0,VLOOKUP($M34,Sheet3!$A$1:'Sheet3'!$K$222,MATCH("White",Sheet3!$A$1:$K$1,0),FALSE),IF(VLOOKUP($M34,Sheet3!$A$1:'Sheet3'!$K$222,MATCH("Yellow",Sheet3!$A$1:$K$1,0),FALSE)&gt;0,VLOOKUP($M34,Sheet3!$A$1:'Sheet3'!$K$222,MATCH("Yellow",Sheet3!$A$1:$K$1,0),FALSE)*5,0))))),0)),0)</f>
        <v>0</v>
      </c>
      <c r="AG34">
        <f>IFERROR(IF(VLOOKUP($N34,Sheet3!$A$1:'Sheet3'!$K$222,MATCH("Challenge",Sheet3!$A$1:'Sheet3'!$K$1,0),FALSE)&gt;=1,IFERROR(IF(VLOOKUP($N34,Sheet3!$A$1:'Sheet3'!$K$222,MATCH("Blue",Sheet3!$A$1:$K$1,0),FALSE)&gt;0,VLOOKUP($N34,Sheet3!$A$1:'Sheet3'!$K$222,MATCH("Blue",Sheet3!$A$1:$K$1,0),FALSE)*3,IF(VLOOKUP($N34,Sheet3!$A$1:'Sheet3'!$K$222,MATCH("Purple",Sheet3!$A$1:$K$1,0),FALSE)&gt;0,VLOOKUP($N34,Sheet3!$A$1:'Sheet3'!$K$222,MATCH("Purple",Sheet3!$A$1:$K$1,0),FALSE)*4,IF(VLOOKUP($N34,Sheet3!$A$1:'Sheet3'!$K$222,MATCH("Green",Sheet3!$A$1:$K$1,0),FALSE)&gt;0,VLOOKUP($N34,Sheet3!$A$1:'Sheet3'!$K$222,MATCH("Green",Sheet3!$A$1:$K$1,0),FALSE)*2,IF(VLOOKUP($N34,Sheet3!$A$1:'Sheet3'!$K$222,MATCH("White",Sheet3!$A$1:$K$1,0),FALSE)&gt;0,VLOOKUP($N34,Sheet3!$A$1:'Sheet3'!$K$222,MATCH("White",Sheet3!$A$1:$K$1,0),FALSE),IF(VLOOKUP($N34,Sheet3!$A$1:'Sheet3'!$K$222,MATCH("Yellow",Sheet3!$A$1:$K$1,0),FALSE)&gt;0,VLOOKUP($N34,Sheet3!$A$1:'Sheet3'!$K$222,MATCH("Yellow",Sheet3!$A$1:$K$1,0),FALSE)*5,0))))),0)/VLOOKUP($N34,Sheet3!$A$1:'Sheet3'!$K$222,MATCH("Challenge",Sheet3!$A$1:'Sheet3'!$K$1,0),FALSE),IFERROR(IF(VLOOKUP($N34,Sheet3!$A$1:'Sheet3'!$K$222,MATCH("Blue",Sheet3!$A$1:$K$1,0),FALSE)&gt;0,VLOOKUP($N34,Sheet3!$A$1:'Sheet3'!$K$222,MATCH("Blue",Sheet3!$A$1:$K$1,0),FALSE)*3,IF(VLOOKUP($N34,Sheet3!$A$1:'Sheet3'!$K$222,MATCH("Purple",Sheet3!$A$1:$K$1,0),FALSE)&gt;0,VLOOKUP($N34,Sheet3!$A$1:'Sheet3'!$K$222,MATCH("Purple",Sheet3!$A$1:$K$1,0),FALSE)*4,IF(VLOOKUP($N34,Sheet3!$A$1:'Sheet3'!$K$222,MATCH("Green",Sheet3!$A$1:$K$1,0),FALSE)&gt;0,VLOOKUP($N34,Sheet3!$A$1:'Sheet3'!$K$222,MATCH("Green",Sheet3!$A$1:$K$1,0),FALSE)*2,IF(VLOOKUP($N34,Sheet3!$A$1:'Sheet3'!$K$222,MATCH("White",Sheet3!$A$1:$K$1,0),FALSE)&gt;0,VLOOKUP($N34,Sheet3!$A$1:'Sheet3'!$K$222,MATCH("White",Sheet3!$A$1:$K$1,0),FALSE),IF(VLOOKUP($N34,Sheet3!$A$1:'Sheet3'!$K$222,MATCH("Yellow",Sheet3!$A$1:$K$1,0),FALSE)&gt;0,VLOOKUP($N34,Sheet3!$A$1:'Sheet3'!$K$222,MATCH("Yellow",Sheet3!$A$1:$K$1,0),FALSE)*5,0))))),0)),0)+IFERROR(IF(VLOOKUP($O34,Sheet3!$A$1:'Sheet3'!$K$222,MATCH("Challenge",Sheet3!$A$1:'Sheet3'!$K$1,0),FALSE)&gt;=1,IFERROR(IF(VLOOKUP($O34,Sheet3!$A$1:'Sheet3'!$K$222,MATCH("Blue",Sheet3!$A$1:$K$1,0),FALSE)&gt;0,VLOOKUP($O34,Sheet3!$A$1:'Sheet3'!$K$222,MATCH("Blue",Sheet3!$A$1:$K$1,0),FALSE)*3,IF(VLOOKUP($O34,Sheet3!$A$1:'Sheet3'!$K$222,MATCH("Purple",Sheet3!$A$1:$K$1,0),FALSE)&gt;0,VLOOKUP($O34,Sheet3!$A$1:'Sheet3'!$K$222,MATCH("Purple",Sheet3!$A$1:$K$1,0),FALSE)*4,IF(VLOOKUP($O34,Sheet3!$A$1:'Sheet3'!$K$222,MATCH("Green",Sheet3!$A$1:$K$1,0),FALSE)&gt;0,VLOOKUP($O34,Sheet3!$A$1:'Sheet3'!$K$222,MATCH("Green",Sheet3!$A$1:$K$1,0),FALSE)*2,IF(VLOOKUP($O34,Sheet3!$A$1:'Sheet3'!$K$222,MATCH("White",Sheet3!$A$1:$K$1,0),FALSE)&gt;0,VLOOKUP($O34,Sheet3!$A$1:'Sheet3'!$K$222,MATCH("White",Sheet3!$A$1:$K$1,0),FALSE),IF(VLOOKUP($O34,Sheet3!$A$1:'Sheet3'!$K$222,MATCH("Yellow",Sheet3!$A$1:$K$1,0),FALSE)&gt;0,VLOOKUP($O34,Sheet3!$A$1:'Sheet3'!$K$222,MATCH("Yellow",Sheet3!$A$1:$K$1,0),FALSE)*5,0))))),0)/VLOOKUP($O34,Sheet3!$A$1:'Sheet3'!$K$222,MATCH("Challenge",Sheet3!$A$1:'Sheet3'!$K$1,0),FALSE),IFERROR(IF(VLOOKUP($O34,Sheet3!$A$1:'Sheet3'!$K$222,MATCH("Blue",Sheet3!$A$1:$K$1,0),FALSE)&gt;0,VLOOKUP($O34,Sheet3!$A$1:'Sheet3'!$K$222,MATCH("Blue",Sheet3!$A$1:$K$1,0),FALSE)*3,IF(VLOOKUP($O34,Sheet3!$A$1:'Sheet3'!$K$222,MATCH("Purple",Sheet3!$A$1:$K$1,0),FALSE)&gt;0,VLOOKUP($O34,Sheet3!$A$1:'Sheet3'!$K$222,MATCH("Purple",Sheet3!$A$1:$K$1,0),FALSE)*4,IF(VLOOKUP($O34,Sheet3!$A$1:'Sheet3'!$K$222,MATCH("Green",Sheet3!$A$1:$K$1,0),FALSE)&gt;0,VLOOKUP($O34,Sheet3!$A$1:'Sheet3'!$K$222,MATCH("Green",Sheet3!$A$1:$K$1,0),FALSE)*2,IF(VLOOKUP($O34,Sheet3!$A$1:'Sheet3'!$K$222,MATCH("White",Sheet3!$A$1:$K$1,0),FALSE)&gt;0,VLOOKUP($O34,Sheet3!$A$1:'Sheet3'!$K$222,MATCH("White",Sheet3!$A$1:$K$1,0),FALSE),IF(VLOOKUP($O34,Sheet3!$A$1:'Sheet3'!$K$222,MATCH("Yellow",Sheet3!$A$1:$K$1,0),FALSE)&gt;0,VLOOKUP($O34,Sheet3!$A$1:'Sheet3'!$K$222,MATCH("Yellow",Sheet3!$A$1:$K$1,0),FALSE)*5,0))))),0)),0)</f>
        <v>0</v>
      </c>
      <c r="AH34">
        <f>VLOOKUP($D34,Sheet3!$A$1:'Sheet3'!$K$222,4,FALSE)</f>
        <v>0</v>
      </c>
      <c r="AI34">
        <f>VLOOKUP($D34,Sheet3!$A$1:'Sheet3'!$K$222,5,FALSE)</f>
        <v>0</v>
      </c>
    </row>
    <row r="35" spans="1:35" x14ac:dyDescent="0.25">
      <c r="A35" t="s">
        <v>123</v>
      </c>
      <c r="B35">
        <f>INDEX('Ingredients(Full)'!$A$1:$AA$180,MATCH(Score!$A35,'Ingredients(Full)'!$A$1:$A$180,0),MATCH(Score!B$1,'Ingredients(Full)'!$A$1:$AA$1,0))</f>
        <v>1</v>
      </c>
      <c r="C35">
        <f t="shared" si="1"/>
        <v>2</v>
      </c>
      <c r="D35" t="str">
        <f>IF(D$1&lt;=$B35,INDEX('Ingredients(Full)'!$A$1:$AA$180,MATCH(Score!$A35,'Ingredients(Full)'!$A$1:$A$180,0),MATCH(Score!D$1,'Ingredients(Full)'!$A$1:$AA$1,0)),"")</f>
        <v>Mk 2 CEC Fusion Furnace</v>
      </c>
      <c r="E35" t="str">
        <f>IF(E$1&lt;=$B35,INDEX('Ingredients(Full)'!$A$1:$AA$140,MATCH(Score!$A35,'Ingredients(Full)'!$A$1:$A$140,0),MATCH(Score!E$1,'Ingredients(Full)'!$A$1:$AA$1,0)),"")</f>
        <v/>
      </c>
      <c r="F35" t="str">
        <f>IF(F$1&lt;=$B35,INDEX('Ingredients(Full)'!$A$1:$AA$140,MATCH(Score!$A35,'Ingredients(Full)'!$A$1:$A$140,0),MATCH(Score!F$1,'Ingredients(Full)'!$A$1:$AA$1,0)),"")</f>
        <v/>
      </c>
      <c r="G35" t="str">
        <f>IF(G$1&lt;=$B35,INDEX('Ingredients(Full)'!$A$1:$AA$140,MATCH(Score!$A35,'Ingredients(Full)'!$A$1:$A$140,0),MATCH(Score!G$1,'Ingredients(Full)'!$A$1:$AA$1,0)),"")</f>
        <v/>
      </c>
      <c r="H35" t="str">
        <f>IF(H$1&lt;=$B35,INDEX('Ingredients(Full)'!$A$1:$AA$140,MATCH(Score!$A35,'Ingredients(Full)'!$A$1:$A$140,0),MATCH(Score!H$1,'Ingredients(Full)'!$A$1:$AA$1,0)),"")</f>
        <v/>
      </c>
      <c r="I35" t="str">
        <f>IF(I$1&lt;=$B35,INDEX('Ingredients(Full)'!$A$1:$AA$140,MATCH(Score!$A35,'Ingredients(Full)'!$A$1:$A$140,0),MATCH(Score!I$1,'Ingredients(Full)'!$A$1:$AA$1,0)),"")</f>
        <v/>
      </c>
      <c r="J35" t="str">
        <f>IF(J$1&lt;=$B35,INDEX('Ingredients(Full)'!$A$1:$AA$140,MATCH(Score!$A35,'Ingredients(Full)'!$A$1:$A$140,0),MATCH(Score!J$1,'Ingredients(Full)'!$A$1:$AA$1,0)),"")</f>
        <v/>
      </c>
      <c r="K35" t="str">
        <f>IF(K$1&lt;=$B35,INDEX('Ingredients(Full)'!$A$1:$AA$140,MATCH(Score!$A35,'Ingredients(Full)'!$A$1:$A$140,0),MATCH(Score!K$1,'Ingredients(Full)'!$A$1:$AA$1,0)),"")</f>
        <v/>
      </c>
      <c r="L35" t="str">
        <f>IF(L$1&lt;=$B35,INDEX('Ingredients(Full)'!$A$1:$AA$140,MATCH(Score!$A35,'Ingredients(Full)'!$A$1:$A$140,0),MATCH(Score!L$1,'Ingredients(Full)'!$A$1:$AA$1,0)),"")</f>
        <v/>
      </c>
      <c r="M35" t="str">
        <f>IF(M$1&lt;=$B35,INDEX('Ingredients(Full)'!$A$1:$AA$140,MATCH(Score!$A35,'Ingredients(Full)'!$A$1:$A$140,0),MATCH(Score!M$1,'Ingredients(Full)'!$A$1:$AA$1,0)),"")</f>
        <v/>
      </c>
      <c r="N35" t="str">
        <f>IF(N$1&lt;=$B35,INDEX('Ingredients(Full)'!$A$1:$AA$140,MATCH(Score!$A35,'Ingredients(Full)'!$A$1:$A$140,0),MATCH(Score!N$1,'Ingredients(Full)'!$A$1:$AA$1,0)),"")</f>
        <v/>
      </c>
      <c r="O35" t="str">
        <f>IF(O$1&lt;=$B35,INDEX('Ingredients(Full)'!$A$1:$AA$140,MATCH(Score!$A35,'Ingredients(Full)'!$A$1:$A$140,0),MATCH(Score!O$1,'Ingredients(Full)'!$A$1:$AA$1,0)),"")</f>
        <v/>
      </c>
      <c r="P35">
        <f>IF(VALUE(RIGHT(P$1,LEN(P$1)-1))&lt;=$B35,INDEX('Ingredients(Full)'!$A$1:$AA$140,MATCH(Score!$A35,'Ingredients(Full)'!$A$1:$A$140,0),MATCH(Score!P$1,'Ingredients(Full)'!$A$1:$AA$1,0)),"")</f>
        <v>1</v>
      </c>
      <c r="Q35" t="str">
        <f>IF(VALUE(RIGHT(Q$1,LEN(Q$1)-1))&lt;=$B35,INDEX('Ingredients(Full)'!$A$1:$AA$140,MATCH(Score!$A35,'Ingredients(Full)'!$A$1:$A$140,0),MATCH(Score!Q$1,'Ingredients(Full)'!$A$1:$AA$1,0)),"")</f>
        <v/>
      </c>
      <c r="R35" t="str">
        <f>IF(VALUE(RIGHT(R$1,LEN(R$1)-1))&lt;=$B35,INDEX('Ingredients(Full)'!$A$1:$AA$140,MATCH(Score!$A35,'Ingredients(Full)'!$A$1:$A$140,0),MATCH(Score!R$1,'Ingredients(Full)'!$A$1:$AA$1,0)),"")</f>
        <v/>
      </c>
      <c r="S35" t="str">
        <f>IF(VALUE(RIGHT(S$1,LEN(S$1)-1))&lt;=$B35,INDEX('Ingredients(Full)'!$A$1:$AA$140,MATCH(Score!$A35,'Ingredients(Full)'!$A$1:$A$140,0),MATCH(Score!S$1,'Ingredients(Full)'!$A$1:$AA$1,0)),"")</f>
        <v/>
      </c>
      <c r="T35" t="str">
        <f>IF(VALUE(RIGHT(T$1,LEN(T$1)-1))&lt;=$B35,INDEX('Ingredients(Full)'!$A$1:$AA$140,MATCH(Score!$A35,'Ingredients(Full)'!$A$1:$A$140,0),MATCH(Score!T$1,'Ingredients(Full)'!$A$1:$AA$1,0)),"")</f>
        <v/>
      </c>
      <c r="U35" t="str">
        <f>IF(VALUE(RIGHT(U$1,LEN(U$1)-1))&lt;=$B35,INDEX('Ingredients(Full)'!$A$1:$AA$140,MATCH(Score!$A35,'Ingredients(Full)'!$A$1:$A$140,0),MATCH(Score!U$1,'Ingredients(Full)'!$A$1:$AA$1,0)),"")</f>
        <v/>
      </c>
      <c r="V35" t="str">
        <f>IF(VALUE(RIGHT(V$1,LEN(V$1)-1))&lt;=$B35,INDEX('Ingredients(Full)'!$A$1:$AA$140,MATCH(Score!$A35,'Ingredients(Full)'!$A$1:$A$140,0),MATCH(Score!V$1,'Ingredients(Full)'!$A$1:$AA$1,0)),"")</f>
        <v/>
      </c>
      <c r="W35" t="str">
        <f>IF(VALUE(RIGHT(W$1,LEN(W$1)-1))&lt;=$B35,INDEX('Ingredients(Full)'!$A$1:$AA$140,MATCH(Score!$A35,'Ingredients(Full)'!$A$1:$A$140,0),MATCH(Score!W$1,'Ingredients(Full)'!$A$1:$AA$1,0)),"")</f>
        <v/>
      </c>
      <c r="X35" t="str">
        <f>IF(VALUE(RIGHT(X$1,LEN(X$1)-1))&lt;=$B35,INDEX('Ingredients(Full)'!$A$1:$AA$140,MATCH(Score!$A35,'Ingredients(Full)'!$A$1:$A$140,0),MATCH(Score!X$1,'Ingredients(Full)'!$A$1:$AA$1,0)),"")</f>
        <v/>
      </c>
      <c r="Y35" t="str">
        <f>IF(VALUE(RIGHT(Y$1,LEN(Y$1)-1))&lt;=$B35,INDEX('Ingredients(Full)'!$A$1:$AA$140,MATCH(Score!$A35,'Ingredients(Full)'!$A$1:$A$140,0),MATCH(Score!Y$1,'Ingredients(Full)'!$A$1:$AA$1,0)),"")</f>
        <v/>
      </c>
      <c r="Z35" t="str">
        <f>IF(VALUE(RIGHT(Z$1,LEN(Z$1)-1))&lt;=$B35,INDEX('Ingredients(Full)'!$A$1:$AA$140,MATCH(Score!$A35,'Ingredients(Full)'!$A$1:$A$140,0),MATCH(Score!Z$1,'Ingredients(Full)'!$A$1:$AA$1,0)),"")</f>
        <v/>
      </c>
      <c r="AA35" t="str">
        <f>IF(VALUE(RIGHT(AA$1,LEN(AA$1)-1))&lt;=$B35,INDEX('Ingredients(Full)'!$A$1:$AA$140,MATCH(Score!$A35,'Ingredients(Full)'!$A$1:$A$140,0),MATCH(Score!AA$1,'Ingredients(Full)'!$A$1:$AA$1,0)),"")</f>
        <v/>
      </c>
      <c r="AB35">
        <f>IFERROR(IF(VLOOKUP($D35,Sheet3!$A$1:'Sheet3'!$K$222,MATCH("Challenge",Sheet3!$A$1:'Sheet3'!$K$1,0),FALSE)&gt;=1,IFERROR(IF(VLOOKUP($D35,Sheet3!$A$1:'Sheet3'!$K$222,MATCH("Blue",Sheet3!$A$1:$K$1,0),FALSE)&gt;0,VLOOKUP($D35,Sheet3!$A$1:'Sheet3'!$K$222,MATCH("Blue",Sheet3!$A$1:$K$1,0),FALSE)*3,IF(VLOOKUP($D35,Sheet3!$A$1:'Sheet3'!$K$222,MATCH("Purple",Sheet3!$A$1:$K$1,0),FALSE)&gt;0,VLOOKUP($D35,Sheet3!$A$1:'Sheet3'!$K$222,MATCH("Purple",Sheet3!$A$1:$K$1,0),FALSE)*4,IF(VLOOKUP($D35,Sheet3!$A$1:'Sheet3'!$K$222,MATCH("Green",Sheet3!$A$1:$K$1,0),FALSE)&gt;0,VLOOKUP($D35,Sheet3!$A$1:'Sheet3'!$K$222,MATCH("Green",Sheet3!$A$1:$K$1,0),FALSE)*2,IF(VLOOKUP($D35,Sheet3!$A$1:'Sheet3'!$K$222,MATCH("White",Sheet3!$A$1:$K$1,0),FALSE)&gt;0,VLOOKUP($D35,Sheet3!$A$1:'Sheet3'!$K$222,MATCH("White",Sheet3!$A$1:$K$1,0),FALSE),IF(VLOOKUP($D35,Sheet3!$A$1:'Sheet3'!$K$222,MATCH("Yellow",Sheet3!$A$1:$K$1,0),FALSE)&gt;0,VLOOKUP($D35,Sheet3!$A$1:'Sheet3'!$K$222,MATCH("Yellow",Sheet3!$A$1:$K$1,0),FALSE)*2.5,0))))),0)/VLOOKUP($D35,Sheet3!$A$1:'Sheet3'!$K$222,MATCH("Challenge",Sheet3!$A$1:'Sheet3'!$K$1,0),FALSE),IFERROR(IF(VLOOKUP($D35,Sheet3!$A$1:'Sheet3'!$K$222,MATCH("Blue",Sheet3!$A$1:$K$1,0),FALSE)&gt;0,VLOOKUP($D35,Sheet3!$A$1:'Sheet3'!$K$222,MATCH("Blue",Sheet3!$A$1:$K$1,0),FALSE)*3,IF(VLOOKUP($D35,Sheet3!$A$1:'Sheet3'!$K$222,MATCH("Purple",Sheet3!$A$1:$K$1,0),FALSE)&gt;0,VLOOKUP($D35,Sheet3!$A$1:'Sheet3'!$K$222,MATCH("Purple",Sheet3!$A$1:$K$1,0),FALSE)*4,IF(VLOOKUP($D35,Sheet3!$A$1:'Sheet3'!$K$222,MATCH("Green",Sheet3!$A$1:$K$1,0),FALSE)&gt;0,VLOOKUP($D35,Sheet3!$A$1:'Sheet3'!$K$222,MATCH("Green",Sheet3!$A$1:$K$1,0),FALSE)*2,IF(VLOOKUP($D35,Sheet3!$A$1:'Sheet3'!$K$222,MATCH("White",Sheet3!$A$1:$K$1,0),FALSE)&gt;0,VLOOKUP($D35,Sheet3!$A$1:'Sheet3'!$K$222,MATCH("White",Sheet3!$A$1:$K$1,0),FALSE),IF(VLOOKUP($D35,Sheet3!$A$1:'Sheet3'!$K$222,MATCH("Yellow",Sheet3!$A$1:$K$1,0),FALSE)&gt;0,VLOOKUP($D35,Sheet3!$A$1:'Sheet3'!$K$222,MATCH("Yellow",Sheet3!$A$1:$K$1,0),FALSE)*2.5,0))))),0)),0)+IFERROR(IF(VLOOKUP($E35,Sheet3!$A$1:'Sheet3'!$K$222,MATCH("Challenge",Sheet3!$A$1:'Sheet3'!$K$1,0),FALSE)&gt;=1,IFERROR(IF(VLOOKUP($E35,Sheet3!$A$1:'Sheet3'!$K$222,MATCH("Blue",Sheet3!$A$1:$K$1,0),FALSE)&gt;0,VLOOKUP($E35,Sheet3!$A$1:'Sheet3'!$K$222,MATCH("Blue",Sheet3!$A$1:$K$1,0),FALSE)*3,IF(VLOOKUP($E35,Sheet3!$A$1:'Sheet3'!$K$222,MATCH("Purple",Sheet3!$A$1:$K$1,0),FALSE)&gt;0,VLOOKUP($E35,Sheet3!$A$1:'Sheet3'!$K$222,MATCH("Purple",Sheet3!$A$1:$K$1,0),FALSE)*4,IF(VLOOKUP($E35,Sheet3!$A$1:'Sheet3'!$K$222,MATCH("Green",Sheet3!$A$1:$K$1,0),FALSE)&gt;0,VLOOKUP($E35,Sheet3!$A$1:'Sheet3'!$K$222,MATCH("Green",Sheet3!$A$1:$K$1,0),FALSE)*2,IF(VLOOKUP($E35,Sheet3!$A$1:'Sheet3'!$K$222,MATCH("White",Sheet3!$A$1:$K$1,0),FALSE)&gt;0,VLOOKUP($E35,Sheet3!$A$1:'Sheet3'!$K$222,MATCH("White",Sheet3!$A$1:$K$1,0),FALSE),IF(VLOOKUP($E35,Sheet3!$A$1:'Sheet3'!$K$222,MATCH("Yellow",Sheet3!$A$1:$K$1,0),FALSE)&gt;0,VLOOKUP($E35,Sheet3!$A$1:'Sheet3'!$K$222,MATCH("Yellow",Sheet3!$A$1:$K$1,0),FALSE)*2.5,0))))),0)/VLOOKUP($E35,Sheet3!$A$1:'Sheet3'!$K$222,MATCH("Challenge",Sheet3!$A$1:'Sheet3'!$K$1,0),FALSE),IFERROR(IF(VLOOKUP($E35,Sheet3!$A$1:'Sheet3'!$K$222,MATCH("Blue",Sheet3!$A$1:$K$1,0),FALSE)&gt;0,VLOOKUP($E35,Sheet3!$A$1:'Sheet3'!$K$222,MATCH("Blue",Sheet3!$A$1:$K$1,0),FALSE)*3,IF(VLOOKUP($E35,Sheet3!$A$1:'Sheet3'!$K$222,MATCH("Purple",Sheet3!$A$1:$K$1,0),FALSE)&gt;0,VLOOKUP($E35,Sheet3!$A$1:'Sheet3'!$K$222,MATCH("Purple",Sheet3!$A$1:$K$1,0),FALSE)*4,IF(VLOOKUP($E35,Sheet3!$A$1:'Sheet3'!$K$222,MATCH("Green",Sheet3!$A$1:$K$1,0),FALSE)&gt;0,VLOOKUP($E35,Sheet3!$A$1:'Sheet3'!$K$222,MATCH("Green",Sheet3!$A$1:$K$1,0),FALSE)*2,IF(VLOOKUP($E35,Sheet3!$A$1:'Sheet3'!$K$222,MATCH("White",Sheet3!$A$1:$K$1,0),FALSE)&gt;0,VLOOKUP($E35,Sheet3!$A$1:'Sheet3'!$K$222,MATCH("White",Sheet3!$A$1:$K$1,0),FALSE),IF(VLOOKUP($E35,Sheet3!$A$1:'Sheet3'!$K$222,MATCH("Yellow",Sheet3!$A$1:$K$1,0),FALSE)&gt;0,VLOOKUP($E35,Sheet3!$A$1:'Sheet3'!$K$222,MATCH("Yellow",Sheet3!$A$1:$K$1,0),FALSE)*2.5,0))))),0)),0)</f>
        <v>2</v>
      </c>
      <c r="AC35">
        <f>IFERROR(IF(VLOOKUP($F35,Sheet3!$A$1:'Sheet3'!$K$222,MATCH("Challenge",Sheet3!$A$1:'Sheet3'!$K$1,0),FALSE)&gt;=1,IFERROR(IF(VLOOKUP($F35,Sheet3!$A$1:'Sheet3'!$K$222,MATCH("Blue",Sheet3!$A$1:$K$1,0),FALSE)&gt;0,VLOOKUP($F35,Sheet3!$A$1:'Sheet3'!$K$222,MATCH("Blue",Sheet3!$A$1:$K$1,0),FALSE)*3,IF(VLOOKUP($F35,Sheet3!$A$1:'Sheet3'!$K$222,MATCH("Purple",Sheet3!$A$1:$K$1,0),FALSE)&gt;0,VLOOKUP($F35,Sheet3!$A$1:'Sheet3'!$K$222,MATCH("Purple",Sheet3!$A$1:$K$1,0),FALSE)*4,IF(VLOOKUP($F35,Sheet3!$A$1:'Sheet3'!$K$222,MATCH("Green",Sheet3!$A$1:$K$1,0),FALSE)&gt;0,VLOOKUP($F35,Sheet3!$A$1:'Sheet3'!$K$222,MATCH("Green",Sheet3!$A$1:$K$1,0),FALSE)*2,IF(VLOOKUP($F35,Sheet3!$A$1:'Sheet3'!$K$222,MATCH("White",Sheet3!$A$1:$K$1,0),FALSE)&gt;0,VLOOKUP($F35,Sheet3!$A$1:'Sheet3'!$K$222,MATCH("White",Sheet3!$A$1:$K$1,0),FALSE),IF(VLOOKUP($F35,Sheet3!$A$1:'Sheet3'!$K$222,MATCH("Yellow",Sheet3!$A$1:$K$1,0),FALSE)&gt;0,VLOOKUP($F35,Sheet3!$A$1:'Sheet3'!$K$222,MATCH("Yellow",Sheet3!$A$1:$K$1,0),FALSE)*5,0))))),0)/VLOOKUP($F35,Sheet3!$A$1:'Sheet3'!$K$222,MATCH("Challenge",Sheet3!$A$1:'Sheet3'!$K$1,0),FALSE),IFERROR(IF(VLOOKUP($F35,Sheet3!$A$1:'Sheet3'!$K$222,MATCH("Blue",Sheet3!$A$1:$K$1,0),FALSE)&gt;0,VLOOKUP($F35,Sheet3!$A$1:'Sheet3'!$K$222,MATCH("Blue",Sheet3!$A$1:$K$1,0),FALSE)*3,IF(VLOOKUP($F35,Sheet3!$A$1:'Sheet3'!$K$222,MATCH("Purple",Sheet3!$A$1:$K$1,0),FALSE)&gt;0,VLOOKUP($F35,Sheet3!$A$1:'Sheet3'!$K$222,MATCH("Purple",Sheet3!$A$1:$K$1,0),FALSE)*4,IF(VLOOKUP($F35,Sheet3!$A$1:'Sheet3'!$K$222,MATCH("Green",Sheet3!$A$1:$K$1,0),FALSE)&gt;0,VLOOKUP($F35,Sheet3!$A$1:'Sheet3'!$K$222,MATCH("Green",Sheet3!$A$1:$K$1,0),FALSE)*2,IF(VLOOKUP($F35,Sheet3!$A$1:'Sheet3'!$K$222,MATCH("White",Sheet3!$A$1:$K$1,0),FALSE)&gt;0,VLOOKUP($F35,Sheet3!$A$1:'Sheet3'!$K$222,MATCH("White",Sheet3!$A$1:$K$1,0),FALSE),IF(VLOOKUP($F35,Sheet3!$A$1:'Sheet3'!$K$222,MATCH("Yellow",Sheet3!$A$1:$K$1,0),FALSE)&gt;0,VLOOKUP($F35,Sheet3!$A$1:'Sheet3'!$K$222,MATCH("Yellow",Sheet3!$A$1:$K$1,0),FALSE)*5,0))))),0)),0)+IFERROR(IF(VLOOKUP($G35,Sheet3!$A$1:'Sheet3'!$K$222,MATCH("Challenge",Sheet3!$A$1:'Sheet3'!$K$1,0),FALSE)&gt;=1,IFERROR(IF(VLOOKUP($G35,Sheet3!$A$1:'Sheet3'!$K$222,MATCH("Blue",Sheet3!$A$1:$K$1,0),FALSE)&gt;0,VLOOKUP($G35,Sheet3!$A$1:'Sheet3'!$K$222,MATCH("Blue",Sheet3!$A$1:$K$1,0),FALSE)*3,IF(VLOOKUP($G35,Sheet3!$A$1:'Sheet3'!$K$222,MATCH("Purple",Sheet3!$A$1:$K$1,0),FALSE)&gt;0,VLOOKUP($G35,Sheet3!$A$1:'Sheet3'!$K$222,MATCH("Purple",Sheet3!$A$1:$K$1,0),FALSE)*4,IF(VLOOKUP($G35,Sheet3!$A$1:'Sheet3'!$K$222,MATCH("Green",Sheet3!$A$1:$K$1,0),FALSE)&gt;0,VLOOKUP($G35,Sheet3!$A$1:'Sheet3'!$K$222,MATCH("Green",Sheet3!$A$1:$K$1,0),FALSE)*2,IF(VLOOKUP($G35,Sheet3!$A$1:'Sheet3'!$K$222,MATCH("White",Sheet3!$A$1:$K$1,0),FALSE)&gt;0,VLOOKUP($G35,Sheet3!$A$1:'Sheet3'!$K$222,MATCH("White",Sheet3!$A$1:$K$1,0),FALSE),IF(VLOOKUP($G35,Sheet3!$A$1:'Sheet3'!$K$222,MATCH("Yellow",Sheet3!$A$1:$K$1,0),FALSE)&gt;0,VLOOKUP($G35,Sheet3!$A$1:'Sheet3'!$K$222,MATCH("Yellow",Sheet3!$A$1:$K$1,0),FALSE)*5,0))))),0)/VLOOKUP($G35,Sheet3!$A$1:'Sheet3'!$K$222,MATCH("Challenge",Sheet3!$A$1:'Sheet3'!$K$1,0),FALSE),IFERROR(IF(VLOOKUP($G35,Sheet3!$A$1:'Sheet3'!$K$222,MATCH("Blue",Sheet3!$A$1:$K$1,0),FALSE)&gt;0,VLOOKUP($G35,Sheet3!$A$1:'Sheet3'!$K$222,MATCH("Blue",Sheet3!$A$1:$K$1,0),FALSE)*3,IF(VLOOKUP($G35,Sheet3!$A$1:'Sheet3'!$K$222,MATCH("Purple",Sheet3!$A$1:$K$1,0),FALSE)&gt;0,VLOOKUP($G35,Sheet3!$A$1:'Sheet3'!$K$222,MATCH("Purple",Sheet3!$A$1:$K$1,0),FALSE)*4,IF(VLOOKUP($G35,Sheet3!$A$1:'Sheet3'!$K$222,MATCH("Green",Sheet3!$A$1:$K$1,0),FALSE)&gt;0,VLOOKUP($G35,Sheet3!$A$1:'Sheet3'!$K$222,MATCH("Green",Sheet3!$A$1:$K$1,0),FALSE)*2,IF(VLOOKUP($G35,Sheet3!$A$1:'Sheet3'!$K$222,MATCH("White",Sheet3!$A$1:$K$1,0),FALSE)&gt;0,VLOOKUP($G35,Sheet3!$A$1:'Sheet3'!$K$222,MATCH("White",Sheet3!$A$1:$K$1,0),FALSE),IF(VLOOKUP($G35,Sheet3!$A$1:'Sheet3'!$K$222,MATCH("Yellow",Sheet3!$A$1:$K$1,0),FALSE)&gt;0,VLOOKUP($G35,Sheet3!$A$1:'Sheet3'!$K$222,MATCH("Yellow",Sheet3!$A$1:$K$1,0),FALSE)*5,0))))),0)),0)</f>
        <v>0</v>
      </c>
      <c r="AD35">
        <f>IFERROR(IF(VLOOKUP($H35,Sheet3!$A$1:'Sheet3'!$K$222,MATCH("Challenge",Sheet3!$A$1:'Sheet3'!$K$1,0),FALSE)&gt;=1,IFERROR(IF(VLOOKUP($H35,Sheet3!$A$1:'Sheet3'!$K$222,MATCH("Blue",Sheet3!$A$1:$K$1,0),FALSE)&gt;0,VLOOKUP($H35,Sheet3!$A$1:'Sheet3'!$K$222,MATCH("Blue",Sheet3!$A$1:$K$1,0),FALSE)*3,IF(VLOOKUP($H35,Sheet3!$A$1:'Sheet3'!$K$222,MATCH("Purple",Sheet3!$A$1:$K$1,0),FALSE)&gt;0,VLOOKUP($H35,Sheet3!$A$1:'Sheet3'!$K$222,MATCH("Purple",Sheet3!$A$1:$K$1,0),FALSE)*4,IF(VLOOKUP($H35,Sheet3!$A$1:'Sheet3'!$K$222,MATCH("Green",Sheet3!$A$1:$K$1,0),FALSE)&gt;0,VLOOKUP($H35,Sheet3!$A$1:'Sheet3'!$K$222,MATCH("Green",Sheet3!$A$1:$K$1,0),FALSE)*2,IF(VLOOKUP($H35,Sheet3!$A$1:'Sheet3'!$K$222,MATCH("White",Sheet3!$A$1:$K$1,0),FALSE)&gt;0,VLOOKUP($H35,Sheet3!$A$1:'Sheet3'!$K$222,MATCH("White",Sheet3!$A$1:$K$1,0),FALSE),IF(VLOOKUP($H35,Sheet3!$A$1:'Sheet3'!$K$222,MATCH("Yellow",Sheet3!$A$1:$K$1,0),FALSE)&gt;0,VLOOKUP($H35,Sheet3!$A$1:'Sheet3'!$K$222,MATCH("Yellow",Sheet3!$A$1:$K$1,0),FALSE)*5,0))))),0)/VLOOKUP($H35,Sheet3!$A$1:'Sheet3'!$K$222,MATCH("Challenge",Sheet3!$A$1:'Sheet3'!$K$1,0),FALSE),IFERROR(IF(VLOOKUP($H35,Sheet3!$A$1:'Sheet3'!$K$222,MATCH("Blue",Sheet3!$A$1:$K$1,0),FALSE)&gt;0,VLOOKUP($H35,Sheet3!$A$1:'Sheet3'!$K$222,MATCH("Blue",Sheet3!$A$1:$K$1,0),FALSE)*3,IF(VLOOKUP($H35,Sheet3!$A$1:'Sheet3'!$K$222,MATCH("Purple",Sheet3!$A$1:$K$1,0),FALSE)&gt;0,VLOOKUP($H35,Sheet3!$A$1:'Sheet3'!$K$222,MATCH("Purple",Sheet3!$A$1:$K$1,0),FALSE)*4,IF(VLOOKUP($H35,Sheet3!$A$1:'Sheet3'!$K$222,MATCH("Green",Sheet3!$A$1:$K$1,0),FALSE)&gt;0,VLOOKUP($H35,Sheet3!$A$1:'Sheet3'!$K$222,MATCH("Green",Sheet3!$A$1:$K$1,0),FALSE)*2,IF(VLOOKUP($H35,Sheet3!$A$1:'Sheet3'!$K$222,MATCH("White",Sheet3!$A$1:$K$1,0),FALSE)&gt;0,VLOOKUP($H35,Sheet3!$A$1:'Sheet3'!$K$222,MATCH("White",Sheet3!$A$1:$K$1,0),FALSE),IF(VLOOKUP($H35,Sheet3!$A$1:'Sheet3'!$K$222,MATCH("Yellow",Sheet3!$A$1:$K$1,0),FALSE)&gt;0,VLOOKUP($H35,Sheet3!$A$1:'Sheet3'!$K$222,MATCH("Yellow",Sheet3!$A$1:$K$1,0),FALSE)*5,0))))),0)),0)+IFERROR(IF(VLOOKUP($I35,Sheet3!$A$1:'Sheet3'!$K$222,MATCH("Challenge",Sheet3!$A$1:'Sheet3'!$K$1,0),FALSE)&gt;=1,IFERROR(IF(VLOOKUP($I35,Sheet3!$A$1:'Sheet3'!$K$222,MATCH("Blue",Sheet3!$A$1:$K$1,0),FALSE)&gt;0,VLOOKUP($I35,Sheet3!$A$1:'Sheet3'!$K$222,MATCH("Blue",Sheet3!$A$1:$K$1,0),FALSE)*3,IF(VLOOKUP($I35,Sheet3!$A$1:'Sheet3'!$K$222,MATCH("Purple",Sheet3!$A$1:$K$1,0),FALSE)&gt;0,VLOOKUP($I35,Sheet3!$A$1:'Sheet3'!$K$222,MATCH("Purple",Sheet3!$A$1:$K$1,0),FALSE)*4,IF(VLOOKUP($I35,Sheet3!$A$1:'Sheet3'!$K$222,MATCH("Green",Sheet3!$A$1:$K$1,0),FALSE)&gt;0,VLOOKUP($I35,Sheet3!$A$1:'Sheet3'!$K$222,MATCH("Green",Sheet3!$A$1:$K$1,0),FALSE)*2,IF(VLOOKUP($I35,Sheet3!$A$1:'Sheet3'!$K$222,MATCH("White",Sheet3!$A$1:$K$1,0),FALSE)&gt;0,VLOOKUP($I35,Sheet3!$A$1:'Sheet3'!$K$222,MATCH("White",Sheet3!$A$1:$K$1,0),FALSE),IF(VLOOKUP($I35,Sheet3!$A$1:'Sheet3'!$K$222,MATCH("Yellow",Sheet3!$A$1:$K$1,0),FALSE)&gt;0,VLOOKUP($I35,Sheet3!$A$1:'Sheet3'!$K$222,MATCH("Yellow",Sheet3!$A$1:$K$1,0),FALSE)*5,0))))),0)/VLOOKUP($I35,Sheet3!$A$1:'Sheet3'!$K$222,MATCH("Challenge",Sheet3!$A$1:'Sheet3'!$K$1,0),FALSE),IFERROR(IF(VLOOKUP($I35,Sheet3!$A$1:'Sheet3'!$K$222,MATCH("Blue",Sheet3!$A$1:$K$1,0),FALSE)&gt;0,VLOOKUP($I35,Sheet3!$A$1:'Sheet3'!$K$222,MATCH("Blue",Sheet3!$A$1:$K$1,0),FALSE)*3,IF(VLOOKUP($I35,Sheet3!$A$1:'Sheet3'!$K$222,MATCH("Purple",Sheet3!$A$1:$K$1,0),FALSE)&gt;0,VLOOKUP($I35,Sheet3!$A$1:'Sheet3'!$K$222,MATCH("Purple",Sheet3!$A$1:$K$1,0),FALSE)*4,IF(VLOOKUP($I35,Sheet3!$A$1:'Sheet3'!$K$222,MATCH("Green",Sheet3!$A$1:$K$1,0),FALSE)&gt;0,VLOOKUP($I35,Sheet3!$A$1:'Sheet3'!$K$222,MATCH("Green",Sheet3!$A$1:$K$1,0),FALSE)*2,IF(VLOOKUP($I35,Sheet3!$A$1:'Sheet3'!$K$222,MATCH("White",Sheet3!$A$1:$K$1,0),FALSE)&gt;0,VLOOKUP($I35,Sheet3!$A$1:'Sheet3'!$K$222,MATCH("White",Sheet3!$A$1:$K$1,0),FALSE),IF(VLOOKUP($I35,Sheet3!$A$1:'Sheet3'!$K$222,MATCH("Yellow",Sheet3!$A$1:$K$1,0),FALSE)&gt;0,VLOOKUP($I35,Sheet3!$A$1:'Sheet3'!$K$222,MATCH("Yellow",Sheet3!$A$1:$K$1,0),FALSE)*5,0))))),0)),0)</f>
        <v>0</v>
      </c>
      <c r="AE35">
        <f>IFERROR(IF(VLOOKUP($J35,Sheet3!$A$1:'Sheet3'!$K$222,MATCH("Challenge",Sheet3!$A$1:'Sheet3'!$K$1,0),FALSE)&gt;=1,IFERROR(IF(VLOOKUP($J35,Sheet3!$A$1:'Sheet3'!$K$222,MATCH("Blue",Sheet3!$A$1:$K$1,0),FALSE)&gt;0,VLOOKUP($J35,Sheet3!$A$1:'Sheet3'!$K$222,MATCH("Blue",Sheet3!$A$1:$K$1,0),FALSE)*3,IF(VLOOKUP($J35,Sheet3!$A$1:'Sheet3'!$K$222,MATCH("Purple",Sheet3!$A$1:$K$1,0),FALSE)&gt;0,VLOOKUP($J35,Sheet3!$A$1:'Sheet3'!$K$222,MATCH("Purple",Sheet3!$A$1:$K$1,0),FALSE)*4,IF(VLOOKUP($J35,Sheet3!$A$1:'Sheet3'!$K$222,MATCH("Green",Sheet3!$A$1:$K$1,0),FALSE)&gt;0,VLOOKUP($J35,Sheet3!$A$1:'Sheet3'!$K$222,MATCH("Green",Sheet3!$A$1:$K$1,0),FALSE)*2,IF(VLOOKUP($J35,Sheet3!$A$1:'Sheet3'!$K$222,MATCH("White",Sheet3!$A$1:$K$1,0),FALSE)&gt;0,VLOOKUP($J35,Sheet3!$A$1:'Sheet3'!$K$222,MATCH("White",Sheet3!$A$1:$K$1,0),FALSE),IF(VLOOKUP($J35,Sheet3!$A$1:'Sheet3'!$K$222,MATCH("Yellow",Sheet3!$A$1:$K$1,0),FALSE)&gt;0,VLOOKUP($J35,Sheet3!$A$1:'Sheet3'!$K$222,MATCH("Yellow",Sheet3!$A$1:$K$1,0),FALSE)*5,0))))),0)/VLOOKUP($J35,Sheet3!$A$1:'Sheet3'!$K$222,MATCH("Challenge",Sheet3!$A$1:'Sheet3'!$K$1,0),FALSE),IFERROR(IF(VLOOKUP($J35,Sheet3!$A$1:'Sheet3'!$K$222,MATCH("Blue",Sheet3!$A$1:$K$1,0),FALSE)&gt;0,VLOOKUP($J35,Sheet3!$A$1:'Sheet3'!$K$222,MATCH("Blue",Sheet3!$A$1:$K$1,0),FALSE)*3,IF(VLOOKUP($J35,Sheet3!$A$1:'Sheet3'!$K$222,MATCH("Purple",Sheet3!$A$1:$K$1,0),FALSE)&gt;0,VLOOKUP($J35,Sheet3!$A$1:'Sheet3'!$K$222,MATCH("Purple",Sheet3!$A$1:$K$1,0),FALSE)*4,IF(VLOOKUP($J35,Sheet3!$A$1:'Sheet3'!$K$222,MATCH("Green",Sheet3!$A$1:$K$1,0),FALSE)&gt;0,VLOOKUP($J35,Sheet3!$A$1:'Sheet3'!$K$222,MATCH("Green",Sheet3!$A$1:$K$1,0),FALSE)*2,IF(VLOOKUP($J35,Sheet3!$A$1:'Sheet3'!$K$222,MATCH("White",Sheet3!$A$1:$K$1,0),FALSE)&gt;0,VLOOKUP($J35,Sheet3!$A$1:'Sheet3'!$K$222,MATCH("White",Sheet3!$A$1:$K$1,0),FALSE),IF(VLOOKUP($J35,Sheet3!$A$1:'Sheet3'!$K$222,MATCH("Yellow",Sheet3!$A$1:$K$1,0),FALSE)&gt;0,VLOOKUP($J35,Sheet3!$A$1:'Sheet3'!$K$222,MATCH("Yellow",Sheet3!$A$1:$K$1,0),FALSE)*5,0))))),0)),0)+IFERROR(IF(VLOOKUP($K35,Sheet3!$A$1:'Sheet3'!$K$222,MATCH("Challenge",Sheet3!$A$1:'Sheet3'!$K$1,0),FALSE)&gt;=1,IFERROR(IF(VLOOKUP($K35,Sheet3!$A$1:'Sheet3'!$K$222,MATCH("Blue",Sheet3!$A$1:$K$1,0),FALSE)&gt;0,VLOOKUP($K35,Sheet3!$A$1:'Sheet3'!$K$222,MATCH("Blue",Sheet3!$A$1:$K$1,0),FALSE)*3,IF(VLOOKUP($K35,Sheet3!$A$1:'Sheet3'!$K$222,MATCH("Purple",Sheet3!$A$1:$K$1,0),FALSE)&gt;0,VLOOKUP($K35,Sheet3!$A$1:'Sheet3'!$K$222,MATCH("Purple",Sheet3!$A$1:$K$1,0),FALSE)*4,IF(VLOOKUP($K35,Sheet3!$A$1:'Sheet3'!$K$222,MATCH("Green",Sheet3!$A$1:$K$1,0),FALSE)&gt;0,VLOOKUP($K35,Sheet3!$A$1:'Sheet3'!$K$222,MATCH("Green",Sheet3!$A$1:$K$1,0),FALSE)*2,IF(VLOOKUP($K35,Sheet3!$A$1:'Sheet3'!$K$222,MATCH("White",Sheet3!$A$1:$K$1,0),FALSE)&gt;0,VLOOKUP($K35,Sheet3!$A$1:'Sheet3'!$K$222,MATCH("White",Sheet3!$A$1:$K$1,0),FALSE),IF(VLOOKUP($K35,Sheet3!$A$1:'Sheet3'!$K$222,MATCH("Yellow",Sheet3!$A$1:$K$1,0),FALSE)&gt;0,VLOOKUP($K35,Sheet3!$A$1:'Sheet3'!$K$222,MATCH("Yellow",Sheet3!$A$1:$K$1,0),FALSE)*5,0))))),0)/VLOOKUP($K35,Sheet3!$A$1:'Sheet3'!$K$222,MATCH("Challenge",Sheet3!$A$1:'Sheet3'!$K$1,0),FALSE),IFERROR(IF(VLOOKUP($K35,Sheet3!$A$1:'Sheet3'!$K$222,MATCH("Blue",Sheet3!$A$1:$K$1,0),FALSE)&gt;0,VLOOKUP($K35,Sheet3!$A$1:'Sheet3'!$K$222,MATCH("Blue",Sheet3!$A$1:$K$1,0),FALSE)*3,IF(VLOOKUP($K35,Sheet3!$A$1:'Sheet3'!$K$222,MATCH("Purple",Sheet3!$A$1:$K$1,0),FALSE)&gt;0,VLOOKUP($K35,Sheet3!$A$1:'Sheet3'!$K$222,MATCH("Purple",Sheet3!$A$1:$K$1,0),FALSE)*4,IF(VLOOKUP($K35,Sheet3!$A$1:'Sheet3'!$K$222,MATCH("Green",Sheet3!$A$1:$K$1,0),FALSE)&gt;0,VLOOKUP($K35,Sheet3!$A$1:'Sheet3'!$K$222,MATCH("Green",Sheet3!$A$1:$K$1,0),FALSE)*2,IF(VLOOKUP($K35,Sheet3!$A$1:'Sheet3'!$K$222,MATCH("White",Sheet3!$A$1:$K$1,0),FALSE)&gt;0,VLOOKUP($K35,Sheet3!$A$1:'Sheet3'!$K$222,MATCH("White",Sheet3!$A$1:$K$1,0),FALSE),IF(VLOOKUP($K35,Sheet3!$A$1:'Sheet3'!$K$222,MATCH("Yellow",Sheet3!$A$1:$K$1,0),FALSE)&gt;0,VLOOKUP($K35,Sheet3!$A$1:'Sheet3'!$K$222,MATCH("Yellow",Sheet3!$A$1:$K$1,0),FALSE)*5,0))))),0)),0)</f>
        <v>0</v>
      </c>
      <c r="AF35">
        <f>IFERROR(IF(VLOOKUP($L35,Sheet3!$A$1:'Sheet3'!$K$222,MATCH("Challenge",Sheet3!$A$1:'Sheet3'!$K$1,0),FALSE)&gt;=1,IFERROR(IF(VLOOKUP($L35,Sheet3!$A$1:'Sheet3'!$K$222,MATCH("Blue",Sheet3!$A$1:$K$1,0),FALSE)&gt;0,VLOOKUP($L35,Sheet3!$A$1:'Sheet3'!$K$222,MATCH("Blue",Sheet3!$A$1:$K$1,0),FALSE)*3,IF(VLOOKUP($L35,Sheet3!$A$1:'Sheet3'!$K$222,MATCH("Purple",Sheet3!$A$1:$K$1,0),FALSE)&gt;0,VLOOKUP($L35,Sheet3!$A$1:'Sheet3'!$K$222,MATCH("Purple",Sheet3!$A$1:$K$1,0),FALSE)*4,IF(VLOOKUP($L35,Sheet3!$A$1:'Sheet3'!$K$222,MATCH("Green",Sheet3!$A$1:$K$1,0),FALSE)&gt;0,VLOOKUP($L35,Sheet3!$A$1:'Sheet3'!$K$222,MATCH("Green",Sheet3!$A$1:$K$1,0),FALSE)*2,IF(VLOOKUP($L35,Sheet3!$A$1:'Sheet3'!$K$222,MATCH("White",Sheet3!$A$1:$K$1,0),FALSE)&gt;0,VLOOKUP($L35,Sheet3!$A$1:'Sheet3'!$K$222,MATCH("White",Sheet3!$A$1:$K$1,0),FALSE),IF(VLOOKUP($L35,Sheet3!$A$1:'Sheet3'!$K$222,MATCH("Yellow",Sheet3!$A$1:$K$1,0),FALSE)&gt;0,VLOOKUP($L35,Sheet3!$A$1:'Sheet3'!$K$222,MATCH("Yellow",Sheet3!$A$1:$K$1,0),FALSE)*5,0))))),0)/VLOOKUP($L35,Sheet3!$A$1:'Sheet3'!$K$222,MATCH("Challenge",Sheet3!$A$1:'Sheet3'!$K$1,0),FALSE),IFERROR(IF(VLOOKUP($L35,Sheet3!$A$1:'Sheet3'!$K$222,MATCH("Blue",Sheet3!$A$1:$K$1,0),FALSE)&gt;0,VLOOKUP($L35,Sheet3!$A$1:'Sheet3'!$K$222,MATCH("Blue",Sheet3!$A$1:$K$1,0),FALSE)*3,IF(VLOOKUP($L35,Sheet3!$A$1:'Sheet3'!$K$222,MATCH("Purple",Sheet3!$A$1:$K$1,0),FALSE)&gt;0,VLOOKUP($L35,Sheet3!$A$1:'Sheet3'!$K$222,MATCH("Purple",Sheet3!$A$1:$K$1,0),FALSE)*4,IF(VLOOKUP($L35,Sheet3!$A$1:'Sheet3'!$K$222,MATCH("Green",Sheet3!$A$1:$K$1,0),FALSE)&gt;0,VLOOKUP($L35,Sheet3!$A$1:'Sheet3'!$K$222,MATCH("Green",Sheet3!$A$1:$K$1,0),FALSE)*2,IF(VLOOKUP($L35,Sheet3!$A$1:'Sheet3'!$K$222,MATCH("White",Sheet3!$A$1:$K$1,0),FALSE)&gt;0,VLOOKUP($L35,Sheet3!$A$1:'Sheet3'!$K$222,MATCH("White",Sheet3!$A$1:$K$1,0),FALSE),IF(VLOOKUP($L35,Sheet3!$A$1:'Sheet3'!$K$222,MATCH("Yellow",Sheet3!$A$1:$K$1,0),FALSE)&gt;0,VLOOKUP($L35,Sheet3!$A$1:'Sheet3'!$K$222,MATCH("Yellow",Sheet3!$A$1:$K$1,0),FALSE)*5,0))))),0)),0)+IFERROR(IF(VLOOKUP($M35,Sheet3!$A$1:'Sheet3'!$K$222,MATCH("Challenge",Sheet3!$A$1:'Sheet3'!$K$1,0),FALSE)&gt;=1,IFERROR(IF(VLOOKUP($M35,Sheet3!$A$1:'Sheet3'!$K$222,MATCH("Blue",Sheet3!$A$1:$K$1,0),FALSE)&gt;0,VLOOKUP($M35,Sheet3!$A$1:'Sheet3'!$K$222,MATCH("Blue",Sheet3!$A$1:$K$1,0),FALSE)*3,IF(VLOOKUP($M35,Sheet3!$A$1:'Sheet3'!$K$222,MATCH("Purple",Sheet3!$A$1:$K$1,0),FALSE)&gt;0,VLOOKUP($M35,Sheet3!$A$1:'Sheet3'!$K$222,MATCH("Purple",Sheet3!$A$1:$K$1,0),FALSE)*4,IF(VLOOKUP($M35,Sheet3!$A$1:'Sheet3'!$K$222,MATCH("Green",Sheet3!$A$1:$K$1,0),FALSE)&gt;0,VLOOKUP($M35,Sheet3!$A$1:'Sheet3'!$K$222,MATCH("Green",Sheet3!$A$1:$K$1,0),FALSE)*2,IF(VLOOKUP($M35,Sheet3!$A$1:'Sheet3'!$K$222,MATCH("White",Sheet3!$A$1:$K$1,0),FALSE)&gt;0,VLOOKUP($M35,Sheet3!$A$1:'Sheet3'!$K$222,MATCH("White",Sheet3!$A$1:$K$1,0),FALSE),IF(VLOOKUP($M35,Sheet3!$A$1:'Sheet3'!$K$222,MATCH("Yellow",Sheet3!$A$1:$K$1,0),FALSE)&gt;0,VLOOKUP($M35,Sheet3!$A$1:'Sheet3'!$K$222,MATCH("Yellow",Sheet3!$A$1:$K$1,0),FALSE)*5,0))))),0)/VLOOKUP($M35,Sheet3!$A$1:'Sheet3'!$K$222,MATCH("Challenge",Sheet3!$A$1:'Sheet3'!$K$1,0),FALSE),IFERROR(IF(VLOOKUP($M35,Sheet3!$A$1:'Sheet3'!$K$222,MATCH("Blue",Sheet3!$A$1:$K$1,0),FALSE)&gt;0,VLOOKUP($M35,Sheet3!$A$1:'Sheet3'!$K$222,MATCH("Blue",Sheet3!$A$1:$K$1,0),FALSE)*3,IF(VLOOKUP($M35,Sheet3!$A$1:'Sheet3'!$K$222,MATCH("Purple",Sheet3!$A$1:$K$1,0),FALSE)&gt;0,VLOOKUP($M35,Sheet3!$A$1:'Sheet3'!$K$222,MATCH("Purple",Sheet3!$A$1:$K$1,0),FALSE)*4,IF(VLOOKUP($M35,Sheet3!$A$1:'Sheet3'!$K$222,MATCH("Green",Sheet3!$A$1:$K$1,0),FALSE)&gt;0,VLOOKUP($M35,Sheet3!$A$1:'Sheet3'!$K$222,MATCH("Green",Sheet3!$A$1:$K$1,0),FALSE)*2,IF(VLOOKUP($M35,Sheet3!$A$1:'Sheet3'!$K$222,MATCH("White",Sheet3!$A$1:$K$1,0),FALSE)&gt;0,VLOOKUP($M35,Sheet3!$A$1:'Sheet3'!$K$222,MATCH("White",Sheet3!$A$1:$K$1,0),FALSE),IF(VLOOKUP($M35,Sheet3!$A$1:'Sheet3'!$K$222,MATCH("Yellow",Sheet3!$A$1:$K$1,0),FALSE)&gt;0,VLOOKUP($M35,Sheet3!$A$1:'Sheet3'!$K$222,MATCH("Yellow",Sheet3!$A$1:$K$1,0),FALSE)*5,0))))),0)),0)</f>
        <v>0</v>
      </c>
      <c r="AG35">
        <f>IFERROR(IF(VLOOKUP($N35,Sheet3!$A$1:'Sheet3'!$K$222,MATCH("Challenge",Sheet3!$A$1:'Sheet3'!$K$1,0),FALSE)&gt;=1,IFERROR(IF(VLOOKUP($N35,Sheet3!$A$1:'Sheet3'!$K$222,MATCH("Blue",Sheet3!$A$1:$K$1,0),FALSE)&gt;0,VLOOKUP($N35,Sheet3!$A$1:'Sheet3'!$K$222,MATCH("Blue",Sheet3!$A$1:$K$1,0),FALSE)*3,IF(VLOOKUP($N35,Sheet3!$A$1:'Sheet3'!$K$222,MATCH("Purple",Sheet3!$A$1:$K$1,0),FALSE)&gt;0,VLOOKUP($N35,Sheet3!$A$1:'Sheet3'!$K$222,MATCH("Purple",Sheet3!$A$1:$K$1,0),FALSE)*4,IF(VLOOKUP($N35,Sheet3!$A$1:'Sheet3'!$K$222,MATCH("Green",Sheet3!$A$1:$K$1,0),FALSE)&gt;0,VLOOKUP($N35,Sheet3!$A$1:'Sheet3'!$K$222,MATCH("Green",Sheet3!$A$1:$K$1,0),FALSE)*2,IF(VLOOKUP($N35,Sheet3!$A$1:'Sheet3'!$K$222,MATCH("White",Sheet3!$A$1:$K$1,0),FALSE)&gt;0,VLOOKUP($N35,Sheet3!$A$1:'Sheet3'!$K$222,MATCH("White",Sheet3!$A$1:$K$1,0),FALSE),IF(VLOOKUP($N35,Sheet3!$A$1:'Sheet3'!$K$222,MATCH("Yellow",Sheet3!$A$1:$K$1,0),FALSE)&gt;0,VLOOKUP($N35,Sheet3!$A$1:'Sheet3'!$K$222,MATCH("Yellow",Sheet3!$A$1:$K$1,0),FALSE)*5,0))))),0)/VLOOKUP($N35,Sheet3!$A$1:'Sheet3'!$K$222,MATCH("Challenge",Sheet3!$A$1:'Sheet3'!$K$1,0),FALSE),IFERROR(IF(VLOOKUP($N35,Sheet3!$A$1:'Sheet3'!$K$222,MATCH("Blue",Sheet3!$A$1:$K$1,0),FALSE)&gt;0,VLOOKUP($N35,Sheet3!$A$1:'Sheet3'!$K$222,MATCH("Blue",Sheet3!$A$1:$K$1,0),FALSE)*3,IF(VLOOKUP($N35,Sheet3!$A$1:'Sheet3'!$K$222,MATCH("Purple",Sheet3!$A$1:$K$1,0),FALSE)&gt;0,VLOOKUP($N35,Sheet3!$A$1:'Sheet3'!$K$222,MATCH("Purple",Sheet3!$A$1:$K$1,0),FALSE)*4,IF(VLOOKUP($N35,Sheet3!$A$1:'Sheet3'!$K$222,MATCH("Green",Sheet3!$A$1:$K$1,0),FALSE)&gt;0,VLOOKUP($N35,Sheet3!$A$1:'Sheet3'!$K$222,MATCH("Green",Sheet3!$A$1:$K$1,0),FALSE)*2,IF(VLOOKUP($N35,Sheet3!$A$1:'Sheet3'!$K$222,MATCH("White",Sheet3!$A$1:$K$1,0),FALSE)&gt;0,VLOOKUP($N35,Sheet3!$A$1:'Sheet3'!$K$222,MATCH("White",Sheet3!$A$1:$K$1,0),FALSE),IF(VLOOKUP($N35,Sheet3!$A$1:'Sheet3'!$K$222,MATCH("Yellow",Sheet3!$A$1:$K$1,0),FALSE)&gt;0,VLOOKUP($N35,Sheet3!$A$1:'Sheet3'!$K$222,MATCH("Yellow",Sheet3!$A$1:$K$1,0),FALSE)*5,0))))),0)),0)+IFERROR(IF(VLOOKUP($O35,Sheet3!$A$1:'Sheet3'!$K$222,MATCH("Challenge",Sheet3!$A$1:'Sheet3'!$K$1,0),FALSE)&gt;=1,IFERROR(IF(VLOOKUP($O35,Sheet3!$A$1:'Sheet3'!$K$222,MATCH("Blue",Sheet3!$A$1:$K$1,0),FALSE)&gt;0,VLOOKUP($O35,Sheet3!$A$1:'Sheet3'!$K$222,MATCH("Blue",Sheet3!$A$1:$K$1,0),FALSE)*3,IF(VLOOKUP($O35,Sheet3!$A$1:'Sheet3'!$K$222,MATCH("Purple",Sheet3!$A$1:$K$1,0),FALSE)&gt;0,VLOOKUP($O35,Sheet3!$A$1:'Sheet3'!$K$222,MATCH("Purple",Sheet3!$A$1:$K$1,0),FALSE)*4,IF(VLOOKUP($O35,Sheet3!$A$1:'Sheet3'!$K$222,MATCH("Green",Sheet3!$A$1:$K$1,0),FALSE)&gt;0,VLOOKUP($O35,Sheet3!$A$1:'Sheet3'!$K$222,MATCH("Green",Sheet3!$A$1:$K$1,0),FALSE)*2,IF(VLOOKUP($O35,Sheet3!$A$1:'Sheet3'!$K$222,MATCH("White",Sheet3!$A$1:$K$1,0),FALSE)&gt;0,VLOOKUP($O35,Sheet3!$A$1:'Sheet3'!$K$222,MATCH("White",Sheet3!$A$1:$K$1,0),FALSE),IF(VLOOKUP($O35,Sheet3!$A$1:'Sheet3'!$K$222,MATCH("Yellow",Sheet3!$A$1:$K$1,0),FALSE)&gt;0,VLOOKUP($O35,Sheet3!$A$1:'Sheet3'!$K$222,MATCH("Yellow",Sheet3!$A$1:$K$1,0),FALSE)*5,0))))),0)/VLOOKUP($O35,Sheet3!$A$1:'Sheet3'!$K$222,MATCH("Challenge",Sheet3!$A$1:'Sheet3'!$K$1,0),FALSE),IFERROR(IF(VLOOKUP($O35,Sheet3!$A$1:'Sheet3'!$K$222,MATCH("Blue",Sheet3!$A$1:$K$1,0),FALSE)&gt;0,VLOOKUP($O35,Sheet3!$A$1:'Sheet3'!$K$222,MATCH("Blue",Sheet3!$A$1:$K$1,0),FALSE)*3,IF(VLOOKUP($O35,Sheet3!$A$1:'Sheet3'!$K$222,MATCH("Purple",Sheet3!$A$1:$K$1,0),FALSE)&gt;0,VLOOKUP($O35,Sheet3!$A$1:'Sheet3'!$K$222,MATCH("Purple",Sheet3!$A$1:$K$1,0),FALSE)*4,IF(VLOOKUP($O35,Sheet3!$A$1:'Sheet3'!$K$222,MATCH("Green",Sheet3!$A$1:$K$1,0),FALSE)&gt;0,VLOOKUP($O35,Sheet3!$A$1:'Sheet3'!$K$222,MATCH("Green",Sheet3!$A$1:$K$1,0),FALSE)*2,IF(VLOOKUP($O35,Sheet3!$A$1:'Sheet3'!$K$222,MATCH("White",Sheet3!$A$1:$K$1,0),FALSE)&gt;0,VLOOKUP($O35,Sheet3!$A$1:'Sheet3'!$K$222,MATCH("White",Sheet3!$A$1:$K$1,0),FALSE),IF(VLOOKUP($O35,Sheet3!$A$1:'Sheet3'!$K$222,MATCH("Yellow",Sheet3!$A$1:$K$1,0),FALSE)&gt;0,VLOOKUP($O35,Sheet3!$A$1:'Sheet3'!$K$222,MATCH("Yellow",Sheet3!$A$1:$K$1,0),FALSE)*5,0))))),0)),0)</f>
        <v>0</v>
      </c>
      <c r="AH35">
        <f>VLOOKUP($D35,Sheet3!$A$1:'Sheet3'!$K$222,4,FALSE)</f>
        <v>0</v>
      </c>
      <c r="AI35">
        <f>VLOOKUP($D35,Sheet3!$A$1:'Sheet3'!$K$222,5,FALSE)</f>
        <v>0</v>
      </c>
    </row>
    <row r="36" spans="1:35" x14ac:dyDescent="0.25">
      <c r="A36" t="s">
        <v>108</v>
      </c>
      <c r="B36">
        <f>INDEX('Ingredients(Full)'!$A$1:$AA$180,MATCH(Score!$A36,'Ingredients(Full)'!$A$1:$A$180,0),MATCH(Score!B$1,'Ingredients(Full)'!$A$1:$AA$1,0))</f>
        <v>3</v>
      </c>
      <c r="C36">
        <f t="shared" si="1"/>
        <v>13</v>
      </c>
      <c r="D36" t="str">
        <f>IF(D$1&lt;=$B36,INDEX('Ingredients(Full)'!$A$1:$AA$180,MATCH(Score!$A36,'Ingredients(Full)'!$A$1:$A$180,0),MATCH(Score!D$1,'Ingredients(Full)'!$A$1:$AA$1,0)),"")</f>
        <v>Mk 2 Chedak Comlink Prototype</v>
      </c>
      <c r="E36" t="str">
        <f>IF(E$1&lt;=$B36,INDEX('Ingredients(Full)'!$A$1:$AA$140,MATCH(Score!$A36,'Ingredients(Full)'!$A$1:$A$140,0),MATCH(Score!E$1,'Ingredients(Full)'!$A$1:$AA$1,0)),"")</f>
        <v>Mk 2 Chiewab Hypo Syringe</v>
      </c>
      <c r="F36" t="str">
        <f>IF(F$1&lt;=$B36,INDEX('Ingredients(Full)'!$A$1:$AA$140,MATCH(Score!$A36,'Ingredients(Full)'!$A$1:$A$140,0),MATCH(Score!F$1,'Ingredients(Full)'!$A$1:$AA$1,0)),"")</f>
        <v>Mk 1 Arakyd Droid Caller</v>
      </c>
      <c r="G36" t="str">
        <f>IF(G$1&lt;=$B36,INDEX('Ingredients(Full)'!$A$1:$AA$140,MATCH(Score!$A36,'Ingredients(Full)'!$A$1:$A$140,0),MATCH(Score!G$1,'Ingredients(Full)'!$A$1:$AA$1,0)),"")</f>
        <v/>
      </c>
      <c r="H36" t="str">
        <f>IF(H$1&lt;=$B36,INDEX('Ingredients(Full)'!$A$1:$AA$140,MATCH(Score!$A36,'Ingredients(Full)'!$A$1:$A$140,0),MATCH(Score!H$1,'Ingredients(Full)'!$A$1:$AA$1,0)),"")</f>
        <v/>
      </c>
      <c r="I36" t="str">
        <f>IF(I$1&lt;=$B36,INDEX('Ingredients(Full)'!$A$1:$AA$140,MATCH(Score!$A36,'Ingredients(Full)'!$A$1:$A$140,0),MATCH(Score!I$1,'Ingredients(Full)'!$A$1:$AA$1,0)),"")</f>
        <v/>
      </c>
      <c r="J36" t="str">
        <f>IF(J$1&lt;=$B36,INDEX('Ingredients(Full)'!$A$1:$AA$140,MATCH(Score!$A36,'Ingredients(Full)'!$A$1:$A$140,0),MATCH(Score!J$1,'Ingredients(Full)'!$A$1:$AA$1,0)),"")</f>
        <v/>
      </c>
      <c r="K36" t="str">
        <f>IF(K$1&lt;=$B36,INDEX('Ingredients(Full)'!$A$1:$AA$140,MATCH(Score!$A36,'Ingredients(Full)'!$A$1:$A$140,0),MATCH(Score!K$1,'Ingredients(Full)'!$A$1:$AA$1,0)),"")</f>
        <v/>
      </c>
      <c r="L36" t="str">
        <f>IF(L$1&lt;=$B36,INDEX('Ingredients(Full)'!$A$1:$AA$140,MATCH(Score!$A36,'Ingredients(Full)'!$A$1:$A$140,0),MATCH(Score!L$1,'Ingredients(Full)'!$A$1:$AA$1,0)),"")</f>
        <v/>
      </c>
      <c r="M36" t="str">
        <f>IF(M$1&lt;=$B36,INDEX('Ingredients(Full)'!$A$1:$AA$140,MATCH(Score!$A36,'Ingredients(Full)'!$A$1:$A$140,0),MATCH(Score!M$1,'Ingredients(Full)'!$A$1:$AA$1,0)),"")</f>
        <v/>
      </c>
      <c r="N36" t="str">
        <f>IF(N$1&lt;=$B36,INDEX('Ingredients(Full)'!$A$1:$AA$140,MATCH(Score!$A36,'Ingredients(Full)'!$A$1:$A$140,0),MATCH(Score!N$1,'Ingredients(Full)'!$A$1:$AA$1,0)),"")</f>
        <v/>
      </c>
      <c r="O36" t="str">
        <f>IF(O$1&lt;=$B36,INDEX('Ingredients(Full)'!$A$1:$AA$140,MATCH(Score!$A36,'Ingredients(Full)'!$A$1:$A$140,0),MATCH(Score!O$1,'Ingredients(Full)'!$A$1:$AA$1,0)),"")</f>
        <v/>
      </c>
      <c r="P36">
        <f>IF(VALUE(RIGHT(P$1,LEN(P$1)-1))&lt;=$B36,INDEX('Ingredients(Full)'!$A$1:$AA$140,MATCH(Score!$A36,'Ingredients(Full)'!$A$1:$A$140,0),MATCH(Score!P$1,'Ingredients(Full)'!$A$1:$AA$1,0)),"")</f>
        <v>1</v>
      </c>
      <c r="Q36">
        <f>IF(VALUE(RIGHT(Q$1,LEN(Q$1)-1))&lt;=$B36,INDEX('Ingredients(Full)'!$A$1:$AA$140,MATCH(Score!$A36,'Ingredients(Full)'!$A$1:$A$140,0),MATCH(Score!Q$1,'Ingredients(Full)'!$A$1:$AA$1,0)),"")</f>
        <v>1</v>
      </c>
      <c r="R36">
        <f>IF(VALUE(RIGHT(R$1,LEN(R$1)-1))&lt;=$B36,INDEX('Ingredients(Full)'!$A$1:$AA$140,MATCH(Score!$A36,'Ingredients(Full)'!$A$1:$A$140,0),MATCH(Score!R$1,'Ingredients(Full)'!$A$1:$AA$1,0)),"")</f>
        <v>1</v>
      </c>
      <c r="S36" t="str">
        <f>IF(VALUE(RIGHT(S$1,LEN(S$1)-1))&lt;=$B36,INDEX('Ingredients(Full)'!$A$1:$AA$140,MATCH(Score!$A36,'Ingredients(Full)'!$A$1:$A$140,0),MATCH(Score!S$1,'Ingredients(Full)'!$A$1:$AA$1,0)),"")</f>
        <v/>
      </c>
      <c r="T36" t="str">
        <f>IF(VALUE(RIGHT(T$1,LEN(T$1)-1))&lt;=$B36,INDEX('Ingredients(Full)'!$A$1:$AA$140,MATCH(Score!$A36,'Ingredients(Full)'!$A$1:$A$140,0),MATCH(Score!T$1,'Ingredients(Full)'!$A$1:$AA$1,0)),"")</f>
        <v/>
      </c>
      <c r="U36" t="str">
        <f>IF(VALUE(RIGHT(U$1,LEN(U$1)-1))&lt;=$B36,INDEX('Ingredients(Full)'!$A$1:$AA$140,MATCH(Score!$A36,'Ingredients(Full)'!$A$1:$A$140,0),MATCH(Score!U$1,'Ingredients(Full)'!$A$1:$AA$1,0)),"")</f>
        <v/>
      </c>
      <c r="V36" t="str">
        <f>IF(VALUE(RIGHT(V$1,LEN(V$1)-1))&lt;=$B36,INDEX('Ingredients(Full)'!$A$1:$AA$140,MATCH(Score!$A36,'Ingredients(Full)'!$A$1:$A$140,0),MATCH(Score!V$1,'Ingredients(Full)'!$A$1:$AA$1,0)),"")</f>
        <v/>
      </c>
      <c r="W36" t="str">
        <f>IF(VALUE(RIGHT(W$1,LEN(W$1)-1))&lt;=$B36,INDEX('Ingredients(Full)'!$A$1:$AA$140,MATCH(Score!$A36,'Ingredients(Full)'!$A$1:$A$140,0),MATCH(Score!W$1,'Ingredients(Full)'!$A$1:$AA$1,0)),"")</f>
        <v/>
      </c>
      <c r="X36" t="str">
        <f>IF(VALUE(RIGHT(X$1,LEN(X$1)-1))&lt;=$B36,INDEX('Ingredients(Full)'!$A$1:$AA$140,MATCH(Score!$A36,'Ingredients(Full)'!$A$1:$A$140,0),MATCH(Score!X$1,'Ingredients(Full)'!$A$1:$AA$1,0)),"")</f>
        <v/>
      </c>
      <c r="Y36" t="str">
        <f>IF(VALUE(RIGHT(Y$1,LEN(Y$1)-1))&lt;=$B36,INDEX('Ingredients(Full)'!$A$1:$AA$140,MATCH(Score!$A36,'Ingredients(Full)'!$A$1:$A$140,0),MATCH(Score!Y$1,'Ingredients(Full)'!$A$1:$AA$1,0)),"")</f>
        <v/>
      </c>
      <c r="Z36" t="str">
        <f>IF(VALUE(RIGHT(Z$1,LEN(Z$1)-1))&lt;=$B36,INDEX('Ingredients(Full)'!$A$1:$AA$140,MATCH(Score!$A36,'Ingredients(Full)'!$A$1:$A$140,0),MATCH(Score!Z$1,'Ingredients(Full)'!$A$1:$AA$1,0)),"")</f>
        <v/>
      </c>
      <c r="AA36" t="str">
        <f>IF(VALUE(RIGHT(AA$1,LEN(AA$1)-1))&lt;=$B36,INDEX('Ingredients(Full)'!$A$1:$AA$140,MATCH(Score!$A36,'Ingredients(Full)'!$A$1:$A$140,0),MATCH(Score!AA$1,'Ingredients(Full)'!$A$1:$AA$1,0)),"")</f>
        <v/>
      </c>
      <c r="AB36">
        <f>IFERROR(IF(VLOOKUP($D36,Sheet3!$A$1:'Sheet3'!$K$222,MATCH("Challenge",Sheet3!$A$1:'Sheet3'!$K$1,0),FALSE)&gt;=1,IFERROR(IF(VLOOKUP($D36,Sheet3!$A$1:'Sheet3'!$K$222,MATCH("Blue",Sheet3!$A$1:$K$1,0),FALSE)&gt;0,VLOOKUP($D36,Sheet3!$A$1:'Sheet3'!$K$222,MATCH("Blue",Sheet3!$A$1:$K$1,0),FALSE)*3,IF(VLOOKUP($D36,Sheet3!$A$1:'Sheet3'!$K$222,MATCH("Purple",Sheet3!$A$1:$K$1,0),FALSE)&gt;0,VLOOKUP($D36,Sheet3!$A$1:'Sheet3'!$K$222,MATCH("Purple",Sheet3!$A$1:$K$1,0),FALSE)*4,IF(VLOOKUP($D36,Sheet3!$A$1:'Sheet3'!$K$222,MATCH("Green",Sheet3!$A$1:$K$1,0),FALSE)&gt;0,VLOOKUP($D36,Sheet3!$A$1:'Sheet3'!$K$222,MATCH("Green",Sheet3!$A$1:$K$1,0),FALSE)*2,IF(VLOOKUP($D36,Sheet3!$A$1:'Sheet3'!$K$222,MATCH("White",Sheet3!$A$1:$K$1,0),FALSE)&gt;0,VLOOKUP($D36,Sheet3!$A$1:'Sheet3'!$K$222,MATCH("White",Sheet3!$A$1:$K$1,0),FALSE),IF(VLOOKUP($D36,Sheet3!$A$1:'Sheet3'!$K$222,MATCH("Yellow",Sheet3!$A$1:$K$1,0),FALSE)&gt;0,VLOOKUP($D36,Sheet3!$A$1:'Sheet3'!$K$222,MATCH("Yellow",Sheet3!$A$1:$K$1,0),FALSE)*2.5,0))))),0)/VLOOKUP($D36,Sheet3!$A$1:'Sheet3'!$K$222,MATCH("Challenge",Sheet3!$A$1:'Sheet3'!$K$1,0),FALSE),IFERROR(IF(VLOOKUP($D36,Sheet3!$A$1:'Sheet3'!$K$222,MATCH("Blue",Sheet3!$A$1:$K$1,0),FALSE)&gt;0,VLOOKUP($D36,Sheet3!$A$1:'Sheet3'!$K$222,MATCH("Blue",Sheet3!$A$1:$K$1,0),FALSE)*3,IF(VLOOKUP($D36,Sheet3!$A$1:'Sheet3'!$K$222,MATCH("Purple",Sheet3!$A$1:$K$1,0),FALSE)&gt;0,VLOOKUP($D36,Sheet3!$A$1:'Sheet3'!$K$222,MATCH("Purple",Sheet3!$A$1:$K$1,0),FALSE)*4,IF(VLOOKUP($D36,Sheet3!$A$1:'Sheet3'!$K$222,MATCH("Green",Sheet3!$A$1:$K$1,0),FALSE)&gt;0,VLOOKUP($D36,Sheet3!$A$1:'Sheet3'!$K$222,MATCH("Green",Sheet3!$A$1:$K$1,0),FALSE)*2,IF(VLOOKUP($D36,Sheet3!$A$1:'Sheet3'!$K$222,MATCH("White",Sheet3!$A$1:$K$1,0),FALSE)&gt;0,VLOOKUP($D36,Sheet3!$A$1:'Sheet3'!$K$222,MATCH("White",Sheet3!$A$1:$K$1,0),FALSE),IF(VLOOKUP($D36,Sheet3!$A$1:'Sheet3'!$K$222,MATCH("Yellow",Sheet3!$A$1:$K$1,0),FALSE)&gt;0,VLOOKUP($D36,Sheet3!$A$1:'Sheet3'!$K$222,MATCH("Yellow",Sheet3!$A$1:$K$1,0),FALSE)*2.5,0))))),0)),0)+IFERROR(IF(VLOOKUP($E36,Sheet3!$A$1:'Sheet3'!$K$222,MATCH("Challenge",Sheet3!$A$1:'Sheet3'!$K$1,0),FALSE)&gt;=1,IFERROR(IF(VLOOKUP($E36,Sheet3!$A$1:'Sheet3'!$K$222,MATCH("Blue",Sheet3!$A$1:$K$1,0),FALSE)&gt;0,VLOOKUP($E36,Sheet3!$A$1:'Sheet3'!$K$222,MATCH("Blue",Sheet3!$A$1:$K$1,0),FALSE)*3,IF(VLOOKUP($E36,Sheet3!$A$1:'Sheet3'!$K$222,MATCH("Purple",Sheet3!$A$1:$K$1,0),FALSE)&gt;0,VLOOKUP($E36,Sheet3!$A$1:'Sheet3'!$K$222,MATCH("Purple",Sheet3!$A$1:$K$1,0),FALSE)*4,IF(VLOOKUP($E36,Sheet3!$A$1:'Sheet3'!$K$222,MATCH("Green",Sheet3!$A$1:$K$1,0),FALSE)&gt;0,VLOOKUP($E36,Sheet3!$A$1:'Sheet3'!$K$222,MATCH("Green",Sheet3!$A$1:$K$1,0),FALSE)*2,IF(VLOOKUP($E36,Sheet3!$A$1:'Sheet3'!$K$222,MATCH("White",Sheet3!$A$1:$K$1,0),FALSE)&gt;0,VLOOKUP($E36,Sheet3!$A$1:'Sheet3'!$K$222,MATCH("White",Sheet3!$A$1:$K$1,0),FALSE),IF(VLOOKUP($E36,Sheet3!$A$1:'Sheet3'!$K$222,MATCH("Yellow",Sheet3!$A$1:$K$1,0),FALSE)&gt;0,VLOOKUP($E36,Sheet3!$A$1:'Sheet3'!$K$222,MATCH("Yellow",Sheet3!$A$1:$K$1,0),FALSE)*2.5,0))))),0)/VLOOKUP($E36,Sheet3!$A$1:'Sheet3'!$K$222,MATCH("Challenge",Sheet3!$A$1:'Sheet3'!$K$1,0),FALSE),IFERROR(IF(VLOOKUP($E36,Sheet3!$A$1:'Sheet3'!$K$222,MATCH("Blue",Sheet3!$A$1:$K$1,0),FALSE)&gt;0,VLOOKUP($E36,Sheet3!$A$1:'Sheet3'!$K$222,MATCH("Blue",Sheet3!$A$1:$K$1,0),FALSE)*3,IF(VLOOKUP($E36,Sheet3!$A$1:'Sheet3'!$K$222,MATCH("Purple",Sheet3!$A$1:$K$1,0),FALSE)&gt;0,VLOOKUP($E36,Sheet3!$A$1:'Sheet3'!$K$222,MATCH("Purple",Sheet3!$A$1:$K$1,0),FALSE)*4,IF(VLOOKUP($E36,Sheet3!$A$1:'Sheet3'!$K$222,MATCH("Green",Sheet3!$A$1:$K$1,0),FALSE)&gt;0,VLOOKUP($E36,Sheet3!$A$1:'Sheet3'!$K$222,MATCH("Green",Sheet3!$A$1:$K$1,0),FALSE)*2,IF(VLOOKUP($E36,Sheet3!$A$1:'Sheet3'!$K$222,MATCH("White",Sheet3!$A$1:$K$1,0),FALSE)&gt;0,VLOOKUP($E36,Sheet3!$A$1:'Sheet3'!$K$222,MATCH("White",Sheet3!$A$1:$K$1,0),FALSE),IF(VLOOKUP($E36,Sheet3!$A$1:'Sheet3'!$K$222,MATCH("Yellow",Sheet3!$A$1:$K$1,0),FALSE)&gt;0,VLOOKUP($E36,Sheet3!$A$1:'Sheet3'!$K$222,MATCH("Yellow",Sheet3!$A$1:$K$1,0),FALSE)*2.5,0))))),0)),0)</f>
        <v>12</v>
      </c>
      <c r="AC36">
        <f>IFERROR(IF(VLOOKUP($F36,Sheet3!$A$1:'Sheet3'!$K$222,MATCH("Challenge",Sheet3!$A$1:'Sheet3'!$K$1,0),FALSE)&gt;=1,IFERROR(IF(VLOOKUP($F36,Sheet3!$A$1:'Sheet3'!$K$222,MATCH("Blue",Sheet3!$A$1:$K$1,0),FALSE)&gt;0,VLOOKUP($F36,Sheet3!$A$1:'Sheet3'!$K$222,MATCH("Blue",Sheet3!$A$1:$K$1,0),FALSE)*3,IF(VLOOKUP($F36,Sheet3!$A$1:'Sheet3'!$K$222,MATCH("Purple",Sheet3!$A$1:$K$1,0),FALSE)&gt;0,VLOOKUP($F36,Sheet3!$A$1:'Sheet3'!$K$222,MATCH("Purple",Sheet3!$A$1:$K$1,0),FALSE)*4,IF(VLOOKUP($F36,Sheet3!$A$1:'Sheet3'!$K$222,MATCH("Green",Sheet3!$A$1:$K$1,0),FALSE)&gt;0,VLOOKUP($F36,Sheet3!$A$1:'Sheet3'!$K$222,MATCH("Green",Sheet3!$A$1:$K$1,0),FALSE)*2,IF(VLOOKUP($F36,Sheet3!$A$1:'Sheet3'!$K$222,MATCH("White",Sheet3!$A$1:$K$1,0),FALSE)&gt;0,VLOOKUP($F36,Sheet3!$A$1:'Sheet3'!$K$222,MATCH("White",Sheet3!$A$1:$K$1,0),FALSE),IF(VLOOKUP($F36,Sheet3!$A$1:'Sheet3'!$K$222,MATCH("Yellow",Sheet3!$A$1:$K$1,0),FALSE)&gt;0,VLOOKUP($F36,Sheet3!$A$1:'Sheet3'!$K$222,MATCH("Yellow",Sheet3!$A$1:$K$1,0),FALSE)*5,0))))),0)/VLOOKUP($F36,Sheet3!$A$1:'Sheet3'!$K$222,MATCH("Challenge",Sheet3!$A$1:'Sheet3'!$K$1,0),FALSE),IFERROR(IF(VLOOKUP($F36,Sheet3!$A$1:'Sheet3'!$K$222,MATCH("Blue",Sheet3!$A$1:$K$1,0),FALSE)&gt;0,VLOOKUP($F36,Sheet3!$A$1:'Sheet3'!$K$222,MATCH("Blue",Sheet3!$A$1:$K$1,0),FALSE)*3,IF(VLOOKUP($F36,Sheet3!$A$1:'Sheet3'!$K$222,MATCH("Purple",Sheet3!$A$1:$K$1,0),FALSE)&gt;0,VLOOKUP($F36,Sheet3!$A$1:'Sheet3'!$K$222,MATCH("Purple",Sheet3!$A$1:$K$1,0),FALSE)*4,IF(VLOOKUP($F36,Sheet3!$A$1:'Sheet3'!$K$222,MATCH("Green",Sheet3!$A$1:$K$1,0),FALSE)&gt;0,VLOOKUP($F36,Sheet3!$A$1:'Sheet3'!$K$222,MATCH("Green",Sheet3!$A$1:$K$1,0),FALSE)*2,IF(VLOOKUP($F36,Sheet3!$A$1:'Sheet3'!$K$222,MATCH("White",Sheet3!$A$1:$K$1,0),FALSE)&gt;0,VLOOKUP($F36,Sheet3!$A$1:'Sheet3'!$K$222,MATCH("White",Sheet3!$A$1:$K$1,0),FALSE),IF(VLOOKUP($F36,Sheet3!$A$1:'Sheet3'!$K$222,MATCH("Yellow",Sheet3!$A$1:$K$1,0),FALSE)&gt;0,VLOOKUP($F36,Sheet3!$A$1:'Sheet3'!$K$222,MATCH("Yellow",Sheet3!$A$1:$K$1,0),FALSE)*5,0))))),0)),0)+IFERROR(IF(VLOOKUP($G36,Sheet3!$A$1:'Sheet3'!$K$222,MATCH("Challenge",Sheet3!$A$1:'Sheet3'!$K$1,0),FALSE)&gt;=1,IFERROR(IF(VLOOKUP($G36,Sheet3!$A$1:'Sheet3'!$K$222,MATCH("Blue",Sheet3!$A$1:$K$1,0),FALSE)&gt;0,VLOOKUP($G36,Sheet3!$A$1:'Sheet3'!$K$222,MATCH("Blue",Sheet3!$A$1:$K$1,0),FALSE)*3,IF(VLOOKUP($G36,Sheet3!$A$1:'Sheet3'!$K$222,MATCH("Purple",Sheet3!$A$1:$K$1,0),FALSE)&gt;0,VLOOKUP($G36,Sheet3!$A$1:'Sheet3'!$K$222,MATCH("Purple",Sheet3!$A$1:$K$1,0),FALSE)*4,IF(VLOOKUP($G36,Sheet3!$A$1:'Sheet3'!$K$222,MATCH("Green",Sheet3!$A$1:$K$1,0),FALSE)&gt;0,VLOOKUP($G36,Sheet3!$A$1:'Sheet3'!$K$222,MATCH("Green",Sheet3!$A$1:$K$1,0),FALSE)*2,IF(VLOOKUP($G36,Sheet3!$A$1:'Sheet3'!$K$222,MATCH("White",Sheet3!$A$1:$K$1,0),FALSE)&gt;0,VLOOKUP($G36,Sheet3!$A$1:'Sheet3'!$K$222,MATCH("White",Sheet3!$A$1:$K$1,0),FALSE),IF(VLOOKUP($G36,Sheet3!$A$1:'Sheet3'!$K$222,MATCH("Yellow",Sheet3!$A$1:$K$1,0),FALSE)&gt;0,VLOOKUP($G36,Sheet3!$A$1:'Sheet3'!$K$222,MATCH("Yellow",Sheet3!$A$1:$K$1,0),FALSE)*5,0))))),0)/VLOOKUP($G36,Sheet3!$A$1:'Sheet3'!$K$222,MATCH("Challenge",Sheet3!$A$1:'Sheet3'!$K$1,0),FALSE),IFERROR(IF(VLOOKUP($G36,Sheet3!$A$1:'Sheet3'!$K$222,MATCH("Blue",Sheet3!$A$1:$K$1,0),FALSE)&gt;0,VLOOKUP($G36,Sheet3!$A$1:'Sheet3'!$K$222,MATCH("Blue",Sheet3!$A$1:$K$1,0),FALSE)*3,IF(VLOOKUP($G36,Sheet3!$A$1:'Sheet3'!$K$222,MATCH("Purple",Sheet3!$A$1:$K$1,0),FALSE)&gt;0,VLOOKUP($G36,Sheet3!$A$1:'Sheet3'!$K$222,MATCH("Purple",Sheet3!$A$1:$K$1,0),FALSE)*4,IF(VLOOKUP($G36,Sheet3!$A$1:'Sheet3'!$K$222,MATCH("Green",Sheet3!$A$1:$K$1,0),FALSE)&gt;0,VLOOKUP($G36,Sheet3!$A$1:'Sheet3'!$K$222,MATCH("Green",Sheet3!$A$1:$K$1,0),FALSE)*2,IF(VLOOKUP($G36,Sheet3!$A$1:'Sheet3'!$K$222,MATCH("White",Sheet3!$A$1:$K$1,0),FALSE)&gt;0,VLOOKUP($G36,Sheet3!$A$1:'Sheet3'!$K$222,MATCH("White",Sheet3!$A$1:$K$1,0),FALSE),IF(VLOOKUP($G36,Sheet3!$A$1:'Sheet3'!$K$222,MATCH("Yellow",Sheet3!$A$1:$K$1,0),FALSE)&gt;0,VLOOKUP($G36,Sheet3!$A$1:'Sheet3'!$K$222,MATCH("Yellow",Sheet3!$A$1:$K$1,0),FALSE)*5,0))))),0)),0)</f>
        <v>1</v>
      </c>
      <c r="AD36">
        <f>IFERROR(IF(VLOOKUP($H36,Sheet3!$A$1:'Sheet3'!$K$222,MATCH("Challenge",Sheet3!$A$1:'Sheet3'!$K$1,0),FALSE)&gt;=1,IFERROR(IF(VLOOKUP($H36,Sheet3!$A$1:'Sheet3'!$K$222,MATCH("Blue",Sheet3!$A$1:$K$1,0),FALSE)&gt;0,VLOOKUP($H36,Sheet3!$A$1:'Sheet3'!$K$222,MATCH("Blue",Sheet3!$A$1:$K$1,0),FALSE)*3,IF(VLOOKUP($H36,Sheet3!$A$1:'Sheet3'!$K$222,MATCH("Purple",Sheet3!$A$1:$K$1,0),FALSE)&gt;0,VLOOKUP($H36,Sheet3!$A$1:'Sheet3'!$K$222,MATCH("Purple",Sheet3!$A$1:$K$1,0),FALSE)*4,IF(VLOOKUP($H36,Sheet3!$A$1:'Sheet3'!$K$222,MATCH("Green",Sheet3!$A$1:$K$1,0),FALSE)&gt;0,VLOOKUP($H36,Sheet3!$A$1:'Sheet3'!$K$222,MATCH("Green",Sheet3!$A$1:$K$1,0),FALSE)*2,IF(VLOOKUP($H36,Sheet3!$A$1:'Sheet3'!$K$222,MATCH("White",Sheet3!$A$1:$K$1,0),FALSE)&gt;0,VLOOKUP($H36,Sheet3!$A$1:'Sheet3'!$K$222,MATCH("White",Sheet3!$A$1:$K$1,0),FALSE),IF(VLOOKUP($H36,Sheet3!$A$1:'Sheet3'!$K$222,MATCH("Yellow",Sheet3!$A$1:$K$1,0),FALSE)&gt;0,VLOOKUP($H36,Sheet3!$A$1:'Sheet3'!$K$222,MATCH("Yellow",Sheet3!$A$1:$K$1,0),FALSE)*5,0))))),0)/VLOOKUP($H36,Sheet3!$A$1:'Sheet3'!$K$222,MATCH("Challenge",Sheet3!$A$1:'Sheet3'!$K$1,0),FALSE),IFERROR(IF(VLOOKUP($H36,Sheet3!$A$1:'Sheet3'!$K$222,MATCH("Blue",Sheet3!$A$1:$K$1,0),FALSE)&gt;0,VLOOKUP($H36,Sheet3!$A$1:'Sheet3'!$K$222,MATCH("Blue",Sheet3!$A$1:$K$1,0),FALSE)*3,IF(VLOOKUP($H36,Sheet3!$A$1:'Sheet3'!$K$222,MATCH("Purple",Sheet3!$A$1:$K$1,0),FALSE)&gt;0,VLOOKUP($H36,Sheet3!$A$1:'Sheet3'!$K$222,MATCH("Purple",Sheet3!$A$1:$K$1,0),FALSE)*4,IF(VLOOKUP($H36,Sheet3!$A$1:'Sheet3'!$K$222,MATCH("Green",Sheet3!$A$1:$K$1,0),FALSE)&gt;0,VLOOKUP($H36,Sheet3!$A$1:'Sheet3'!$K$222,MATCH("Green",Sheet3!$A$1:$K$1,0),FALSE)*2,IF(VLOOKUP($H36,Sheet3!$A$1:'Sheet3'!$K$222,MATCH("White",Sheet3!$A$1:$K$1,0),FALSE)&gt;0,VLOOKUP($H36,Sheet3!$A$1:'Sheet3'!$K$222,MATCH("White",Sheet3!$A$1:$K$1,0),FALSE),IF(VLOOKUP($H36,Sheet3!$A$1:'Sheet3'!$K$222,MATCH("Yellow",Sheet3!$A$1:$K$1,0),FALSE)&gt;0,VLOOKUP($H36,Sheet3!$A$1:'Sheet3'!$K$222,MATCH("Yellow",Sheet3!$A$1:$K$1,0),FALSE)*5,0))))),0)),0)+IFERROR(IF(VLOOKUP($I36,Sheet3!$A$1:'Sheet3'!$K$222,MATCH("Challenge",Sheet3!$A$1:'Sheet3'!$K$1,0),FALSE)&gt;=1,IFERROR(IF(VLOOKUP($I36,Sheet3!$A$1:'Sheet3'!$K$222,MATCH("Blue",Sheet3!$A$1:$K$1,0),FALSE)&gt;0,VLOOKUP($I36,Sheet3!$A$1:'Sheet3'!$K$222,MATCH("Blue",Sheet3!$A$1:$K$1,0),FALSE)*3,IF(VLOOKUP($I36,Sheet3!$A$1:'Sheet3'!$K$222,MATCH("Purple",Sheet3!$A$1:$K$1,0),FALSE)&gt;0,VLOOKUP($I36,Sheet3!$A$1:'Sheet3'!$K$222,MATCH("Purple",Sheet3!$A$1:$K$1,0),FALSE)*4,IF(VLOOKUP($I36,Sheet3!$A$1:'Sheet3'!$K$222,MATCH("Green",Sheet3!$A$1:$K$1,0),FALSE)&gt;0,VLOOKUP($I36,Sheet3!$A$1:'Sheet3'!$K$222,MATCH("Green",Sheet3!$A$1:$K$1,0),FALSE)*2,IF(VLOOKUP($I36,Sheet3!$A$1:'Sheet3'!$K$222,MATCH("White",Sheet3!$A$1:$K$1,0),FALSE)&gt;0,VLOOKUP($I36,Sheet3!$A$1:'Sheet3'!$K$222,MATCH("White",Sheet3!$A$1:$K$1,0),FALSE),IF(VLOOKUP($I36,Sheet3!$A$1:'Sheet3'!$K$222,MATCH("Yellow",Sheet3!$A$1:$K$1,0),FALSE)&gt;0,VLOOKUP($I36,Sheet3!$A$1:'Sheet3'!$K$222,MATCH("Yellow",Sheet3!$A$1:$K$1,0),FALSE)*5,0))))),0)/VLOOKUP($I36,Sheet3!$A$1:'Sheet3'!$K$222,MATCH("Challenge",Sheet3!$A$1:'Sheet3'!$K$1,0),FALSE),IFERROR(IF(VLOOKUP($I36,Sheet3!$A$1:'Sheet3'!$K$222,MATCH("Blue",Sheet3!$A$1:$K$1,0),FALSE)&gt;0,VLOOKUP($I36,Sheet3!$A$1:'Sheet3'!$K$222,MATCH("Blue",Sheet3!$A$1:$K$1,0),FALSE)*3,IF(VLOOKUP($I36,Sheet3!$A$1:'Sheet3'!$K$222,MATCH("Purple",Sheet3!$A$1:$K$1,0),FALSE)&gt;0,VLOOKUP($I36,Sheet3!$A$1:'Sheet3'!$K$222,MATCH("Purple",Sheet3!$A$1:$K$1,0),FALSE)*4,IF(VLOOKUP($I36,Sheet3!$A$1:'Sheet3'!$K$222,MATCH("Green",Sheet3!$A$1:$K$1,0),FALSE)&gt;0,VLOOKUP($I36,Sheet3!$A$1:'Sheet3'!$K$222,MATCH("Green",Sheet3!$A$1:$K$1,0),FALSE)*2,IF(VLOOKUP($I36,Sheet3!$A$1:'Sheet3'!$K$222,MATCH("White",Sheet3!$A$1:$K$1,0),FALSE)&gt;0,VLOOKUP($I36,Sheet3!$A$1:'Sheet3'!$K$222,MATCH("White",Sheet3!$A$1:$K$1,0),FALSE),IF(VLOOKUP($I36,Sheet3!$A$1:'Sheet3'!$K$222,MATCH("Yellow",Sheet3!$A$1:$K$1,0),FALSE)&gt;0,VLOOKUP($I36,Sheet3!$A$1:'Sheet3'!$K$222,MATCH("Yellow",Sheet3!$A$1:$K$1,0),FALSE)*5,0))))),0)),0)</f>
        <v>0</v>
      </c>
      <c r="AE36">
        <f>IFERROR(IF(VLOOKUP($J36,Sheet3!$A$1:'Sheet3'!$K$222,MATCH("Challenge",Sheet3!$A$1:'Sheet3'!$K$1,0),FALSE)&gt;=1,IFERROR(IF(VLOOKUP($J36,Sheet3!$A$1:'Sheet3'!$K$222,MATCH("Blue",Sheet3!$A$1:$K$1,0),FALSE)&gt;0,VLOOKUP($J36,Sheet3!$A$1:'Sheet3'!$K$222,MATCH("Blue",Sheet3!$A$1:$K$1,0),FALSE)*3,IF(VLOOKUP($J36,Sheet3!$A$1:'Sheet3'!$K$222,MATCH("Purple",Sheet3!$A$1:$K$1,0),FALSE)&gt;0,VLOOKUP($J36,Sheet3!$A$1:'Sheet3'!$K$222,MATCH("Purple",Sheet3!$A$1:$K$1,0),FALSE)*4,IF(VLOOKUP($J36,Sheet3!$A$1:'Sheet3'!$K$222,MATCH("Green",Sheet3!$A$1:$K$1,0),FALSE)&gt;0,VLOOKUP($J36,Sheet3!$A$1:'Sheet3'!$K$222,MATCH("Green",Sheet3!$A$1:$K$1,0),FALSE)*2,IF(VLOOKUP($J36,Sheet3!$A$1:'Sheet3'!$K$222,MATCH("White",Sheet3!$A$1:$K$1,0),FALSE)&gt;0,VLOOKUP($J36,Sheet3!$A$1:'Sheet3'!$K$222,MATCH("White",Sheet3!$A$1:$K$1,0),FALSE),IF(VLOOKUP($J36,Sheet3!$A$1:'Sheet3'!$K$222,MATCH("Yellow",Sheet3!$A$1:$K$1,0),FALSE)&gt;0,VLOOKUP($J36,Sheet3!$A$1:'Sheet3'!$K$222,MATCH("Yellow",Sheet3!$A$1:$K$1,0),FALSE)*5,0))))),0)/VLOOKUP($J36,Sheet3!$A$1:'Sheet3'!$K$222,MATCH("Challenge",Sheet3!$A$1:'Sheet3'!$K$1,0),FALSE),IFERROR(IF(VLOOKUP($J36,Sheet3!$A$1:'Sheet3'!$K$222,MATCH("Blue",Sheet3!$A$1:$K$1,0),FALSE)&gt;0,VLOOKUP($J36,Sheet3!$A$1:'Sheet3'!$K$222,MATCH("Blue",Sheet3!$A$1:$K$1,0),FALSE)*3,IF(VLOOKUP($J36,Sheet3!$A$1:'Sheet3'!$K$222,MATCH("Purple",Sheet3!$A$1:$K$1,0),FALSE)&gt;0,VLOOKUP($J36,Sheet3!$A$1:'Sheet3'!$K$222,MATCH("Purple",Sheet3!$A$1:$K$1,0),FALSE)*4,IF(VLOOKUP($J36,Sheet3!$A$1:'Sheet3'!$K$222,MATCH("Green",Sheet3!$A$1:$K$1,0),FALSE)&gt;0,VLOOKUP($J36,Sheet3!$A$1:'Sheet3'!$K$222,MATCH("Green",Sheet3!$A$1:$K$1,0),FALSE)*2,IF(VLOOKUP($J36,Sheet3!$A$1:'Sheet3'!$K$222,MATCH("White",Sheet3!$A$1:$K$1,0),FALSE)&gt;0,VLOOKUP($J36,Sheet3!$A$1:'Sheet3'!$K$222,MATCH("White",Sheet3!$A$1:$K$1,0),FALSE),IF(VLOOKUP($J36,Sheet3!$A$1:'Sheet3'!$K$222,MATCH("Yellow",Sheet3!$A$1:$K$1,0),FALSE)&gt;0,VLOOKUP($J36,Sheet3!$A$1:'Sheet3'!$K$222,MATCH("Yellow",Sheet3!$A$1:$K$1,0),FALSE)*5,0))))),0)),0)+IFERROR(IF(VLOOKUP($K36,Sheet3!$A$1:'Sheet3'!$K$222,MATCH("Challenge",Sheet3!$A$1:'Sheet3'!$K$1,0),FALSE)&gt;=1,IFERROR(IF(VLOOKUP($K36,Sheet3!$A$1:'Sheet3'!$K$222,MATCH("Blue",Sheet3!$A$1:$K$1,0),FALSE)&gt;0,VLOOKUP($K36,Sheet3!$A$1:'Sheet3'!$K$222,MATCH("Blue",Sheet3!$A$1:$K$1,0),FALSE)*3,IF(VLOOKUP($K36,Sheet3!$A$1:'Sheet3'!$K$222,MATCH("Purple",Sheet3!$A$1:$K$1,0),FALSE)&gt;0,VLOOKUP($K36,Sheet3!$A$1:'Sheet3'!$K$222,MATCH("Purple",Sheet3!$A$1:$K$1,0),FALSE)*4,IF(VLOOKUP($K36,Sheet3!$A$1:'Sheet3'!$K$222,MATCH("Green",Sheet3!$A$1:$K$1,0),FALSE)&gt;0,VLOOKUP($K36,Sheet3!$A$1:'Sheet3'!$K$222,MATCH("Green",Sheet3!$A$1:$K$1,0),FALSE)*2,IF(VLOOKUP($K36,Sheet3!$A$1:'Sheet3'!$K$222,MATCH("White",Sheet3!$A$1:$K$1,0),FALSE)&gt;0,VLOOKUP($K36,Sheet3!$A$1:'Sheet3'!$K$222,MATCH("White",Sheet3!$A$1:$K$1,0),FALSE),IF(VLOOKUP($K36,Sheet3!$A$1:'Sheet3'!$K$222,MATCH("Yellow",Sheet3!$A$1:$K$1,0),FALSE)&gt;0,VLOOKUP($K36,Sheet3!$A$1:'Sheet3'!$K$222,MATCH("Yellow",Sheet3!$A$1:$K$1,0),FALSE)*5,0))))),0)/VLOOKUP($K36,Sheet3!$A$1:'Sheet3'!$K$222,MATCH("Challenge",Sheet3!$A$1:'Sheet3'!$K$1,0),FALSE),IFERROR(IF(VLOOKUP($K36,Sheet3!$A$1:'Sheet3'!$K$222,MATCH("Blue",Sheet3!$A$1:$K$1,0),FALSE)&gt;0,VLOOKUP($K36,Sheet3!$A$1:'Sheet3'!$K$222,MATCH("Blue",Sheet3!$A$1:$K$1,0),FALSE)*3,IF(VLOOKUP($K36,Sheet3!$A$1:'Sheet3'!$K$222,MATCH("Purple",Sheet3!$A$1:$K$1,0),FALSE)&gt;0,VLOOKUP($K36,Sheet3!$A$1:'Sheet3'!$K$222,MATCH("Purple",Sheet3!$A$1:$K$1,0),FALSE)*4,IF(VLOOKUP($K36,Sheet3!$A$1:'Sheet3'!$K$222,MATCH("Green",Sheet3!$A$1:$K$1,0),FALSE)&gt;0,VLOOKUP($K36,Sheet3!$A$1:'Sheet3'!$K$222,MATCH("Green",Sheet3!$A$1:$K$1,0),FALSE)*2,IF(VLOOKUP($K36,Sheet3!$A$1:'Sheet3'!$K$222,MATCH("White",Sheet3!$A$1:$K$1,0),FALSE)&gt;0,VLOOKUP($K36,Sheet3!$A$1:'Sheet3'!$K$222,MATCH("White",Sheet3!$A$1:$K$1,0),FALSE),IF(VLOOKUP($K36,Sheet3!$A$1:'Sheet3'!$K$222,MATCH("Yellow",Sheet3!$A$1:$K$1,0),FALSE)&gt;0,VLOOKUP($K36,Sheet3!$A$1:'Sheet3'!$K$222,MATCH("Yellow",Sheet3!$A$1:$K$1,0),FALSE)*5,0))))),0)),0)</f>
        <v>0</v>
      </c>
      <c r="AF36">
        <f>IFERROR(IF(VLOOKUP($L36,Sheet3!$A$1:'Sheet3'!$K$222,MATCH("Challenge",Sheet3!$A$1:'Sheet3'!$K$1,0),FALSE)&gt;=1,IFERROR(IF(VLOOKUP($L36,Sheet3!$A$1:'Sheet3'!$K$222,MATCH("Blue",Sheet3!$A$1:$K$1,0),FALSE)&gt;0,VLOOKUP($L36,Sheet3!$A$1:'Sheet3'!$K$222,MATCH("Blue",Sheet3!$A$1:$K$1,0),FALSE)*3,IF(VLOOKUP($L36,Sheet3!$A$1:'Sheet3'!$K$222,MATCH("Purple",Sheet3!$A$1:$K$1,0),FALSE)&gt;0,VLOOKUP($L36,Sheet3!$A$1:'Sheet3'!$K$222,MATCH("Purple",Sheet3!$A$1:$K$1,0),FALSE)*4,IF(VLOOKUP($L36,Sheet3!$A$1:'Sheet3'!$K$222,MATCH("Green",Sheet3!$A$1:$K$1,0),FALSE)&gt;0,VLOOKUP($L36,Sheet3!$A$1:'Sheet3'!$K$222,MATCH("Green",Sheet3!$A$1:$K$1,0),FALSE)*2,IF(VLOOKUP($L36,Sheet3!$A$1:'Sheet3'!$K$222,MATCH("White",Sheet3!$A$1:$K$1,0),FALSE)&gt;0,VLOOKUP($L36,Sheet3!$A$1:'Sheet3'!$K$222,MATCH("White",Sheet3!$A$1:$K$1,0),FALSE),IF(VLOOKUP($L36,Sheet3!$A$1:'Sheet3'!$K$222,MATCH("Yellow",Sheet3!$A$1:$K$1,0),FALSE)&gt;0,VLOOKUP($L36,Sheet3!$A$1:'Sheet3'!$K$222,MATCH("Yellow",Sheet3!$A$1:$K$1,0),FALSE)*5,0))))),0)/VLOOKUP($L36,Sheet3!$A$1:'Sheet3'!$K$222,MATCH("Challenge",Sheet3!$A$1:'Sheet3'!$K$1,0),FALSE),IFERROR(IF(VLOOKUP($L36,Sheet3!$A$1:'Sheet3'!$K$222,MATCH("Blue",Sheet3!$A$1:$K$1,0),FALSE)&gt;0,VLOOKUP($L36,Sheet3!$A$1:'Sheet3'!$K$222,MATCH("Blue",Sheet3!$A$1:$K$1,0),FALSE)*3,IF(VLOOKUP($L36,Sheet3!$A$1:'Sheet3'!$K$222,MATCH("Purple",Sheet3!$A$1:$K$1,0),FALSE)&gt;0,VLOOKUP($L36,Sheet3!$A$1:'Sheet3'!$K$222,MATCH("Purple",Sheet3!$A$1:$K$1,0),FALSE)*4,IF(VLOOKUP($L36,Sheet3!$A$1:'Sheet3'!$K$222,MATCH("Green",Sheet3!$A$1:$K$1,0),FALSE)&gt;0,VLOOKUP($L36,Sheet3!$A$1:'Sheet3'!$K$222,MATCH("Green",Sheet3!$A$1:$K$1,0),FALSE)*2,IF(VLOOKUP($L36,Sheet3!$A$1:'Sheet3'!$K$222,MATCH("White",Sheet3!$A$1:$K$1,0),FALSE)&gt;0,VLOOKUP($L36,Sheet3!$A$1:'Sheet3'!$K$222,MATCH("White",Sheet3!$A$1:$K$1,0),FALSE),IF(VLOOKUP($L36,Sheet3!$A$1:'Sheet3'!$K$222,MATCH("Yellow",Sheet3!$A$1:$K$1,0),FALSE)&gt;0,VLOOKUP($L36,Sheet3!$A$1:'Sheet3'!$K$222,MATCH("Yellow",Sheet3!$A$1:$K$1,0),FALSE)*5,0))))),0)),0)+IFERROR(IF(VLOOKUP($M36,Sheet3!$A$1:'Sheet3'!$K$222,MATCH("Challenge",Sheet3!$A$1:'Sheet3'!$K$1,0),FALSE)&gt;=1,IFERROR(IF(VLOOKUP($M36,Sheet3!$A$1:'Sheet3'!$K$222,MATCH("Blue",Sheet3!$A$1:$K$1,0),FALSE)&gt;0,VLOOKUP($M36,Sheet3!$A$1:'Sheet3'!$K$222,MATCH("Blue",Sheet3!$A$1:$K$1,0),FALSE)*3,IF(VLOOKUP($M36,Sheet3!$A$1:'Sheet3'!$K$222,MATCH("Purple",Sheet3!$A$1:$K$1,0),FALSE)&gt;0,VLOOKUP($M36,Sheet3!$A$1:'Sheet3'!$K$222,MATCH("Purple",Sheet3!$A$1:$K$1,0),FALSE)*4,IF(VLOOKUP($M36,Sheet3!$A$1:'Sheet3'!$K$222,MATCH("Green",Sheet3!$A$1:$K$1,0),FALSE)&gt;0,VLOOKUP($M36,Sheet3!$A$1:'Sheet3'!$K$222,MATCH("Green",Sheet3!$A$1:$K$1,0),FALSE)*2,IF(VLOOKUP($M36,Sheet3!$A$1:'Sheet3'!$K$222,MATCH("White",Sheet3!$A$1:$K$1,0),FALSE)&gt;0,VLOOKUP($M36,Sheet3!$A$1:'Sheet3'!$K$222,MATCH("White",Sheet3!$A$1:$K$1,0),FALSE),IF(VLOOKUP($M36,Sheet3!$A$1:'Sheet3'!$K$222,MATCH("Yellow",Sheet3!$A$1:$K$1,0),FALSE)&gt;0,VLOOKUP($M36,Sheet3!$A$1:'Sheet3'!$K$222,MATCH("Yellow",Sheet3!$A$1:$K$1,0),FALSE)*5,0))))),0)/VLOOKUP($M36,Sheet3!$A$1:'Sheet3'!$K$222,MATCH("Challenge",Sheet3!$A$1:'Sheet3'!$K$1,0),FALSE),IFERROR(IF(VLOOKUP($M36,Sheet3!$A$1:'Sheet3'!$K$222,MATCH("Blue",Sheet3!$A$1:$K$1,0),FALSE)&gt;0,VLOOKUP($M36,Sheet3!$A$1:'Sheet3'!$K$222,MATCH("Blue",Sheet3!$A$1:$K$1,0),FALSE)*3,IF(VLOOKUP($M36,Sheet3!$A$1:'Sheet3'!$K$222,MATCH("Purple",Sheet3!$A$1:$K$1,0),FALSE)&gt;0,VLOOKUP($M36,Sheet3!$A$1:'Sheet3'!$K$222,MATCH("Purple",Sheet3!$A$1:$K$1,0),FALSE)*4,IF(VLOOKUP($M36,Sheet3!$A$1:'Sheet3'!$K$222,MATCH("Green",Sheet3!$A$1:$K$1,0),FALSE)&gt;0,VLOOKUP($M36,Sheet3!$A$1:'Sheet3'!$K$222,MATCH("Green",Sheet3!$A$1:$K$1,0),FALSE)*2,IF(VLOOKUP($M36,Sheet3!$A$1:'Sheet3'!$K$222,MATCH("White",Sheet3!$A$1:$K$1,0),FALSE)&gt;0,VLOOKUP($M36,Sheet3!$A$1:'Sheet3'!$K$222,MATCH("White",Sheet3!$A$1:$K$1,0),FALSE),IF(VLOOKUP($M36,Sheet3!$A$1:'Sheet3'!$K$222,MATCH("Yellow",Sheet3!$A$1:$K$1,0),FALSE)&gt;0,VLOOKUP($M36,Sheet3!$A$1:'Sheet3'!$K$222,MATCH("Yellow",Sheet3!$A$1:$K$1,0),FALSE)*5,0))))),0)),0)</f>
        <v>0</v>
      </c>
      <c r="AG36">
        <f>IFERROR(IF(VLOOKUP($N36,Sheet3!$A$1:'Sheet3'!$K$222,MATCH("Challenge",Sheet3!$A$1:'Sheet3'!$K$1,0),FALSE)&gt;=1,IFERROR(IF(VLOOKUP($N36,Sheet3!$A$1:'Sheet3'!$K$222,MATCH("Blue",Sheet3!$A$1:$K$1,0),FALSE)&gt;0,VLOOKUP($N36,Sheet3!$A$1:'Sheet3'!$K$222,MATCH("Blue",Sheet3!$A$1:$K$1,0),FALSE)*3,IF(VLOOKUP($N36,Sheet3!$A$1:'Sheet3'!$K$222,MATCH("Purple",Sheet3!$A$1:$K$1,0),FALSE)&gt;0,VLOOKUP($N36,Sheet3!$A$1:'Sheet3'!$K$222,MATCH("Purple",Sheet3!$A$1:$K$1,0),FALSE)*4,IF(VLOOKUP($N36,Sheet3!$A$1:'Sheet3'!$K$222,MATCH("Green",Sheet3!$A$1:$K$1,0),FALSE)&gt;0,VLOOKUP($N36,Sheet3!$A$1:'Sheet3'!$K$222,MATCH("Green",Sheet3!$A$1:$K$1,0),FALSE)*2,IF(VLOOKUP($N36,Sheet3!$A$1:'Sheet3'!$K$222,MATCH("White",Sheet3!$A$1:$K$1,0),FALSE)&gt;0,VLOOKUP($N36,Sheet3!$A$1:'Sheet3'!$K$222,MATCH("White",Sheet3!$A$1:$K$1,0),FALSE),IF(VLOOKUP($N36,Sheet3!$A$1:'Sheet3'!$K$222,MATCH("Yellow",Sheet3!$A$1:$K$1,0),FALSE)&gt;0,VLOOKUP($N36,Sheet3!$A$1:'Sheet3'!$K$222,MATCH("Yellow",Sheet3!$A$1:$K$1,0),FALSE)*5,0))))),0)/VLOOKUP($N36,Sheet3!$A$1:'Sheet3'!$K$222,MATCH("Challenge",Sheet3!$A$1:'Sheet3'!$K$1,0),FALSE),IFERROR(IF(VLOOKUP($N36,Sheet3!$A$1:'Sheet3'!$K$222,MATCH("Blue",Sheet3!$A$1:$K$1,0),FALSE)&gt;0,VLOOKUP($N36,Sheet3!$A$1:'Sheet3'!$K$222,MATCH("Blue",Sheet3!$A$1:$K$1,0),FALSE)*3,IF(VLOOKUP($N36,Sheet3!$A$1:'Sheet3'!$K$222,MATCH("Purple",Sheet3!$A$1:$K$1,0),FALSE)&gt;0,VLOOKUP($N36,Sheet3!$A$1:'Sheet3'!$K$222,MATCH("Purple",Sheet3!$A$1:$K$1,0),FALSE)*4,IF(VLOOKUP($N36,Sheet3!$A$1:'Sheet3'!$K$222,MATCH("Green",Sheet3!$A$1:$K$1,0),FALSE)&gt;0,VLOOKUP($N36,Sheet3!$A$1:'Sheet3'!$K$222,MATCH("Green",Sheet3!$A$1:$K$1,0),FALSE)*2,IF(VLOOKUP($N36,Sheet3!$A$1:'Sheet3'!$K$222,MATCH("White",Sheet3!$A$1:$K$1,0),FALSE)&gt;0,VLOOKUP($N36,Sheet3!$A$1:'Sheet3'!$K$222,MATCH("White",Sheet3!$A$1:$K$1,0),FALSE),IF(VLOOKUP($N36,Sheet3!$A$1:'Sheet3'!$K$222,MATCH("Yellow",Sheet3!$A$1:$K$1,0),FALSE)&gt;0,VLOOKUP($N36,Sheet3!$A$1:'Sheet3'!$K$222,MATCH("Yellow",Sheet3!$A$1:$K$1,0),FALSE)*5,0))))),0)),0)+IFERROR(IF(VLOOKUP($O36,Sheet3!$A$1:'Sheet3'!$K$222,MATCH("Challenge",Sheet3!$A$1:'Sheet3'!$K$1,0),FALSE)&gt;=1,IFERROR(IF(VLOOKUP($O36,Sheet3!$A$1:'Sheet3'!$K$222,MATCH("Blue",Sheet3!$A$1:$K$1,0),FALSE)&gt;0,VLOOKUP($O36,Sheet3!$A$1:'Sheet3'!$K$222,MATCH("Blue",Sheet3!$A$1:$K$1,0),FALSE)*3,IF(VLOOKUP($O36,Sheet3!$A$1:'Sheet3'!$K$222,MATCH("Purple",Sheet3!$A$1:$K$1,0),FALSE)&gt;0,VLOOKUP($O36,Sheet3!$A$1:'Sheet3'!$K$222,MATCH("Purple",Sheet3!$A$1:$K$1,0),FALSE)*4,IF(VLOOKUP($O36,Sheet3!$A$1:'Sheet3'!$K$222,MATCH("Green",Sheet3!$A$1:$K$1,0),FALSE)&gt;0,VLOOKUP($O36,Sheet3!$A$1:'Sheet3'!$K$222,MATCH("Green",Sheet3!$A$1:$K$1,0),FALSE)*2,IF(VLOOKUP($O36,Sheet3!$A$1:'Sheet3'!$K$222,MATCH("White",Sheet3!$A$1:$K$1,0),FALSE)&gt;0,VLOOKUP($O36,Sheet3!$A$1:'Sheet3'!$K$222,MATCH("White",Sheet3!$A$1:$K$1,0),FALSE),IF(VLOOKUP($O36,Sheet3!$A$1:'Sheet3'!$K$222,MATCH("Yellow",Sheet3!$A$1:$K$1,0),FALSE)&gt;0,VLOOKUP($O36,Sheet3!$A$1:'Sheet3'!$K$222,MATCH("Yellow",Sheet3!$A$1:$K$1,0),FALSE)*5,0))))),0)/VLOOKUP($O36,Sheet3!$A$1:'Sheet3'!$K$222,MATCH("Challenge",Sheet3!$A$1:'Sheet3'!$K$1,0),FALSE),IFERROR(IF(VLOOKUP($O36,Sheet3!$A$1:'Sheet3'!$K$222,MATCH("Blue",Sheet3!$A$1:$K$1,0),FALSE)&gt;0,VLOOKUP($O36,Sheet3!$A$1:'Sheet3'!$K$222,MATCH("Blue",Sheet3!$A$1:$K$1,0),FALSE)*3,IF(VLOOKUP($O36,Sheet3!$A$1:'Sheet3'!$K$222,MATCH("Purple",Sheet3!$A$1:$K$1,0),FALSE)&gt;0,VLOOKUP($O36,Sheet3!$A$1:'Sheet3'!$K$222,MATCH("Purple",Sheet3!$A$1:$K$1,0),FALSE)*4,IF(VLOOKUP($O36,Sheet3!$A$1:'Sheet3'!$K$222,MATCH("Green",Sheet3!$A$1:$K$1,0),FALSE)&gt;0,VLOOKUP($O36,Sheet3!$A$1:'Sheet3'!$K$222,MATCH("Green",Sheet3!$A$1:$K$1,0),FALSE)*2,IF(VLOOKUP($O36,Sheet3!$A$1:'Sheet3'!$K$222,MATCH("White",Sheet3!$A$1:$K$1,0),FALSE)&gt;0,VLOOKUP($O36,Sheet3!$A$1:'Sheet3'!$K$222,MATCH("White",Sheet3!$A$1:$K$1,0),FALSE),IF(VLOOKUP($O36,Sheet3!$A$1:'Sheet3'!$K$222,MATCH("Yellow",Sheet3!$A$1:$K$1,0),FALSE)&gt;0,VLOOKUP($O36,Sheet3!$A$1:'Sheet3'!$K$222,MATCH("Yellow",Sheet3!$A$1:$K$1,0),FALSE)*5,0))))),0)),0)</f>
        <v>0</v>
      </c>
      <c r="AH36">
        <f>VLOOKUP($D36,Sheet3!$A$1:'Sheet3'!$K$222,4,FALSE)</f>
        <v>0</v>
      </c>
      <c r="AI36">
        <f>VLOOKUP($D36,Sheet3!$A$1:'Sheet3'!$K$222,5,FALSE)</f>
        <v>0</v>
      </c>
    </row>
    <row r="37" spans="1:35" x14ac:dyDescent="0.25">
      <c r="A37" t="s">
        <v>96</v>
      </c>
      <c r="B37">
        <f>INDEX('Ingredients(Full)'!$A$1:$AA$180,MATCH(Score!$A37,'Ingredients(Full)'!$A$1:$A$180,0),MATCH(Score!B$1,'Ingredients(Full)'!$A$1:$AA$1,0))</f>
        <v>1</v>
      </c>
      <c r="C37">
        <f t="shared" si="1"/>
        <v>2</v>
      </c>
      <c r="D37" t="str">
        <f>IF(D$1&lt;=$B37,INDEX('Ingredients(Full)'!$A$1:$AA$180,MATCH(Score!$A37,'Ingredients(Full)'!$A$1:$A$180,0),MATCH(Score!D$1,'Ingredients(Full)'!$A$1:$AA$1,0)),"")</f>
        <v>Mk 2 Chiewab Hypo Syringe</v>
      </c>
      <c r="E37" t="str">
        <f>IF(E$1&lt;=$B37,INDEX('Ingredients(Full)'!$A$1:$AA$140,MATCH(Score!$A37,'Ingredients(Full)'!$A$1:$A$140,0),MATCH(Score!E$1,'Ingredients(Full)'!$A$1:$AA$1,0)),"")</f>
        <v/>
      </c>
      <c r="F37" t="str">
        <f>IF(F$1&lt;=$B37,INDEX('Ingredients(Full)'!$A$1:$AA$140,MATCH(Score!$A37,'Ingredients(Full)'!$A$1:$A$140,0),MATCH(Score!F$1,'Ingredients(Full)'!$A$1:$AA$1,0)),"")</f>
        <v/>
      </c>
      <c r="G37" t="str">
        <f>IF(G$1&lt;=$B37,INDEX('Ingredients(Full)'!$A$1:$AA$140,MATCH(Score!$A37,'Ingredients(Full)'!$A$1:$A$140,0),MATCH(Score!G$1,'Ingredients(Full)'!$A$1:$AA$1,0)),"")</f>
        <v/>
      </c>
      <c r="H37" t="str">
        <f>IF(H$1&lt;=$B37,INDEX('Ingredients(Full)'!$A$1:$AA$140,MATCH(Score!$A37,'Ingredients(Full)'!$A$1:$A$140,0),MATCH(Score!H$1,'Ingredients(Full)'!$A$1:$AA$1,0)),"")</f>
        <v/>
      </c>
      <c r="I37" t="str">
        <f>IF(I$1&lt;=$B37,INDEX('Ingredients(Full)'!$A$1:$AA$140,MATCH(Score!$A37,'Ingredients(Full)'!$A$1:$A$140,0),MATCH(Score!I$1,'Ingredients(Full)'!$A$1:$AA$1,0)),"")</f>
        <v/>
      </c>
      <c r="J37" t="str">
        <f>IF(J$1&lt;=$B37,INDEX('Ingredients(Full)'!$A$1:$AA$140,MATCH(Score!$A37,'Ingredients(Full)'!$A$1:$A$140,0),MATCH(Score!J$1,'Ingredients(Full)'!$A$1:$AA$1,0)),"")</f>
        <v/>
      </c>
      <c r="K37" t="str">
        <f>IF(K$1&lt;=$B37,INDEX('Ingredients(Full)'!$A$1:$AA$140,MATCH(Score!$A37,'Ingredients(Full)'!$A$1:$A$140,0),MATCH(Score!K$1,'Ingredients(Full)'!$A$1:$AA$1,0)),"")</f>
        <v/>
      </c>
      <c r="L37" t="str">
        <f>IF(L$1&lt;=$B37,INDEX('Ingredients(Full)'!$A$1:$AA$140,MATCH(Score!$A37,'Ingredients(Full)'!$A$1:$A$140,0),MATCH(Score!L$1,'Ingredients(Full)'!$A$1:$AA$1,0)),"")</f>
        <v/>
      </c>
      <c r="M37" t="str">
        <f>IF(M$1&lt;=$B37,INDEX('Ingredients(Full)'!$A$1:$AA$140,MATCH(Score!$A37,'Ingredients(Full)'!$A$1:$A$140,0),MATCH(Score!M$1,'Ingredients(Full)'!$A$1:$AA$1,0)),"")</f>
        <v/>
      </c>
      <c r="N37" t="str">
        <f>IF(N$1&lt;=$B37,INDEX('Ingredients(Full)'!$A$1:$AA$140,MATCH(Score!$A37,'Ingredients(Full)'!$A$1:$A$140,0),MATCH(Score!N$1,'Ingredients(Full)'!$A$1:$AA$1,0)),"")</f>
        <v/>
      </c>
      <c r="O37" t="str">
        <f>IF(O$1&lt;=$B37,INDEX('Ingredients(Full)'!$A$1:$AA$140,MATCH(Score!$A37,'Ingredients(Full)'!$A$1:$A$140,0),MATCH(Score!O$1,'Ingredients(Full)'!$A$1:$AA$1,0)),"")</f>
        <v/>
      </c>
      <c r="P37">
        <f>IF(VALUE(RIGHT(P$1,LEN(P$1)-1))&lt;=$B37,INDEX('Ingredients(Full)'!$A$1:$AA$140,MATCH(Score!$A37,'Ingredients(Full)'!$A$1:$A$140,0),MATCH(Score!P$1,'Ingredients(Full)'!$A$1:$AA$1,0)),"")</f>
        <v>1</v>
      </c>
      <c r="Q37" t="str">
        <f>IF(VALUE(RIGHT(Q$1,LEN(Q$1)-1))&lt;=$B37,INDEX('Ingredients(Full)'!$A$1:$AA$140,MATCH(Score!$A37,'Ingredients(Full)'!$A$1:$A$140,0),MATCH(Score!Q$1,'Ingredients(Full)'!$A$1:$AA$1,0)),"")</f>
        <v/>
      </c>
      <c r="R37" t="str">
        <f>IF(VALUE(RIGHT(R$1,LEN(R$1)-1))&lt;=$B37,INDEX('Ingredients(Full)'!$A$1:$AA$140,MATCH(Score!$A37,'Ingredients(Full)'!$A$1:$A$140,0),MATCH(Score!R$1,'Ingredients(Full)'!$A$1:$AA$1,0)),"")</f>
        <v/>
      </c>
      <c r="S37" t="str">
        <f>IF(VALUE(RIGHT(S$1,LEN(S$1)-1))&lt;=$B37,INDEX('Ingredients(Full)'!$A$1:$AA$140,MATCH(Score!$A37,'Ingredients(Full)'!$A$1:$A$140,0),MATCH(Score!S$1,'Ingredients(Full)'!$A$1:$AA$1,0)),"")</f>
        <v/>
      </c>
      <c r="T37" t="str">
        <f>IF(VALUE(RIGHT(T$1,LEN(T$1)-1))&lt;=$B37,INDEX('Ingredients(Full)'!$A$1:$AA$140,MATCH(Score!$A37,'Ingredients(Full)'!$A$1:$A$140,0),MATCH(Score!T$1,'Ingredients(Full)'!$A$1:$AA$1,0)),"")</f>
        <v/>
      </c>
      <c r="U37" t="str">
        <f>IF(VALUE(RIGHT(U$1,LEN(U$1)-1))&lt;=$B37,INDEX('Ingredients(Full)'!$A$1:$AA$140,MATCH(Score!$A37,'Ingredients(Full)'!$A$1:$A$140,0),MATCH(Score!U$1,'Ingredients(Full)'!$A$1:$AA$1,0)),"")</f>
        <v/>
      </c>
      <c r="V37" t="str">
        <f>IF(VALUE(RIGHT(V$1,LEN(V$1)-1))&lt;=$B37,INDEX('Ingredients(Full)'!$A$1:$AA$140,MATCH(Score!$A37,'Ingredients(Full)'!$A$1:$A$140,0),MATCH(Score!V$1,'Ingredients(Full)'!$A$1:$AA$1,0)),"")</f>
        <v/>
      </c>
      <c r="W37" t="str">
        <f>IF(VALUE(RIGHT(W$1,LEN(W$1)-1))&lt;=$B37,INDEX('Ingredients(Full)'!$A$1:$AA$140,MATCH(Score!$A37,'Ingredients(Full)'!$A$1:$A$140,0),MATCH(Score!W$1,'Ingredients(Full)'!$A$1:$AA$1,0)),"")</f>
        <v/>
      </c>
      <c r="X37" t="str">
        <f>IF(VALUE(RIGHT(X$1,LEN(X$1)-1))&lt;=$B37,INDEX('Ingredients(Full)'!$A$1:$AA$140,MATCH(Score!$A37,'Ingredients(Full)'!$A$1:$A$140,0),MATCH(Score!X$1,'Ingredients(Full)'!$A$1:$AA$1,0)),"")</f>
        <v/>
      </c>
      <c r="Y37" t="str">
        <f>IF(VALUE(RIGHT(Y$1,LEN(Y$1)-1))&lt;=$B37,INDEX('Ingredients(Full)'!$A$1:$AA$140,MATCH(Score!$A37,'Ingredients(Full)'!$A$1:$A$140,0),MATCH(Score!Y$1,'Ingredients(Full)'!$A$1:$AA$1,0)),"")</f>
        <v/>
      </c>
      <c r="Z37" t="str">
        <f>IF(VALUE(RIGHT(Z$1,LEN(Z$1)-1))&lt;=$B37,INDEX('Ingredients(Full)'!$A$1:$AA$140,MATCH(Score!$A37,'Ingredients(Full)'!$A$1:$A$140,0),MATCH(Score!Z$1,'Ingredients(Full)'!$A$1:$AA$1,0)),"")</f>
        <v/>
      </c>
      <c r="AA37" t="str">
        <f>IF(VALUE(RIGHT(AA$1,LEN(AA$1)-1))&lt;=$B37,INDEX('Ingredients(Full)'!$A$1:$AA$140,MATCH(Score!$A37,'Ingredients(Full)'!$A$1:$A$140,0),MATCH(Score!AA$1,'Ingredients(Full)'!$A$1:$AA$1,0)),"")</f>
        <v/>
      </c>
      <c r="AB37">
        <f>IFERROR(IF(VLOOKUP($D37,Sheet3!$A$1:'Sheet3'!$K$222,MATCH("Challenge",Sheet3!$A$1:'Sheet3'!$K$1,0),FALSE)&gt;=1,IFERROR(IF(VLOOKUP($D37,Sheet3!$A$1:'Sheet3'!$K$222,MATCH("Blue",Sheet3!$A$1:$K$1,0),FALSE)&gt;0,VLOOKUP($D37,Sheet3!$A$1:'Sheet3'!$K$222,MATCH("Blue",Sheet3!$A$1:$K$1,0),FALSE)*3,IF(VLOOKUP($D37,Sheet3!$A$1:'Sheet3'!$K$222,MATCH("Purple",Sheet3!$A$1:$K$1,0),FALSE)&gt;0,VLOOKUP($D37,Sheet3!$A$1:'Sheet3'!$K$222,MATCH("Purple",Sheet3!$A$1:$K$1,0),FALSE)*4,IF(VLOOKUP($D37,Sheet3!$A$1:'Sheet3'!$K$222,MATCH("Green",Sheet3!$A$1:$K$1,0),FALSE)&gt;0,VLOOKUP($D37,Sheet3!$A$1:'Sheet3'!$K$222,MATCH("Green",Sheet3!$A$1:$K$1,0),FALSE)*2,IF(VLOOKUP($D37,Sheet3!$A$1:'Sheet3'!$K$222,MATCH("White",Sheet3!$A$1:$K$1,0),FALSE)&gt;0,VLOOKUP($D37,Sheet3!$A$1:'Sheet3'!$K$222,MATCH("White",Sheet3!$A$1:$K$1,0),FALSE),IF(VLOOKUP($D37,Sheet3!$A$1:'Sheet3'!$K$222,MATCH("Yellow",Sheet3!$A$1:$K$1,0),FALSE)&gt;0,VLOOKUP($D37,Sheet3!$A$1:'Sheet3'!$K$222,MATCH("Yellow",Sheet3!$A$1:$K$1,0),FALSE)*2.5,0))))),0)/VLOOKUP($D37,Sheet3!$A$1:'Sheet3'!$K$222,MATCH("Challenge",Sheet3!$A$1:'Sheet3'!$K$1,0),FALSE),IFERROR(IF(VLOOKUP($D37,Sheet3!$A$1:'Sheet3'!$K$222,MATCH("Blue",Sheet3!$A$1:$K$1,0),FALSE)&gt;0,VLOOKUP($D37,Sheet3!$A$1:'Sheet3'!$K$222,MATCH("Blue",Sheet3!$A$1:$K$1,0),FALSE)*3,IF(VLOOKUP($D37,Sheet3!$A$1:'Sheet3'!$K$222,MATCH("Purple",Sheet3!$A$1:$K$1,0),FALSE)&gt;0,VLOOKUP($D37,Sheet3!$A$1:'Sheet3'!$K$222,MATCH("Purple",Sheet3!$A$1:$K$1,0),FALSE)*4,IF(VLOOKUP($D37,Sheet3!$A$1:'Sheet3'!$K$222,MATCH("Green",Sheet3!$A$1:$K$1,0),FALSE)&gt;0,VLOOKUP($D37,Sheet3!$A$1:'Sheet3'!$K$222,MATCH("Green",Sheet3!$A$1:$K$1,0),FALSE)*2,IF(VLOOKUP($D37,Sheet3!$A$1:'Sheet3'!$K$222,MATCH("White",Sheet3!$A$1:$K$1,0),FALSE)&gt;0,VLOOKUP($D37,Sheet3!$A$1:'Sheet3'!$K$222,MATCH("White",Sheet3!$A$1:$K$1,0),FALSE),IF(VLOOKUP($D37,Sheet3!$A$1:'Sheet3'!$K$222,MATCH("Yellow",Sheet3!$A$1:$K$1,0),FALSE)&gt;0,VLOOKUP($D37,Sheet3!$A$1:'Sheet3'!$K$222,MATCH("Yellow",Sheet3!$A$1:$K$1,0),FALSE)*2.5,0))))),0)),0)+IFERROR(IF(VLOOKUP($E37,Sheet3!$A$1:'Sheet3'!$K$222,MATCH("Challenge",Sheet3!$A$1:'Sheet3'!$K$1,0),FALSE)&gt;=1,IFERROR(IF(VLOOKUP($E37,Sheet3!$A$1:'Sheet3'!$K$222,MATCH("Blue",Sheet3!$A$1:$K$1,0),FALSE)&gt;0,VLOOKUP($E37,Sheet3!$A$1:'Sheet3'!$K$222,MATCH("Blue",Sheet3!$A$1:$K$1,0),FALSE)*3,IF(VLOOKUP($E37,Sheet3!$A$1:'Sheet3'!$K$222,MATCH("Purple",Sheet3!$A$1:$K$1,0),FALSE)&gt;0,VLOOKUP($E37,Sheet3!$A$1:'Sheet3'!$K$222,MATCH("Purple",Sheet3!$A$1:$K$1,0),FALSE)*4,IF(VLOOKUP($E37,Sheet3!$A$1:'Sheet3'!$K$222,MATCH("Green",Sheet3!$A$1:$K$1,0),FALSE)&gt;0,VLOOKUP($E37,Sheet3!$A$1:'Sheet3'!$K$222,MATCH("Green",Sheet3!$A$1:$K$1,0),FALSE)*2,IF(VLOOKUP($E37,Sheet3!$A$1:'Sheet3'!$K$222,MATCH("White",Sheet3!$A$1:$K$1,0),FALSE)&gt;0,VLOOKUP($E37,Sheet3!$A$1:'Sheet3'!$K$222,MATCH("White",Sheet3!$A$1:$K$1,0),FALSE),IF(VLOOKUP($E37,Sheet3!$A$1:'Sheet3'!$K$222,MATCH("Yellow",Sheet3!$A$1:$K$1,0),FALSE)&gt;0,VLOOKUP($E37,Sheet3!$A$1:'Sheet3'!$K$222,MATCH("Yellow",Sheet3!$A$1:$K$1,0),FALSE)*2.5,0))))),0)/VLOOKUP($E37,Sheet3!$A$1:'Sheet3'!$K$222,MATCH("Challenge",Sheet3!$A$1:'Sheet3'!$K$1,0),FALSE),IFERROR(IF(VLOOKUP($E37,Sheet3!$A$1:'Sheet3'!$K$222,MATCH("Blue",Sheet3!$A$1:$K$1,0),FALSE)&gt;0,VLOOKUP($E37,Sheet3!$A$1:'Sheet3'!$K$222,MATCH("Blue",Sheet3!$A$1:$K$1,0),FALSE)*3,IF(VLOOKUP($E37,Sheet3!$A$1:'Sheet3'!$K$222,MATCH("Purple",Sheet3!$A$1:$K$1,0),FALSE)&gt;0,VLOOKUP($E37,Sheet3!$A$1:'Sheet3'!$K$222,MATCH("Purple",Sheet3!$A$1:$K$1,0),FALSE)*4,IF(VLOOKUP($E37,Sheet3!$A$1:'Sheet3'!$K$222,MATCH("Green",Sheet3!$A$1:$K$1,0),FALSE)&gt;0,VLOOKUP($E37,Sheet3!$A$1:'Sheet3'!$K$222,MATCH("Green",Sheet3!$A$1:$K$1,0),FALSE)*2,IF(VLOOKUP($E37,Sheet3!$A$1:'Sheet3'!$K$222,MATCH("White",Sheet3!$A$1:$K$1,0),FALSE)&gt;0,VLOOKUP($E37,Sheet3!$A$1:'Sheet3'!$K$222,MATCH("White",Sheet3!$A$1:$K$1,0),FALSE),IF(VLOOKUP($E37,Sheet3!$A$1:'Sheet3'!$K$222,MATCH("Yellow",Sheet3!$A$1:$K$1,0),FALSE)&gt;0,VLOOKUP($E37,Sheet3!$A$1:'Sheet3'!$K$222,MATCH("Yellow",Sheet3!$A$1:$K$1,0),FALSE)*2.5,0))))),0)),0)</f>
        <v>2</v>
      </c>
      <c r="AC37">
        <f>IFERROR(IF(VLOOKUP($F37,Sheet3!$A$1:'Sheet3'!$K$222,MATCH("Challenge",Sheet3!$A$1:'Sheet3'!$K$1,0),FALSE)&gt;=1,IFERROR(IF(VLOOKUP($F37,Sheet3!$A$1:'Sheet3'!$K$222,MATCH("Blue",Sheet3!$A$1:$K$1,0),FALSE)&gt;0,VLOOKUP($F37,Sheet3!$A$1:'Sheet3'!$K$222,MATCH("Blue",Sheet3!$A$1:$K$1,0),FALSE)*3,IF(VLOOKUP($F37,Sheet3!$A$1:'Sheet3'!$K$222,MATCH("Purple",Sheet3!$A$1:$K$1,0),FALSE)&gt;0,VLOOKUP($F37,Sheet3!$A$1:'Sheet3'!$K$222,MATCH("Purple",Sheet3!$A$1:$K$1,0),FALSE)*4,IF(VLOOKUP($F37,Sheet3!$A$1:'Sheet3'!$K$222,MATCH("Green",Sheet3!$A$1:$K$1,0),FALSE)&gt;0,VLOOKUP($F37,Sheet3!$A$1:'Sheet3'!$K$222,MATCH("Green",Sheet3!$A$1:$K$1,0),FALSE)*2,IF(VLOOKUP($F37,Sheet3!$A$1:'Sheet3'!$K$222,MATCH("White",Sheet3!$A$1:$K$1,0),FALSE)&gt;0,VLOOKUP($F37,Sheet3!$A$1:'Sheet3'!$K$222,MATCH("White",Sheet3!$A$1:$K$1,0),FALSE),IF(VLOOKUP($F37,Sheet3!$A$1:'Sheet3'!$K$222,MATCH("Yellow",Sheet3!$A$1:$K$1,0),FALSE)&gt;0,VLOOKUP($F37,Sheet3!$A$1:'Sheet3'!$K$222,MATCH("Yellow",Sheet3!$A$1:$K$1,0),FALSE)*5,0))))),0)/VLOOKUP($F37,Sheet3!$A$1:'Sheet3'!$K$222,MATCH("Challenge",Sheet3!$A$1:'Sheet3'!$K$1,0),FALSE),IFERROR(IF(VLOOKUP($F37,Sheet3!$A$1:'Sheet3'!$K$222,MATCH("Blue",Sheet3!$A$1:$K$1,0),FALSE)&gt;0,VLOOKUP($F37,Sheet3!$A$1:'Sheet3'!$K$222,MATCH("Blue",Sheet3!$A$1:$K$1,0),FALSE)*3,IF(VLOOKUP($F37,Sheet3!$A$1:'Sheet3'!$K$222,MATCH("Purple",Sheet3!$A$1:$K$1,0),FALSE)&gt;0,VLOOKUP($F37,Sheet3!$A$1:'Sheet3'!$K$222,MATCH("Purple",Sheet3!$A$1:$K$1,0),FALSE)*4,IF(VLOOKUP($F37,Sheet3!$A$1:'Sheet3'!$K$222,MATCH("Green",Sheet3!$A$1:$K$1,0),FALSE)&gt;0,VLOOKUP($F37,Sheet3!$A$1:'Sheet3'!$K$222,MATCH("Green",Sheet3!$A$1:$K$1,0),FALSE)*2,IF(VLOOKUP($F37,Sheet3!$A$1:'Sheet3'!$K$222,MATCH("White",Sheet3!$A$1:$K$1,0),FALSE)&gt;0,VLOOKUP($F37,Sheet3!$A$1:'Sheet3'!$K$222,MATCH("White",Sheet3!$A$1:$K$1,0),FALSE),IF(VLOOKUP($F37,Sheet3!$A$1:'Sheet3'!$K$222,MATCH("Yellow",Sheet3!$A$1:$K$1,0),FALSE)&gt;0,VLOOKUP($F37,Sheet3!$A$1:'Sheet3'!$K$222,MATCH("Yellow",Sheet3!$A$1:$K$1,0),FALSE)*5,0))))),0)),0)+IFERROR(IF(VLOOKUP($G37,Sheet3!$A$1:'Sheet3'!$K$222,MATCH("Challenge",Sheet3!$A$1:'Sheet3'!$K$1,0),FALSE)&gt;=1,IFERROR(IF(VLOOKUP($G37,Sheet3!$A$1:'Sheet3'!$K$222,MATCH("Blue",Sheet3!$A$1:$K$1,0),FALSE)&gt;0,VLOOKUP($G37,Sheet3!$A$1:'Sheet3'!$K$222,MATCH("Blue",Sheet3!$A$1:$K$1,0),FALSE)*3,IF(VLOOKUP($G37,Sheet3!$A$1:'Sheet3'!$K$222,MATCH("Purple",Sheet3!$A$1:$K$1,0),FALSE)&gt;0,VLOOKUP($G37,Sheet3!$A$1:'Sheet3'!$K$222,MATCH("Purple",Sheet3!$A$1:$K$1,0),FALSE)*4,IF(VLOOKUP($G37,Sheet3!$A$1:'Sheet3'!$K$222,MATCH("Green",Sheet3!$A$1:$K$1,0),FALSE)&gt;0,VLOOKUP($G37,Sheet3!$A$1:'Sheet3'!$K$222,MATCH("Green",Sheet3!$A$1:$K$1,0),FALSE)*2,IF(VLOOKUP($G37,Sheet3!$A$1:'Sheet3'!$K$222,MATCH("White",Sheet3!$A$1:$K$1,0),FALSE)&gt;0,VLOOKUP($G37,Sheet3!$A$1:'Sheet3'!$K$222,MATCH("White",Sheet3!$A$1:$K$1,0),FALSE),IF(VLOOKUP($G37,Sheet3!$A$1:'Sheet3'!$K$222,MATCH("Yellow",Sheet3!$A$1:$K$1,0),FALSE)&gt;0,VLOOKUP($G37,Sheet3!$A$1:'Sheet3'!$K$222,MATCH("Yellow",Sheet3!$A$1:$K$1,0),FALSE)*5,0))))),0)/VLOOKUP($G37,Sheet3!$A$1:'Sheet3'!$K$222,MATCH("Challenge",Sheet3!$A$1:'Sheet3'!$K$1,0),FALSE),IFERROR(IF(VLOOKUP($G37,Sheet3!$A$1:'Sheet3'!$K$222,MATCH("Blue",Sheet3!$A$1:$K$1,0),FALSE)&gt;0,VLOOKUP($G37,Sheet3!$A$1:'Sheet3'!$K$222,MATCH("Blue",Sheet3!$A$1:$K$1,0),FALSE)*3,IF(VLOOKUP($G37,Sheet3!$A$1:'Sheet3'!$K$222,MATCH("Purple",Sheet3!$A$1:$K$1,0),FALSE)&gt;0,VLOOKUP($G37,Sheet3!$A$1:'Sheet3'!$K$222,MATCH("Purple",Sheet3!$A$1:$K$1,0),FALSE)*4,IF(VLOOKUP($G37,Sheet3!$A$1:'Sheet3'!$K$222,MATCH("Green",Sheet3!$A$1:$K$1,0),FALSE)&gt;0,VLOOKUP($G37,Sheet3!$A$1:'Sheet3'!$K$222,MATCH("Green",Sheet3!$A$1:$K$1,0),FALSE)*2,IF(VLOOKUP($G37,Sheet3!$A$1:'Sheet3'!$K$222,MATCH("White",Sheet3!$A$1:$K$1,0),FALSE)&gt;0,VLOOKUP($G37,Sheet3!$A$1:'Sheet3'!$K$222,MATCH("White",Sheet3!$A$1:$K$1,0),FALSE),IF(VLOOKUP($G37,Sheet3!$A$1:'Sheet3'!$K$222,MATCH("Yellow",Sheet3!$A$1:$K$1,0),FALSE)&gt;0,VLOOKUP($G37,Sheet3!$A$1:'Sheet3'!$K$222,MATCH("Yellow",Sheet3!$A$1:$K$1,0),FALSE)*5,0))))),0)),0)</f>
        <v>0</v>
      </c>
      <c r="AD37">
        <f>IFERROR(IF(VLOOKUP($H37,Sheet3!$A$1:'Sheet3'!$K$222,MATCH("Challenge",Sheet3!$A$1:'Sheet3'!$K$1,0),FALSE)&gt;=1,IFERROR(IF(VLOOKUP($H37,Sheet3!$A$1:'Sheet3'!$K$222,MATCH("Blue",Sheet3!$A$1:$K$1,0),FALSE)&gt;0,VLOOKUP($H37,Sheet3!$A$1:'Sheet3'!$K$222,MATCH("Blue",Sheet3!$A$1:$K$1,0),FALSE)*3,IF(VLOOKUP($H37,Sheet3!$A$1:'Sheet3'!$K$222,MATCH("Purple",Sheet3!$A$1:$K$1,0),FALSE)&gt;0,VLOOKUP($H37,Sheet3!$A$1:'Sheet3'!$K$222,MATCH("Purple",Sheet3!$A$1:$K$1,0),FALSE)*4,IF(VLOOKUP($H37,Sheet3!$A$1:'Sheet3'!$K$222,MATCH("Green",Sheet3!$A$1:$K$1,0),FALSE)&gt;0,VLOOKUP($H37,Sheet3!$A$1:'Sheet3'!$K$222,MATCH("Green",Sheet3!$A$1:$K$1,0),FALSE)*2,IF(VLOOKUP($H37,Sheet3!$A$1:'Sheet3'!$K$222,MATCH("White",Sheet3!$A$1:$K$1,0),FALSE)&gt;0,VLOOKUP($H37,Sheet3!$A$1:'Sheet3'!$K$222,MATCH("White",Sheet3!$A$1:$K$1,0),FALSE),IF(VLOOKUP($H37,Sheet3!$A$1:'Sheet3'!$K$222,MATCH("Yellow",Sheet3!$A$1:$K$1,0),FALSE)&gt;0,VLOOKUP($H37,Sheet3!$A$1:'Sheet3'!$K$222,MATCH("Yellow",Sheet3!$A$1:$K$1,0),FALSE)*5,0))))),0)/VLOOKUP($H37,Sheet3!$A$1:'Sheet3'!$K$222,MATCH("Challenge",Sheet3!$A$1:'Sheet3'!$K$1,0),FALSE),IFERROR(IF(VLOOKUP($H37,Sheet3!$A$1:'Sheet3'!$K$222,MATCH("Blue",Sheet3!$A$1:$K$1,0),FALSE)&gt;0,VLOOKUP($H37,Sheet3!$A$1:'Sheet3'!$K$222,MATCH("Blue",Sheet3!$A$1:$K$1,0),FALSE)*3,IF(VLOOKUP($H37,Sheet3!$A$1:'Sheet3'!$K$222,MATCH("Purple",Sheet3!$A$1:$K$1,0),FALSE)&gt;0,VLOOKUP($H37,Sheet3!$A$1:'Sheet3'!$K$222,MATCH("Purple",Sheet3!$A$1:$K$1,0),FALSE)*4,IF(VLOOKUP($H37,Sheet3!$A$1:'Sheet3'!$K$222,MATCH("Green",Sheet3!$A$1:$K$1,0),FALSE)&gt;0,VLOOKUP($H37,Sheet3!$A$1:'Sheet3'!$K$222,MATCH("Green",Sheet3!$A$1:$K$1,0),FALSE)*2,IF(VLOOKUP($H37,Sheet3!$A$1:'Sheet3'!$K$222,MATCH("White",Sheet3!$A$1:$K$1,0),FALSE)&gt;0,VLOOKUP($H37,Sheet3!$A$1:'Sheet3'!$K$222,MATCH("White",Sheet3!$A$1:$K$1,0),FALSE),IF(VLOOKUP($H37,Sheet3!$A$1:'Sheet3'!$K$222,MATCH("Yellow",Sheet3!$A$1:$K$1,0),FALSE)&gt;0,VLOOKUP($H37,Sheet3!$A$1:'Sheet3'!$K$222,MATCH("Yellow",Sheet3!$A$1:$K$1,0),FALSE)*5,0))))),0)),0)+IFERROR(IF(VLOOKUP($I37,Sheet3!$A$1:'Sheet3'!$K$222,MATCH("Challenge",Sheet3!$A$1:'Sheet3'!$K$1,0),FALSE)&gt;=1,IFERROR(IF(VLOOKUP($I37,Sheet3!$A$1:'Sheet3'!$K$222,MATCH("Blue",Sheet3!$A$1:$K$1,0),FALSE)&gt;0,VLOOKUP($I37,Sheet3!$A$1:'Sheet3'!$K$222,MATCH("Blue",Sheet3!$A$1:$K$1,0),FALSE)*3,IF(VLOOKUP($I37,Sheet3!$A$1:'Sheet3'!$K$222,MATCH("Purple",Sheet3!$A$1:$K$1,0),FALSE)&gt;0,VLOOKUP($I37,Sheet3!$A$1:'Sheet3'!$K$222,MATCH("Purple",Sheet3!$A$1:$K$1,0),FALSE)*4,IF(VLOOKUP($I37,Sheet3!$A$1:'Sheet3'!$K$222,MATCH("Green",Sheet3!$A$1:$K$1,0),FALSE)&gt;0,VLOOKUP($I37,Sheet3!$A$1:'Sheet3'!$K$222,MATCH("Green",Sheet3!$A$1:$K$1,0),FALSE)*2,IF(VLOOKUP($I37,Sheet3!$A$1:'Sheet3'!$K$222,MATCH("White",Sheet3!$A$1:$K$1,0),FALSE)&gt;0,VLOOKUP($I37,Sheet3!$A$1:'Sheet3'!$K$222,MATCH("White",Sheet3!$A$1:$K$1,0),FALSE),IF(VLOOKUP($I37,Sheet3!$A$1:'Sheet3'!$K$222,MATCH("Yellow",Sheet3!$A$1:$K$1,0),FALSE)&gt;0,VLOOKUP($I37,Sheet3!$A$1:'Sheet3'!$K$222,MATCH("Yellow",Sheet3!$A$1:$K$1,0),FALSE)*5,0))))),0)/VLOOKUP($I37,Sheet3!$A$1:'Sheet3'!$K$222,MATCH("Challenge",Sheet3!$A$1:'Sheet3'!$K$1,0),FALSE),IFERROR(IF(VLOOKUP($I37,Sheet3!$A$1:'Sheet3'!$K$222,MATCH("Blue",Sheet3!$A$1:$K$1,0),FALSE)&gt;0,VLOOKUP($I37,Sheet3!$A$1:'Sheet3'!$K$222,MATCH("Blue",Sheet3!$A$1:$K$1,0),FALSE)*3,IF(VLOOKUP($I37,Sheet3!$A$1:'Sheet3'!$K$222,MATCH("Purple",Sheet3!$A$1:$K$1,0),FALSE)&gt;0,VLOOKUP($I37,Sheet3!$A$1:'Sheet3'!$K$222,MATCH("Purple",Sheet3!$A$1:$K$1,0),FALSE)*4,IF(VLOOKUP($I37,Sheet3!$A$1:'Sheet3'!$K$222,MATCH("Green",Sheet3!$A$1:$K$1,0),FALSE)&gt;0,VLOOKUP($I37,Sheet3!$A$1:'Sheet3'!$K$222,MATCH("Green",Sheet3!$A$1:$K$1,0),FALSE)*2,IF(VLOOKUP($I37,Sheet3!$A$1:'Sheet3'!$K$222,MATCH("White",Sheet3!$A$1:$K$1,0),FALSE)&gt;0,VLOOKUP($I37,Sheet3!$A$1:'Sheet3'!$K$222,MATCH("White",Sheet3!$A$1:$K$1,0),FALSE),IF(VLOOKUP($I37,Sheet3!$A$1:'Sheet3'!$K$222,MATCH("Yellow",Sheet3!$A$1:$K$1,0),FALSE)&gt;0,VLOOKUP($I37,Sheet3!$A$1:'Sheet3'!$K$222,MATCH("Yellow",Sheet3!$A$1:$K$1,0),FALSE)*5,0))))),0)),0)</f>
        <v>0</v>
      </c>
      <c r="AE37">
        <f>IFERROR(IF(VLOOKUP($J37,Sheet3!$A$1:'Sheet3'!$K$222,MATCH("Challenge",Sheet3!$A$1:'Sheet3'!$K$1,0),FALSE)&gt;=1,IFERROR(IF(VLOOKUP($J37,Sheet3!$A$1:'Sheet3'!$K$222,MATCH("Blue",Sheet3!$A$1:$K$1,0),FALSE)&gt;0,VLOOKUP($J37,Sheet3!$A$1:'Sheet3'!$K$222,MATCH("Blue",Sheet3!$A$1:$K$1,0),FALSE)*3,IF(VLOOKUP($J37,Sheet3!$A$1:'Sheet3'!$K$222,MATCH("Purple",Sheet3!$A$1:$K$1,0),FALSE)&gt;0,VLOOKUP($J37,Sheet3!$A$1:'Sheet3'!$K$222,MATCH("Purple",Sheet3!$A$1:$K$1,0),FALSE)*4,IF(VLOOKUP($J37,Sheet3!$A$1:'Sheet3'!$K$222,MATCH("Green",Sheet3!$A$1:$K$1,0),FALSE)&gt;0,VLOOKUP($J37,Sheet3!$A$1:'Sheet3'!$K$222,MATCH("Green",Sheet3!$A$1:$K$1,0),FALSE)*2,IF(VLOOKUP($J37,Sheet3!$A$1:'Sheet3'!$K$222,MATCH("White",Sheet3!$A$1:$K$1,0),FALSE)&gt;0,VLOOKUP($J37,Sheet3!$A$1:'Sheet3'!$K$222,MATCH("White",Sheet3!$A$1:$K$1,0),FALSE),IF(VLOOKUP($J37,Sheet3!$A$1:'Sheet3'!$K$222,MATCH("Yellow",Sheet3!$A$1:$K$1,0),FALSE)&gt;0,VLOOKUP($J37,Sheet3!$A$1:'Sheet3'!$K$222,MATCH("Yellow",Sheet3!$A$1:$K$1,0),FALSE)*5,0))))),0)/VLOOKUP($J37,Sheet3!$A$1:'Sheet3'!$K$222,MATCH("Challenge",Sheet3!$A$1:'Sheet3'!$K$1,0),FALSE),IFERROR(IF(VLOOKUP($J37,Sheet3!$A$1:'Sheet3'!$K$222,MATCH("Blue",Sheet3!$A$1:$K$1,0),FALSE)&gt;0,VLOOKUP($J37,Sheet3!$A$1:'Sheet3'!$K$222,MATCH("Blue",Sheet3!$A$1:$K$1,0),FALSE)*3,IF(VLOOKUP($J37,Sheet3!$A$1:'Sheet3'!$K$222,MATCH("Purple",Sheet3!$A$1:$K$1,0),FALSE)&gt;0,VLOOKUP($J37,Sheet3!$A$1:'Sheet3'!$K$222,MATCH("Purple",Sheet3!$A$1:$K$1,0),FALSE)*4,IF(VLOOKUP($J37,Sheet3!$A$1:'Sheet3'!$K$222,MATCH("Green",Sheet3!$A$1:$K$1,0),FALSE)&gt;0,VLOOKUP($J37,Sheet3!$A$1:'Sheet3'!$K$222,MATCH("Green",Sheet3!$A$1:$K$1,0),FALSE)*2,IF(VLOOKUP($J37,Sheet3!$A$1:'Sheet3'!$K$222,MATCH("White",Sheet3!$A$1:$K$1,0),FALSE)&gt;0,VLOOKUP($J37,Sheet3!$A$1:'Sheet3'!$K$222,MATCH("White",Sheet3!$A$1:$K$1,0),FALSE),IF(VLOOKUP($J37,Sheet3!$A$1:'Sheet3'!$K$222,MATCH("Yellow",Sheet3!$A$1:$K$1,0),FALSE)&gt;0,VLOOKUP($J37,Sheet3!$A$1:'Sheet3'!$K$222,MATCH("Yellow",Sheet3!$A$1:$K$1,0),FALSE)*5,0))))),0)),0)+IFERROR(IF(VLOOKUP($K37,Sheet3!$A$1:'Sheet3'!$K$222,MATCH("Challenge",Sheet3!$A$1:'Sheet3'!$K$1,0),FALSE)&gt;=1,IFERROR(IF(VLOOKUP($K37,Sheet3!$A$1:'Sheet3'!$K$222,MATCH("Blue",Sheet3!$A$1:$K$1,0),FALSE)&gt;0,VLOOKUP($K37,Sheet3!$A$1:'Sheet3'!$K$222,MATCH("Blue",Sheet3!$A$1:$K$1,0),FALSE)*3,IF(VLOOKUP($K37,Sheet3!$A$1:'Sheet3'!$K$222,MATCH("Purple",Sheet3!$A$1:$K$1,0),FALSE)&gt;0,VLOOKUP($K37,Sheet3!$A$1:'Sheet3'!$K$222,MATCH("Purple",Sheet3!$A$1:$K$1,0),FALSE)*4,IF(VLOOKUP($K37,Sheet3!$A$1:'Sheet3'!$K$222,MATCH("Green",Sheet3!$A$1:$K$1,0),FALSE)&gt;0,VLOOKUP($K37,Sheet3!$A$1:'Sheet3'!$K$222,MATCH("Green",Sheet3!$A$1:$K$1,0),FALSE)*2,IF(VLOOKUP($K37,Sheet3!$A$1:'Sheet3'!$K$222,MATCH("White",Sheet3!$A$1:$K$1,0),FALSE)&gt;0,VLOOKUP($K37,Sheet3!$A$1:'Sheet3'!$K$222,MATCH("White",Sheet3!$A$1:$K$1,0),FALSE),IF(VLOOKUP($K37,Sheet3!$A$1:'Sheet3'!$K$222,MATCH("Yellow",Sheet3!$A$1:$K$1,0),FALSE)&gt;0,VLOOKUP($K37,Sheet3!$A$1:'Sheet3'!$K$222,MATCH("Yellow",Sheet3!$A$1:$K$1,0),FALSE)*5,0))))),0)/VLOOKUP($K37,Sheet3!$A$1:'Sheet3'!$K$222,MATCH("Challenge",Sheet3!$A$1:'Sheet3'!$K$1,0),FALSE),IFERROR(IF(VLOOKUP($K37,Sheet3!$A$1:'Sheet3'!$K$222,MATCH("Blue",Sheet3!$A$1:$K$1,0),FALSE)&gt;0,VLOOKUP($K37,Sheet3!$A$1:'Sheet3'!$K$222,MATCH("Blue",Sheet3!$A$1:$K$1,0),FALSE)*3,IF(VLOOKUP($K37,Sheet3!$A$1:'Sheet3'!$K$222,MATCH("Purple",Sheet3!$A$1:$K$1,0),FALSE)&gt;0,VLOOKUP($K37,Sheet3!$A$1:'Sheet3'!$K$222,MATCH("Purple",Sheet3!$A$1:$K$1,0),FALSE)*4,IF(VLOOKUP($K37,Sheet3!$A$1:'Sheet3'!$K$222,MATCH("Green",Sheet3!$A$1:$K$1,0),FALSE)&gt;0,VLOOKUP($K37,Sheet3!$A$1:'Sheet3'!$K$222,MATCH("Green",Sheet3!$A$1:$K$1,0),FALSE)*2,IF(VLOOKUP($K37,Sheet3!$A$1:'Sheet3'!$K$222,MATCH("White",Sheet3!$A$1:$K$1,0),FALSE)&gt;0,VLOOKUP($K37,Sheet3!$A$1:'Sheet3'!$K$222,MATCH("White",Sheet3!$A$1:$K$1,0),FALSE),IF(VLOOKUP($K37,Sheet3!$A$1:'Sheet3'!$K$222,MATCH("Yellow",Sheet3!$A$1:$K$1,0),FALSE)&gt;0,VLOOKUP($K37,Sheet3!$A$1:'Sheet3'!$K$222,MATCH("Yellow",Sheet3!$A$1:$K$1,0),FALSE)*5,0))))),0)),0)</f>
        <v>0</v>
      </c>
      <c r="AF37">
        <f>IFERROR(IF(VLOOKUP($L37,Sheet3!$A$1:'Sheet3'!$K$222,MATCH("Challenge",Sheet3!$A$1:'Sheet3'!$K$1,0),FALSE)&gt;=1,IFERROR(IF(VLOOKUP($L37,Sheet3!$A$1:'Sheet3'!$K$222,MATCH("Blue",Sheet3!$A$1:$K$1,0),FALSE)&gt;0,VLOOKUP($L37,Sheet3!$A$1:'Sheet3'!$K$222,MATCH("Blue",Sheet3!$A$1:$K$1,0),FALSE)*3,IF(VLOOKUP($L37,Sheet3!$A$1:'Sheet3'!$K$222,MATCH("Purple",Sheet3!$A$1:$K$1,0),FALSE)&gt;0,VLOOKUP($L37,Sheet3!$A$1:'Sheet3'!$K$222,MATCH("Purple",Sheet3!$A$1:$K$1,0),FALSE)*4,IF(VLOOKUP($L37,Sheet3!$A$1:'Sheet3'!$K$222,MATCH("Green",Sheet3!$A$1:$K$1,0),FALSE)&gt;0,VLOOKUP($L37,Sheet3!$A$1:'Sheet3'!$K$222,MATCH("Green",Sheet3!$A$1:$K$1,0),FALSE)*2,IF(VLOOKUP($L37,Sheet3!$A$1:'Sheet3'!$K$222,MATCH("White",Sheet3!$A$1:$K$1,0),FALSE)&gt;0,VLOOKUP($L37,Sheet3!$A$1:'Sheet3'!$K$222,MATCH("White",Sheet3!$A$1:$K$1,0),FALSE),IF(VLOOKUP($L37,Sheet3!$A$1:'Sheet3'!$K$222,MATCH("Yellow",Sheet3!$A$1:$K$1,0),FALSE)&gt;0,VLOOKUP($L37,Sheet3!$A$1:'Sheet3'!$K$222,MATCH("Yellow",Sheet3!$A$1:$K$1,0),FALSE)*5,0))))),0)/VLOOKUP($L37,Sheet3!$A$1:'Sheet3'!$K$222,MATCH("Challenge",Sheet3!$A$1:'Sheet3'!$K$1,0),FALSE),IFERROR(IF(VLOOKUP($L37,Sheet3!$A$1:'Sheet3'!$K$222,MATCH("Blue",Sheet3!$A$1:$K$1,0),FALSE)&gt;0,VLOOKUP($L37,Sheet3!$A$1:'Sheet3'!$K$222,MATCH("Blue",Sheet3!$A$1:$K$1,0),FALSE)*3,IF(VLOOKUP($L37,Sheet3!$A$1:'Sheet3'!$K$222,MATCH("Purple",Sheet3!$A$1:$K$1,0),FALSE)&gt;0,VLOOKUP($L37,Sheet3!$A$1:'Sheet3'!$K$222,MATCH("Purple",Sheet3!$A$1:$K$1,0),FALSE)*4,IF(VLOOKUP($L37,Sheet3!$A$1:'Sheet3'!$K$222,MATCH("Green",Sheet3!$A$1:$K$1,0),FALSE)&gt;0,VLOOKUP($L37,Sheet3!$A$1:'Sheet3'!$K$222,MATCH("Green",Sheet3!$A$1:$K$1,0),FALSE)*2,IF(VLOOKUP($L37,Sheet3!$A$1:'Sheet3'!$K$222,MATCH("White",Sheet3!$A$1:$K$1,0),FALSE)&gt;0,VLOOKUP($L37,Sheet3!$A$1:'Sheet3'!$K$222,MATCH("White",Sheet3!$A$1:$K$1,0),FALSE),IF(VLOOKUP($L37,Sheet3!$A$1:'Sheet3'!$K$222,MATCH("Yellow",Sheet3!$A$1:$K$1,0),FALSE)&gt;0,VLOOKUP($L37,Sheet3!$A$1:'Sheet3'!$K$222,MATCH("Yellow",Sheet3!$A$1:$K$1,0),FALSE)*5,0))))),0)),0)+IFERROR(IF(VLOOKUP($M37,Sheet3!$A$1:'Sheet3'!$K$222,MATCH("Challenge",Sheet3!$A$1:'Sheet3'!$K$1,0),FALSE)&gt;=1,IFERROR(IF(VLOOKUP($M37,Sheet3!$A$1:'Sheet3'!$K$222,MATCH("Blue",Sheet3!$A$1:$K$1,0),FALSE)&gt;0,VLOOKUP($M37,Sheet3!$A$1:'Sheet3'!$K$222,MATCH("Blue",Sheet3!$A$1:$K$1,0),FALSE)*3,IF(VLOOKUP($M37,Sheet3!$A$1:'Sheet3'!$K$222,MATCH("Purple",Sheet3!$A$1:$K$1,0),FALSE)&gt;0,VLOOKUP($M37,Sheet3!$A$1:'Sheet3'!$K$222,MATCH("Purple",Sheet3!$A$1:$K$1,0),FALSE)*4,IF(VLOOKUP($M37,Sheet3!$A$1:'Sheet3'!$K$222,MATCH("Green",Sheet3!$A$1:$K$1,0),FALSE)&gt;0,VLOOKUP($M37,Sheet3!$A$1:'Sheet3'!$K$222,MATCH("Green",Sheet3!$A$1:$K$1,0),FALSE)*2,IF(VLOOKUP($M37,Sheet3!$A$1:'Sheet3'!$K$222,MATCH("White",Sheet3!$A$1:$K$1,0),FALSE)&gt;0,VLOOKUP($M37,Sheet3!$A$1:'Sheet3'!$K$222,MATCH("White",Sheet3!$A$1:$K$1,0),FALSE),IF(VLOOKUP($M37,Sheet3!$A$1:'Sheet3'!$K$222,MATCH("Yellow",Sheet3!$A$1:$K$1,0),FALSE)&gt;0,VLOOKUP($M37,Sheet3!$A$1:'Sheet3'!$K$222,MATCH("Yellow",Sheet3!$A$1:$K$1,0),FALSE)*5,0))))),0)/VLOOKUP($M37,Sheet3!$A$1:'Sheet3'!$K$222,MATCH("Challenge",Sheet3!$A$1:'Sheet3'!$K$1,0),FALSE),IFERROR(IF(VLOOKUP($M37,Sheet3!$A$1:'Sheet3'!$K$222,MATCH("Blue",Sheet3!$A$1:$K$1,0),FALSE)&gt;0,VLOOKUP($M37,Sheet3!$A$1:'Sheet3'!$K$222,MATCH("Blue",Sheet3!$A$1:$K$1,0),FALSE)*3,IF(VLOOKUP($M37,Sheet3!$A$1:'Sheet3'!$K$222,MATCH("Purple",Sheet3!$A$1:$K$1,0),FALSE)&gt;0,VLOOKUP($M37,Sheet3!$A$1:'Sheet3'!$K$222,MATCH("Purple",Sheet3!$A$1:$K$1,0),FALSE)*4,IF(VLOOKUP($M37,Sheet3!$A$1:'Sheet3'!$K$222,MATCH("Green",Sheet3!$A$1:$K$1,0),FALSE)&gt;0,VLOOKUP($M37,Sheet3!$A$1:'Sheet3'!$K$222,MATCH("Green",Sheet3!$A$1:$K$1,0),FALSE)*2,IF(VLOOKUP($M37,Sheet3!$A$1:'Sheet3'!$K$222,MATCH("White",Sheet3!$A$1:$K$1,0),FALSE)&gt;0,VLOOKUP($M37,Sheet3!$A$1:'Sheet3'!$K$222,MATCH("White",Sheet3!$A$1:$K$1,0),FALSE),IF(VLOOKUP($M37,Sheet3!$A$1:'Sheet3'!$K$222,MATCH("Yellow",Sheet3!$A$1:$K$1,0),FALSE)&gt;0,VLOOKUP($M37,Sheet3!$A$1:'Sheet3'!$K$222,MATCH("Yellow",Sheet3!$A$1:$K$1,0),FALSE)*5,0))))),0)),0)</f>
        <v>0</v>
      </c>
      <c r="AG37">
        <f>IFERROR(IF(VLOOKUP($N37,Sheet3!$A$1:'Sheet3'!$K$222,MATCH("Challenge",Sheet3!$A$1:'Sheet3'!$K$1,0),FALSE)&gt;=1,IFERROR(IF(VLOOKUP($N37,Sheet3!$A$1:'Sheet3'!$K$222,MATCH("Blue",Sheet3!$A$1:$K$1,0),FALSE)&gt;0,VLOOKUP($N37,Sheet3!$A$1:'Sheet3'!$K$222,MATCH("Blue",Sheet3!$A$1:$K$1,0),FALSE)*3,IF(VLOOKUP($N37,Sheet3!$A$1:'Sheet3'!$K$222,MATCH("Purple",Sheet3!$A$1:$K$1,0),FALSE)&gt;0,VLOOKUP($N37,Sheet3!$A$1:'Sheet3'!$K$222,MATCH("Purple",Sheet3!$A$1:$K$1,0),FALSE)*4,IF(VLOOKUP($N37,Sheet3!$A$1:'Sheet3'!$K$222,MATCH("Green",Sheet3!$A$1:$K$1,0),FALSE)&gt;0,VLOOKUP($N37,Sheet3!$A$1:'Sheet3'!$K$222,MATCH("Green",Sheet3!$A$1:$K$1,0),FALSE)*2,IF(VLOOKUP($N37,Sheet3!$A$1:'Sheet3'!$K$222,MATCH("White",Sheet3!$A$1:$K$1,0),FALSE)&gt;0,VLOOKUP($N37,Sheet3!$A$1:'Sheet3'!$K$222,MATCH("White",Sheet3!$A$1:$K$1,0),FALSE),IF(VLOOKUP($N37,Sheet3!$A$1:'Sheet3'!$K$222,MATCH("Yellow",Sheet3!$A$1:$K$1,0),FALSE)&gt;0,VLOOKUP($N37,Sheet3!$A$1:'Sheet3'!$K$222,MATCH("Yellow",Sheet3!$A$1:$K$1,0),FALSE)*5,0))))),0)/VLOOKUP($N37,Sheet3!$A$1:'Sheet3'!$K$222,MATCH("Challenge",Sheet3!$A$1:'Sheet3'!$K$1,0),FALSE),IFERROR(IF(VLOOKUP($N37,Sheet3!$A$1:'Sheet3'!$K$222,MATCH("Blue",Sheet3!$A$1:$K$1,0),FALSE)&gt;0,VLOOKUP($N37,Sheet3!$A$1:'Sheet3'!$K$222,MATCH("Blue",Sheet3!$A$1:$K$1,0),FALSE)*3,IF(VLOOKUP($N37,Sheet3!$A$1:'Sheet3'!$K$222,MATCH("Purple",Sheet3!$A$1:$K$1,0),FALSE)&gt;0,VLOOKUP($N37,Sheet3!$A$1:'Sheet3'!$K$222,MATCH("Purple",Sheet3!$A$1:$K$1,0),FALSE)*4,IF(VLOOKUP($N37,Sheet3!$A$1:'Sheet3'!$K$222,MATCH("Green",Sheet3!$A$1:$K$1,0),FALSE)&gt;0,VLOOKUP($N37,Sheet3!$A$1:'Sheet3'!$K$222,MATCH("Green",Sheet3!$A$1:$K$1,0),FALSE)*2,IF(VLOOKUP($N37,Sheet3!$A$1:'Sheet3'!$K$222,MATCH("White",Sheet3!$A$1:$K$1,0),FALSE)&gt;0,VLOOKUP($N37,Sheet3!$A$1:'Sheet3'!$K$222,MATCH("White",Sheet3!$A$1:$K$1,0),FALSE),IF(VLOOKUP($N37,Sheet3!$A$1:'Sheet3'!$K$222,MATCH("Yellow",Sheet3!$A$1:$K$1,0),FALSE)&gt;0,VLOOKUP($N37,Sheet3!$A$1:'Sheet3'!$K$222,MATCH("Yellow",Sheet3!$A$1:$K$1,0),FALSE)*5,0))))),0)),0)+IFERROR(IF(VLOOKUP($O37,Sheet3!$A$1:'Sheet3'!$K$222,MATCH("Challenge",Sheet3!$A$1:'Sheet3'!$K$1,0),FALSE)&gt;=1,IFERROR(IF(VLOOKUP($O37,Sheet3!$A$1:'Sheet3'!$K$222,MATCH("Blue",Sheet3!$A$1:$K$1,0),FALSE)&gt;0,VLOOKUP($O37,Sheet3!$A$1:'Sheet3'!$K$222,MATCH("Blue",Sheet3!$A$1:$K$1,0),FALSE)*3,IF(VLOOKUP($O37,Sheet3!$A$1:'Sheet3'!$K$222,MATCH("Purple",Sheet3!$A$1:$K$1,0),FALSE)&gt;0,VLOOKUP($O37,Sheet3!$A$1:'Sheet3'!$K$222,MATCH("Purple",Sheet3!$A$1:$K$1,0),FALSE)*4,IF(VLOOKUP($O37,Sheet3!$A$1:'Sheet3'!$K$222,MATCH("Green",Sheet3!$A$1:$K$1,0),FALSE)&gt;0,VLOOKUP($O37,Sheet3!$A$1:'Sheet3'!$K$222,MATCH("Green",Sheet3!$A$1:$K$1,0),FALSE)*2,IF(VLOOKUP($O37,Sheet3!$A$1:'Sheet3'!$K$222,MATCH("White",Sheet3!$A$1:$K$1,0),FALSE)&gt;0,VLOOKUP($O37,Sheet3!$A$1:'Sheet3'!$K$222,MATCH("White",Sheet3!$A$1:$K$1,0),FALSE),IF(VLOOKUP($O37,Sheet3!$A$1:'Sheet3'!$K$222,MATCH("Yellow",Sheet3!$A$1:$K$1,0),FALSE)&gt;0,VLOOKUP($O37,Sheet3!$A$1:'Sheet3'!$K$222,MATCH("Yellow",Sheet3!$A$1:$K$1,0),FALSE)*5,0))))),0)/VLOOKUP($O37,Sheet3!$A$1:'Sheet3'!$K$222,MATCH("Challenge",Sheet3!$A$1:'Sheet3'!$K$1,0),FALSE),IFERROR(IF(VLOOKUP($O37,Sheet3!$A$1:'Sheet3'!$K$222,MATCH("Blue",Sheet3!$A$1:$K$1,0),FALSE)&gt;0,VLOOKUP($O37,Sheet3!$A$1:'Sheet3'!$K$222,MATCH("Blue",Sheet3!$A$1:$K$1,0),FALSE)*3,IF(VLOOKUP($O37,Sheet3!$A$1:'Sheet3'!$K$222,MATCH("Purple",Sheet3!$A$1:$K$1,0),FALSE)&gt;0,VLOOKUP($O37,Sheet3!$A$1:'Sheet3'!$K$222,MATCH("Purple",Sheet3!$A$1:$K$1,0),FALSE)*4,IF(VLOOKUP($O37,Sheet3!$A$1:'Sheet3'!$K$222,MATCH("Green",Sheet3!$A$1:$K$1,0),FALSE)&gt;0,VLOOKUP($O37,Sheet3!$A$1:'Sheet3'!$K$222,MATCH("Green",Sheet3!$A$1:$K$1,0),FALSE)*2,IF(VLOOKUP($O37,Sheet3!$A$1:'Sheet3'!$K$222,MATCH("White",Sheet3!$A$1:$K$1,0),FALSE)&gt;0,VLOOKUP($O37,Sheet3!$A$1:'Sheet3'!$K$222,MATCH("White",Sheet3!$A$1:$K$1,0),FALSE),IF(VLOOKUP($O37,Sheet3!$A$1:'Sheet3'!$K$222,MATCH("Yellow",Sheet3!$A$1:$K$1,0),FALSE)&gt;0,VLOOKUP($O37,Sheet3!$A$1:'Sheet3'!$K$222,MATCH("Yellow",Sheet3!$A$1:$K$1,0),FALSE)*5,0))))),0)),0)</f>
        <v>0</v>
      </c>
      <c r="AH37">
        <f>VLOOKUP($D37,Sheet3!$A$1:'Sheet3'!$K$222,4,FALSE)</f>
        <v>0</v>
      </c>
      <c r="AI37">
        <f>VLOOKUP($D37,Sheet3!$A$1:'Sheet3'!$K$222,5,FALSE)</f>
        <v>0</v>
      </c>
    </row>
    <row r="38" spans="1:35" x14ac:dyDescent="0.25">
      <c r="A38" t="s">
        <v>62</v>
      </c>
      <c r="B38">
        <f>INDEX('Ingredients(Full)'!$A$1:$AA$180,MATCH(Score!$A38,'Ingredients(Full)'!$A$1:$A$180,0),MATCH(Score!B$1,'Ingredients(Full)'!$A$1:$AA$1,0))</f>
        <v>6</v>
      </c>
      <c r="C38">
        <f t="shared" si="1"/>
        <v>12</v>
      </c>
      <c r="D38" t="str">
        <f>IF(D$1&lt;=$B38,INDEX('Ingredients(Full)'!$A$1:$AA$180,MATCH(Score!$A38,'Ingredients(Full)'!$A$1:$A$180,0),MATCH(Score!D$1,'Ingredients(Full)'!$A$1:$AA$1,0)),"")</f>
        <v>Mk 3 BlasTech Weapon Mod</v>
      </c>
      <c r="E38" t="str">
        <f>IF(E$1&lt;=$B38,INDEX('Ingredients(Full)'!$A$1:$AA$140,MATCH(Score!$A38,'Ingredients(Full)'!$A$1:$A$140,0),MATCH(Score!E$1,'Ingredients(Full)'!$A$1:$AA$1,0)),"")</f>
        <v>Mk 3 BioTech Implant</v>
      </c>
      <c r="F38" t="str">
        <f>IF(F$1&lt;=$B38,INDEX('Ingredients(Full)'!$A$1:$AA$140,MATCH(Score!$A38,'Ingredients(Full)'!$A$1:$A$140,0),MATCH(Score!F$1,'Ingredients(Full)'!$A$1:$AA$1,0)),"")</f>
        <v>Mk 2 SoroSuub Keypad Prototype</v>
      </c>
      <c r="G38" t="str">
        <f>IF(G$1&lt;=$B38,INDEX('Ingredients(Full)'!$A$1:$AA$140,MATCH(Score!$A38,'Ingredients(Full)'!$A$1:$A$140,0),MATCH(Score!G$1,'Ingredients(Full)'!$A$1:$AA$1,0)),"")</f>
        <v>Mk 2 Chiewab Hypo Syringe</v>
      </c>
      <c r="H38" t="str">
        <f>IF(H$1&lt;=$B38,INDEX('Ingredients(Full)'!$A$1:$AA$140,MATCH(Score!$A38,'Ingredients(Full)'!$A$1:$A$140,0),MATCH(Score!H$1,'Ingredients(Full)'!$A$1:$AA$1,0)),"")</f>
        <v>Mk 1 BAW Armor Mod</v>
      </c>
      <c r="I38" t="str">
        <f>IF(I$1&lt;=$B38,INDEX('Ingredients(Full)'!$A$1:$AA$140,MATCH(Score!$A38,'Ingredients(Full)'!$A$1:$A$140,0),MATCH(Score!I$1,'Ingredients(Full)'!$A$1:$AA$1,0)),"")</f>
        <v>Mk 1 Athakam Medpac Salvage</v>
      </c>
      <c r="J38" t="str">
        <f>IF(J$1&lt;=$B38,INDEX('Ingredients(Full)'!$A$1:$AA$140,MATCH(Score!$A38,'Ingredients(Full)'!$A$1:$A$140,0),MATCH(Score!J$1,'Ingredients(Full)'!$A$1:$AA$1,0)),"")</f>
        <v/>
      </c>
      <c r="K38" t="str">
        <f>IF(K$1&lt;=$B38,INDEX('Ingredients(Full)'!$A$1:$AA$140,MATCH(Score!$A38,'Ingredients(Full)'!$A$1:$A$140,0),MATCH(Score!K$1,'Ingredients(Full)'!$A$1:$AA$1,0)),"")</f>
        <v/>
      </c>
      <c r="L38" t="str">
        <f>IF(L$1&lt;=$B38,INDEX('Ingredients(Full)'!$A$1:$AA$140,MATCH(Score!$A38,'Ingredients(Full)'!$A$1:$A$140,0),MATCH(Score!L$1,'Ingredients(Full)'!$A$1:$AA$1,0)),"")</f>
        <v/>
      </c>
      <c r="M38" t="str">
        <f>IF(M$1&lt;=$B38,INDEX('Ingredients(Full)'!$A$1:$AA$140,MATCH(Score!$A38,'Ingredients(Full)'!$A$1:$A$140,0),MATCH(Score!M$1,'Ingredients(Full)'!$A$1:$AA$1,0)),"")</f>
        <v/>
      </c>
      <c r="N38" t="str">
        <f>IF(N$1&lt;=$B38,INDEX('Ingredients(Full)'!$A$1:$AA$140,MATCH(Score!$A38,'Ingredients(Full)'!$A$1:$A$140,0),MATCH(Score!N$1,'Ingredients(Full)'!$A$1:$AA$1,0)),"")</f>
        <v/>
      </c>
      <c r="O38" t="str">
        <f>IF(O$1&lt;=$B38,INDEX('Ingredients(Full)'!$A$1:$AA$140,MATCH(Score!$A38,'Ingredients(Full)'!$A$1:$A$140,0),MATCH(Score!O$1,'Ingredients(Full)'!$A$1:$AA$1,0)),"")</f>
        <v/>
      </c>
      <c r="P38">
        <f>IF(VALUE(RIGHT(P$1,LEN(P$1)-1))&lt;=$B38,INDEX('Ingredients(Full)'!$A$1:$AA$140,MATCH(Score!$A38,'Ingredients(Full)'!$A$1:$A$140,0),MATCH(Score!P$1,'Ingredients(Full)'!$A$1:$AA$1,0)),"")</f>
        <v>1</v>
      </c>
      <c r="Q38">
        <f>IF(VALUE(RIGHT(Q$1,LEN(Q$1)-1))&lt;=$B38,INDEX('Ingredients(Full)'!$A$1:$AA$140,MATCH(Score!$A38,'Ingredients(Full)'!$A$1:$A$140,0),MATCH(Score!Q$1,'Ingredients(Full)'!$A$1:$AA$1,0)),"")</f>
        <v>1</v>
      </c>
      <c r="R38">
        <f>IF(VALUE(RIGHT(R$1,LEN(R$1)-1))&lt;=$B38,INDEX('Ingredients(Full)'!$A$1:$AA$140,MATCH(Score!$A38,'Ingredients(Full)'!$A$1:$A$140,0),MATCH(Score!R$1,'Ingredients(Full)'!$A$1:$AA$1,0)),"")</f>
        <v>1</v>
      </c>
      <c r="S38">
        <f>IF(VALUE(RIGHT(S$1,LEN(S$1)-1))&lt;=$B38,INDEX('Ingredients(Full)'!$A$1:$AA$140,MATCH(Score!$A38,'Ingredients(Full)'!$A$1:$A$140,0),MATCH(Score!S$1,'Ingredients(Full)'!$A$1:$AA$1,0)),"")</f>
        <v>1</v>
      </c>
      <c r="T38">
        <f>IF(VALUE(RIGHT(T$1,LEN(T$1)-1))&lt;=$B38,INDEX('Ingredients(Full)'!$A$1:$AA$140,MATCH(Score!$A38,'Ingredients(Full)'!$A$1:$A$140,0),MATCH(Score!T$1,'Ingredients(Full)'!$A$1:$AA$1,0)),"")</f>
        <v>1</v>
      </c>
      <c r="U38">
        <f>IF(VALUE(RIGHT(U$1,LEN(U$1)-1))&lt;=$B38,INDEX('Ingredients(Full)'!$A$1:$AA$140,MATCH(Score!$A38,'Ingredients(Full)'!$A$1:$A$140,0),MATCH(Score!U$1,'Ingredients(Full)'!$A$1:$AA$1,0)),"")</f>
        <v>5</v>
      </c>
      <c r="V38" t="str">
        <f>IF(VALUE(RIGHT(V$1,LEN(V$1)-1))&lt;=$B38,INDEX('Ingredients(Full)'!$A$1:$AA$140,MATCH(Score!$A38,'Ingredients(Full)'!$A$1:$A$140,0),MATCH(Score!V$1,'Ingredients(Full)'!$A$1:$AA$1,0)),"")</f>
        <v/>
      </c>
      <c r="W38" t="str">
        <f>IF(VALUE(RIGHT(W$1,LEN(W$1)-1))&lt;=$B38,INDEX('Ingredients(Full)'!$A$1:$AA$140,MATCH(Score!$A38,'Ingredients(Full)'!$A$1:$A$140,0),MATCH(Score!W$1,'Ingredients(Full)'!$A$1:$AA$1,0)),"")</f>
        <v/>
      </c>
      <c r="X38" t="str">
        <f>IF(VALUE(RIGHT(X$1,LEN(X$1)-1))&lt;=$B38,INDEX('Ingredients(Full)'!$A$1:$AA$140,MATCH(Score!$A38,'Ingredients(Full)'!$A$1:$A$140,0),MATCH(Score!X$1,'Ingredients(Full)'!$A$1:$AA$1,0)),"")</f>
        <v/>
      </c>
      <c r="Y38" t="str">
        <f>IF(VALUE(RIGHT(Y$1,LEN(Y$1)-1))&lt;=$B38,INDEX('Ingredients(Full)'!$A$1:$AA$140,MATCH(Score!$A38,'Ingredients(Full)'!$A$1:$A$140,0),MATCH(Score!Y$1,'Ingredients(Full)'!$A$1:$AA$1,0)),"")</f>
        <v/>
      </c>
      <c r="Z38" t="str">
        <f>IF(VALUE(RIGHT(Z$1,LEN(Z$1)-1))&lt;=$B38,INDEX('Ingredients(Full)'!$A$1:$AA$140,MATCH(Score!$A38,'Ingredients(Full)'!$A$1:$A$140,0),MATCH(Score!Z$1,'Ingredients(Full)'!$A$1:$AA$1,0)),"")</f>
        <v/>
      </c>
      <c r="AA38" t="str">
        <f>IF(VALUE(RIGHT(AA$1,LEN(AA$1)-1))&lt;=$B38,INDEX('Ingredients(Full)'!$A$1:$AA$140,MATCH(Score!$A38,'Ingredients(Full)'!$A$1:$A$140,0),MATCH(Score!AA$1,'Ingredients(Full)'!$A$1:$AA$1,0)),"")</f>
        <v/>
      </c>
      <c r="AB38">
        <f>IFERROR(IF(VLOOKUP($D38,Sheet3!$A$1:'Sheet3'!$K$222,MATCH("Challenge",Sheet3!$A$1:'Sheet3'!$K$1,0),FALSE)&gt;=1,IFERROR(IF(VLOOKUP($D38,Sheet3!$A$1:'Sheet3'!$K$222,MATCH("Blue",Sheet3!$A$1:$K$1,0),FALSE)&gt;0,VLOOKUP($D38,Sheet3!$A$1:'Sheet3'!$K$222,MATCH("Blue",Sheet3!$A$1:$K$1,0),FALSE)*3,IF(VLOOKUP($D38,Sheet3!$A$1:'Sheet3'!$K$222,MATCH("Purple",Sheet3!$A$1:$K$1,0),FALSE)&gt;0,VLOOKUP($D38,Sheet3!$A$1:'Sheet3'!$K$222,MATCH("Purple",Sheet3!$A$1:$K$1,0),FALSE)*4,IF(VLOOKUP($D38,Sheet3!$A$1:'Sheet3'!$K$222,MATCH("Green",Sheet3!$A$1:$K$1,0),FALSE)&gt;0,VLOOKUP($D38,Sheet3!$A$1:'Sheet3'!$K$222,MATCH("Green",Sheet3!$A$1:$K$1,0),FALSE)*2,IF(VLOOKUP($D38,Sheet3!$A$1:'Sheet3'!$K$222,MATCH("White",Sheet3!$A$1:$K$1,0),FALSE)&gt;0,VLOOKUP($D38,Sheet3!$A$1:'Sheet3'!$K$222,MATCH("White",Sheet3!$A$1:$K$1,0),FALSE),IF(VLOOKUP($D38,Sheet3!$A$1:'Sheet3'!$K$222,MATCH("Yellow",Sheet3!$A$1:$K$1,0),FALSE)&gt;0,VLOOKUP($D38,Sheet3!$A$1:'Sheet3'!$K$222,MATCH("Yellow",Sheet3!$A$1:$K$1,0),FALSE)*2.5,0))))),0)/VLOOKUP($D38,Sheet3!$A$1:'Sheet3'!$K$222,MATCH("Challenge",Sheet3!$A$1:'Sheet3'!$K$1,0),FALSE),IFERROR(IF(VLOOKUP($D38,Sheet3!$A$1:'Sheet3'!$K$222,MATCH("Blue",Sheet3!$A$1:$K$1,0),FALSE)&gt;0,VLOOKUP($D38,Sheet3!$A$1:'Sheet3'!$K$222,MATCH("Blue",Sheet3!$A$1:$K$1,0),FALSE)*3,IF(VLOOKUP($D38,Sheet3!$A$1:'Sheet3'!$K$222,MATCH("Purple",Sheet3!$A$1:$K$1,0),FALSE)&gt;0,VLOOKUP($D38,Sheet3!$A$1:'Sheet3'!$K$222,MATCH("Purple",Sheet3!$A$1:$K$1,0),FALSE)*4,IF(VLOOKUP($D38,Sheet3!$A$1:'Sheet3'!$K$222,MATCH("Green",Sheet3!$A$1:$K$1,0),FALSE)&gt;0,VLOOKUP($D38,Sheet3!$A$1:'Sheet3'!$K$222,MATCH("Green",Sheet3!$A$1:$K$1,0),FALSE)*2,IF(VLOOKUP($D38,Sheet3!$A$1:'Sheet3'!$K$222,MATCH("White",Sheet3!$A$1:$K$1,0),FALSE)&gt;0,VLOOKUP($D38,Sheet3!$A$1:'Sheet3'!$K$222,MATCH("White",Sheet3!$A$1:$K$1,0),FALSE),IF(VLOOKUP($D38,Sheet3!$A$1:'Sheet3'!$K$222,MATCH("Yellow",Sheet3!$A$1:$K$1,0),FALSE)&gt;0,VLOOKUP($D38,Sheet3!$A$1:'Sheet3'!$K$222,MATCH("Yellow",Sheet3!$A$1:$K$1,0),FALSE)*2.5,0))))),0)),0)+IFERROR(IF(VLOOKUP($E38,Sheet3!$A$1:'Sheet3'!$K$222,MATCH("Challenge",Sheet3!$A$1:'Sheet3'!$K$1,0),FALSE)&gt;=1,IFERROR(IF(VLOOKUP($E38,Sheet3!$A$1:'Sheet3'!$K$222,MATCH("Blue",Sheet3!$A$1:$K$1,0),FALSE)&gt;0,VLOOKUP($E38,Sheet3!$A$1:'Sheet3'!$K$222,MATCH("Blue",Sheet3!$A$1:$K$1,0),FALSE)*3,IF(VLOOKUP($E38,Sheet3!$A$1:'Sheet3'!$K$222,MATCH("Purple",Sheet3!$A$1:$K$1,0),FALSE)&gt;0,VLOOKUP($E38,Sheet3!$A$1:'Sheet3'!$K$222,MATCH("Purple",Sheet3!$A$1:$K$1,0),FALSE)*4,IF(VLOOKUP($E38,Sheet3!$A$1:'Sheet3'!$K$222,MATCH("Green",Sheet3!$A$1:$K$1,0),FALSE)&gt;0,VLOOKUP($E38,Sheet3!$A$1:'Sheet3'!$K$222,MATCH("Green",Sheet3!$A$1:$K$1,0),FALSE)*2,IF(VLOOKUP($E38,Sheet3!$A$1:'Sheet3'!$K$222,MATCH("White",Sheet3!$A$1:$K$1,0),FALSE)&gt;0,VLOOKUP($E38,Sheet3!$A$1:'Sheet3'!$K$222,MATCH("White",Sheet3!$A$1:$K$1,0),FALSE),IF(VLOOKUP($E38,Sheet3!$A$1:'Sheet3'!$K$222,MATCH("Yellow",Sheet3!$A$1:$K$1,0),FALSE)&gt;0,VLOOKUP($E38,Sheet3!$A$1:'Sheet3'!$K$222,MATCH("Yellow",Sheet3!$A$1:$K$1,0),FALSE)*2.5,0))))),0)/VLOOKUP($E38,Sheet3!$A$1:'Sheet3'!$K$222,MATCH("Challenge",Sheet3!$A$1:'Sheet3'!$K$1,0),FALSE),IFERROR(IF(VLOOKUP($E38,Sheet3!$A$1:'Sheet3'!$K$222,MATCH("Blue",Sheet3!$A$1:$K$1,0),FALSE)&gt;0,VLOOKUP($E38,Sheet3!$A$1:'Sheet3'!$K$222,MATCH("Blue",Sheet3!$A$1:$K$1,0),FALSE)*3,IF(VLOOKUP($E38,Sheet3!$A$1:'Sheet3'!$K$222,MATCH("Purple",Sheet3!$A$1:$K$1,0),FALSE)&gt;0,VLOOKUP($E38,Sheet3!$A$1:'Sheet3'!$K$222,MATCH("Purple",Sheet3!$A$1:$K$1,0),FALSE)*4,IF(VLOOKUP($E38,Sheet3!$A$1:'Sheet3'!$K$222,MATCH("Green",Sheet3!$A$1:$K$1,0),FALSE)&gt;0,VLOOKUP($E38,Sheet3!$A$1:'Sheet3'!$K$222,MATCH("Green",Sheet3!$A$1:$K$1,0),FALSE)*2,IF(VLOOKUP($E38,Sheet3!$A$1:'Sheet3'!$K$222,MATCH("White",Sheet3!$A$1:$K$1,0),FALSE)&gt;0,VLOOKUP($E38,Sheet3!$A$1:'Sheet3'!$K$222,MATCH("White",Sheet3!$A$1:$K$1,0),FALSE),IF(VLOOKUP($E38,Sheet3!$A$1:'Sheet3'!$K$222,MATCH("Yellow",Sheet3!$A$1:$K$1,0),FALSE)&gt;0,VLOOKUP($E38,Sheet3!$A$1:'Sheet3'!$K$222,MATCH("Yellow",Sheet3!$A$1:$K$1,0),FALSE)*2.5,0))))),0)),0)</f>
        <v>4</v>
      </c>
      <c r="AC38">
        <f>IFERROR(IF(VLOOKUP($F38,Sheet3!$A$1:'Sheet3'!$K$222,MATCH("Challenge",Sheet3!$A$1:'Sheet3'!$K$1,0),FALSE)&gt;=1,IFERROR(IF(VLOOKUP($F38,Sheet3!$A$1:'Sheet3'!$K$222,MATCH("Blue",Sheet3!$A$1:$K$1,0),FALSE)&gt;0,VLOOKUP($F38,Sheet3!$A$1:'Sheet3'!$K$222,MATCH("Blue",Sheet3!$A$1:$K$1,0),FALSE)*3,IF(VLOOKUP($F38,Sheet3!$A$1:'Sheet3'!$K$222,MATCH("Purple",Sheet3!$A$1:$K$1,0),FALSE)&gt;0,VLOOKUP($F38,Sheet3!$A$1:'Sheet3'!$K$222,MATCH("Purple",Sheet3!$A$1:$K$1,0),FALSE)*4,IF(VLOOKUP($F38,Sheet3!$A$1:'Sheet3'!$K$222,MATCH("Green",Sheet3!$A$1:$K$1,0),FALSE)&gt;0,VLOOKUP($F38,Sheet3!$A$1:'Sheet3'!$K$222,MATCH("Green",Sheet3!$A$1:$K$1,0),FALSE)*2,IF(VLOOKUP($F38,Sheet3!$A$1:'Sheet3'!$K$222,MATCH("White",Sheet3!$A$1:$K$1,0),FALSE)&gt;0,VLOOKUP($F38,Sheet3!$A$1:'Sheet3'!$K$222,MATCH("White",Sheet3!$A$1:$K$1,0),FALSE),IF(VLOOKUP($F38,Sheet3!$A$1:'Sheet3'!$K$222,MATCH("Yellow",Sheet3!$A$1:$K$1,0),FALSE)&gt;0,VLOOKUP($F38,Sheet3!$A$1:'Sheet3'!$K$222,MATCH("Yellow",Sheet3!$A$1:$K$1,0),FALSE)*5,0))))),0)/VLOOKUP($F38,Sheet3!$A$1:'Sheet3'!$K$222,MATCH("Challenge",Sheet3!$A$1:'Sheet3'!$K$1,0),FALSE),IFERROR(IF(VLOOKUP($F38,Sheet3!$A$1:'Sheet3'!$K$222,MATCH("Blue",Sheet3!$A$1:$K$1,0),FALSE)&gt;0,VLOOKUP($F38,Sheet3!$A$1:'Sheet3'!$K$222,MATCH("Blue",Sheet3!$A$1:$K$1,0),FALSE)*3,IF(VLOOKUP($F38,Sheet3!$A$1:'Sheet3'!$K$222,MATCH("Purple",Sheet3!$A$1:$K$1,0),FALSE)&gt;0,VLOOKUP($F38,Sheet3!$A$1:'Sheet3'!$K$222,MATCH("Purple",Sheet3!$A$1:$K$1,0),FALSE)*4,IF(VLOOKUP($F38,Sheet3!$A$1:'Sheet3'!$K$222,MATCH("Green",Sheet3!$A$1:$K$1,0),FALSE)&gt;0,VLOOKUP($F38,Sheet3!$A$1:'Sheet3'!$K$222,MATCH("Green",Sheet3!$A$1:$K$1,0),FALSE)*2,IF(VLOOKUP($F38,Sheet3!$A$1:'Sheet3'!$K$222,MATCH("White",Sheet3!$A$1:$K$1,0),FALSE)&gt;0,VLOOKUP($F38,Sheet3!$A$1:'Sheet3'!$K$222,MATCH("White",Sheet3!$A$1:$K$1,0),FALSE),IF(VLOOKUP($F38,Sheet3!$A$1:'Sheet3'!$K$222,MATCH("Yellow",Sheet3!$A$1:$K$1,0),FALSE)&gt;0,VLOOKUP($F38,Sheet3!$A$1:'Sheet3'!$K$222,MATCH("Yellow",Sheet3!$A$1:$K$1,0),FALSE)*5,0))))),0)),0)+IFERROR(IF(VLOOKUP($G38,Sheet3!$A$1:'Sheet3'!$K$222,MATCH("Challenge",Sheet3!$A$1:'Sheet3'!$K$1,0),FALSE)&gt;=1,IFERROR(IF(VLOOKUP($G38,Sheet3!$A$1:'Sheet3'!$K$222,MATCH("Blue",Sheet3!$A$1:$K$1,0),FALSE)&gt;0,VLOOKUP($G38,Sheet3!$A$1:'Sheet3'!$K$222,MATCH("Blue",Sheet3!$A$1:$K$1,0),FALSE)*3,IF(VLOOKUP($G38,Sheet3!$A$1:'Sheet3'!$K$222,MATCH("Purple",Sheet3!$A$1:$K$1,0),FALSE)&gt;0,VLOOKUP($G38,Sheet3!$A$1:'Sheet3'!$K$222,MATCH("Purple",Sheet3!$A$1:$K$1,0),FALSE)*4,IF(VLOOKUP($G38,Sheet3!$A$1:'Sheet3'!$K$222,MATCH("Green",Sheet3!$A$1:$K$1,0),FALSE)&gt;0,VLOOKUP($G38,Sheet3!$A$1:'Sheet3'!$K$222,MATCH("Green",Sheet3!$A$1:$K$1,0),FALSE)*2,IF(VLOOKUP($G38,Sheet3!$A$1:'Sheet3'!$K$222,MATCH("White",Sheet3!$A$1:$K$1,0),FALSE)&gt;0,VLOOKUP($G38,Sheet3!$A$1:'Sheet3'!$K$222,MATCH("White",Sheet3!$A$1:$K$1,0),FALSE),IF(VLOOKUP($G38,Sheet3!$A$1:'Sheet3'!$K$222,MATCH("Yellow",Sheet3!$A$1:$K$1,0),FALSE)&gt;0,VLOOKUP($G38,Sheet3!$A$1:'Sheet3'!$K$222,MATCH("Yellow",Sheet3!$A$1:$K$1,0),FALSE)*5,0))))),0)/VLOOKUP($G38,Sheet3!$A$1:'Sheet3'!$K$222,MATCH("Challenge",Sheet3!$A$1:'Sheet3'!$K$1,0),FALSE),IFERROR(IF(VLOOKUP($G38,Sheet3!$A$1:'Sheet3'!$K$222,MATCH("Blue",Sheet3!$A$1:$K$1,0),FALSE)&gt;0,VLOOKUP($G38,Sheet3!$A$1:'Sheet3'!$K$222,MATCH("Blue",Sheet3!$A$1:$K$1,0),FALSE)*3,IF(VLOOKUP($G38,Sheet3!$A$1:'Sheet3'!$K$222,MATCH("Purple",Sheet3!$A$1:$K$1,0),FALSE)&gt;0,VLOOKUP($G38,Sheet3!$A$1:'Sheet3'!$K$222,MATCH("Purple",Sheet3!$A$1:$K$1,0),FALSE)*4,IF(VLOOKUP($G38,Sheet3!$A$1:'Sheet3'!$K$222,MATCH("Green",Sheet3!$A$1:$K$1,0),FALSE)&gt;0,VLOOKUP($G38,Sheet3!$A$1:'Sheet3'!$K$222,MATCH("Green",Sheet3!$A$1:$K$1,0),FALSE)*2,IF(VLOOKUP($G38,Sheet3!$A$1:'Sheet3'!$K$222,MATCH("White",Sheet3!$A$1:$K$1,0),FALSE)&gt;0,VLOOKUP($G38,Sheet3!$A$1:'Sheet3'!$K$222,MATCH("White",Sheet3!$A$1:$K$1,0),FALSE),IF(VLOOKUP($G38,Sheet3!$A$1:'Sheet3'!$K$222,MATCH("Yellow",Sheet3!$A$1:$K$1,0),FALSE)&gt;0,VLOOKUP($G38,Sheet3!$A$1:'Sheet3'!$K$222,MATCH("Yellow",Sheet3!$A$1:$K$1,0),FALSE)*5,0))))),0)),0)</f>
        <v>4</v>
      </c>
      <c r="AD38">
        <f>IFERROR(IF(VLOOKUP($H38,Sheet3!$A$1:'Sheet3'!$K$222,MATCH("Challenge",Sheet3!$A$1:'Sheet3'!$K$1,0),FALSE)&gt;=1,IFERROR(IF(VLOOKUP($H38,Sheet3!$A$1:'Sheet3'!$K$222,MATCH("Blue",Sheet3!$A$1:$K$1,0),FALSE)&gt;0,VLOOKUP($H38,Sheet3!$A$1:'Sheet3'!$K$222,MATCH("Blue",Sheet3!$A$1:$K$1,0),FALSE)*3,IF(VLOOKUP($H38,Sheet3!$A$1:'Sheet3'!$K$222,MATCH("Purple",Sheet3!$A$1:$K$1,0),FALSE)&gt;0,VLOOKUP($H38,Sheet3!$A$1:'Sheet3'!$K$222,MATCH("Purple",Sheet3!$A$1:$K$1,0),FALSE)*4,IF(VLOOKUP($H38,Sheet3!$A$1:'Sheet3'!$K$222,MATCH("Green",Sheet3!$A$1:$K$1,0),FALSE)&gt;0,VLOOKUP($H38,Sheet3!$A$1:'Sheet3'!$K$222,MATCH("Green",Sheet3!$A$1:$K$1,0),FALSE)*2,IF(VLOOKUP($H38,Sheet3!$A$1:'Sheet3'!$K$222,MATCH("White",Sheet3!$A$1:$K$1,0),FALSE)&gt;0,VLOOKUP($H38,Sheet3!$A$1:'Sheet3'!$K$222,MATCH("White",Sheet3!$A$1:$K$1,0),FALSE),IF(VLOOKUP($H38,Sheet3!$A$1:'Sheet3'!$K$222,MATCH("Yellow",Sheet3!$A$1:$K$1,0),FALSE)&gt;0,VLOOKUP($H38,Sheet3!$A$1:'Sheet3'!$K$222,MATCH("Yellow",Sheet3!$A$1:$K$1,0),FALSE)*5,0))))),0)/VLOOKUP($H38,Sheet3!$A$1:'Sheet3'!$K$222,MATCH("Challenge",Sheet3!$A$1:'Sheet3'!$K$1,0),FALSE),IFERROR(IF(VLOOKUP($H38,Sheet3!$A$1:'Sheet3'!$K$222,MATCH("Blue",Sheet3!$A$1:$K$1,0),FALSE)&gt;0,VLOOKUP($H38,Sheet3!$A$1:'Sheet3'!$K$222,MATCH("Blue",Sheet3!$A$1:$K$1,0),FALSE)*3,IF(VLOOKUP($H38,Sheet3!$A$1:'Sheet3'!$K$222,MATCH("Purple",Sheet3!$A$1:$K$1,0),FALSE)&gt;0,VLOOKUP($H38,Sheet3!$A$1:'Sheet3'!$K$222,MATCH("Purple",Sheet3!$A$1:$K$1,0),FALSE)*4,IF(VLOOKUP($H38,Sheet3!$A$1:'Sheet3'!$K$222,MATCH("Green",Sheet3!$A$1:$K$1,0),FALSE)&gt;0,VLOOKUP($H38,Sheet3!$A$1:'Sheet3'!$K$222,MATCH("Green",Sheet3!$A$1:$K$1,0),FALSE)*2,IF(VLOOKUP($H38,Sheet3!$A$1:'Sheet3'!$K$222,MATCH("White",Sheet3!$A$1:$K$1,0),FALSE)&gt;0,VLOOKUP($H38,Sheet3!$A$1:'Sheet3'!$K$222,MATCH("White",Sheet3!$A$1:$K$1,0),FALSE),IF(VLOOKUP($H38,Sheet3!$A$1:'Sheet3'!$K$222,MATCH("Yellow",Sheet3!$A$1:$K$1,0),FALSE)&gt;0,VLOOKUP($H38,Sheet3!$A$1:'Sheet3'!$K$222,MATCH("Yellow",Sheet3!$A$1:$K$1,0),FALSE)*5,0))))),0)),0)+IFERROR(IF(VLOOKUP($I38,Sheet3!$A$1:'Sheet3'!$K$222,MATCH("Challenge",Sheet3!$A$1:'Sheet3'!$K$1,0),FALSE)&gt;=1,IFERROR(IF(VLOOKUP($I38,Sheet3!$A$1:'Sheet3'!$K$222,MATCH("Blue",Sheet3!$A$1:$K$1,0),FALSE)&gt;0,VLOOKUP($I38,Sheet3!$A$1:'Sheet3'!$K$222,MATCH("Blue",Sheet3!$A$1:$K$1,0),FALSE)*3,IF(VLOOKUP($I38,Sheet3!$A$1:'Sheet3'!$K$222,MATCH("Purple",Sheet3!$A$1:$K$1,0),FALSE)&gt;0,VLOOKUP($I38,Sheet3!$A$1:'Sheet3'!$K$222,MATCH("Purple",Sheet3!$A$1:$K$1,0),FALSE)*4,IF(VLOOKUP($I38,Sheet3!$A$1:'Sheet3'!$K$222,MATCH("Green",Sheet3!$A$1:$K$1,0),FALSE)&gt;0,VLOOKUP($I38,Sheet3!$A$1:'Sheet3'!$K$222,MATCH("Green",Sheet3!$A$1:$K$1,0),FALSE)*2,IF(VLOOKUP($I38,Sheet3!$A$1:'Sheet3'!$K$222,MATCH("White",Sheet3!$A$1:$K$1,0),FALSE)&gt;0,VLOOKUP($I38,Sheet3!$A$1:'Sheet3'!$K$222,MATCH("White",Sheet3!$A$1:$K$1,0),FALSE),IF(VLOOKUP($I38,Sheet3!$A$1:'Sheet3'!$K$222,MATCH("Yellow",Sheet3!$A$1:$K$1,0),FALSE)&gt;0,VLOOKUP($I38,Sheet3!$A$1:'Sheet3'!$K$222,MATCH("Yellow",Sheet3!$A$1:$K$1,0),FALSE)*5,0))))),0)/VLOOKUP($I38,Sheet3!$A$1:'Sheet3'!$K$222,MATCH("Challenge",Sheet3!$A$1:'Sheet3'!$K$1,0),FALSE),IFERROR(IF(VLOOKUP($I38,Sheet3!$A$1:'Sheet3'!$K$222,MATCH("Blue",Sheet3!$A$1:$K$1,0),FALSE)&gt;0,VLOOKUP($I38,Sheet3!$A$1:'Sheet3'!$K$222,MATCH("Blue",Sheet3!$A$1:$K$1,0),FALSE)*3,IF(VLOOKUP($I38,Sheet3!$A$1:'Sheet3'!$K$222,MATCH("Purple",Sheet3!$A$1:$K$1,0),FALSE)&gt;0,VLOOKUP($I38,Sheet3!$A$1:'Sheet3'!$K$222,MATCH("Purple",Sheet3!$A$1:$K$1,0),FALSE)*4,IF(VLOOKUP($I38,Sheet3!$A$1:'Sheet3'!$K$222,MATCH("Green",Sheet3!$A$1:$K$1,0),FALSE)&gt;0,VLOOKUP($I38,Sheet3!$A$1:'Sheet3'!$K$222,MATCH("Green",Sheet3!$A$1:$K$1,0),FALSE)*2,IF(VLOOKUP($I38,Sheet3!$A$1:'Sheet3'!$K$222,MATCH("White",Sheet3!$A$1:$K$1,0),FALSE)&gt;0,VLOOKUP($I38,Sheet3!$A$1:'Sheet3'!$K$222,MATCH("White",Sheet3!$A$1:$K$1,0),FALSE),IF(VLOOKUP($I38,Sheet3!$A$1:'Sheet3'!$K$222,MATCH("Yellow",Sheet3!$A$1:$K$1,0),FALSE)&gt;0,VLOOKUP($I38,Sheet3!$A$1:'Sheet3'!$K$222,MATCH("Yellow",Sheet3!$A$1:$K$1,0),FALSE)*5,0))))),0)),0)</f>
        <v>4</v>
      </c>
      <c r="AE38">
        <f>IFERROR(IF(VLOOKUP($J38,Sheet3!$A$1:'Sheet3'!$K$222,MATCH("Challenge",Sheet3!$A$1:'Sheet3'!$K$1,0),FALSE)&gt;=1,IFERROR(IF(VLOOKUP($J38,Sheet3!$A$1:'Sheet3'!$K$222,MATCH("Blue",Sheet3!$A$1:$K$1,0),FALSE)&gt;0,VLOOKUP($J38,Sheet3!$A$1:'Sheet3'!$K$222,MATCH("Blue",Sheet3!$A$1:$K$1,0),FALSE)*3,IF(VLOOKUP($J38,Sheet3!$A$1:'Sheet3'!$K$222,MATCH("Purple",Sheet3!$A$1:$K$1,0),FALSE)&gt;0,VLOOKUP($J38,Sheet3!$A$1:'Sheet3'!$K$222,MATCH("Purple",Sheet3!$A$1:$K$1,0),FALSE)*4,IF(VLOOKUP($J38,Sheet3!$A$1:'Sheet3'!$K$222,MATCH("Green",Sheet3!$A$1:$K$1,0),FALSE)&gt;0,VLOOKUP($J38,Sheet3!$A$1:'Sheet3'!$K$222,MATCH("Green",Sheet3!$A$1:$K$1,0),FALSE)*2,IF(VLOOKUP($J38,Sheet3!$A$1:'Sheet3'!$K$222,MATCH("White",Sheet3!$A$1:$K$1,0),FALSE)&gt;0,VLOOKUP($J38,Sheet3!$A$1:'Sheet3'!$K$222,MATCH("White",Sheet3!$A$1:$K$1,0),FALSE),IF(VLOOKUP($J38,Sheet3!$A$1:'Sheet3'!$K$222,MATCH("Yellow",Sheet3!$A$1:$K$1,0),FALSE)&gt;0,VLOOKUP($J38,Sheet3!$A$1:'Sheet3'!$K$222,MATCH("Yellow",Sheet3!$A$1:$K$1,0),FALSE)*5,0))))),0)/VLOOKUP($J38,Sheet3!$A$1:'Sheet3'!$K$222,MATCH("Challenge",Sheet3!$A$1:'Sheet3'!$K$1,0),FALSE),IFERROR(IF(VLOOKUP($J38,Sheet3!$A$1:'Sheet3'!$K$222,MATCH("Blue",Sheet3!$A$1:$K$1,0),FALSE)&gt;0,VLOOKUP($J38,Sheet3!$A$1:'Sheet3'!$K$222,MATCH("Blue",Sheet3!$A$1:$K$1,0),FALSE)*3,IF(VLOOKUP($J38,Sheet3!$A$1:'Sheet3'!$K$222,MATCH("Purple",Sheet3!$A$1:$K$1,0),FALSE)&gt;0,VLOOKUP($J38,Sheet3!$A$1:'Sheet3'!$K$222,MATCH("Purple",Sheet3!$A$1:$K$1,0),FALSE)*4,IF(VLOOKUP($J38,Sheet3!$A$1:'Sheet3'!$K$222,MATCH("Green",Sheet3!$A$1:$K$1,0),FALSE)&gt;0,VLOOKUP($J38,Sheet3!$A$1:'Sheet3'!$K$222,MATCH("Green",Sheet3!$A$1:$K$1,0),FALSE)*2,IF(VLOOKUP($J38,Sheet3!$A$1:'Sheet3'!$K$222,MATCH("White",Sheet3!$A$1:$K$1,0),FALSE)&gt;0,VLOOKUP($J38,Sheet3!$A$1:'Sheet3'!$K$222,MATCH("White",Sheet3!$A$1:$K$1,0),FALSE),IF(VLOOKUP($J38,Sheet3!$A$1:'Sheet3'!$K$222,MATCH("Yellow",Sheet3!$A$1:$K$1,0),FALSE)&gt;0,VLOOKUP($J38,Sheet3!$A$1:'Sheet3'!$K$222,MATCH("Yellow",Sheet3!$A$1:$K$1,0),FALSE)*5,0))))),0)),0)+IFERROR(IF(VLOOKUP($K38,Sheet3!$A$1:'Sheet3'!$K$222,MATCH("Challenge",Sheet3!$A$1:'Sheet3'!$K$1,0),FALSE)&gt;=1,IFERROR(IF(VLOOKUP($K38,Sheet3!$A$1:'Sheet3'!$K$222,MATCH("Blue",Sheet3!$A$1:$K$1,0),FALSE)&gt;0,VLOOKUP($K38,Sheet3!$A$1:'Sheet3'!$K$222,MATCH("Blue",Sheet3!$A$1:$K$1,0),FALSE)*3,IF(VLOOKUP($K38,Sheet3!$A$1:'Sheet3'!$K$222,MATCH("Purple",Sheet3!$A$1:$K$1,0),FALSE)&gt;0,VLOOKUP($K38,Sheet3!$A$1:'Sheet3'!$K$222,MATCH("Purple",Sheet3!$A$1:$K$1,0),FALSE)*4,IF(VLOOKUP($K38,Sheet3!$A$1:'Sheet3'!$K$222,MATCH("Green",Sheet3!$A$1:$K$1,0),FALSE)&gt;0,VLOOKUP($K38,Sheet3!$A$1:'Sheet3'!$K$222,MATCH("Green",Sheet3!$A$1:$K$1,0),FALSE)*2,IF(VLOOKUP($K38,Sheet3!$A$1:'Sheet3'!$K$222,MATCH("White",Sheet3!$A$1:$K$1,0),FALSE)&gt;0,VLOOKUP($K38,Sheet3!$A$1:'Sheet3'!$K$222,MATCH("White",Sheet3!$A$1:$K$1,0),FALSE),IF(VLOOKUP($K38,Sheet3!$A$1:'Sheet3'!$K$222,MATCH("Yellow",Sheet3!$A$1:$K$1,0),FALSE)&gt;0,VLOOKUP($K38,Sheet3!$A$1:'Sheet3'!$K$222,MATCH("Yellow",Sheet3!$A$1:$K$1,0),FALSE)*5,0))))),0)/VLOOKUP($K38,Sheet3!$A$1:'Sheet3'!$K$222,MATCH("Challenge",Sheet3!$A$1:'Sheet3'!$K$1,0),FALSE),IFERROR(IF(VLOOKUP($K38,Sheet3!$A$1:'Sheet3'!$K$222,MATCH("Blue",Sheet3!$A$1:$K$1,0),FALSE)&gt;0,VLOOKUP($K38,Sheet3!$A$1:'Sheet3'!$K$222,MATCH("Blue",Sheet3!$A$1:$K$1,0),FALSE)*3,IF(VLOOKUP($K38,Sheet3!$A$1:'Sheet3'!$K$222,MATCH("Purple",Sheet3!$A$1:$K$1,0),FALSE)&gt;0,VLOOKUP($K38,Sheet3!$A$1:'Sheet3'!$K$222,MATCH("Purple",Sheet3!$A$1:$K$1,0),FALSE)*4,IF(VLOOKUP($K38,Sheet3!$A$1:'Sheet3'!$K$222,MATCH("Green",Sheet3!$A$1:$K$1,0),FALSE)&gt;0,VLOOKUP($K38,Sheet3!$A$1:'Sheet3'!$K$222,MATCH("Green",Sheet3!$A$1:$K$1,0),FALSE)*2,IF(VLOOKUP($K38,Sheet3!$A$1:'Sheet3'!$K$222,MATCH("White",Sheet3!$A$1:$K$1,0),FALSE)&gt;0,VLOOKUP($K38,Sheet3!$A$1:'Sheet3'!$K$222,MATCH("White",Sheet3!$A$1:$K$1,0),FALSE),IF(VLOOKUP($K38,Sheet3!$A$1:'Sheet3'!$K$222,MATCH("Yellow",Sheet3!$A$1:$K$1,0),FALSE)&gt;0,VLOOKUP($K38,Sheet3!$A$1:'Sheet3'!$K$222,MATCH("Yellow",Sheet3!$A$1:$K$1,0),FALSE)*5,0))))),0)),0)</f>
        <v>0</v>
      </c>
      <c r="AF38">
        <f>IFERROR(IF(VLOOKUP($L38,Sheet3!$A$1:'Sheet3'!$K$222,MATCH("Challenge",Sheet3!$A$1:'Sheet3'!$K$1,0),FALSE)&gt;=1,IFERROR(IF(VLOOKUP($L38,Sheet3!$A$1:'Sheet3'!$K$222,MATCH("Blue",Sheet3!$A$1:$K$1,0),FALSE)&gt;0,VLOOKUP($L38,Sheet3!$A$1:'Sheet3'!$K$222,MATCH("Blue",Sheet3!$A$1:$K$1,0),FALSE)*3,IF(VLOOKUP($L38,Sheet3!$A$1:'Sheet3'!$K$222,MATCH("Purple",Sheet3!$A$1:$K$1,0),FALSE)&gt;0,VLOOKUP($L38,Sheet3!$A$1:'Sheet3'!$K$222,MATCH("Purple",Sheet3!$A$1:$K$1,0),FALSE)*4,IF(VLOOKUP($L38,Sheet3!$A$1:'Sheet3'!$K$222,MATCH("Green",Sheet3!$A$1:$K$1,0),FALSE)&gt;0,VLOOKUP($L38,Sheet3!$A$1:'Sheet3'!$K$222,MATCH("Green",Sheet3!$A$1:$K$1,0),FALSE)*2,IF(VLOOKUP($L38,Sheet3!$A$1:'Sheet3'!$K$222,MATCH("White",Sheet3!$A$1:$K$1,0),FALSE)&gt;0,VLOOKUP($L38,Sheet3!$A$1:'Sheet3'!$K$222,MATCH("White",Sheet3!$A$1:$K$1,0),FALSE),IF(VLOOKUP($L38,Sheet3!$A$1:'Sheet3'!$K$222,MATCH("Yellow",Sheet3!$A$1:$K$1,0),FALSE)&gt;0,VLOOKUP($L38,Sheet3!$A$1:'Sheet3'!$K$222,MATCH("Yellow",Sheet3!$A$1:$K$1,0),FALSE)*5,0))))),0)/VLOOKUP($L38,Sheet3!$A$1:'Sheet3'!$K$222,MATCH("Challenge",Sheet3!$A$1:'Sheet3'!$K$1,0),FALSE),IFERROR(IF(VLOOKUP($L38,Sheet3!$A$1:'Sheet3'!$K$222,MATCH("Blue",Sheet3!$A$1:$K$1,0),FALSE)&gt;0,VLOOKUP($L38,Sheet3!$A$1:'Sheet3'!$K$222,MATCH("Blue",Sheet3!$A$1:$K$1,0),FALSE)*3,IF(VLOOKUP($L38,Sheet3!$A$1:'Sheet3'!$K$222,MATCH("Purple",Sheet3!$A$1:$K$1,0),FALSE)&gt;0,VLOOKUP($L38,Sheet3!$A$1:'Sheet3'!$K$222,MATCH("Purple",Sheet3!$A$1:$K$1,0),FALSE)*4,IF(VLOOKUP($L38,Sheet3!$A$1:'Sheet3'!$K$222,MATCH("Green",Sheet3!$A$1:$K$1,0),FALSE)&gt;0,VLOOKUP($L38,Sheet3!$A$1:'Sheet3'!$K$222,MATCH("Green",Sheet3!$A$1:$K$1,0),FALSE)*2,IF(VLOOKUP($L38,Sheet3!$A$1:'Sheet3'!$K$222,MATCH("White",Sheet3!$A$1:$K$1,0),FALSE)&gt;0,VLOOKUP($L38,Sheet3!$A$1:'Sheet3'!$K$222,MATCH("White",Sheet3!$A$1:$K$1,0),FALSE),IF(VLOOKUP($L38,Sheet3!$A$1:'Sheet3'!$K$222,MATCH("Yellow",Sheet3!$A$1:$K$1,0),FALSE)&gt;0,VLOOKUP($L38,Sheet3!$A$1:'Sheet3'!$K$222,MATCH("Yellow",Sheet3!$A$1:$K$1,0),FALSE)*5,0))))),0)),0)+IFERROR(IF(VLOOKUP($M38,Sheet3!$A$1:'Sheet3'!$K$222,MATCH("Challenge",Sheet3!$A$1:'Sheet3'!$K$1,0),FALSE)&gt;=1,IFERROR(IF(VLOOKUP($M38,Sheet3!$A$1:'Sheet3'!$K$222,MATCH("Blue",Sheet3!$A$1:$K$1,0),FALSE)&gt;0,VLOOKUP($M38,Sheet3!$A$1:'Sheet3'!$K$222,MATCH("Blue",Sheet3!$A$1:$K$1,0),FALSE)*3,IF(VLOOKUP($M38,Sheet3!$A$1:'Sheet3'!$K$222,MATCH("Purple",Sheet3!$A$1:$K$1,0),FALSE)&gt;0,VLOOKUP($M38,Sheet3!$A$1:'Sheet3'!$K$222,MATCH("Purple",Sheet3!$A$1:$K$1,0),FALSE)*4,IF(VLOOKUP($M38,Sheet3!$A$1:'Sheet3'!$K$222,MATCH("Green",Sheet3!$A$1:$K$1,0),FALSE)&gt;0,VLOOKUP($M38,Sheet3!$A$1:'Sheet3'!$K$222,MATCH("Green",Sheet3!$A$1:$K$1,0),FALSE)*2,IF(VLOOKUP($M38,Sheet3!$A$1:'Sheet3'!$K$222,MATCH("White",Sheet3!$A$1:$K$1,0),FALSE)&gt;0,VLOOKUP($M38,Sheet3!$A$1:'Sheet3'!$K$222,MATCH("White",Sheet3!$A$1:$K$1,0),FALSE),IF(VLOOKUP($M38,Sheet3!$A$1:'Sheet3'!$K$222,MATCH("Yellow",Sheet3!$A$1:$K$1,0),FALSE)&gt;0,VLOOKUP($M38,Sheet3!$A$1:'Sheet3'!$K$222,MATCH("Yellow",Sheet3!$A$1:$K$1,0),FALSE)*5,0))))),0)/VLOOKUP($M38,Sheet3!$A$1:'Sheet3'!$K$222,MATCH("Challenge",Sheet3!$A$1:'Sheet3'!$K$1,0),FALSE),IFERROR(IF(VLOOKUP($M38,Sheet3!$A$1:'Sheet3'!$K$222,MATCH("Blue",Sheet3!$A$1:$K$1,0),FALSE)&gt;0,VLOOKUP($M38,Sheet3!$A$1:'Sheet3'!$K$222,MATCH("Blue",Sheet3!$A$1:$K$1,0),FALSE)*3,IF(VLOOKUP($M38,Sheet3!$A$1:'Sheet3'!$K$222,MATCH("Purple",Sheet3!$A$1:$K$1,0),FALSE)&gt;0,VLOOKUP($M38,Sheet3!$A$1:'Sheet3'!$K$222,MATCH("Purple",Sheet3!$A$1:$K$1,0),FALSE)*4,IF(VLOOKUP($M38,Sheet3!$A$1:'Sheet3'!$K$222,MATCH("Green",Sheet3!$A$1:$K$1,0),FALSE)&gt;0,VLOOKUP($M38,Sheet3!$A$1:'Sheet3'!$K$222,MATCH("Green",Sheet3!$A$1:$K$1,0),FALSE)*2,IF(VLOOKUP($M38,Sheet3!$A$1:'Sheet3'!$K$222,MATCH("White",Sheet3!$A$1:$K$1,0),FALSE)&gt;0,VLOOKUP($M38,Sheet3!$A$1:'Sheet3'!$K$222,MATCH("White",Sheet3!$A$1:$K$1,0),FALSE),IF(VLOOKUP($M38,Sheet3!$A$1:'Sheet3'!$K$222,MATCH("Yellow",Sheet3!$A$1:$K$1,0),FALSE)&gt;0,VLOOKUP($M38,Sheet3!$A$1:'Sheet3'!$K$222,MATCH("Yellow",Sheet3!$A$1:$K$1,0),FALSE)*5,0))))),0)),0)</f>
        <v>0</v>
      </c>
      <c r="AG38">
        <f>IFERROR(IF(VLOOKUP($N38,Sheet3!$A$1:'Sheet3'!$K$222,MATCH("Challenge",Sheet3!$A$1:'Sheet3'!$K$1,0),FALSE)&gt;=1,IFERROR(IF(VLOOKUP($N38,Sheet3!$A$1:'Sheet3'!$K$222,MATCH("Blue",Sheet3!$A$1:$K$1,0),FALSE)&gt;0,VLOOKUP($N38,Sheet3!$A$1:'Sheet3'!$K$222,MATCH("Blue",Sheet3!$A$1:$K$1,0),FALSE)*3,IF(VLOOKUP($N38,Sheet3!$A$1:'Sheet3'!$K$222,MATCH("Purple",Sheet3!$A$1:$K$1,0),FALSE)&gt;0,VLOOKUP($N38,Sheet3!$A$1:'Sheet3'!$K$222,MATCH("Purple",Sheet3!$A$1:$K$1,0),FALSE)*4,IF(VLOOKUP($N38,Sheet3!$A$1:'Sheet3'!$K$222,MATCH("Green",Sheet3!$A$1:$K$1,0),FALSE)&gt;0,VLOOKUP($N38,Sheet3!$A$1:'Sheet3'!$K$222,MATCH("Green",Sheet3!$A$1:$K$1,0),FALSE)*2,IF(VLOOKUP($N38,Sheet3!$A$1:'Sheet3'!$K$222,MATCH("White",Sheet3!$A$1:$K$1,0),FALSE)&gt;0,VLOOKUP($N38,Sheet3!$A$1:'Sheet3'!$K$222,MATCH("White",Sheet3!$A$1:$K$1,0),FALSE),IF(VLOOKUP($N38,Sheet3!$A$1:'Sheet3'!$K$222,MATCH("Yellow",Sheet3!$A$1:$K$1,0),FALSE)&gt;0,VLOOKUP($N38,Sheet3!$A$1:'Sheet3'!$K$222,MATCH("Yellow",Sheet3!$A$1:$K$1,0),FALSE)*5,0))))),0)/VLOOKUP($N38,Sheet3!$A$1:'Sheet3'!$K$222,MATCH("Challenge",Sheet3!$A$1:'Sheet3'!$K$1,0),FALSE),IFERROR(IF(VLOOKUP($N38,Sheet3!$A$1:'Sheet3'!$K$222,MATCH("Blue",Sheet3!$A$1:$K$1,0),FALSE)&gt;0,VLOOKUP($N38,Sheet3!$A$1:'Sheet3'!$K$222,MATCH("Blue",Sheet3!$A$1:$K$1,0),FALSE)*3,IF(VLOOKUP($N38,Sheet3!$A$1:'Sheet3'!$K$222,MATCH("Purple",Sheet3!$A$1:$K$1,0),FALSE)&gt;0,VLOOKUP($N38,Sheet3!$A$1:'Sheet3'!$K$222,MATCH("Purple",Sheet3!$A$1:$K$1,0),FALSE)*4,IF(VLOOKUP($N38,Sheet3!$A$1:'Sheet3'!$K$222,MATCH("Green",Sheet3!$A$1:$K$1,0),FALSE)&gt;0,VLOOKUP($N38,Sheet3!$A$1:'Sheet3'!$K$222,MATCH("Green",Sheet3!$A$1:$K$1,0),FALSE)*2,IF(VLOOKUP($N38,Sheet3!$A$1:'Sheet3'!$K$222,MATCH("White",Sheet3!$A$1:$K$1,0),FALSE)&gt;0,VLOOKUP($N38,Sheet3!$A$1:'Sheet3'!$K$222,MATCH("White",Sheet3!$A$1:$K$1,0),FALSE),IF(VLOOKUP($N38,Sheet3!$A$1:'Sheet3'!$K$222,MATCH("Yellow",Sheet3!$A$1:$K$1,0),FALSE)&gt;0,VLOOKUP($N38,Sheet3!$A$1:'Sheet3'!$K$222,MATCH("Yellow",Sheet3!$A$1:$K$1,0),FALSE)*5,0))))),0)),0)+IFERROR(IF(VLOOKUP($O38,Sheet3!$A$1:'Sheet3'!$K$222,MATCH("Challenge",Sheet3!$A$1:'Sheet3'!$K$1,0),FALSE)&gt;=1,IFERROR(IF(VLOOKUP($O38,Sheet3!$A$1:'Sheet3'!$K$222,MATCH("Blue",Sheet3!$A$1:$K$1,0),FALSE)&gt;0,VLOOKUP($O38,Sheet3!$A$1:'Sheet3'!$K$222,MATCH("Blue",Sheet3!$A$1:$K$1,0),FALSE)*3,IF(VLOOKUP($O38,Sheet3!$A$1:'Sheet3'!$K$222,MATCH("Purple",Sheet3!$A$1:$K$1,0),FALSE)&gt;0,VLOOKUP($O38,Sheet3!$A$1:'Sheet3'!$K$222,MATCH("Purple",Sheet3!$A$1:$K$1,0),FALSE)*4,IF(VLOOKUP($O38,Sheet3!$A$1:'Sheet3'!$K$222,MATCH("Green",Sheet3!$A$1:$K$1,0),FALSE)&gt;0,VLOOKUP($O38,Sheet3!$A$1:'Sheet3'!$K$222,MATCH("Green",Sheet3!$A$1:$K$1,0),FALSE)*2,IF(VLOOKUP($O38,Sheet3!$A$1:'Sheet3'!$K$222,MATCH("White",Sheet3!$A$1:$K$1,0),FALSE)&gt;0,VLOOKUP($O38,Sheet3!$A$1:'Sheet3'!$K$222,MATCH("White",Sheet3!$A$1:$K$1,0),FALSE),IF(VLOOKUP($O38,Sheet3!$A$1:'Sheet3'!$K$222,MATCH("Yellow",Sheet3!$A$1:$K$1,0),FALSE)&gt;0,VLOOKUP($O38,Sheet3!$A$1:'Sheet3'!$K$222,MATCH("Yellow",Sheet3!$A$1:$K$1,0),FALSE)*5,0))))),0)/VLOOKUP($O38,Sheet3!$A$1:'Sheet3'!$K$222,MATCH("Challenge",Sheet3!$A$1:'Sheet3'!$K$1,0),FALSE),IFERROR(IF(VLOOKUP($O38,Sheet3!$A$1:'Sheet3'!$K$222,MATCH("Blue",Sheet3!$A$1:$K$1,0),FALSE)&gt;0,VLOOKUP($O38,Sheet3!$A$1:'Sheet3'!$K$222,MATCH("Blue",Sheet3!$A$1:$K$1,0),FALSE)*3,IF(VLOOKUP($O38,Sheet3!$A$1:'Sheet3'!$K$222,MATCH("Purple",Sheet3!$A$1:$K$1,0),FALSE)&gt;0,VLOOKUP($O38,Sheet3!$A$1:'Sheet3'!$K$222,MATCH("Purple",Sheet3!$A$1:$K$1,0),FALSE)*4,IF(VLOOKUP($O38,Sheet3!$A$1:'Sheet3'!$K$222,MATCH("Green",Sheet3!$A$1:$K$1,0),FALSE)&gt;0,VLOOKUP($O38,Sheet3!$A$1:'Sheet3'!$K$222,MATCH("Green",Sheet3!$A$1:$K$1,0),FALSE)*2,IF(VLOOKUP($O38,Sheet3!$A$1:'Sheet3'!$K$222,MATCH("White",Sheet3!$A$1:$K$1,0),FALSE)&gt;0,VLOOKUP($O38,Sheet3!$A$1:'Sheet3'!$K$222,MATCH("White",Sheet3!$A$1:$K$1,0),FALSE),IF(VLOOKUP($O38,Sheet3!$A$1:'Sheet3'!$K$222,MATCH("Yellow",Sheet3!$A$1:$K$1,0),FALSE)&gt;0,VLOOKUP($O38,Sheet3!$A$1:'Sheet3'!$K$222,MATCH("Yellow",Sheet3!$A$1:$K$1,0),FALSE)*5,0))))),0)),0)</f>
        <v>0</v>
      </c>
      <c r="AH38">
        <f>VLOOKUP($D38,Sheet3!$A$1:'Sheet3'!$K$222,4,FALSE)</f>
        <v>0</v>
      </c>
      <c r="AI38">
        <f>VLOOKUP($D38,Sheet3!$A$1:'Sheet3'!$K$222,5,FALSE)</f>
        <v>0</v>
      </c>
    </row>
    <row r="39" spans="1:35" x14ac:dyDescent="0.25">
      <c r="A39" t="s">
        <v>126</v>
      </c>
      <c r="B39">
        <f>INDEX('Ingredients(Full)'!$A$1:$AA$180,MATCH(Score!$A39,'Ingredients(Full)'!$A$1:$A$180,0),MATCH(Score!B$1,'Ingredients(Full)'!$A$1:$AA$1,0))</f>
        <v>1</v>
      </c>
      <c r="C39">
        <f t="shared" si="1"/>
        <v>2</v>
      </c>
      <c r="D39" t="str">
        <f>IF(D$1&lt;=$B39,INDEX('Ingredients(Full)'!$A$1:$AA$180,MATCH(Score!$A39,'Ingredients(Full)'!$A$1:$A$180,0),MATCH(Score!D$1,'Ingredients(Full)'!$A$1:$AA$1,0)),"")</f>
        <v>Mk 2 Fabritech Data Pad</v>
      </c>
      <c r="E39" t="str">
        <f>IF(E$1&lt;=$B39,INDEX('Ingredients(Full)'!$A$1:$AA$140,MATCH(Score!$A39,'Ingredients(Full)'!$A$1:$A$140,0),MATCH(Score!E$1,'Ingredients(Full)'!$A$1:$AA$1,0)),"")</f>
        <v/>
      </c>
      <c r="F39" t="str">
        <f>IF(F$1&lt;=$B39,INDEX('Ingredients(Full)'!$A$1:$AA$140,MATCH(Score!$A39,'Ingredients(Full)'!$A$1:$A$140,0),MATCH(Score!F$1,'Ingredients(Full)'!$A$1:$AA$1,0)),"")</f>
        <v/>
      </c>
      <c r="G39" t="str">
        <f>IF(G$1&lt;=$B39,INDEX('Ingredients(Full)'!$A$1:$AA$140,MATCH(Score!$A39,'Ingredients(Full)'!$A$1:$A$140,0),MATCH(Score!G$1,'Ingredients(Full)'!$A$1:$AA$1,0)),"")</f>
        <v/>
      </c>
      <c r="H39" t="str">
        <f>IF(H$1&lt;=$B39,INDEX('Ingredients(Full)'!$A$1:$AA$140,MATCH(Score!$A39,'Ingredients(Full)'!$A$1:$A$140,0),MATCH(Score!H$1,'Ingredients(Full)'!$A$1:$AA$1,0)),"")</f>
        <v/>
      </c>
      <c r="I39" t="str">
        <f>IF(I$1&lt;=$B39,INDEX('Ingredients(Full)'!$A$1:$AA$140,MATCH(Score!$A39,'Ingredients(Full)'!$A$1:$A$140,0),MATCH(Score!I$1,'Ingredients(Full)'!$A$1:$AA$1,0)),"")</f>
        <v/>
      </c>
      <c r="J39" t="str">
        <f>IF(J$1&lt;=$B39,INDEX('Ingredients(Full)'!$A$1:$AA$140,MATCH(Score!$A39,'Ingredients(Full)'!$A$1:$A$140,0),MATCH(Score!J$1,'Ingredients(Full)'!$A$1:$AA$1,0)),"")</f>
        <v/>
      </c>
      <c r="K39" t="str">
        <f>IF(K$1&lt;=$B39,INDEX('Ingredients(Full)'!$A$1:$AA$140,MATCH(Score!$A39,'Ingredients(Full)'!$A$1:$A$140,0),MATCH(Score!K$1,'Ingredients(Full)'!$A$1:$AA$1,0)),"")</f>
        <v/>
      </c>
      <c r="L39" t="str">
        <f>IF(L$1&lt;=$B39,INDEX('Ingredients(Full)'!$A$1:$AA$140,MATCH(Score!$A39,'Ingredients(Full)'!$A$1:$A$140,0),MATCH(Score!L$1,'Ingredients(Full)'!$A$1:$AA$1,0)),"")</f>
        <v/>
      </c>
      <c r="M39" t="str">
        <f>IF(M$1&lt;=$B39,INDEX('Ingredients(Full)'!$A$1:$AA$140,MATCH(Score!$A39,'Ingredients(Full)'!$A$1:$A$140,0),MATCH(Score!M$1,'Ingredients(Full)'!$A$1:$AA$1,0)),"")</f>
        <v/>
      </c>
      <c r="N39" t="str">
        <f>IF(N$1&lt;=$B39,INDEX('Ingredients(Full)'!$A$1:$AA$140,MATCH(Score!$A39,'Ingredients(Full)'!$A$1:$A$140,0),MATCH(Score!N$1,'Ingredients(Full)'!$A$1:$AA$1,0)),"")</f>
        <v/>
      </c>
      <c r="O39" t="str">
        <f>IF(O$1&lt;=$B39,INDEX('Ingredients(Full)'!$A$1:$AA$140,MATCH(Score!$A39,'Ingredients(Full)'!$A$1:$A$140,0),MATCH(Score!O$1,'Ingredients(Full)'!$A$1:$AA$1,0)),"")</f>
        <v/>
      </c>
      <c r="P39">
        <f>IF(VALUE(RIGHT(P$1,LEN(P$1)-1))&lt;=$B39,INDEX('Ingredients(Full)'!$A$1:$AA$140,MATCH(Score!$A39,'Ingredients(Full)'!$A$1:$A$140,0),MATCH(Score!P$1,'Ingredients(Full)'!$A$1:$AA$1,0)),"")</f>
        <v>1</v>
      </c>
      <c r="Q39" t="str">
        <f>IF(VALUE(RIGHT(Q$1,LEN(Q$1)-1))&lt;=$B39,INDEX('Ingredients(Full)'!$A$1:$AA$140,MATCH(Score!$A39,'Ingredients(Full)'!$A$1:$A$140,0),MATCH(Score!Q$1,'Ingredients(Full)'!$A$1:$AA$1,0)),"")</f>
        <v/>
      </c>
      <c r="R39" t="str">
        <f>IF(VALUE(RIGHT(R$1,LEN(R$1)-1))&lt;=$B39,INDEX('Ingredients(Full)'!$A$1:$AA$140,MATCH(Score!$A39,'Ingredients(Full)'!$A$1:$A$140,0),MATCH(Score!R$1,'Ingredients(Full)'!$A$1:$AA$1,0)),"")</f>
        <v/>
      </c>
      <c r="S39" t="str">
        <f>IF(VALUE(RIGHT(S$1,LEN(S$1)-1))&lt;=$B39,INDEX('Ingredients(Full)'!$A$1:$AA$140,MATCH(Score!$A39,'Ingredients(Full)'!$A$1:$A$140,0),MATCH(Score!S$1,'Ingredients(Full)'!$A$1:$AA$1,0)),"")</f>
        <v/>
      </c>
      <c r="T39" t="str">
        <f>IF(VALUE(RIGHT(T$1,LEN(T$1)-1))&lt;=$B39,INDEX('Ingredients(Full)'!$A$1:$AA$140,MATCH(Score!$A39,'Ingredients(Full)'!$A$1:$A$140,0),MATCH(Score!T$1,'Ingredients(Full)'!$A$1:$AA$1,0)),"")</f>
        <v/>
      </c>
      <c r="U39" t="str">
        <f>IF(VALUE(RIGHT(U$1,LEN(U$1)-1))&lt;=$B39,INDEX('Ingredients(Full)'!$A$1:$AA$140,MATCH(Score!$A39,'Ingredients(Full)'!$A$1:$A$140,0),MATCH(Score!U$1,'Ingredients(Full)'!$A$1:$AA$1,0)),"")</f>
        <v/>
      </c>
      <c r="V39" t="str">
        <f>IF(VALUE(RIGHT(V$1,LEN(V$1)-1))&lt;=$B39,INDEX('Ingredients(Full)'!$A$1:$AA$140,MATCH(Score!$A39,'Ingredients(Full)'!$A$1:$A$140,0),MATCH(Score!V$1,'Ingredients(Full)'!$A$1:$AA$1,0)),"")</f>
        <v/>
      </c>
      <c r="W39" t="str">
        <f>IF(VALUE(RIGHT(W$1,LEN(W$1)-1))&lt;=$B39,INDEX('Ingredients(Full)'!$A$1:$AA$140,MATCH(Score!$A39,'Ingredients(Full)'!$A$1:$A$140,0),MATCH(Score!W$1,'Ingredients(Full)'!$A$1:$AA$1,0)),"")</f>
        <v/>
      </c>
      <c r="X39" t="str">
        <f>IF(VALUE(RIGHT(X$1,LEN(X$1)-1))&lt;=$B39,INDEX('Ingredients(Full)'!$A$1:$AA$140,MATCH(Score!$A39,'Ingredients(Full)'!$A$1:$A$140,0),MATCH(Score!X$1,'Ingredients(Full)'!$A$1:$AA$1,0)),"")</f>
        <v/>
      </c>
      <c r="Y39" t="str">
        <f>IF(VALUE(RIGHT(Y$1,LEN(Y$1)-1))&lt;=$B39,INDEX('Ingredients(Full)'!$A$1:$AA$140,MATCH(Score!$A39,'Ingredients(Full)'!$A$1:$A$140,0),MATCH(Score!Y$1,'Ingredients(Full)'!$A$1:$AA$1,0)),"")</f>
        <v/>
      </c>
      <c r="Z39" t="str">
        <f>IF(VALUE(RIGHT(Z$1,LEN(Z$1)-1))&lt;=$B39,INDEX('Ingredients(Full)'!$A$1:$AA$140,MATCH(Score!$A39,'Ingredients(Full)'!$A$1:$A$140,0),MATCH(Score!Z$1,'Ingredients(Full)'!$A$1:$AA$1,0)),"")</f>
        <v/>
      </c>
      <c r="AA39" t="str">
        <f>IF(VALUE(RIGHT(AA$1,LEN(AA$1)-1))&lt;=$B39,INDEX('Ingredients(Full)'!$A$1:$AA$140,MATCH(Score!$A39,'Ingredients(Full)'!$A$1:$A$140,0),MATCH(Score!AA$1,'Ingredients(Full)'!$A$1:$AA$1,0)),"")</f>
        <v/>
      </c>
      <c r="AB39">
        <f>IFERROR(IF(VLOOKUP($D39,Sheet3!$A$1:'Sheet3'!$K$222,MATCH("Challenge",Sheet3!$A$1:'Sheet3'!$K$1,0),FALSE)&gt;=1,IFERROR(IF(VLOOKUP($D39,Sheet3!$A$1:'Sheet3'!$K$222,MATCH("Blue",Sheet3!$A$1:$K$1,0),FALSE)&gt;0,VLOOKUP($D39,Sheet3!$A$1:'Sheet3'!$K$222,MATCH("Blue",Sheet3!$A$1:$K$1,0),FALSE)*3,IF(VLOOKUP($D39,Sheet3!$A$1:'Sheet3'!$K$222,MATCH("Purple",Sheet3!$A$1:$K$1,0),FALSE)&gt;0,VLOOKUP($D39,Sheet3!$A$1:'Sheet3'!$K$222,MATCH("Purple",Sheet3!$A$1:$K$1,0),FALSE)*4,IF(VLOOKUP($D39,Sheet3!$A$1:'Sheet3'!$K$222,MATCH("Green",Sheet3!$A$1:$K$1,0),FALSE)&gt;0,VLOOKUP($D39,Sheet3!$A$1:'Sheet3'!$K$222,MATCH("Green",Sheet3!$A$1:$K$1,0),FALSE)*2,IF(VLOOKUP($D39,Sheet3!$A$1:'Sheet3'!$K$222,MATCH("White",Sheet3!$A$1:$K$1,0),FALSE)&gt;0,VLOOKUP($D39,Sheet3!$A$1:'Sheet3'!$K$222,MATCH("White",Sheet3!$A$1:$K$1,0),FALSE),IF(VLOOKUP($D39,Sheet3!$A$1:'Sheet3'!$K$222,MATCH("Yellow",Sheet3!$A$1:$K$1,0),FALSE)&gt;0,VLOOKUP($D39,Sheet3!$A$1:'Sheet3'!$K$222,MATCH("Yellow",Sheet3!$A$1:$K$1,0),FALSE)*2.5,0))))),0)/VLOOKUP($D39,Sheet3!$A$1:'Sheet3'!$K$222,MATCH("Challenge",Sheet3!$A$1:'Sheet3'!$K$1,0),FALSE),IFERROR(IF(VLOOKUP($D39,Sheet3!$A$1:'Sheet3'!$K$222,MATCH("Blue",Sheet3!$A$1:$K$1,0),FALSE)&gt;0,VLOOKUP($D39,Sheet3!$A$1:'Sheet3'!$K$222,MATCH("Blue",Sheet3!$A$1:$K$1,0),FALSE)*3,IF(VLOOKUP($D39,Sheet3!$A$1:'Sheet3'!$K$222,MATCH("Purple",Sheet3!$A$1:$K$1,0),FALSE)&gt;0,VLOOKUP($D39,Sheet3!$A$1:'Sheet3'!$K$222,MATCH("Purple",Sheet3!$A$1:$K$1,0),FALSE)*4,IF(VLOOKUP($D39,Sheet3!$A$1:'Sheet3'!$K$222,MATCH("Green",Sheet3!$A$1:$K$1,0),FALSE)&gt;0,VLOOKUP($D39,Sheet3!$A$1:'Sheet3'!$K$222,MATCH("Green",Sheet3!$A$1:$K$1,0),FALSE)*2,IF(VLOOKUP($D39,Sheet3!$A$1:'Sheet3'!$K$222,MATCH("White",Sheet3!$A$1:$K$1,0),FALSE)&gt;0,VLOOKUP($D39,Sheet3!$A$1:'Sheet3'!$K$222,MATCH("White",Sheet3!$A$1:$K$1,0),FALSE),IF(VLOOKUP($D39,Sheet3!$A$1:'Sheet3'!$K$222,MATCH("Yellow",Sheet3!$A$1:$K$1,0),FALSE)&gt;0,VLOOKUP($D39,Sheet3!$A$1:'Sheet3'!$K$222,MATCH("Yellow",Sheet3!$A$1:$K$1,0),FALSE)*2.5,0))))),0)),0)+IFERROR(IF(VLOOKUP($E39,Sheet3!$A$1:'Sheet3'!$K$222,MATCH("Challenge",Sheet3!$A$1:'Sheet3'!$K$1,0),FALSE)&gt;=1,IFERROR(IF(VLOOKUP($E39,Sheet3!$A$1:'Sheet3'!$K$222,MATCH("Blue",Sheet3!$A$1:$K$1,0),FALSE)&gt;0,VLOOKUP($E39,Sheet3!$A$1:'Sheet3'!$K$222,MATCH("Blue",Sheet3!$A$1:$K$1,0),FALSE)*3,IF(VLOOKUP($E39,Sheet3!$A$1:'Sheet3'!$K$222,MATCH("Purple",Sheet3!$A$1:$K$1,0),FALSE)&gt;0,VLOOKUP($E39,Sheet3!$A$1:'Sheet3'!$K$222,MATCH("Purple",Sheet3!$A$1:$K$1,0),FALSE)*4,IF(VLOOKUP($E39,Sheet3!$A$1:'Sheet3'!$K$222,MATCH("Green",Sheet3!$A$1:$K$1,0),FALSE)&gt;0,VLOOKUP($E39,Sheet3!$A$1:'Sheet3'!$K$222,MATCH("Green",Sheet3!$A$1:$K$1,0),FALSE)*2,IF(VLOOKUP($E39,Sheet3!$A$1:'Sheet3'!$K$222,MATCH("White",Sheet3!$A$1:$K$1,0),FALSE)&gt;0,VLOOKUP($E39,Sheet3!$A$1:'Sheet3'!$K$222,MATCH("White",Sheet3!$A$1:$K$1,0),FALSE),IF(VLOOKUP($E39,Sheet3!$A$1:'Sheet3'!$K$222,MATCH("Yellow",Sheet3!$A$1:$K$1,0),FALSE)&gt;0,VLOOKUP($E39,Sheet3!$A$1:'Sheet3'!$K$222,MATCH("Yellow",Sheet3!$A$1:$K$1,0),FALSE)*2.5,0))))),0)/VLOOKUP($E39,Sheet3!$A$1:'Sheet3'!$K$222,MATCH("Challenge",Sheet3!$A$1:'Sheet3'!$K$1,0),FALSE),IFERROR(IF(VLOOKUP($E39,Sheet3!$A$1:'Sheet3'!$K$222,MATCH("Blue",Sheet3!$A$1:$K$1,0),FALSE)&gt;0,VLOOKUP($E39,Sheet3!$A$1:'Sheet3'!$K$222,MATCH("Blue",Sheet3!$A$1:$K$1,0),FALSE)*3,IF(VLOOKUP($E39,Sheet3!$A$1:'Sheet3'!$K$222,MATCH("Purple",Sheet3!$A$1:$K$1,0),FALSE)&gt;0,VLOOKUP($E39,Sheet3!$A$1:'Sheet3'!$K$222,MATCH("Purple",Sheet3!$A$1:$K$1,0),FALSE)*4,IF(VLOOKUP($E39,Sheet3!$A$1:'Sheet3'!$K$222,MATCH("Green",Sheet3!$A$1:$K$1,0),FALSE)&gt;0,VLOOKUP($E39,Sheet3!$A$1:'Sheet3'!$K$222,MATCH("Green",Sheet3!$A$1:$K$1,0),FALSE)*2,IF(VLOOKUP($E39,Sheet3!$A$1:'Sheet3'!$K$222,MATCH("White",Sheet3!$A$1:$K$1,0),FALSE)&gt;0,VLOOKUP($E39,Sheet3!$A$1:'Sheet3'!$K$222,MATCH("White",Sheet3!$A$1:$K$1,0),FALSE),IF(VLOOKUP($E39,Sheet3!$A$1:'Sheet3'!$K$222,MATCH("Yellow",Sheet3!$A$1:$K$1,0),FALSE)&gt;0,VLOOKUP($E39,Sheet3!$A$1:'Sheet3'!$K$222,MATCH("Yellow",Sheet3!$A$1:$K$1,0),FALSE)*2.5,0))))),0)),0)</f>
        <v>2</v>
      </c>
      <c r="AC39">
        <f>IFERROR(IF(VLOOKUP($F39,Sheet3!$A$1:'Sheet3'!$K$222,MATCH("Challenge",Sheet3!$A$1:'Sheet3'!$K$1,0),FALSE)&gt;=1,IFERROR(IF(VLOOKUP($F39,Sheet3!$A$1:'Sheet3'!$K$222,MATCH("Blue",Sheet3!$A$1:$K$1,0),FALSE)&gt;0,VLOOKUP($F39,Sheet3!$A$1:'Sheet3'!$K$222,MATCH("Blue",Sheet3!$A$1:$K$1,0),FALSE)*3,IF(VLOOKUP($F39,Sheet3!$A$1:'Sheet3'!$K$222,MATCH("Purple",Sheet3!$A$1:$K$1,0),FALSE)&gt;0,VLOOKUP($F39,Sheet3!$A$1:'Sheet3'!$K$222,MATCH("Purple",Sheet3!$A$1:$K$1,0),FALSE)*4,IF(VLOOKUP($F39,Sheet3!$A$1:'Sheet3'!$K$222,MATCH("Green",Sheet3!$A$1:$K$1,0),FALSE)&gt;0,VLOOKUP($F39,Sheet3!$A$1:'Sheet3'!$K$222,MATCH("Green",Sheet3!$A$1:$K$1,0),FALSE)*2,IF(VLOOKUP($F39,Sheet3!$A$1:'Sheet3'!$K$222,MATCH("White",Sheet3!$A$1:$K$1,0),FALSE)&gt;0,VLOOKUP($F39,Sheet3!$A$1:'Sheet3'!$K$222,MATCH("White",Sheet3!$A$1:$K$1,0),FALSE),IF(VLOOKUP($F39,Sheet3!$A$1:'Sheet3'!$K$222,MATCH("Yellow",Sheet3!$A$1:$K$1,0),FALSE)&gt;0,VLOOKUP($F39,Sheet3!$A$1:'Sheet3'!$K$222,MATCH("Yellow",Sheet3!$A$1:$K$1,0),FALSE)*5,0))))),0)/VLOOKUP($F39,Sheet3!$A$1:'Sheet3'!$K$222,MATCH("Challenge",Sheet3!$A$1:'Sheet3'!$K$1,0),FALSE),IFERROR(IF(VLOOKUP($F39,Sheet3!$A$1:'Sheet3'!$K$222,MATCH("Blue",Sheet3!$A$1:$K$1,0),FALSE)&gt;0,VLOOKUP($F39,Sheet3!$A$1:'Sheet3'!$K$222,MATCH("Blue",Sheet3!$A$1:$K$1,0),FALSE)*3,IF(VLOOKUP($F39,Sheet3!$A$1:'Sheet3'!$K$222,MATCH("Purple",Sheet3!$A$1:$K$1,0),FALSE)&gt;0,VLOOKUP($F39,Sheet3!$A$1:'Sheet3'!$K$222,MATCH("Purple",Sheet3!$A$1:$K$1,0),FALSE)*4,IF(VLOOKUP($F39,Sheet3!$A$1:'Sheet3'!$K$222,MATCH("Green",Sheet3!$A$1:$K$1,0),FALSE)&gt;0,VLOOKUP($F39,Sheet3!$A$1:'Sheet3'!$K$222,MATCH("Green",Sheet3!$A$1:$K$1,0),FALSE)*2,IF(VLOOKUP($F39,Sheet3!$A$1:'Sheet3'!$K$222,MATCH("White",Sheet3!$A$1:$K$1,0),FALSE)&gt;0,VLOOKUP($F39,Sheet3!$A$1:'Sheet3'!$K$222,MATCH("White",Sheet3!$A$1:$K$1,0),FALSE),IF(VLOOKUP($F39,Sheet3!$A$1:'Sheet3'!$K$222,MATCH("Yellow",Sheet3!$A$1:$K$1,0),FALSE)&gt;0,VLOOKUP($F39,Sheet3!$A$1:'Sheet3'!$K$222,MATCH("Yellow",Sheet3!$A$1:$K$1,0),FALSE)*5,0))))),0)),0)+IFERROR(IF(VLOOKUP($G39,Sheet3!$A$1:'Sheet3'!$K$222,MATCH("Challenge",Sheet3!$A$1:'Sheet3'!$K$1,0),FALSE)&gt;=1,IFERROR(IF(VLOOKUP($G39,Sheet3!$A$1:'Sheet3'!$K$222,MATCH("Blue",Sheet3!$A$1:$K$1,0),FALSE)&gt;0,VLOOKUP($G39,Sheet3!$A$1:'Sheet3'!$K$222,MATCH("Blue",Sheet3!$A$1:$K$1,0),FALSE)*3,IF(VLOOKUP($G39,Sheet3!$A$1:'Sheet3'!$K$222,MATCH("Purple",Sheet3!$A$1:$K$1,0),FALSE)&gt;0,VLOOKUP($G39,Sheet3!$A$1:'Sheet3'!$K$222,MATCH("Purple",Sheet3!$A$1:$K$1,0),FALSE)*4,IF(VLOOKUP($G39,Sheet3!$A$1:'Sheet3'!$K$222,MATCH("Green",Sheet3!$A$1:$K$1,0),FALSE)&gt;0,VLOOKUP($G39,Sheet3!$A$1:'Sheet3'!$K$222,MATCH("Green",Sheet3!$A$1:$K$1,0),FALSE)*2,IF(VLOOKUP($G39,Sheet3!$A$1:'Sheet3'!$K$222,MATCH("White",Sheet3!$A$1:$K$1,0),FALSE)&gt;0,VLOOKUP($G39,Sheet3!$A$1:'Sheet3'!$K$222,MATCH("White",Sheet3!$A$1:$K$1,0),FALSE),IF(VLOOKUP($G39,Sheet3!$A$1:'Sheet3'!$K$222,MATCH("Yellow",Sheet3!$A$1:$K$1,0),FALSE)&gt;0,VLOOKUP($G39,Sheet3!$A$1:'Sheet3'!$K$222,MATCH("Yellow",Sheet3!$A$1:$K$1,0),FALSE)*5,0))))),0)/VLOOKUP($G39,Sheet3!$A$1:'Sheet3'!$K$222,MATCH("Challenge",Sheet3!$A$1:'Sheet3'!$K$1,0),FALSE),IFERROR(IF(VLOOKUP($G39,Sheet3!$A$1:'Sheet3'!$K$222,MATCH("Blue",Sheet3!$A$1:$K$1,0),FALSE)&gt;0,VLOOKUP($G39,Sheet3!$A$1:'Sheet3'!$K$222,MATCH("Blue",Sheet3!$A$1:$K$1,0),FALSE)*3,IF(VLOOKUP($G39,Sheet3!$A$1:'Sheet3'!$K$222,MATCH("Purple",Sheet3!$A$1:$K$1,0),FALSE)&gt;0,VLOOKUP($G39,Sheet3!$A$1:'Sheet3'!$K$222,MATCH("Purple",Sheet3!$A$1:$K$1,0),FALSE)*4,IF(VLOOKUP($G39,Sheet3!$A$1:'Sheet3'!$K$222,MATCH("Green",Sheet3!$A$1:$K$1,0),FALSE)&gt;0,VLOOKUP($G39,Sheet3!$A$1:'Sheet3'!$K$222,MATCH("Green",Sheet3!$A$1:$K$1,0),FALSE)*2,IF(VLOOKUP($G39,Sheet3!$A$1:'Sheet3'!$K$222,MATCH("White",Sheet3!$A$1:$K$1,0),FALSE)&gt;0,VLOOKUP($G39,Sheet3!$A$1:'Sheet3'!$K$222,MATCH("White",Sheet3!$A$1:$K$1,0),FALSE),IF(VLOOKUP($G39,Sheet3!$A$1:'Sheet3'!$K$222,MATCH("Yellow",Sheet3!$A$1:$K$1,0),FALSE)&gt;0,VLOOKUP($G39,Sheet3!$A$1:'Sheet3'!$K$222,MATCH("Yellow",Sheet3!$A$1:$K$1,0),FALSE)*5,0))))),0)),0)</f>
        <v>0</v>
      </c>
      <c r="AD39">
        <f>IFERROR(IF(VLOOKUP($H39,Sheet3!$A$1:'Sheet3'!$K$222,MATCH("Challenge",Sheet3!$A$1:'Sheet3'!$K$1,0),FALSE)&gt;=1,IFERROR(IF(VLOOKUP($H39,Sheet3!$A$1:'Sheet3'!$K$222,MATCH("Blue",Sheet3!$A$1:$K$1,0),FALSE)&gt;0,VLOOKUP($H39,Sheet3!$A$1:'Sheet3'!$K$222,MATCH("Blue",Sheet3!$A$1:$K$1,0),FALSE)*3,IF(VLOOKUP($H39,Sheet3!$A$1:'Sheet3'!$K$222,MATCH("Purple",Sheet3!$A$1:$K$1,0),FALSE)&gt;0,VLOOKUP($H39,Sheet3!$A$1:'Sheet3'!$K$222,MATCH("Purple",Sheet3!$A$1:$K$1,0),FALSE)*4,IF(VLOOKUP($H39,Sheet3!$A$1:'Sheet3'!$K$222,MATCH("Green",Sheet3!$A$1:$K$1,0),FALSE)&gt;0,VLOOKUP($H39,Sheet3!$A$1:'Sheet3'!$K$222,MATCH("Green",Sheet3!$A$1:$K$1,0),FALSE)*2,IF(VLOOKUP($H39,Sheet3!$A$1:'Sheet3'!$K$222,MATCH("White",Sheet3!$A$1:$K$1,0),FALSE)&gt;0,VLOOKUP($H39,Sheet3!$A$1:'Sheet3'!$K$222,MATCH("White",Sheet3!$A$1:$K$1,0),FALSE),IF(VLOOKUP($H39,Sheet3!$A$1:'Sheet3'!$K$222,MATCH("Yellow",Sheet3!$A$1:$K$1,0),FALSE)&gt;0,VLOOKUP($H39,Sheet3!$A$1:'Sheet3'!$K$222,MATCH("Yellow",Sheet3!$A$1:$K$1,0),FALSE)*5,0))))),0)/VLOOKUP($H39,Sheet3!$A$1:'Sheet3'!$K$222,MATCH("Challenge",Sheet3!$A$1:'Sheet3'!$K$1,0),FALSE),IFERROR(IF(VLOOKUP($H39,Sheet3!$A$1:'Sheet3'!$K$222,MATCH("Blue",Sheet3!$A$1:$K$1,0),FALSE)&gt;0,VLOOKUP($H39,Sheet3!$A$1:'Sheet3'!$K$222,MATCH("Blue",Sheet3!$A$1:$K$1,0),FALSE)*3,IF(VLOOKUP($H39,Sheet3!$A$1:'Sheet3'!$K$222,MATCH("Purple",Sheet3!$A$1:$K$1,0),FALSE)&gt;0,VLOOKUP($H39,Sheet3!$A$1:'Sheet3'!$K$222,MATCH("Purple",Sheet3!$A$1:$K$1,0),FALSE)*4,IF(VLOOKUP($H39,Sheet3!$A$1:'Sheet3'!$K$222,MATCH("Green",Sheet3!$A$1:$K$1,0),FALSE)&gt;0,VLOOKUP($H39,Sheet3!$A$1:'Sheet3'!$K$222,MATCH("Green",Sheet3!$A$1:$K$1,0),FALSE)*2,IF(VLOOKUP($H39,Sheet3!$A$1:'Sheet3'!$K$222,MATCH("White",Sheet3!$A$1:$K$1,0),FALSE)&gt;0,VLOOKUP($H39,Sheet3!$A$1:'Sheet3'!$K$222,MATCH("White",Sheet3!$A$1:$K$1,0),FALSE),IF(VLOOKUP($H39,Sheet3!$A$1:'Sheet3'!$K$222,MATCH("Yellow",Sheet3!$A$1:$K$1,0),FALSE)&gt;0,VLOOKUP($H39,Sheet3!$A$1:'Sheet3'!$K$222,MATCH("Yellow",Sheet3!$A$1:$K$1,0),FALSE)*5,0))))),0)),0)+IFERROR(IF(VLOOKUP($I39,Sheet3!$A$1:'Sheet3'!$K$222,MATCH("Challenge",Sheet3!$A$1:'Sheet3'!$K$1,0),FALSE)&gt;=1,IFERROR(IF(VLOOKUP($I39,Sheet3!$A$1:'Sheet3'!$K$222,MATCH("Blue",Sheet3!$A$1:$K$1,0),FALSE)&gt;0,VLOOKUP($I39,Sheet3!$A$1:'Sheet3'!$K$222,MATCH("Blue",Sheet3!$A$1:$K$1,0),FALSE)*3,IF(VLOOKUP($I39,Sheet3!$A$1:'Sheet3'!$K$222,MATCH("Purple",Sheet3!$A$1:$K$1,0),FALSE)&gt;0,VLOOKUP($I39,Sheet3!$A$1:'Sheet3'!$K$222,MATCH("Purple",Sheet3!$A$1:$K$1,0),FALSE)*4,IF(VLOOKUP($I39,Sheet3!$A$1:'Sheet3'!$K$222,MATCH("Green",Sheet3!$A$1:$K$1,0),FALSE)&gt;0,VLOOKUP($I39,Sheet3!$A$1:'Sheet3'!$K$222,MATCH("Green",Sheet3!$A$1:$K$1,0),FALSE)*2,IF(VLOOKUP($I39,Sheet3!$A$1:'Sheet3'!$K$222,MATCH("White",Sheet3!$A$1:$K$1,0),FALSE)&gt;0,VLOOKUP($I39,Sheet3!$A$1:'Sheet3'!$K$222,MATCH("White",Sheet3!$A$1:$K$1,0),FALSE),IF(VLOOKUP($I39,Sheet3!$A$1:'Sheet3'!$K$222,MATCH("Yellow",Sheet3!$A$1:$K$1,0),FALSE)&gt;0,VLOOKUP($I39,Sheet3!$A$1:'Sheet3'!$K$222,MATCH("Yellow",Sheet3!$A$1:$K$1,0),FALSE)*5,0))))),0)/VLOOKUP($I39,Sheet3!$A$1:'Sheet3'!$K$222,MATCH("Challenge",Sheet3!$A$1:'Sheet3'!$K$1,0),FALSE),IFERROR(IF(VLOOKUP($I39,Sheet3!$A$1:'Sheet3'!$K$222,MATCH("Blue",Sheet3!$A$1:$K$1,0),FALSE)&gt;0,VLOOKUP($I39,Sheet3!$A$1:'Sheet3'!$K$222,MATCH("Blue",Sheet3!$A$1:$K$1,0),FALSE)*3,IF(VLOOKUP($I39,Sheet3!$A$1:'Sheet3'!$K$222,MATCH("Purple",Sheet3!$A$1:$K$1,0),FALSE)&gt;0,VLOOKUP($I39,Sheet3!$A$1:'Sheet3'!$K$222,MATCH("Purple",Sheet3!$A$1:$K$1,0),FALSE)*4,IF(VLOOKUP($I39,Sheet3!$A$1:'Sheet3'!$K$222,MATCH("Green",Sheet3!$A$1:$K$1,0),FALSE)&gt;0,VLOOKUP($I39,Sheet3!$A$1:'Sheet3'!$K$222,MATCH("Green",Sheet3!$A$1:$K$1,0),FALSE)*2,IF(VLOOKUP($I39,Sheet3!$A$1:'Sheet3'!$K$222,MATCH("White",Sheet3!$A$1:$K$1,0),FALSE)&gt;0,VLOOKUP($I39,Sheet3!$A$1:'Sheet3'!$K$222,MATCH("White",Sheet3!$A$1:$K$1,0),FALSE),IF(VLOOKUP($I39,Sheet3!$A$1:'Sheet3'!$K$222,MATCH("Yellow",Sheet3!$A$1:$K$1,0),FALSE)&gt;0,VLOOKUP($I39,Sheet3!$A$1:'Sheet3'!$K$222,MATCH("Yellow",Sheet3!$A$1:$K$1,0),FALSE)*5,0))))),0)),0)</f>
        <v>0</v>
      </c>
      <c r="AE39">
        <f>IFERROR(IF(VLOOKUP($J39,Sheet3!$A$1:'Sheet3'!$K$222,MATCH("Challenge",Sheet3!$A$1:'Sheet3'!$K$1,0),FALSE)&gt;=1,IFERROR(IF(VLOOKUP($J39,Sheet3!$A$1:'Sheet3'!$K$222,MATCH("Blue",Sheet3!$A$1:$K$1,0),FALSE)&gt;0,VLOOKUP($J39,Sheet3!$A$1:'Sheet3'!$K$222,MATCH("Blue",Sheet3!$A$1:$K$1,0),FALSE)*3,IF(VLOOKUP($J39,Sheet3!$A$1:'Sheet3'!$K$222,MATCH("Purple",Sheet3!$A$1:$K$1,0),FALSE)&gt;0,VLOOKUP($J39,Sheet3!$A$1:'Sheet3'!$K$222,MATCH("Purple",Sheet3!$A$1:$K$1,0),FALSE)*4,IF(VLOOKUP($J39,Sheet3!$A$1:'Sheet3'!$K$222,MATCH("Green",Sheet3!$A$1:$K$1,0),FALSE)&gt;0,VLOOKUP($J39,Sheet3!$A$1:'Sheet3'!$K$222,MATCH("Green",Sheet3!$A$1:$K$1,0),FALSE)*2,IF(VLOOKUP($J39,Sheet3!$A$1:'Sheet3'!$K$222,MATCH("White",Sheet3!$A$1:$K$1,0),FALSE)&gt;0,VLOOKUP($J39,Sheet3!$A$1:'Sheet3'!$K$222,MATCH("White",Sheet3!$A$1:$K$1,0),FALSE),IF(VLOOKUP($J39,Sheet3!$A$1:'Sheet3'!$K$222,MATCH("Yellow",Sheet3!$A$1:$K$1,0),FALSE)&gt;0,VLOOKUP($J39,Sheet3!$A$1:'Sheet3'!$K$222,MATCH("Yellow",Sheet3!$A$1:$K$1,0),FALSE)*5,0))))),0)/VLOOKUP($J39,Sheet3!$A$1:'Sheet3'!$K$222,MATCH("Challenge",Sheet3!$A$1:'Sheet3'!$K$1,0),FALSE),IFERROR(IF(VLOOKUP($J39,Sheet3!$A$1:'Sheet3'!$K$222,MATCH("Blue",Sheet3!$A$1:$K$1,0),FALSE)&gt;0,VLOOKUP($J39,Sheet3!$A$1:'Sheet3'!$K$222,MATCH("Blue",Sheet3!$A$1:$K$1,0),FALSE)*3,IF(VLOOKUP($J39,Sheet3!$A$1:'Sheet3'!$K$222,MATCH("Purple",Sheet3!$A$1:$K$1,0),FALSE)&gt;0,VLOOKUP($J39,Sheet3!$A$1:'Sheet3'!$K$222,MATCH("Purple",Sheet3!$A$1:$K$1,0),FALSE)*4,IF(VLOOKUP($J39,Sheet3!$A$1:'Sheet3'!$K$222,MATCH("Green",Sheet3!$A$1:$K$1,0),FALSE)&gt;0,VLOOKUP($J39,Sheet3!$A$1:'Sheet3'!$K$222,MATCH("Green",Sheet3!$A$1:$K$1,0),FALSE)*2,IF(VLOOKUP($J39,Sheet3!$A$1:'Sheet3'!$K$222,MATCH("White",Sheet3!$A$1:$K$1,0),FALSE)&gt;0,VLOOKUP($J39,Sheet3!$A$1:'Sheet3'!$K$222,MATCH("White",Sheet3!$A$1:$K$1,0),FALSE),IF(VLOOKUP($J39,Sheet3!$A$1:'Sheet3'!$K$222,MATCH("Yellow",Sheet3!$A$1:$K$1,0),FALSE)&gt;0,VLOOKUP($J39,Sheet3!$A$1:'Sheet3'!$K$222,MATCH("Yellow",Sheet3!$A$1:$K$1,0),FALSE)*5,0))))),0)),0)+IFERROR(IF(VLOOKUP($K39,Sheet3!$A$1:'Sheet3'!$K$222,MATCH("Challenge",Sheet3!$A$1:'Sheet3'!$K$1,0),FALSE)&gt;=1,IFERROR(IF(VLOOKUP($K39,Sheet3!$A$1:'Sheet3'!$K$222,MATCH("Blue",Sheet3!$A$1:$K$1,0),FALSE)&gt;0,VLOOKUP($K39,Sheet3!$A$1:'Sheet3'!$K$222,MATCH("Blue",Sheet3!$A$1:$K$1,0),FALSE)*3,IF(VLOOKUP($K39,Sheet3!$A$1:'Sheet3'!$K$222,MATCH("Purple",Sheet3!$A$1:$K$1,0),FALSE)&gt;0,VLOOKUP($K39,Sheet3!$A$1:'Sheet3'!$K$222,MATCH("Purple",Sheet3!$A$1:$K$1,0),FALSE)*4,IF(VLOOKUP($K39,Sheet3!$A$1:'Sheet3'!$K$222,MATCH("Green",Sheet3!$A$1:$K$1,0),FALSE)&gt;0,VLOOKUP($K39,Sheet3!$A$1:'Sheet3'!$K$222,MATCH("Green",Sheet3!$A$1:$K$1,0),FALSE)*2,IF(VLOOKUP($K39,Sheet3!$A$1:'Sheet3'!$K$222,MATCH("White",Sheet3!$A$1:$K$1,0),FALSE)&gt;0,VLOOKUP($K39,Sheet3!$A$1:'Sheet3'!$K$222,MATCH("White",Sheet3!$A$1:$K$1,0),FALSE),IF(VLOOKUP($K39,Sheet3!$A$1:'Sheet3'!$K$222,MATCH("Yellow",Sheet3!$A$1:$K$1,0),FALSE)&gt;0,VLOOKUP($K39,Sheet3!$A$1:'Sheet3'!$K$222,MATCH("Yellow",Sheet3!$A$1:$K$1,0),FALSE)*5,0))))),0)/VLOOKUP($K39,Sheet3!$A$1:'Sheet3'!$K$222,MATCH("Challenge",Sheet3!$A$1:'Sheet3'!$K$1,0),FALSE),IFERROR(IF(VLOOKUP($K39,Sheet3!$A$1:'Sheet3'!$K$222,MATCH("Blue",Sheet3!$A$1:$K$1,0),FALSE)&gt;0,VLOOKUP($K39,Sheet3!$A$1:'Sheet3'!$K$222,MATCH("Blue",Sheet3!$A$1:$K$1,0),FALSE)*3,IF(VLOOKUP($K39,Sheet3!$A$1:'Sheet3'!$K$222,MATCH("Purple",Sheet3!$A$1:$K$1,0),FALSE)&gt;0,VLOOKUP($K39,Sheet3!$A$1:'Sheet3'!$K$222,MATCH("Purple",Sheet3!$A$1:$K$1,0),FALSE)*4,IF(VLOOKUP($K39,Sheet3!$A$1:'Sheet3'!$K$222,MATCH("Green",Sheet3!$A$1:$K$1,0),FALSE)&gt;0,VLOOKUP($K39,Sheet3!$A$1:'Sheet3'!$K$222,MATCH("Green",Sheet3!$A$1:$K$1,0),FALSE)*2,IF(VLOOKUP($K39,Sheet3!$A$1:'Sheet3'!$K$222,MATCH("White",Sheet3!$A$1:$K$1,0),FALSE)&gt;0,VLOOKUP($K39,Sheet3!$A$1:'Sheet3'!$K$222,MATCH("White",Sheet3!$A$1:$K$1,0),FALSE),IF(VLOOKUP($K39,Sheet3!$A$1:'Sheet3'!$K$222,MATCH("Yellow",Sheet3!$A$1:$K$1,0),FALSE)&gt;0,VLOOKUP($K39,Sheet3!$A$1:'Sheet3'!$K$222,MATCH("Yellow",Sheet3!$A$1:$K$1,0),FALSE)*5,0))))),0)),0)</f>
        <v>0</v>
      </c>
      <c r="AF39">
        <f>IFERROR(IF(VLOOKUP($L39,Sheet3!$A$1:'Sheet3'!$K$222,MATCH("Challenge",Sheet3!$A$1:'Sheet3'!$K$1,0),FALSE)&gt;=1,IFERROR(IF(VLOOKUP($L39,Sheet3!$A$1:'Sheet3'!$K$222,MATCH("Blue",Sheet3!$A$1:$K$1,0),FALSE)&gt;0,VLOOKUP($L39,Sheet3!$A$1:'Sheet3'!$K$222,MATCH("Blue",Sheet3!$A$1:$K$1,0),FALSE)*3,IF(VLOOKUP($L39,Sheet3!$A$1:'Sheet3'!$K$222,MATCH("Purple",Sheet3!$A$1:$K$1,0),FALSE)&gt;0,VLOOKUP($L39,Sheet3!$A$1:'Sheet3'!$K$222,MATCH("Purple",Sheet3!$A$1:$K$1,0),FALSE)*4,IF(VLOOKUP($L39,Sheet3!$A$1:'Sheet3'!$K$222,MATCH("Green",Sheet3!$A$1:$K$1,0),FALSE)&gt;0,VLOOKUP($L39,Sheet3!$A$1:'Sheet3'!$K$222,MATCH("Green",Sheet3!$A$1:$K$1,0),FALSE)*2,IF(VLOOKUP($L39,Sheet3!$A$1:'Sheet3'!$K$222,MATCH("White",Sheet3!$A$1:$K$1,0),FALSE)&gt;0,VLOOKUP($L39,Sheet3!$A$1:'Sheet3'!$K$222,MATCH("White",Sheet3!$A$1:$K$1,0),FALSE),IF(VLOOKUP($L39,Sheet3!$A$1:'Sheet3'!$K$222,MATCH("Yellow",Sheet3!$A$1:$K$1,0),FALSE)&gt;0,VLOOKUP($L39,Sheet3!$A$1:'Sheet3'!$K$222,MATCH("Yellow",Sheet3!$A$1:$K$1,0),FALSE)*5,0))))),0)/VLOOKUP($L39,Sheet3!$A$1:'Sheet3'!$K$222,MATCH("Challenge",Sheet3!$A$1:'Sheet3'!$K$1,0),FALSE),IFERROR(IF(VLOOKUP($L39,Sheet3!$A$1:'Sheet3'!$K$222,MATCH("Blue",Sheet3!$A$1:$K$1,0),FALSE)&gt;0,VLOOKUP($L39,Sheet3!$A$1:'Sheet3'!$K$222,MATCH("Blue",Sheet3!$A$1:$K$1,0),FALSE)*3,IF(VLOOKUP($L39,Sheet3!$A$1:'Sheet3'!$K$222,MATCH("Purple",Sheet3!$A$1:$K$1,0),FALSE)&gt;0,VLOOKUP($L39,Sheet3!$A$1:'Sheet3'!$K$222,MATCH("Purple",Sheet3!$A$1:$K$1,0),FALSE)*4,IF(VLOOKUP($L39,Sheet3!$A$1:'Sheet3'!$K$222,MATCH("Green",Sheet3!$A$1:$K$1,0),FALSE)&gt;0,VLOOKUP($L39,Sheet3!$A$1:'Sheet3'!$K$222,MATCH("Green",Sheet3!$A$1:$K$1,0),FALSE)*2,IF(VLOOKUP($L39,Sheet3!$A$1:'Sheet3'!$K$222,MATCH("White",Sheet3!$A$1:$K$1,0),FALSE)&gt;0,VLOOKUP($L39,Sheet3!$A$1:'Sheet3'!$K$222,MATCH("White",Sheet3!$A$1:$K$1,0),FALSE),IF(VLOOKUP($L39,Sheet3!$A$1:'Sheet3'!$K$222,MATCH("Yellow",Sheet3!$A$1:$K$1,0),FALSE)&gt;0,VLOOKUP($L39,Sheet3!$A$1:'Sheet3'!$K$222,MATCH("Yellow",Sheet3!$A$1:$K$1,0),FALSE)*5,0))))),0)),0)+IFERROR(IF(VLOOKUP($M39,Sheet3!$A$1:'Sheet3'!$K$222,MATCH("Challenge",Sheet3!$A$1:'Sheet3'!$K$1,0),FALSE)&gt;=1,IFERROR(IF(VLOOKUP($M39,Sheet3!$A$1:'Sheet3'!$K$222,MATCH("Blue",Sheet3!$A$1:$K$1,0),FALSE)&gt;0,VLOOKUP($M39,Sheet3!$A$1:'Sheet3'!$K$222,MATCH("Blue",Sheet3!$A$1:$K$1,0),FALSE)*3,IF(VLOOKUP($M39,Sheet3!$A$1:'Sheet3'!$K$222,MATCH("Purple",Sheet3!$A$1:$K$1,0),FALSE)&gt;0,VLOOKUP($M39,Sheet3!$A$1:'Sheet3'!$K$222,MATCH("Purple",Sheet3!$A$1:$K$1,0),FALSE)*4,IF(VLOOKUP($M39,Sheet3!$A$1:'Sheet3'!$K$222,MATCH("Green",Sheet3!$A$1:$K$1,0),FALSE)&gt;0,VLOOKUP($M39,Sheet3!$A$1:'Sheet3'!$K$222,MATCH("Green",Sheet3!$A$1:$K$1,0),FALSE)*2,IF(VLOOKUP($M39,Sheet3!$A$1:'Sheet3'!$K$222,MATCH("White",Sheet3!$A$1:$K$1,0),FALSE)&gt;0,VLOOKUP($M39,Sheet3!$A$1:'Sheet3'!$K$222,MATCH("White",Sheet3!$A$1:$K$1,0),FALSE),IF(VLOOKUP($M39,Sheet3!$A$1:'Sheet3'!$K$222,MATCH("Yellow",Sheet3!$A$1:$K$1,0),FALSE)&gt;0,VLOOKUP($M39,Sheet3!$A$1:'Sheet3'!$K$222,MATCH("Yellow",Sheet3!$A$1:$K$1,0),FALSE)*5,0))))),0)/VLOOKUP($M39,Sheet3!$A$1:'Sheet3'!$K$222,MATCH("Challenge",Sheet3!$A$1:'Sheet3'!$K$1,0),FALSE),IFERROR(IF(VLOOKUP($M39,Sheet3!$A$1:'Sheet3'!$K$222,MATCH("Blue",Sheet3!$A$1:$K$1,0),FALSE)&gt;0,VLOOKUP($M39,Sheet3!$A$1:'Sheet3'!$K$222,MATCH("Blue",Sheet3!$A$1:$K$1,0),FALSE)*3,IF(VLOOKUP($M39,Sheet3!$A$1:'Sheet3'!$K$222,MATCH("Purple",Sheet3!$A$1:$K$1,0),FALSE)&gt;0,VLOOKUP($M39,Sheet3!$A$1:'Sheet3'!$K$222,MATCH("Purple",Sheet3!$A$1:$K$1,0),FALSE)*4,IF(VLOOKUP($M39,Sheet3!$A$1:'Sheet3'!$K$222,MATCH("Green",Sheet3!$A$1:$K$1,0),FALSE)&gt;0,VLOOKUP($M39,Sheet3!$A$1:'Sheet3'!$K$222,MATCH("Green",Sheet3!$A$1:$K$1,0),FALSE)*2,IF(VLOOKUP($M39,Sheet3!$A$1:'Sheet3'!$K$222,MATCH("White",Sheet3!$A$1:$K$1,0),FALSE)&gt;0,VLOOKUP($M39,Sheet3!$A$1:'Sheet3'!$K$222,MATCH("White",Sheet3!$A$1:$K$1,0),FALSE),IF(VLOOKUP($M39,Sheet3!$A$1:'Sheet3'!$K$222,MATCH("Yellow",Sheet3!$A$1:$K$1,0),FALSE)&gt;0,VLOOKUP($M39,Sheet3!$A$1:'Sheet3'!$K$222,MATCH("Yellow",Sheet3!$A$1:$K$1,0),FALSE)*5,0))))),0)),0)</f>
        <v>0</v>
      </c>
      <c r="AG39">
        <f>IFERROR(IF(VLOOKUP($N39,Sheet3!$A$1:'Sheet3'!$K$222,MATCH("Challenge",Sheet3!$A$1:'Sheet3'!$K$1,0),FALSE)&gt;=1,IFERROR(IF(VLOOKUP($N39,Sheet3!$A$1:'Sheet3'!$K$222,MATCH("Blue",Sheet3!$A$1:$K$1,0),FALSE)&gt;0,VLOOKUP($N39,Sheet3!$A$1:'Sheet3'!$K$222,MATCH("Blue",Sheet3!$A$1:$K$1,0),FALSE)*3,IF(VLOOKUP($N39,Sheet3!$A$1:'Sheet3'!$K$222,MATCH("Purple",Sheet3!$A$1:$K$1,0),FALSE)&gt;0,VLOOKUP($N39,Sheet3!$A$1:'Sheet3'!$K$222,MATCH("Purple",Sheet3!$A$1:$K$1,0),FALSE)*4,IF(VLOOKUP($N39,Sheet3!$A$1:'Sheet3'!$K$222,MATCH("Green",Sheet3!$A$1:$K$1,0),FALSE)&gt;0,VLOOKUP($N39,Sheet3!$A$1:'Sheet3'!$K$222,MATCH("Green",Sheet3!$A$1:$K$1,0),FALSE)*2,IF(VLOOKUP($N39,Sheet3!$A$1:'Sheet3'!$K$222,MATCH("White",Sheet3!$A$1:$K$1,0),FALSE)&gt;0,VLOOKUP($N39,Sheet3!$A$1:'Sheet3'!$K$222,MATCH("White",Sheet3!$A$1:$K$1,0),FALSE),IF(VLOOKUP($N39,Sheet3!$A$1:'Sheet3'!$K$222,MATCH("Yellow",Sheet3!$A$1:$K$1,0),FALSE)&gt;0,VLOOKUP($N39,Sheet3!$A$1:'Sheet3'!$K$222,MATCH("Yellow",Sheet3!$A$1:$K$1,0),FALSE)*5,0))))),0)/VLOOKUP($N39,Sheet3!$A$1:'Sheet3'!$K$222,MATCH("Challenge",Sheet3!$A$1:'Sheet3'!$K$1,0),FALSE),IFERROR(IF(VLOOKUP($N39,Sheet3!$A$1:'Sheet3'!$K$222,MATCH("Blue",Sheet3!$A$1:$K$1,0),FALSE)&gt;0,VLOOKUP($N39,Sheet3!$A$1:'Sheet3'!$K$222,MATCH("Blue",Sheet3!$A$1:$K$1,0),FALSE)*3,IF(VLOOKUP($N39,Sheet3!$A$1:'Sheet3'!$K$222,MATCH("Purple",Sheet3!$A$1:$K$1,0),FALSE)&gt;0,VLOOKUP($N39,Sheet3!$A$1:'Sheet3'!$K$222,MATCH("Purple",Sheet3!$A$1:$K$1,0),FALSE)*4,IF(VLOOKUP($N39,Sheet3!$A$1:'Sheet3'!$K$222,MATCH("Green",Sheet3!$A$1:$K$1,0),FALSE)&gt;0,VLOOKUP($N39,Sheet3!$A$1:'Sheet3'!$K$222,MATCH("Green",Sheet3!$A$1:$K$1,0),FALSE)*2,IF(VLOOKUP($N39,Sheet3!$A$1:'Sheet3'!$K$222,MATCH("White",Sheet3!$A$1:$K$1,0),FALSE)&gt;0,VLOOKUP($N39,Sheet3!$A$1:'Sheet3'!$K$222,MATCH("White",Sheet3!$A$1:$K$1,0),FALSE),IF(VLOOKUP($N39,Sheet3!$A$1:'Sheet3'!$K$222,MATCH("Yellow",Sheet3!$A$1:$K$1,0),FALSE)&gt;0,VLOOKUP($N39,Sheet3!$A$1:'Sheet3'!$K$222,MATCH("Yellow",Sheet3!$A$1:$K$1,0),FALSE)*5,0))))),0)),0)+IFERROR(IF(VLOOKUP($O39,Sheet3!$A$1:'Sheet3'!$K$222,MATCH("Challenge",Sheet3!$A$1:'Sheet3'!$K$1,0),FALSE)&gt;=1,IFERROR(IF(VLOOKUP($O39,Sheet3!$A$1:'Sheet3'!$K$222,MATCH("Blue",Sheet3!$A$1:$K$1,0),FALSE)&gt;0,VLOOKUP($O39,Sheet3!$A$1:'Sheet3'!$K$222,MATCH("Blue",Sheet3!$A$1:$K$1,0),FALSE)*3,IF(VLOOKUP($O39,Sheet3!$A$1:'Sheet3'!$K$222,MATCH("Purple",Sheet3!$A$1:$K$1,0),FALSE)&gt;0,VLOOKUP($O39,Sheet3!$A$1:'Sheet3'!$K$222,MATCH("Purple",Sheet3!$A$1:$K$1,0),FALSE)*4,IF(VLOOKUP($O39,Sheet3!$A$1:'Sheet3'!$K$222,MATCH("Green",Sheet3!$A$1:$K$1,0),FALSE)&gt;0,VLOOKUP($O39,Sheet3!$A$1:'Sheet3'!$K$222,MATCH("Green",Sheet3!$A$1:$K$1,0),FALSE)*2,IF(VLOOKUP($O39,Sheet3!$A$1:'Sheet3'!$K$222,MATCH("White",Sheet3!$A$1:$K$1,0),FALSE)&gt;0,VLOOKUP($O39,Sheet3!$A$1:'Sheet3'!$K$222,MATCH("White",Sheet3!$A$1:$K$1,0),FALSE),IF(VLOOKUP($O39,Sheet3!$A$1:'Sheet3'!$K$222,MATCH("Yellow",Sheet3!$A$1:$K$1,0),FALSE)&gt;0,VLOOKUP($O39,Sheet3!$A$1:'Sheet3'!$K$222,MATCH("Yellow",Sheet3!$A$1:$K$1,0),FALSE)*5,0))))),0)/VLOOKUP($O39,Sheet3!$A$1:'Sheet3'!$K$222,MATCH("Challenge",Sheet3!$A$1:'Sheet3'!$K$1,0),FALSE),IFERROR(IF(VLOOKUP($O39,Sheet3!$A$1:'Sheet3'!$K$222,MATCH("Blue",Sheet3!$A$1:$K$1,0),FALSE)&gt;0,VLOOKUP($O39,Sheet3!$A$1:'Sheet3'!$K$222,MATCH("Blue",Sheet3!$A$1:$K$1,0),FALSE)*3,IF(VLOOKUP($O39,Sheet3!$A$1:'Sheet3'!$K$222,MATCH("Purple",Sheet3!$A$1:$K$1,0),FALSE)&gt;0,VLOOKUP($O39,Sheet3!$A$1:'Sheet3'!$K$222,MATCH("Purple",Sheet3!$A$1:$K$1,0),FALSE)*4,IF(VLOOKUP($O39,Sheet3!$A$1:'Sheet3'!$K$222,MATCH("Green",Sheet3!$A$1:$K$1,0),FALSE)&gt;0,VLOOKUP($O39,Sheet3!$A$1:'Sheet3'!$K$222,MATCH("Green",Sheet3!$A$1:$K$1,0),FALSE)*2,IF(VLOOKUP($O39,Sheet3!$A$1:'Sheet3'!$K$222,MATCH("White",Sheet3!$A$1:$K$1,0),FALSE)&gt;0,VLOOKUP($O39,Sheet3!$A$1:'Sheet3'!$K$222,MATCH("White",Sheet3!$A$1:$K$1,0),FALSE),IF(VLOOKUP($O39,Sheet3!$A$1:'Sheet3'!$K$222,MATCH("Yellow",Sheet3!$A$1:$K$1,0),FALSE)&gt;0,VLOOKUP($O39,Sheet3!$A$1:'Sheet3'!$K$222,MATCH("Yellow",Sheet3!$A$1:$K$1,0),FALSE)*5,0))))),0)),0)</f>
        <v>0</v>
      </c>
      <c r="AH39">
        <f>VLOOKUP($D39,Sheet3!$A$1:'Sheet3'!$K$222,4,FALSE)</f>
        <v>0</v>
      </c>
      <c r="AI39">
        <f>VLOOKUP($D39,Sheet3!$A$1:'Sheet3'!$K$222,5,FALSE)</f>
        <v>0</v>
      </c>
    </row>
    <row r="40" spans="1:35" x14ac:dyDescent="0.25">
      <c r="A40" t="s">
        <v>134</v>
      </c>
      <c r="B40">
        <f>INDEX('Ingredients(Full)'!$A$1:$AA$180,MATCH(Score!$A40,'Ingredients(Full)'!$A$1:$A$180,0),MATCH(Score!B$1,'Ingredients(Full)'!$A$1:$AA$1,0))</f>
        <v>2</v>
      </c>
      <c r="C40">
        <f t="shared" si="1"/>
        <v>2</v>
      </c>
      <c r="D40" t="str">
        <f>IF(D$1&lt;=$B40,INDEX('Ingredients(Full)'!$A$1:$AA$180,MATCH(Score!$A40,'Ingredients(Full)'!$A$1:$A$180,0),MATCH(Score!D$1,'Ingredients(Full)'!$A$1:$AA$1,0)),"")</f>
        <v>Mk 1 A/KT Stun Gun</v>
      </c>
      <c r="E40" t="str">
        <f>IF(E$1&lt;=$B40,INDEX('Ingredients(Full)'!$A$1:$AA$140,MATCH(Score!$A40,'Ingredients(Full)'!$A$1:$A$140,0),MATCH(Score!E$1,'Ingredients(Full)'!$A$1:$AA$1,0)),"")</f>
        <v>Mk 1 Arakyd Droid Caller</v>
      </c>
      <c r="F40" t="str">
        <f>IF(F$1&lt;=$B40,INDEX('Ingredients(Full)'!$A$1:$AA$140,MATCH(Score!$A40,'Ingredients(Full)'!$A$1:$A$140,0),MATCH(Score!F$1,'Ingredients(Full)'!$A$1:$AA$1,0)),"")</f>
        <v/>
      </c>
      <c r="G40" t="str">
        <f>IF(G$1&lt;=$B40,INDEX('Ingredients(Full)'!$A$1:$AA$140,MATCH(Score!$A40,'Ingredients(Full)'!$A$1:$A$140,0),MATCH(Score!G$1,'Ingredients(Full)'!$A$1:$AA$1,0)),"")</f>
        <v/>
      </c>
      <c r="H40" t="str">
        <f>IF(H$1&lt;=$B40,INDEX('Ingredients(Full)'!$A$1:$AA$140,MATCH(Score!$A40,'Ingredients(Full)'!$A$1:$A$140,0),MATCH(Score!H$1,'Ingredients(Full)'!$A$1:$AA$1,0)),"")</f>
        <v/>
      </c>
      <c r="I40" t="str">
        <f>IF(I$1&lt;=$B40,INDEX('Ingredients(Full)'!$A$1:$AA$140,MATCH(Score!$A40,'Ingredients(Full)'!$A$1:$A$140,0),MATCH(Score!I$1,'Ingredients(Full)'!$A$1:$AA$1,0)),"")</f>
        <v/>
      </c>
      <c r="J40" t="str">
        <f>IF(J$1&lt;=$B40,INDEX('Ingredients(Full)'!$A$1:$AA$140,MATCH(Score!$A40,'Ingredients(Full)'!$A$1:$A$140,0),MATCH(Score!J$1,'Ingredients(Full)'!$A$1:$AA$1,0)),"")</f>
        <v/>
      </c>
      <c r="K40" t="str">
        <f>IF(K$1&lt;=$B40,INDEX('Ingredients(Full)'!$A$1:$AA$140,MATCH(Score!$A40,'Ingredients(Full)'!$A$1:$A$140,0),MATCH(Score!K$1,'Ingredients(Full)'!$A$1:$AA$1,0)),"")</f>
        <v/>
      </c>
      <c r="L40" t="str">
        <f>IF(L$1&lt;=$B40,INDEX('Ingredients(Full)'!$A$1:$AA$140,MATCH(Score!$A40,'Ingredients(Full)'!$A$1:$A$140,0),MATCH(Score!L$1,'Ingredients(Full)'!$A$1:$AA$1,0)),"")</f>
        <v/>
      </c>
      <c r="M40" t="str">
        <f>IF(M$1&lt;=$B40,INDEX('Ingredients(Full)'!$A$1:$AA$140,MATCH(Score!$A40,'Ingredients(Full)'!$A$1:$A$140,0),MATCH(Score!M$1,'Ingredients(Full)'!$A$1:$AA$1,0)),"")</f>
        <v/>
      </c>
      <c r="N40" t="str">
        <f>IF(N$1&lt;=$B40,INDEX('Ingredients(Full)'!$A$1:$AA$140,MATCH(Score!$A40,'Ingredients(Full)'!$A$1:$A$140,0),MATCH(Score!N$1,'Ingredients(Full)'!$A$1:$AA$1,0)),"")</f>
        <v/>
      </c>
      <c r="O40" t="str">
        <f>IF(O$1&lt;=$B40,INDEX('Ingredients(Full)'!$A$1:$AA$140,MATCH(Score!$A40,'Ingredients(Full)'!$A$1:$A$140,0),MATCH(Score!O$1,'Ingredients(Full)'!$A$1:$AA$1,0)),"")</f>
        <v/>
      </c>
      <c r="P40">
        <f>IF(VALUE(RIGHT(P$1,LEN(P$1)-1))&lt;=$B40,INDEX('Ingredients(Full)'!$A$1:$AA$140,MATCH(Score!$A40,'Ingredients(Full)'!$A$1:$A$140,0),MATCH(Score!P$1,'Ingredients(Full)'!$A$1:$AA$1,0)),"")</f>
        <v>1</v>
      </c>
      <c r="Q40">
        <f>IF(VALUE(RIGHT(Q$1,LEN(Q$1)-1))&lt;=$B40,INDEX('Ingredients(Full)'!$A$1:$AA$140,MATCH(Score!$A40,'Ingredients(Full)'!$A$1:$A$140,0),MATCH(Score!Q$1,'Ingredients(Full)'!$A$1:$AA$1,0)),"")</f>
        <v>1</v>
      </c>
      <c r="R40" t="str">
        <f>IF(VALUE(RIGHT(R$1,LEN(R$1)-1))&lt;=$B40,INDEX('Ingredients(Full)'!$A$1:$AA$140,MATCH(Score!$A40,'Ingredients(Full)'!$A$1:$A$140,0),MATCH(Score!R$1,'Ingredients(Full)'!$A$1:$AA$1,0)),"")</f>
        <v/>
      </c>
      <c r="S40" t="str">
        <f>IF(VALUE(RIGHT(S$1,LEN(S$1)-1))&lt;=$B40,INDEX('Ingredients(Full)'!$A$1:$AA$140,MATCH(Score!$A40,'Ingredients(Full)'!$A$1:$A$140,0),MATCH(Score!S$1,'Ingredients(Full)'!$A$1:$AA$1,0)),"")</f>
        <v/>
      </c>
      <c r="T40" t="str">
        <f>IF(VALUE(RIGHT(T$1,LEN(T$1)-1))&lt;=$B40,INDEX('Ingredients(Full)'!$A$1:$AA$140,MATCH(Score!$A40,'Ingredients(Full)'!$A$1:$A$140,0),MATCH(Score!T$1,'Ingredients(Full)'!$A$1:$AA$1,0)),"")</f>
        <v/>
      </c>
      <c r="U40" t="str">
        <f>IF(VALUE(RIGHT(U$1,LEN(U$1)-1))&lt;=$B40,INDEX('Ingredients(Full)'!$A$1:$AA$140,MATCH(Score!$A40,'Ingredients(Full)'!$A$1:$A$140,0),MATCH(Score!U$1,'Ingredients(Full)'!$A$1:$AA$1,0)),"")</f>
        <v/>
      </c>
      <c r="V40" t="str">
        <f>IF(VALUE(RIGHT(V$1,LEN(V$1)-1))&lt;=$B40,INDEX('Ingredients(Full)'!$A$1:$AA$140,MATCH(Score!$A40,'Ingredients(Full)'!$A$1:$A$140,0),MATCH(Score!V$1,'Ingredients(Full)'!$A$1:$AA$1,0)),"")</f>
        <v/>
      </c>
      <c r="W40" t="str">
        <f>IF(VALUE(RIGHT(W$1,LEN(W$1)-1))&lt;=$B40,INDEX('Ingredients(Full)'!$A$1:$AA$140,MATCH(Score!$A40,'Ingredients(Full)'!$A$1:$A$140,0),MATCH(Score!W$1,'Ingredients(Full)'!$A$1:$AA$1,0)),"")</f>
        <v/>
      </c>
      <c r="X40" t="str">
        <f>IF(VALUE(RIGHT(X$1,LEN(X$1)-1))&lt;=$B40,INDEX('Ingredients(Full)'!$A$1:$AA$140,MATCH(Score!$A40,'Ingredients(Full)'!$A$1:$A$140,0),MATCH(Score!X$1,'Ingredients(Full)'!$A$1:$AA$1,0)),"")</f>
        <v/>
      </c>
      <c r="Y40" t="str">
        <f>IF(VALUE(RIGHT(Y$1,LEN(Y$1)-1))&lt;=$B40,INDEX('Ingredients(Full)'!$A$1:$AA$140,MATCH(Score!$A40,'Ingredients(Full)'!$A$1:$A$140,0),MATCH(Score!Y$1,'Ingredients(Full)'!$A$1:$AA$1,0)),"")</f>
        <v/>
      </c>
      <c r="Z40" t="str">
        <f>IF(VALUE(RIGHT(Z$1,LEN(Z$1)-1))&lt;=$B40,INDEX('Ingredients(Full)'!$A$1:$AA$140,MATCH(Score!$A40,'Ingredients(Full)'!$A$1:$A$140,0),MATCH(Score!Z$1,'Ingredients(Full)'!$A$1:$AA$1,0)),"")</f>
        <v/>
      </c>
      <c r="AA40" t="str">
        <f>IF(VALUE(RIGHT(AA$1,LEN(AA$1)-1))&lt;=$B40,INDEX('Ingredients(Full)'!$A$1:$AA$140,MATCH(Score!$A40,'Ingredients(Full)'!$A$1:$A$140,0),MATCH(Score!AA$1,'Ingredients(Full)'!$A$1:$AA$1,0)),"")</f>
        <v/>
      </c>
      <c r="AB40">
        <f>IFERROR(IF(VLOOKUP($D40,Sheet3!$A$1:'Sheet3'!$K$222,MATCH("Challenge",Sheet3!$A$1:'Sheet3'!$K$1,0),FALSE)&gt;=1,IFERROR(IF(VLOOKUP($D40,Sheet3!$A$1:'Sheet3'!$K$222,MATCH("Blue",Sheet3!$A$1:$K$1,0),FALSE)&gt;0,VLOOKUP($D40,Sheet3!$A$1:'Sheet3'!$K$222,MATCH("Blue",Sheet3!$A$1:$K$1,0),FALSE)*3,IF(VLOOKUP($D40,Sheet3!$A$1:'Sheet3'!$K$222,MATCH("Purple",Sheet3!$A$1:$K$1,0),FALSE)&gt;0,VLOOKUP($D40,Sheet3!$A$1:'Sheet3'!$K$222,MATCH("Purple",Sheet3!$A$1:$K$1,0),FALSE)*4,IF(VLOOKUP($D40,Sheet3!$A$1:'Sheet3'!$K$222,MATCH("Green",Sheet3!$A$1:$K$1,0),FALSE)&gt;0,VLOOKUP($D40,Sheet3!$A$1:'Sheet3'!$K$222,MATCH("Green",Sheet3!$A$1:$K$1,0),FALSE)*2,IF(VLOOKUP($D40,Sheet3!$A$1:'Sheet3'!$K$222,MATCH("White",Sheet3!$A$1:$K$1,0),FALSE)&gt;0,VLOOKUP($D40,Sheet3!$A$1:'Sheet3'!$K$222,MATCH("White",Sheet3!$A$1:$K$1,0),FALSE),IF(VLOOKUP($D40,Sheet3!$A$1:'Sheet3'!$K$222,MATCH("Yellow",Sheet3!$A$1:$K$1,0),FALSE)&gt;0,VLOOKUP($D40,Sheet3!$A$1:'Sheet3'!$K$222,MATCH("Yellow",Sheet3!$A$1:$K$1,0),FALSE)*2.5,0))))),0)/VLOOKUP($D40,Sheet3!$A$1:'Sheet3'!$K$222,MATCH("Challenge",Sheet3!$A$1:'Sheet3'!$K$1,0),FALSE),IFERROR(IF(VLOOKUP($D40,Sheet3!$A$1:'Sheet3'!$K$222,MATCH("Blue",Sheet3!$A$1:$K$1,0),FALSE)&gt;0,VLOOKUP($D40,Sheet3!$A$1:'Sheet3'!$K$222,MATCH("Blue",Sheet3!$A$1:$K$1,0),FALSE)*3,IF(VLOOKUP($D40,Sheet3!$A$1:'Sheet3'!$K$222,MATCH("Purple",Sheet3!$A$1:$K$1,0),FALSE)&gt;0,VLOOKUP($D40,Sheet3!$A$1:'Sheet3'!$K$222,MATCH("Purple",Sheet3!$A$1:$K$1,0),FALSE)*4,IF(VLOOKUP($D40,Sheet3!$A$1:'Sheet3'!$K$222,MATCH("Green",Sheet3!$A$1:$K$1,0),FALSE)&gt;0,VLOOKUP($D40,Sheet3!$A$1:'Sheet3'!$K$222,MATCH("Green",Sheet3!$A$1:$K$1,0),FALSE)*2,IF(VLOOKUP($D40,Sheet3!$A$1:'Sheet3'!$K$222,MATCH("White",Sheet3!$A$1:$K$1,0),FALSE)&gt;0,VLOOKUP($D40,Sheet3!$A$1:'Sheet3'!$K$222,MATCH("White",Sheet3!$A$1:$K$1,0),FALSE),IF(VLOOKUP($D40,Sheet3!$A$1:'Sheet3'!$K$222,MATCH("Yellow",Sheet3!$A$1:$K$1,0),FALSE)&gt;0,VLOOKUP($D40,Sheet3!$A$1:'Sheet3'!$K$222,MATCH("Yellow",Sheet3!$A$1:$K$1,0),FALSE)*2.5,0))))),0)),0)+IFERROR(IF(VLOOKUP($E40,Sheet3!$A$1:'Sheet3'!$K$222,MATCH("Challenge",Sheet3!$A$1:'Sheet3'!$K$1,0),FALSE)&gt;=1,IFERROR(IF(VLOOKUP($E40,Sheet3!$A$1:'Sheet3'!$K$222,MATCH("Blue",Sheet3!$A$1:$K$1,0),FALSE)&gt;0,VLOOKUP($E40,Sheet3!$A$1:'Sheet3'!$K$222,MATCH("Blue",Sheet3!$A$1:$K$1,0),FALSE)*3,IF(VLOOKUP($E40,Sheet3!$A$1:'Sheet3'!$K$222,MATCH("Purple",Sheet3!$A$1:$K$1,0),FALSE)&gt;0,VLOOKUP($E40,Sheet3!$A$1:'Sheet3'!$K$222,MATCH("Purple",Sheet3!$A$1:$K$1,0),FALSE)*4,IF(VLOOKUP($E40,Sheet3!$A$1:'Sheet3'!$K$222,MATCH("Green",Sheet3!$A$1:$K$1,0),FALSE)&gt;0,VLOOKUP($E40,Sheet3!$A$1:'Sheet3'!$K$222,MATCH("Green",Sheet3!$A$1:$K$1,0),FALSE)*2,IF(VLOOKUP($E40,Sheet3!$A$1:'Sheet3'!$K$222,MATCH("White",Sheet3!$A$1:$K$1,0),FALSE)&gt;0,VLOOKUP($E40,Sheet3!$A$1:'Sheet3'!$K$222,MATCH("White",Sheet3!$A$1:$K$1,0),FALSE),IF(VLOOKUP($E40,Sheet3!$A$1:'Sheet3'!$K$222,MATCH("Yellow",Sheet3!$A$1:$K$1,0),FALSE)&gt;0,VLOOKUP($E40,Sheet3!$A$1:'Sheet3'!$K$222,MATCH("Yellow",Sheet3!$A$1:$K$1,0),FALSE)*2.5,0))))),0)/VLOOKUP($E40,Sheet3!$A$1:'Sheet3'!$K$222,MATCH("Challenge",Sheet3!$A$1:'Sheet3'!$K$1,0),FALSE),IFERROR(IF(VLOOKUP($E40,Sheet3!$A$1:'Sheet3'!$K$222,MATCH("Blue",Sheet3!$A$1:$K$1,0),FALSE)&gt;0,VLOOKUP($E40,Sheet3!$A$1:'Sheet3'!$K$222,MATCH("Blue",Sheet3!$A$1:$K$1,0),FALSE)*3,IF(VLOOKUP($E40,Sheet3!$A$1:'Sheet3'!$K$222,MATCH("Purple",Sheet3!$A$1:$K$1,0),FALSE)&gt;0,VLOOKUP($E40,Sheet3!$A$1:'Sheet3'!$K$222,MATCH("Purple",Sheet3!$A$1:$K$1,0),FALSE)*4,IF(VLOOKUP($E40,Sheet3!$A$1:'Sheet3'!$K$222,MATCH("Green",Sheet3!$A$1:$K$1,0),FALSE)&gt;0,VLOOKUP($E40,Sheet3!$A$1:'Sheet3'!$K$222,MATCH("Green",Sheet3!$A$1:$K$1,0),FALSE)*2,IF(VLOOKUP($E40,Sheet3!$A$1:'Sheet3'!$K$222,MATCH("White",Sheet3!$A$1:$K$1,0),FALSE)&gt;0,VLOOKUP($E40,Sheet3!$A$1:'Sheet3'!$K$222,MATCH("White",Sheet3!$A$1:$K$1,0),FALSE),IF(VLOOKUP($E40,Sheet3!$A$1:'Sheet3'!$K$222,MATCH("Yellow",Sheet3!$A$1:$K$1,0),FALSE)&gt;0,VLOOKUP($E40,Sheet3!$A$1:'Sheet3'!$K$222,MATCH("Yellow",Sheet3!$A$1:$K$1,0),FALSE)*2.5,0))))),0)),0)</f>
        <v>2</v>
      </c>
      <c r="AC40">
        <f>IFERROR(IF(VLOOKUP($F40,Sheet3!$A$1:'Sheet3'!$K$222,MATCH("Challenge",Sheet3!$A$1:'Sheet3'!$K$1,0),FALSE)&gt;=1,IFERROR(IF(VLOOKUP($F40,Sheet3!$A$1:'Sheet3'!$K$222,MATCH("Blue",Sheet3!$A$1:$K$1,0),FALSE)&gt;0,VLOOKUP($F40,Sheet3!$A$1:'Sheet3'!$K$222,MATCH("Blue",Sheet3!$A$1:$K$1,0),FALSE)*3,IF(VLOOKUP($F40,Sheet3!$A$1:'Sheet3'!$K$222,MATCH("Purple",Sheet3!$A$1:$K$1,0),FALSE)&gt;0,VLOOKUP($F40,Sheet3!$A$1:'Sheet3'!$K$222,MATCH("Purple",Sheet3!$A$1:$K$1,0),FALSE)*4,IF(VLOOKUP($F40,Sheet3!$A$1:'Sheet3'!$K$222,MATCH("Green",Sheet3!$A$1:$K$1,0),FALSE)&gt;0,VLOOKUP($F40,Sheet3!$A$1:'Sheet3'!$K$222,MATCH("Green",Sheet3!$A$1:$K$1,0),FALSE)*2,IF(VLOOKUP($F40,Sheet3!$A$1:'Sheet3'!$K$222,MATCH("White",Sheet3!$A$1:$K$1,0),FALSE)&gt;0,VLOOKUP($F40,Sheet3!$A$1:'Sheet3'!$K$222,MATCH("White",Sheet3!$A$1:$K$1,0),FALSE),IF(VLOOKUP($F40,Sheet3!$A$1:'Sheet3'!$K$222,MATCH("Yellow",Sheet3!$A$1:$K$1,0),FALSE)&gt;0,VLOOKUP($F40,Sheet3!$A$1:'Sheet3'!$K$222,MATCH("Yellow",Sheet3!$A$1:$K$1,0),FALSE)*5,0))))),0)/VLOOKUP($F40,Sheet3!$A$1:'Sheet3'!$K$222,MATCH("Challenge",Sheet3!$A$1:'Sheet3'!$K$1,0),FALSE),IFERROR(IF(VLOOKUP($F40,Sheet3!$A$1:'Sheet3'!$K$222,MATCH("Blue",Sheet3!$A$1:$K$1,0),FALSE)&gt;0,VLOOKUP($F40,Sheet3!$A$1:'Sheet3'!$K$222,MATCH("Blue",Sheet3!$A$1:$K$1,0),FALSE)*3,IF(VLOOKUP($F40,Sheet3!$A$1:'Sheet3'!$K$222,MATCH("Purple",Sheet3!$A$1:$K$1,0),FALSE)&gt;0,VLOOKUP($F40,Sheet3!$A$1:'Sheet3'!$K$222,MATCH("Purple",Sheet3!$A$1:$K$1,0),FALSE)*4,IF(VLOOKUP($F40,Sheet3!$A$1:'Sheet3'!$K$222,MATCH("Green",Sheet3!$A$1:$K$1,0),FALSE)&gt;0,VLOOKUP($F40,Sheet3!$A$1:'Sheet3'!$K$222,MATCH("Green",Sheet3!$A$1:$K$1,0),FALSE)*2,IF(VLOOKUP($F40,Sheet3!$A$1:'Sheet3'!$K$222,MATCH("White",Sheet3!$A$1:$K$1,0),FALSE)&gt;0,VLOOKUP($F40,Sheet3!$A$1:'Sheet3'!$K$222,MATCH("White",Sheet3!$A$1:$K$1,0),FALSE),IF(VLOOKUP($F40,Sheet3!$A$1:'Sheet3'!$K$222,MATCH("Yellow",Sheet3!$A$1:$K$1,0),FALSE)&gt;0,VLOOKUP($F40,Sheet3!$A$1:'Sheet3'!$K$222,MATCH("Yellow",Sheet3!$A$1:$K$1,0),FALSE)*5,0))))),0)),0)+IFERROR(IF(VLOOKUP($G40,Sheet3!$A$1:'Sheet3'!$K$222,MATCH("Challenge",Sheet3!$A$1:'Sheet3'!$K$1,0),FALSE)&gt;=1,IFERROR(IF(VLOOKUP($G40,Sheet3!$A$1:'Sheet3'!$K$222,MATCH("Blue",Sheet3!$A$1:$K$1,0),FALSE)&gt;0,VLOOKUP($G40,Sheet3!$A$1:'Sheet3'!$K$222,MATCH("Blue",Sheet3!$A$1:$K$1,0),FALSE)*3,IF(VLOOKUP($G40,Sheet3!$A$1:'Sheet3'!$K$222,MATCH("Purple",Sheet3!$A$1:$K$1,0),FALSE)&gt;0,VLOOKUP($G40,Sheet3!$A$1:'Sheet3'!$K$222,MATCH("Purple",Sheet3!$A$1:$K$1,0),FALSE)*4,IF(VLOOKUP($G40,Sheet3!$A$1:'Sheet3'!$K$222,MATCH("Green",Sheet3!$A$1:$K$1,0),FALSE)&gt;0,VLOOKUP($G40,Sheet3!$A$1:'Sheet3'!$K$222,MATCH("Green",Sheet3!$A$1:$K$1,0),FALSE)*2,IF(VLOOKUP($G40,Sheet3!$A$1:'Sheet3'!$K$222,MATCH("White",Sheet3!$A$1:$K$1,0),FALSE)&gt;0,VLOOKUP($G40,Sheet3!$A$1:'Sheet3'!$K$222,MATCH("White",Sheet3!$A$1:$K$1,0),FALSE),IF(VLOOKUP($G40,Sheet3!$A$1:'Sheet3'!$K$222,MATCH("Yellow",Sheet3!$A$1:$K$1,0),FALSE)&gt;0,VLOOKUP($G40,Sheet3!$A$1:'Sheet3'!$K$222,MATCH("Yellow",Sheet3!$A$1:$K$1,0),FALSE)*5,0))))),0)/VLOOKUP($G40,Sheet3!$A$1:'Sheet3'!$K$222,MATCH("Challenge",Sheet3!$A$1:'Sheet3'!$K$1,0),FALSE),IFERROR(IF(VLOOKUP($G40,Sheet3!$A$1:'Sheet3'!$K$222,MATCH("Blue",Sheet3!$A$1:$K$1,0),FALSE)&gt;0,VLOOKUP($G40,Sheet3!$A$1:'Sheet3'!$K$222,MATCH("Blue",Sheet3!$A$1:$K$1,0),FALSE)*3,IF(VLOOKUP($G40,Sheet3!$A$1:'Sheet3'!$K$222,MATCH("Purple",Sheet3!$A$1:$K$1,0),FALSE)&gt;0,VLOOKUP($G40,Sheet3!$A$1:'Sheet3'!$K$222,MATCH("Purple",Sheet3!$A$1:$K$1,0),FALSE)*4,IF(VLOOKUP($G40,Sheet3!$A$1:'Sheet3'!$K$222,MATCH("Green",Sheet3!$A$1:$K$1,0),FALSE)&gt;0,VLOOKUP($G40,Sheet3!$A$1:'Sheet3'!$K$222,MATCH("Green",Sheet3!$A$1:$K$1,0),FALSE)*2,IF(VLOOKUP($G40,Sheet3!$A$1:'Sheet3'!$K$222,MATCH("White",Sheet3!$A$1:$K$1,0),FALSE)&gt;0,VLOOKUP($G40,Sheet3!$A$1:'Sheet3'!$K$222,MATCH("White",Sheet3!$A$1:$K$1,0),FALSE),IF(VLOOKUP($G40,Sheet3!$A$1:'Sheet3'!$K$222,MATCH("Yellow",Sheet3!$A$1:$K$1,0),FALSE)&gt;0,VLOOKUP($G40,Sheet3!$A$1:'Sheet3'!$K$222,MATCH("Yellow",Sheet3!$A$1:$K$1,0),FALSE)*5,0))))),0)),0)</f>
        <v>0</v>
      </c>
      <c r="AD40">
        <f>IFERROR(IF(VLOOKUP($H40,Sheet3!$A$1:'Sheet3'!$K$222,MATCH("Challenge",Sheet3!$A$1:'Sheet3'!$K$1,0),FALSE)&gt;=1,IFERROR(IF(VLOOKUP($H40,Sheet3!$A$1:'Sheet3'!$K$222,MATCH("Blue",Sheet3!$A$1:$K$1,0),FALSE)&gt;0,VLOOKUP($H40,Sheet3!$A$1:'Sheet3'!$K$222,MATCH("Blue",Sheet3!$A$1:$K$1,0),FALSE)*3,IF(VLOOKUP($H40,Sheet3!$A$1:'Sheet3'!$K$222,MATCH("Purple",Sheet3!$A$1:$K$1,0),FALSE)&gt;0,VLOOKUP($H40,Sheet3!$A$1:'Sheet3'!$K$222,MATCH("Purple",Sheet3!$A$1:$K$1,0),FALSE)*4,IF(VLOOKUP($H40,Sheet3!$A$1:'Sheet3'!$K$222,MATCH("Green",Sheet3!$A$1:$K$1,0),FALSE)&gt;0,VLOOKUP($H40,Sheet3!$A$1:'Sheet3'!$K$222,MATCH("Green",Sheet3!$A$1:$K$1,0),FALSE)*2,IF(VLOOKUP($H40,Sheet3!$A$1:'Sheet3'!$K$222,MATCH("White",Sheet3!$A$1:$K$1,0),FALSE)&gt;0,VLOOKUP($H40,Sheet3!$A$1:'Sheet3'!$K$222,MATCH("White",Sheet3!$A$1:$K$1,0),FALSE),IF(VLOOKUP($H40,Sheet3!$A$1:'Sheet3'!$K$222,MATCH("Yellow",Sheet3!$A$1:$K$1,0),FALSE)&gt;0,VLOOKUP($H40,Sheet3!$A$1:'Sheet3'!$K$222,MATCH("Yellow",Sheet3!$A$1:$K$1,0),FALSE)*5,0))))),0)/VLOOKUP($H40,Sheet3!$A$1:'Sheet3'!$K$222,MATCH("Challenge",Sheet3!$A$1:'Sheet3'!$K$1,0),FALSE),IFERROR(IF(VLOOKUP($H40,Sheet3!$A$1:'Sheet3'!$K$222,MATCH("Blue",Sheet3!$A$1:$K$1,0),FALSE)&gt;0,VLOOKUP($H40,Sheet3!$A$1:'Sheet3'!$K$222,MATCH("Blue",Sheet3!$A$1:$K$1,0),FALSE)*3,IF(VLOOKUP($H40,Sheet3!$A$1:'Sheet3'!$K$222,MATCH("Purple",Sheet3!$A$1:$K$1,0),FALSE)&gt;0,VLOOKUP($H40,Sheet3!$A$1:'Sheet3'!$K$222,MATCH("Purple",Sheet3!$A$1:$K$1,0),FALSE)*4,IF(VLOOKUP($H40,Sheet3!$A$1:'Sheet3'!$K$222,MATCH("Green",Sheet3!$A$1:$K$1,0),FALSE)&gt;0,VLOOKUP($H40,Sheet3!$A$1:'Sheet3'!$K$222,MATCH("Green",Sheet3!$A$1:$K$1,0),FALSE)*2,IF(VLOOKUP($H40,Sheet3!$A$1:'Sheet3'!$K$222,MATCH("White",Sheet3!$A$1:$K$1,0),FALSE)&gt;0,VLOOKUP($H40,Sheet3!$A$1:'Sheet3'!$K$222,MATCH("White",Sheet3!$A$1:$K$1,0),FALSE),IF(VLOOKUP($H40,Sheet3!$A$1:'Sheet3'!$K$222,MATCH("Yellow",Sheet3!$A$1:$K$1,0),FALSE)&gt;0,VLOOKUP($H40,Sheet3!$A$1:'Sheet3'!$K$222,MATCH("Yellow",Sheet3!$A$1:$K$1,0),FALSE)*5,0))))),0)),0)+IFERROR(IF(VLOOKUP($I40,Sheet3!$A$1:'Sheet3'!$K$222,MATCH("Challenge",Sheet3!$A$1:'Sheet3'!$K$1,0),FALSE)&gt;=1,IFERROR(IF(VLOOKUP($I40,Sheet3!$A$1:'Sheet3'!$K$222,MATCH("Blue",Sheet3!$A$1:$K$1,0),FALSE)&gt;0,VLOOKUP($I40,Sheet3!$A$1:'Sheet3'!$K$222,MATCH("Blue",Sheet3!$A$1:$K$1,0),FALSE)*3,IF(VLOOKUP($I40,Sheet3!$A$1:'Sheet3'!$K$222,MATCH("Purple",Sheet3!$A$1:$K$1,0),FALSE)&gt;0,VLOOKUP($I40,Sheet3!$A$1:'Sheet3'!$K$222,MATCH("Purple",Sheet3!$A$1:$K$1,0),FALSE)*4,IF(VLOOKUP($I40,Sheet3!$A$1:'Sheet3'!$K$222,MATCH("Green",Sheet3!$A$1:$K$1,0),FALSE)&gt;0,VLOOKUP($I40,Sheet3!$A$1:'Sheet3'!$K$222,MATCH("Green",Sheet3!$A$1:$K$1,0),FALSE)*2,IF(VLOOKUP($I40,Sheet3!$A$1:'Sheet3'!$K$222,MATCH("White",Sheet3!$A$1:$K$1,0),FALSE)&gt;0,VLOOKUP($I40,Sheet3!$A$1:'Sheet3'!$K$222,MATCH("White",Sheet3!$A$1:$K$1,0),FALSE),IF(VLOOKUP($I40,Sheet3!$A$1:'Sheet3'!$K$222,MATCH("Yellow",Sheet3!$A$1:$K$1,0),FALSE)&gt;0,VLOOKUP($I40,Sheet3!$A$1:'Sheet3'!$K$222,MATCH("Yellow",Sheet3!$A$1:$K$1,0),FALSE)*5,0))))),0)/VLOOKUP($I40,Sheet3!$A$1:'Sheet3'!$K$222,MATCH("Challenge",Sheet3!$A$1:'Sheet3'!$K$1,0),FALSE),IFERROR(IF(VLOOKUP($I40,Sheet3!$A$1:'Sheet3'!$K$222,MATCH("Blue",Sheet3!$A$1:$K$1,0),FALSE)&gt;0,VLOOKUP($I40,Sheet3!$A$1:'Sheet3'!$K$222,MATCH("Blue",Sheet3!$A$1:$K$1,0),FALSE)*3,IF(VLOOKUP($I40,Sheet3!$A$1:'Sheet3'!$K$222,MATCH("Purple",Sheet3!$A$1:$K$1,0),FALSE)&gt;0,VLOOKUP($I40,Sheet3!$A$1:'Sheet3'!$K$222,MATCH("Purple",Sheet3!$A$1:$K$1,0),FALSE)*4,IF(VLOOKUP($I40,Sheet3!$A$1:'Sheet3'!$K$222,MATCH("Green",Sheet3!$A$1:$K$1,0),FALSE)&gt;0,VLOOKUP($I40,Sheet3!$A$1:'Sheet3'!$K$222,MATCH("Green",Sheet3!$A$1:$K$1,0),FALSE)*2,IF(VLOOKUP($I40,Sheet3!$A$1:'Sheet3'!$K$222,MATCH("White",Sheet3!$A$1:$K$1,0),FALSE)&gt;0,VLOOKUP($I40,Sheet3!$A$1:'Sheet3'!$K$222,MATCH("White",Sheet3!$A$1:$K$1,0),FALSE),IF(VLOOKUP($I40,Sheet3!$A$1:'Sheet3'!$K$222,MATCH("Yellow",Sheet3!$A$1:$K$1,0),FALSE)&gt;0,VLOOKUP($I40,Sheet3!$A$1:'Sheet3'!$K$222,MATCH("Yellow",Sheet3!$A$1:$K$1,0),FALSE)*5,0))))),0)),0)</f>
        <v>0</v>
      </c>
      <c r="AE40">
        <f>IFERROR(IF(VLOOKUP($J40,Sheet3!$A$1:'Sheet3'!$K$222,MATCH("Challenge",Sheet3!$A$1:'Sheet3'!$K$1,0),FALSE)&gt;=1,IFERROR(IF(VLOOKUP($J40,Sheet3!$A$1:'Sheet3'!$K$222,MATCH("Blue",Sheet3!$A$1:$K$1,0),FALSE)&gt;0,VLOOKUP($J40,Sheet3!$A$1:'Sheet3'!$K$222,MATCH("Blue",Sheet3!$A$1:$K$1,0),FALSE)*3,IF(VLOOKUP($J40,Sheet3!$A$1:'Sheet3'!$K$222,MATCH("Purple",Sheet3!$A$1:$K$1,0),FALSE)&gt;0,VLOOKUP($J40,Sheet3!$A$1:'Sheet3'!$K$222,MATCH("Purple",Sheet3!$A$1:$K$1,0),FALSE)*4,IF(VLOOKUP($J40,Sheet3!$A$1:'Sheet3'!$K$222,MATCH("Green",Sheet3!$A$1:$K$1,0),FALSE)&gt;0,VLOOKUP($J40,Sheet3!$A$1:'Sheet3'!$K$222,MATCH("Green",Sheet3!$A$1:$K$1,0),FALSE)*2,IF(VLOOKUP($J40,Sheet3!$A$1:'Sheet3'!$K$222,MATCH("White",Sheet3!$A$1:$K$1,0),FALSE)&gt;0,VLOOKUP($J40,Sheet3!$A$1:'Sheet3'!$K$222,MATCH("White",Sheet3!$A$1:$K$1,0),FALSE),IF(VLOOKUP($J40,Sheet3!$A$1:'Sheet3'!$K$222,MATCH("Yellow",Sheet3!$A$1:$K$1,0),FALSE)&gt;0,VLOOKUP($J40,Sheet3!$A$1:'Sheet3'!$K$222,MATCH("Yellow",Sheet3!$A$1:$K$1,0),FALSE)*5,0))))),0)/VLOOKUP($J40,Sheet3!$A$1:'Sheet3'!$K$222,MATCH("Challenge",Sheet3!$A$1:'Sheet3'!$K$1,0),FALSE),IFERROR(IF(VLOOKUP($J40,Sheet3!$A$1:'Sheet3'!$K$222,MATCH("Blue",Sheet3!$A$1:$K$1,0),FALSE)&gt;0,VLOOKUP($J40,Sheet3!$A$1:'Sheet3'!$K$222,MATCH("Blue",Sheet3!$A$1:$K$1,0),FALSE)*3,IF(VLOOKUP($J40,Sheet3!$A$1:'Sheet3'!$K$222,MATCH("Purple",Sheet3!$A$1:$K$1,0),FALSE)&gt;0,VLOOKUP($J40,Sheet3!$A$1:'Sheet3'!$K$222,MATCH("Purple",Sheet3!$A$1:$K$1,0),FALSE)*4,IF(VLOOKUP($J40,Sheet3!$A$1:'Sheet3'!$K$222,MATCH("Green",Sheet3!$A$1:$K$1,0),FALSE)&gt;0,VLOOKUP($J40,Sheet3!$A$1:'Sheet3'!$K$222,MATCH("Green",Sheet3!$A$1:$K$1,0),FALSE)*2,IF(VLOOKUP($J40,Sheet3!$A$1:'Sheet3'!$K$222,MATCH("White",Sheet3!$A$1:$K$1,0),FALSE)&gt;0,VLOOKUP($J40,Sheet3!$A$1:'Sheet3'!$K$222,MATCH("White",Sheet3!$A$1:$K$1,0),FALSE),IF(VLOOKUP($J40,Sheet3!$A$1:'Sheet3'!$K$222,MATCH("Yellow",Sheet3!$A$1:$K$1,0),FALSE)&gt;0,VLOOKUP($J40,Sheet3!$A$1:'Sheet3'!$K$222,MATCH("Yellow",Sheet3!$A$1:$K$1,0),FALSE)*5,0))))),0)),0)+IFERROR(IF(VLOOKUP($K40,Sheet3!$A$1:'Sheet3'!$K$222,MATCH("Challenge",Sheet3!$A$1:'Sheet3'!$K$1,0),FALSE)&gt;=1,IFERROR(IF(VLOOKUP($K40,Sheet3!$A$1:'Sheet3'!$K$222,MATCH("Blue",Sheet3!$A$1:$K$1,0),FALSE)&gt;0,VLOOKUP($K40,Sheet3!$A$1:'Sheet3'!$K$222,MATCH("Blue",Sheet3!$A$1:$K$1,0),FALSE)*3,IF(VLOOKUP($K40,Sheet3!$A$1:'Sheet3'!$K$222,MATCH("Purple",Sheet3!$A$1:$K$1,0),FALSE)&gt;0,VLOOKUP($K40,Sheet3!$A$1:'Sheet3'!$K$222,MATCH("Purple",Sheet3!$A$1:$K$1,0),FALSE)*4,IF(VLOOKUP($K40,Sheet3!$A$1:'Sheet3'!$K$222,MATCH("Green",Sheet3!$A$1:$K$1,0),FALSE)&gt;0,VLOOKUP($K40,Sheet3!$A$1:'Sheet3'!$K$222,MATCH("Green",Sheet3!$A$1:$K$1,0),FALSE)*2,IF(VLOOKUP($K40,Sheet3!$A$1:'Sheet3'!$K$222,MATCH("White",Sheet3!$A$1:$K$1,0),FALSE)&gt;0,VLOOKUP($K40,Sheet3!$A$1:'Sheet3'!$K$222,MATCH("White",Sheet3!$A$1:$K$1,0),FALSE),IF(VLOOKUP($K40,Sheet3!$A$1:'Sheet3'!$K$222,MATCH("Yellow",Sheet3!$A$1:$K$1,0),FALSE)&gt;0,VLOOKUP($K40,Sheet3!$A$1:'Sheet3'!$K$222,MATCH("Yellow",Sheet3!$A$1:$K$1,0),FALSE)*5,0))))),0)/VLOOKUP($K40,Sheet3!$A$1:'Sheet3'!$K$222,MATCH("Challenge",Sheet3!$A$1:'Sheet3'!$K$1,0),FALSE),IFERROR(IF(VLOOKUP($K40,Sheet3!$A$1:'Sheet3'!$K$222,MATCH("Blue",Sheet3!$A$1:$K$1,0),FALSE)&gt;0,VLOOKUP($K40,Sheet3!$A$1:'Sheet3'!$K$222,MATCH("Blue",Sheet3!$A$1:$K$1,0),FALSE)*3,IF(VLOOKUP($K40,Sheet3!$A$1:'Sheet3'!$K$222,MATCH("Purple",Sheet3!$A$1:$K$1,0),FALSE)&gt;0,VLOOKUP($K40,Sheet3!$A$1:'Sheet3'!$K$222,MATCH("Purple",Sheet3!$A$1:$K$1,0),FALSE)*4,IF(VLOOKUP($K40,Sheet3!$A$1:'Sheet3'!$K$222,MATCH("Green",Sheet3!$A$1:$K$1,0),FALSE)&gt;0,VLOOKUP($K40,Sheet3!$A$1:'Sheet3'!$K$222,MATCH("Green",Sheet3!$A$1:$K$1,0),FALSE)*2,IF(VLOOKUP($K40,Sheet3!$A$1:'Sheet3'!$K$222,MATCH("White",Sheet3!$A$1:$K$1,0),FALSE)&gt;0,VLOOKUP($K40,Sheet3!$A$1:'Sheet3'!$K$222,MATCH("White",Sheet3!$A$1:$K$1,0),FALSE),IF(VLOOKUP($K40,Sheet3!$A$1:'Sheet3'!$K$222,MATCH("Yellow",Sheet3!$A$1:$K$1,0),FALSE)&gt;0,VLOOKUP($K40,Sheet3!$A$1:'Sheet3'!$K$222,MATCH("Yellow",Sheet3!$A$1:$K$1,0),FALSE)*5,0))))),0)),0)</f>
        <v>0</v>
      </c>
      <c r="AF40">
        <f>IFERROR(IF(VLOOKUP($L40,Sheet3!$A$1:'Sheet3'!$K$222,MATCH("Challenge",Sheet3!$A$1:'Sheet3'!$K$1,0),FALSE)&gt;=1,IFERROR(IF(VLOOKUP($L40,Sheet3!$A$1:'Sheet3'!$K$222,MATCH("Blue",Sheet3!$A$1:$K$1,0),FALSE)&gt;0,VLOOKUP($L40,Sheet3!$A$1:'Sheet3'!$K$222,MATCH("Blue",Sheet3!$A$1:$K$1,0),FALSE)*3,IF(VLOOKUP($L40,Sheet3!$A$1:'Sheet3'!$K$222,MATCH("Purple",Sheet3!$A$1:$K$1,0),FALSE)&gt;0,VLOOKUP($L40,Sheet3!$A$1:'Sheet3'!$K$222,MATCH("Purple",Sheet3!$A$1:$K$1,0),FALSE)*4,IF(VLOOKUP($L40,Sheet3!$A$1:'Sheet3'!$K$222,MATCH("Green",Sheet3!$A$1:$K$1,0),FALSE)&gt;0,VLOOKUP($L40,Sheet3!$A$1:'Sheet3'!$K$222,MATCH("Green",Sheet3!$A$1:$K$1,0),FALSE)*2,IF(VLOOKUP($L40,Sheet3!$A$1:'Sheet3'!$K$222,MATCH("White",Sheet3!$A$1:$K$1,0),FALSE)&gt;0,VLOOKUP($L40,Sheet3!$A$1:'Sheet3'!$K$222,MATCH("White",Sheet3!$A$1:$K$1,0),FALSE),IF(VLOOKUP($L40,Sheet3!$A$1:'Sheet3'!$K$222,MATCH("Yellow",Sheet3!$A$1:$K$1,0),FALSE)&gt;0,VLOOKUP($L40,Sheet3!$A$1:'Sheet3'!$K$222,MATCH("Yellow",Sheet3!$A$1:$K$1,0),FALSE)*5,0))))),0)/VLOOKUP($L40,Sheet3!$A$1:'Sheet3'!$K$222,MATCH("Challenge",Sheet3!$A$1:'Sheet3'!$K$1,0),FALSE),IFERROR(IF(VLOOKUP($L40,Sheet3!$A$1:'Sheet3'!$K$222,MATCH("Blue",Sheet3!$A$1:$K$1,0),FALSE)&gt;0,VLOOKUP($L40,Sheet3!$A$1:'Sheet3'!$K$222,MATCH("Blue",Sheet3!$A$1:$K$1,0),FALSE)*3,IF(VLOOKUP($L40,Sheet3!$A$1:'Sheet3'!$K$222,MATCH("Purple",Sheet3!$A$1:$K$1,0),FALSE)&gt;0,VLOOKUP($L40,Sheet3!$A$1:'Sheet3'!$K$222,MATCH("Purple",Sheet3!$A$1:$K$1,0),FALSE)*4,IF(VLOOKUP($L40,Sheet3!$A$1:'Sheet3'!$K$222,MATCH("Green",Sheet3!$A$1:$K$1,0),FALSE)&gt;0,VLOOKUP($L40,Sheet3!$A$1:'Sheet3'!$K$222,MATCH("Green",Sheet3!$A$1:$K$1,0),FALSE)*2,IF(VLOOKUP($L40,Sheet3!$A$1:'Sheet3'!$K$222,MATCH("White",Sheet3!$A$1:$K$1,0),FALSE)&gt;0,VLOOKUP($L40,Sheet3!$A$1:'Sheet3'!$K$222,MATCH("White",Sheet3!$A$1:$K$1,0),FALSE),IF(VLOOKUP($L40,Sheet3!$A$1:'Sheet3'!$K$222,MATCH("Yellow",Sheet3!$A$1:$K$1,0),FALSE)&gt;0,VLOOKUP($L40,Sheet3!$A$1:'Sheet3'!$K$222,MATCH("Yellow",Sheet3!$A$1:$K$1,0),FALSE)*5,0))))),0)),0)+IFERROR(IF(VLOOKUP($M40,Sheet3!$A$1:'Sheet3'!$K$222,MATCH("Challenge",Sheet3!$A$1:'Sheet3'!$K$1,0),FALSE)&gt;=1,IFERROR(IF(VLOOKUP($M40,Sheet3!$A$1:'Sheet3'!$K$222,MATCH("Blue",Sheet3!$A$1:$K$1,0),FALSE)&gt;0,VLOOKUP($M40,Sheet3!$A$1:'Sheet3'!$K$222,MATCH("Blue",Sheet3!$A$1:$K$1,0),FALSE)*3,IF(VLOOKUP($M40,Sheet3!$A$1:'Sheet3'!$K$222,MATCH("Purple",Sheet3!$A$1:$K$1,0),FALSE)&gt;0,VLOOKUP($M40,Sheet3!$A$1:'Sheet3'!$K$222,MATCH("Purple",Sheet3!$A$1:$K$1,0),FALSE)*4,IF(VLOOKUP($M40,Sheet3!$A$1:'Sheet3'!$K$222,MATCH("Green",Sheet3!$A$1:$K$1,0),FALSE)&gt;0,VLOOKUP($M40,Sheet3!$A$1:'Sheet3'!$K$222,MATCH("Green",Sheet3!$A$1:$K$1,0),FALSE)*2,IF(VLOOKUP($M40,Sheet3!$A$1:'Sheet3'!$K$222,MATCH("White",Sheet3!$A$1:$K$1,0),FALSE)&gt;0,VLOOKUP($M40,Sheet3!$A$1:'Sheet3'!$K$222,MATCH("White",Sheet3!$A$1:$K$1,0),FALSE),IF(VLOOKUP($M40,Sheet3!$A$1:'Sheet3'!$K$222,MATCH("Yellow",Sheet3!$A$1:$K$1,0),FALSE)&gt;0,VLOOKUP($M40,Sheet3!$A$1:'Sheet3'!$K$222,MATCH("Yellow",Sheet3!$A$1:$K$1,0),FALSE)*5,0))))),0)/VLOOKUP($M40,Sheet3!$A$1:'Sheet3'!$K$222,MATCH("Challenge",Sheet3!$A$1:'Sheet3'!$K$1,0),FALSE),IFERROR(IF(VLOOKUP($M40,Sheet3!$A$1:'Sheet3'!$K$222,MATCH("Blue",Sheet3!$A$1:$K$1,0),FALSE)&gt;0,VLOOKUP($M40,Sheet3!$A$1:'Sheet3'!$K$222,MATCH("Blue",Sheet3!$A$1:$K$1,0),FALSE)*3,IF(VLOOKUP($M40,Sheet3!$A$1:'Sheet3'!$K$222,MATCH("Purple",Sheet3!$A$1:$K$1,0),FALSE)&gt;0,VLOOKUP($M40,Sheet3!$A$1:'Sheet3'!$K$222,MATCH("Purple",Sheet3!$A$1:$K$1,0),FALSE)*4,IF(VLOOKUP($M40,Sheet3!$A$1:'Sheet3'!$K$222,MATCH("Green",Sheet3!$A$1:$K$1,0),FALSE)&gt;0,VLOOKUP($M40,Sheet3!$A$1:'Sheet3'!$K$222,MATCH("Green",Sheet3!$A$1:$K$1,0),FALSE)*2,IF(VLOOKUP($M40,Sheet3!$A$1:'Sheet3'!$K$222,MATCH("White",Sheet3!$A$1:$K$1,0),FALSE)&gt;0,VLOOKUP($M40,Sheet3!$A$1:'Sheet3'!$K$222,MATCH("White",Sheet3!$A$1:$K$1,0),FALSE),IF(VLOOKUP($M40,Sheet3!$A$1:'Sheet3'!$K$222,MATCH("Yellow",Sheet3!$A$1:$K$1,0),FALSE)&gt;0,VLOOKUP($M40,Sheet3!$A$1:'Sheet3'!$K$222,MATCH("Yellow",Sheet3!$A$1:$K$1,0),FALSE)*5,0))))),0)),0)</f>
        <v>0</v>
      </c>
      <c r="AG40">
        <f>IFERROR(IF(VLOOKUP($N40,Sheet3!$A$1:'Sheet3'!$K$222,MATCH("Challenge",Sheet3!$A$1:'Sheet3'!$K$1,0),FALSE)&gt;=1,IFERROR(IF(VLOOKUP($N40,Sheet3!$A$1:'Sheet3'!$K$222,MATCH("Blue",Sheet3!$A$1:$K$1,0),FALSE)&gt;0,VLOOKUP($N40,Sheet3!$A$1:'Sheet3'!$K$222,MATCH("Blue",Sheet3!$A$1:$K$1,0),FALSE)*3,IF(VLOOKUP($N40,Sheet3!$A$1:'Sheet3'!$K$222,MATCH("Purple",Sheet3!$A$1:$K$1,0),FALSE)&gt;0,VLOOKUP($N40,Sheet3!$A$1:'Sheet3'!$K$222,MATCH("Purple",Sheet3!$A$1:$K$1,0),FALSE)*4,IF(VLOOKUP($N40,Sheet3!$A$1:'Sheet3'!$K$222,MATCH("Green",Sheet3!$A$1:$K$1,0),FALSE)&gt;0,VLOOKUP($N40,Sheet3!$A$1:'Sheet3'!$K$222,MATCH("Green",Sheet3!$A$1:$K$1,0),FALSE)*2,IF(VLOOKUP($N40,Sheet3!$A$1:'Sheet3'!$K$222,MATCH("White",Sheet3!$A$1:$K$1,0),FALSE)&gt;0,VLOOKUP($N40,Sheet3!$A$1:'Sheet3'!$K$222,MATCH("White",Sheet3!$A$1:$K$1,0),FALSE),IF(VLOOKUP($N40,Sheet3!$A$1:'Sheet3'!$K$222,MATCH("Yellow",Sheet3!$A$1:$K$1,0),FALSE)&gt;0,VLOOKUP($N40,Sheet3!$A$1:'Sheet3'!$K$222,MATCH("Yellow",Sheet3!$A$1:$K$1,0),FALSE)*5,0))))),0)/VLOOKUP($N40,Sheet3!$A$1:'Sheet3'!$K$222,MATCH("Challenge",Sheet3!$A$1:'Sheet3'!$K$1,0),FALSE),IFERROR(IF(VLOOKUP($N40,Sheet3!$A$1:'Sheet3'!$K$222,MATCH("Blue",Sheet3!$A$1:$K$1,0),FALSE)&gt;0,VLOOKUP($N40,Sheet3!$A$1:'Sheet3'!$K$222,MATCH("Blue",Sheet3!$A$1:$K$1,0),FALSE)*3,IF(VLOOKUP($N40,Sheet3!$A$1:'Sheet3'!$K$222,MATCH("Purple",Sheet3!$A$1:$K$1,0),FALSE)&gt;0,VLOOKUP($N40,Sheet3!$A$1:'Sheet3'!$K$222,MATCH("Purple",Sheet3!$A$1:$K$1,0),FALSE)*4,IF(VLOOKUP($N40,Sheet3!$A$1:'Sheet3'!$K$222,MATCH("Green",Sheet3!$A$1:$K$1,0),FALSE)&gt;0,VLOOKUP($N40,Sheet3!$A$1:'Sheet3'!$K$222,MATCH("Green",Sheet3!$A$1:$K$1,0),FALSE)*2,IF(VLOOKUP($N40,Sheet3!$A$1:'Sheet3'!$K$222,MATCH("White",Sheet3!$A$1:$K$1,0),FALSE)&gt;0,VLOOKUP($N40,Sheet3!$A$1:'Sheet3'!$K$222,MATCH("White",Sheet3!$A$1:$K$1,0),FALSE),IF(VLOOKUP($N40,Sheet3!$A$1:'Sheet3'!$K$222,MATCH("Yellow",Sheet3!$A$1:$K$1,0),FALSE)&gt;0,VLOOKUP($N40,Sheet3!$A$1:'Sheet3'!$K$222,MATCH("Yellow",Sheet3!$A$1:$K$1,0),FALSE)*5,0))))),0)),0)+IFERROR(IF(VLOOKUP($O40,Sheet3!$A$1:'Sheet3'!$K$222,MATCH("Challenge",Sheet3!$A$1:'Sheet3'!$K$1,0),FALSE)&gt;=1,IFERROR(IF(VLOOKUP($O40,Sheet3!$A$1:'Sheet3'!$K$222,MATCH("Blue",Sheet3!$A$1:$K$1,0),FALSE)&gt;0,VLOOKUP($O40,Sheet3!$A$1:'Sheet3'!$K$222,MATCH("Blue",Sheet3!$A$1:$K$1,0),FALSE)*3,IF(VLOOKUP($O40,Sheet3!$A$1:'Sheet3'!$K$222,MATCH("Purple",Sheet3!$A$1:$K$1,0),FALSE)&gt;0,VLOOKUP($O40,Sheet3!$A$1:'Sheet3'!$K$222,MATCH("Purple",Sheet3!$A$1:$K$1,0),FALSE)*4,IF(VLOOKUP($O40,Sheet3!$A$1:'Sheet3'!$K$222,MATCH("Green",Sheet3!$A$1:$K$1,0),FALSE)&gt;0,VLOOKUP($O40,Sheet3!$A$1:'Sheet3'!$K$222,MATCH("Green",Sheet3!$A$1:$K$1,0),FALSE)*2,IF(VLOOKUP($O40,Sheet3!$A$1:'Sheet3'!$K$222,MATCH("White",Sheet3!$A$1:$K$1,0),FALSE)&gt;0,VLOOKUP($O40,Sheet3!$A$1:'Sheet3'!$K$222,MATCH("White",Sheet3!$A$1:$K$1,0),FALSE),IF(VLOOKUP($O40,Sheet3!$A$1:'Sheet3'!$K$222,MATCH("Yellow",Sheet3!$A$1:$K$1,0),FALSE)&gt;0,VLOOKUP($O40,Sheet3!$A$1:'Sheet3'!$K$222,MATCH("Yellow",Sheet3!$A$1:$K$1,0),FALSE)*5,0))))),0)/VLOOKUP($O40,Sheet3!$A$1:'Sheet3'!$K$222,MATCH("Challenge",Sheet3!$A$1:'Sheet3'!$K$1,0),FALSE),IFERROR(IF(VLOOKUP($O40,Sheet3!$A$1:'Sheet3'!$K$222,MATCH("Blue",Sheet3!$A$1:$K$1,0),FALSE)&gt;0,VLOOKUP($O40,Sheet3!$A$1:'Sheet3'!$K$222,MATCH("Blue",Sheet3!$A$1:$K$1,0),FALSE)*3,IF(VLOOKUP($O40,Sheet3!$A$1:'Sheet3'!$K$222,MATCH("Purple",Sheet3!$A$1:$K$1,0),FALSE)&gt;0,VLOOKUP($O40,Sheet3!$A$1:'Sheet3'!$K$222,MATCH("Purple",Sheet3!$A$1:$K$1,0),FALSE)*4,IF(VLOOKUP($O40,Sheet3!$A$1:'Sheet3'!$K$222,MATCH("Green",Sheet3!$A$1:$K$1,0),FALSE)&gt;0,VLOOKUP($O40,Sheet3!$A$1:'Sheet3'!$K$222,MATCH("Green",Sheet3!$A$1:$K$1,0),FALSE)*2,IF(VLOOKUP($O40,Sheet3!$A$1:'Sheet3'!$K$222,MATCH("White",Sheet3!$A$1:$K$1,0),FALSE)&gt;0,VLOOKUP($O40,Sheet3!$A$1:'Sheet3'!$K$222,MATCH("White",Sheet3!$A$1:$K$1,0),FALSE),IF(VLOOKUP($O40,Sheet3!$A$1:'Sheet3'!$K$222,MATCH("Yellow",Sheet3!$A$1:$K$1,0),FALSE)&gt;0,VLOOKUP($O40,Sheet3!$A$1:'Sheet3'!$K$222,MATCH("Yellow",Sheet3!$A$1:$K$1,0),FALSE)*5,0))))),0)),0)</f>
        <v>0</v>
      </c>
      <c r="AH40">
        <f>VLOOKUP($D40,Sheet3!$A$1:'Sheet3'!$K$222,4,FALSE)</f>
        <v>0</v>
      </c>
      <c r="AI40">
        <f>VLOOKUP($D40,Sheet3!$A$1:'Sheet3'!$K$222,5,FALSE)</f>
        <v>0</v>
      </c>
    </row>
    <row r="41" spans="1:35" x14ac:dyDescent="0.25">
      <c r="A41" t="s">
        <v>93</v>
      </c>
      <c r="B41">
        <f>INDEX('Ingredients(Full)'!$A$1:$AA$180,MATCH(Score!$A41,'Ingredients(Full)'!$A$1:$A$180,0),MATCH(Score!B$1,'Ingredients(Full)'!$A$1:$AA$1,0))</f>
        <v>1</v>
      </c>
      <c r="C41">
        <f t="shared" si="1"/>
        <v>2</v>
      </c>
      <c r="D41" t="str">
        <f>IF(D$1&lt;=$B41,INDEX('Ingredients(Full)'!$A$1:$AA$180,MATCH(Score!$A41,'Ingredients(Full)'!$A$1:$A$180,0),MATCH(Score!D$1,'Ingredients(Full)'!$A$1:$AA$1,0)),"")</f>
        <v>Mk 2 Merr-Sonn Shield Generator</v>
      </c>
      <c r="E41" t="str">
        <f>IF(E$1&lt;=$B41,INDEX('Ingredients(Full)'!$A$1:$AA$140,MATCH(Score!$A41,'Ingredients(Full)'!$A$1:$A$140,0),MATCH(Score!E$1,'Ingredients(Full)'!$A$1:$AA$1,0)),"")</f>
        <v/>
      </c>
      <c r="F41" t="str">
        <f>IF(F$1&lt;=$B41,INDEX('Ingredients(Full)'!$A$1:$AA$140,MATCH(Score!$A41,'Ingredients(Full)'!$A$1:$A$140,0),MATCH(Score!F$1,'Ingredients(Full)'!$A$1:$AA$1,0)),"")</f>
        <v/>
      </c>
      <c r="G41" t="str">
        <f>IF(G$1&lt;=$B41,INDEX('Ingredients(Full)'!$A$1:$AA$140,MATCH(Score!$A41,'Ingredients(Full)'!$A$1:$A$140,0),MATCH(Score!G$1,'Ingredients(Full)'!$A$1:$AA$1,0)),"")</f>
        <v/>
      </c>
      <c r="H41" t="str">
        <f>IF(H$1&lt;=$B41,INDEX('Ingredients(Full)'!$A$1:$AA$140,MATCH(Score!$A41,'Ingredients(Full)'!$A$1:$A$140,0),MATCH(Score!H$1,'Ingredients(Full)'!$A$1:$AA$1,0)),"")</f>
        <v/>
      </c>
      <c r="I41" t="str">
        <f>IF(I$1&lt;=$B41,INDEX('Ingredients(Full)'!$A$1:$AA$140,MATCH(Score!$A41,'Ingredients(Full)'!$A$1:$A$140,0),MATCH(Score!I$1,'Ingredients(Full)'!$A$1:$AA$1,0)),"")</f>
        <v/>
      </c>
      <c r="J41" t="str">
        <f>IF(J$1&lt;=$B41,INDEX('Ingredients(Full)'!$A$1:$AA$140,MATCH(Score!$A41,'Ingredients(Full)'!$A$1:$A$140,0),MATCH(Score!J$1,'Ingredients(Full)'!$A$1:$AA$1,0)),"")</f>
        <v/>
      </c>
      <c r="K41" t="str">
        <f>IF(K$1&lt;=$B41,INDEX('Ingredients(Full)'!$A$1:$AA$140,MATCH(Score!$A41,'Ingredients(Full)'!$A$1:$A$140,0),MATCH(Score!K$1,'Ingredients(Full)'!$A$1:$AA$1,0)),"")</f>
        <v/>
      </c>
      <c r="L41" t="str">
        <f>IF(L$1&lt;=$B41,INDEX('Ingredients(Full)'!$A$1:$AA$140,MATCH(Score!$A41,'Ingredients(Full)'!$A$1:$A$140,0),MATCH(Score!L$1,'Ingredients(Full)'!$A$1:$AA$1,0)),"")</f>
        <v/>
      </c>
      <c r="M41" t="str">
        <f>IF(M$1&lt;=$B41,INDEX('Ingredients(Full)'!$A$1:$AA$140,MATCH(Score!$A41,'Ingredients(Full)'!$A$1:$A$140,0),MATCH(Score!M$1,'Ingredients(Full)'!$A$1:$AA$1,0)),"")</f>
        <v/>
      </c>
      <c r="N41" t="str">
        <f>IF(N$1&lt;=$B41,INDEX('Ingredients(Full)'!$A$1:$AA$140,MATCH(Score!$A41,'Ingredients(Full)'!$A$1:$A$140,0),MATCH(Score!N$1,'Ingredients(Full)'!$A$1:$AA$1,0)),"")</f>
        <v/>
      </c>
      <c r="O41" t="str">
        <f>IF(O$1&lt;=$B41,INDEX('Ingredients(Full)'!$A$1:$AA$140,MATCH(Score!$A41,'Ingredients(Full)'!$A$1:$A$140,0),MATCH(Score!O$1,'Ingredients(Full)'!$A$1:$AA$1,0)),"")</f>
        <v/>
      </c>
      <c r="P41" t="e">
        <f>IF(VALUE(RIGHT(P$1,LEN(P$1)-1))&lt;=$B41,INDEX('Ingredients(Full)'!$A$1:$AA$140,MATCH(Score!$A41,'Ingredients(Full)'!$A$1:$A$140,0),MATCH(Score!P$1,'Ingredients(Full)'!$A$1:$AA$1,0)),"")</f>
        <v>#N/A</v>
      </c>
      <c r="Q41" t="str">
        <f>IF(VALUE(RIGHT(Q$1,LEN(Q$1)-1))&lt;=$B41,INDEX('Ingredients(Full)'!$A$1:$AA$140,MATCH(Score!$A41,'Ingredients(Full)'!$A$1:$A$140,0),MATCH(Score!Q$1,'Ingredients(Full)'!$A$1:$AA$1,0)),"")</f>
        <v/>
      </c>
      <c r="R41" t="str">
        <f>IF(VALUE(RIGHT(R$1,LEN(R$1)-1))&lt;=$B41,INDEX('Ingredients(Full)'!$A$1:$AA$140,MATCH(Score!$A41,'Ingredients(Full)'!$A$1:$A$140,0),MATCH(Score!R$1,'Ingredients(Full)'!$A$1:$AA$1,0)),"")</f>
        <v/>
      </c>
      <c r="S41" t="str">
        <f>IF(VALUE(RIGHT(S$1,LEN(S$1)-1))&lt;=$B41,INDEX('Ingredients(Full)'!$A$1:$AA$140,MATCH(Score!$A41,'Ingredients(Full)'!$A$1:$A$140,0),MATCH(Score!S$1,'Ingredients(Full)'!$A$1:$AA$1,0)),"")</f>
        <v/>
      </c>
      <c r="T41" t="str">
        <f>IF(VALUE(RIGHT(T$1,LEN(T$1)-1))&lt;=$B41,INDEX('Ingredients(Full)'!$A$1:$AA$140,MATCH(Score!$A41,'Ingredients(Full)'!$A$1:$A$140,0),MATCH(Score!T$1,'Ingredients(Full)'!$A$1:$AA$1,0)),"")</f>
        <v/>
      </c>
      <c r="U41" t="str">
        <f>IF(VALUE(RIGHT(U$1,LEN(U$1)-1))&lt;=$B41,INDEX('Ingredients(Full)'!$A$1:$AA$140,MATCH(Score!$A41,'Ingredients(Full)'!$A$1:$A$140,0),MATCH(Score!U$1,'Ingredients(Full)'!$A$1:$AA$1,0)),"")</f>
        <v/>
      </c>
      <c r="V41" t="str">
        <f>IF(VALUE(RIGHT(V$1,LEN(V$1)-1))&lt;=$B41,INDEX('Ingredients(Full)'!$A$1:$AA$140,MATCH(Score!$A41,'Ingredients(Full)'!$A$1:$A$140,0),MATCH(Score!V$1,'Ingredients(Full)'!$A$1:$AA$1,0)),"")</f>
        <v/>
      </c>
      <c r="W41" t="str">
        <f>IF(VALUE(RIGHT(W$1,LEN(W$1)-1))&lt;=$B41,INDEX('Ingredients(Full)'!$A$1:$AA$140,MATCH(Score!$A41,'Ingredients(Full)'!$A$1:$A$140,0),MATCH(Score!W$1,'Ingredients(Full)'!$A$1:$AA$1,0)),"")</f>
        <v/>
      </c>
      <c r="X41" t="str">
        <f>IF(VALUE(RIGHT(X$1,LEN(X$1)-1))&lt;=$B41,INDEX('Ingredients(Full)'!$A$1:$AA$140,MATCH(Score!$A41,'Ingredients(Full)'!$A$1:$A$140,0),MATCH(Score!X$1,'Ingredients(Full)'!$A$1:$AA$1,0)),"")</f>
        <v/>
      </c>
      <c r="Y41" t="str">
        <f>IF(VALUE(RIGHT(Y$1,LEN(Y$1)-1))&lt;=$B41,INDEX('Ingredients(Full)'!$A$1:$AA$140,MATCH(Score!$A41,'Ingredients(Full)'!$A$1:$A$140,0),MATCH(Score!Y$1,'Ingredients(Full)'!$A$1:$AA$1,0)),"")</f>
        <v/>
      </c>
      <c r="Z41" t="str">
        <f>IF(VALUE(RIGHT(Z$1,LEN(Z$1)-1))&lt;=$B41,INDEX('Ingredients(Full)'!$A$1:$AA$140,MATCH(Score!$A41,'Ingredients(Full)'!$A$1:$A$140,0),MATCH(Score!Z$1,'Ingredients(Full)'!$A$1:$AA$1,0)),"")</f>
        <v/>
      </c>
      <c r="AA41" t="str">
        <f>IF(VALUE(RIGHT(AA$1,LEN(AA$1)-1))&lt;=$B41,INDEX('Ingredients(Full)'!$A$1:$AA$140,MATCH(Score!$A41,'Ingredients(Full)'!$A$1:$A$140,0),MATCH(Score!AA$1,'Ingredients(Full)'!$A$1:$AA$1,0)),"")</f>
        <v/>
      </c>
      <c r="AB41">
        <f>IFERROR(IF(VLOOKUP($D41,Sheet3!$A$1:'Sheet3'!$K$222,MATCH("Challenge",Sheet3!$A$1:'Sheet3'!$K$1,0),FALSE)&gt;=1,IFERROR(IF(VLOOKUP($D41,Sheet3!$A$1:'Sheet3'!$K$222,MATCH("Blue",Sheet3!$A$1:$K$1,0),FALSE)&gt;0,VLOOKUP($D41,Sheet3!$A$1:'Sheet3'!$K$222,MATCH("Blue",Sheet3!$A$1:$K$1,0),FALSE)*3,IF(VLOOKUP($D41,Sheet3!$A$1:'Sheet3'!$K$222,MATCH("Purple",Sheet3!$A$1:$K$1,0),FALSE)&gt;0,VLOOKUP($D41,Sheet3!$A$1:'Sheet3'!$K$222,MATCH("Purple",Sheet3!$A$1:$K$1,0),FALSE)*4,IF(VLOOKUP($D41,Sheet3!$A$1:'Sheet3'!$K$222,MATCH("Green",Sheet3!$A$1:$K$1,0),FALSE)&gt;0,VLOOKUP($D41,Sheet3!$A$1:'Sheet3'!$K$222,MATCH("Green",Sheet3!$A$1:$K$1,0),FALSE)*2,IF(VLOOKUP($D41,Sheet3!$A$1:'Sheet3'!$K$222,MATCH("White",Sheet3!$A$1:$K$1,0),FALSE)&gt;0,VLOOKUP($D41,Sheet3!$A$1:'Sheet3'!$K$222,MATCH("White",Sheet3!$A$1:$K$1,0),FALSE),IF(VLOOKUP($D41,Sheet3!$A$1:'Sheet3'!$K$222,MATCH("Yellow",Sheet3!$A$1:$K$1,0),FALSE)&gt;0,VLOOKUP($D41,Sheet3!$A$1:'Sheet3'!$K$222,MATCH("Yellow",Sheet3!$A$1:$K$1,0),FALSE)*2.5,0))))),0)/VLOOKUP($D41,Sheet3!$A$1:'Sheet3'!$K$222,MATCH("Challenge",Sheet3!$A$1:'Sheet3'!$K$1,0),FALSE),IFERROR(IF(VLOOKUP($D41,Sheet3!$A$1:'Sheet3'!$K$222,MATCH("Blue",Sheet3!$A$1:$K$1,0),FALSE)&gt;0,VLOOKUP($D41,Sheet3!$A$1:'Sheet3'!$K$222,MATCH("Blue",Sheet3!$A$1:$K$1,0),FALSE)*3,IF(VLOOKUP($D41,Sheet3!$A$1:'Sheet3'!$K$222,MATCH("Purple",Sheet3!$A$1:$K$1,0),FALSE)&gt;0,VLOOKUP($D41,Sheet3!$A$1:'Sheet3'!$K$222,MATCH("Purple",Sheet3!$A$1:$K$1,0),FALSE)*4,IF(VLOOKUP($D41,Sheet3!$A$1:'Sheet3'!$K$222,MATCH("Green",Sheet3!$A$1:$K$1,0),FALSE)&gt;0,VLOOKUP($D41,Sheet3!$A$1:'Sheet3'!$K$222,MATCH("Green",Sheet3!$A$1:$K$1,0),FALSE)*2,IF(VLOOKUP($D41,Sheet3!$A$1:'Sheet3'!$K$222,MATCH("White",Sheet3!$A$1:$K$1,0),FALSE)&gt;0,VLOOKUP($D41,Sheet3!$A$1:'Sheet3'!$K$222,MATCH("White",Sheet3!$A$1:$K$1,0),FALSE),IF(VLOOKUP($D41,Sheet3!$A$1:'Sheet3'!$K$222,MATCH("Yellow",Sheet3!$A$1:$K$1,0),FALSE)&gt;0,VLOOKUP($D41,Sheet3!$A$1:'Sheet3'!$K$222,MATCH("Yellow",Sheet3!$A$1:$K$1,0),FALSE)*2.5,0))))),0)),0)+IFERROR(IF(VLOOKUP($E41,Sheet3!$A$1:'Sheet3'!$K$222,MATCH("Challenge",Sheet3!$A$1:'Sheet3'!$K$1,0),FALSE)&gt;=1,IFERROR(IF(VLOOKUP($E41,Sheet3!$A$1:'Sheet3'!$K$222,MATCH("Blue",Sheet3!$A$1:$K$1,0),FALSE)&gt;0,VLOOKUP($E41,Sheet3!$A$1:'Sheet3'!$K$222,MATCH("Blue",Sheet3!$A$1:$K$1,0),FALSE)*3,IF(VLOOKUP($E41,Sheet3!$A$1:'Sheet3'!$K$222,MATCH("Purple",Sheet3!$A$1:$K$1,0),FALSE)&gt;0,VLOOKUP($E41,Sheet3!$A$1:'Sheet3'!$K$222,MATCH("Purple",Sheet3!$A$1:$K$1,0),FALSE)*4,IF(VLOOKUP($E41,Sheet3!$A$1:'Sheet3'!$K$222,MATCH("Green",Sheet3!$A$1:$K$1,0),FALSE)&gt;0,VLOOKUP($E41,Sheet3!$A$1:'Sheet3'!$K$222,MATCH("Green",Sheet3!$A$1:$K$1,0),FALSE)*2,IF(VLOOKUP($E41,Sheet3!$A$1:'Sheet3'!$K$222,MATCH("White",Sheet3!$A$1:$K$1,0),FALSE)&gt;0,VLOOKUP($E41,Sheet3!$A$1:'Sheet3'!$K$222,MATCH("White",Sheet3!$A$1:$K$1,0),FALSE),IF(VLOOKUP($E41,Sheet3!$A$1:'Sheet3'!$K$222,MATCH("Yellow",Sheet3!$A$1:$K$1,0),FALSE)&gt;0,VLOOKUP($E41,Sheet3!$A$1:'Sheet3'!$K$222,MATCH("Yellow",Sheet3!$A$1:$K$1,0),FALSE)*2.5,0))))),0)/VLOOKUP($E41,Sheet3!$A$1:'Sheet3'!$K$222,MATCH("Challenge",Sheet3!$A$1:'Sheet3'!$K$1,0),FALSE),IFERROR(IF(VLOOKUP($E41,Sheet3!$A$1:'Sheet3'!$K$222,MATCH("Blue",Sheet3!$A$1:$K$1,0),FALSE)&gt;0,VLOOKUP($E41,Sheet3!$A$1:'Sheet3'!$K$222,MATCH("Blue",Sheet3!$A$1:$K$1,0),FALSE)*3,IF(VLOOKUP($E41,Sheet3!$A$1:'Sheet3'!$K$222,MATCH("Purple",Sheet3!$A$1:$K$1,0),FALSE)&gt;0,VLOOKUP($E41,Sheet3!$A$1:'Sheet3'!$K$222,MATCH("Purple",Sheet3!$A$1:$K$1,0),FALSE)*4,IF(VLOOKUP($E41,Sheet3!$A$1:'Sheet3'!$K$222,MATCH("Green",Sheet3!$A$1:$K$1,0),FALSE)&gt;0,VLOOKUP($E41,Sheet3!$A$1:'Sheet3'!$K$222,MATCH("Green",Sheet3!$A$1:$K$1,0),FALSE)*2,IF(VLOOKUP($E41,Sheet3!$A$1:'Sheet3'!$K$222,MATCH("White",Sheet3!$A$1:$K$1,0),FALSE)&gt;0,VLOOKUP($E41,Sheet3!$A$1:'Sheet3'!$K$222,MATCH("White",Sheet3!$A$1:$K$1,0),FALSE),IF(VLOOKUP($E41,Sheet3!$A$1:'Sheet3'!$K$222,MATCH("Yellow",Sheet3!$A$1:$K$1,0),FALSE)&gt;0,VLOOKUP($E41,Sheet3!$A$1:'Sheet3'!$K$222,MATCH("Yellow",Sheet3!$A$1:$K$1,0),FALSE)*2.5,0))))),0)),0)</f>
        <v>2</v>
      </c>
      <c r="AC41">
        <f>IFERROR(IF(VLOOKUP($F41,Sheet3!$A$1:'Sheet3'!$K$222,MATCH("Challenge",Sheet3!$A$1:'Sheet3'!$K$1,0),FALSE)&gt;=1,IFERROR(IF(VLOOKUP($F41,Sheet3!$A$1:'Sheet3'!$K$222,MATCH("Blue",Sheet3!$A$1:$K$1,0),FALSE)&gt;0,VLOOKUP($F41,Sheet3!$A$1:'Sheet3'!$K$222,MATCH("Blue",Sheet3!$A$1:$K$1,0),FALSE)*3,IF(VLOOKUP($F41,Sheet3!$A$1:'Sheet3'!$K$222,MATCH("Purple",Sheet3!$A$1:$K$1,0),FALSE)&gt;0,VLOOKUP($F41,Sheet3!$A$1:'Sheet3'!$K$222,MATCH("Purple",Sheet3!$A$1:$K$1,0),FALSE)*4,IF(VLOOKUP($F41,Sheet3!$A$1:'Sheet3'!$K$222,MATCH("Green",Sheet3!$A$1:$K$1,0),FALSE)&gt;0,VLOOKUP($F41,Sheet3!$A$1:'Sheet3'!$K$222,MATCH("Green",Sheet3!$A$1:$K$1,0),FALSE)*2,IF(VLOOKUP($F41,Sheet3!$A$1:'Sheet3'!$K$222,MATCH("White",Sheet3!$A$1:$K$1,0),FALSE)&gt;0,VLOOKUP($F41,Sheet3!$A$1:'Sheet3'!$K$222,MATCH("White",Sheet3!$A$1:$K$1,0),FALSE),IF(VLOOKUP($F41,Sheet3!$A$1:'Sheet3'!$K$222,MATCH("Yellow",Sheet3!$A$1:$K$1,0),FALSE)&gt;0,VLOOKUP($F41,Sheet3!$A$1:'Sheet3'!$K$222,MATCH("Yellow",Sheet3!$A$1:$K$1,0),FALSE)*5,0))))),0)/VLOOKUP($F41,Sheet3!$A$1:'Sheet3'!$K$222,MATCH("Challenge",Sheet3!$A$1:'Sheet3'!$K$1,0),FALSE),IFERROR(IF(VLOOKUP($F41,Sheet3!$A$1:'Sheet3'!$K$222,MATCH("Blue",Sheet3!$A$1:$K$1,0),FALSE)&gt;0,VLOOKUP($F41,Sheet3!$A$1:'Sheet3'!$K$222,MATCH("Blue",Sheet3!$A$1:$K$1,0),FALSE)*3,IF(VLOOKUP($F41,Sheet3!$A$1:'Sheet3'!$K$222,MATCH("Purple",Sheet3!$A$1:$K$1,0),FALSE)&gt;0,VLOOKUP($F41,Sheet3!$A$1:'Sheet3'!$K$222,MATCH("Purple",Sheet3!$A$1:$K$1,0),FALSE)*4,IF(VLOOKUP($F41,Sheet3!$A$1:'Sheet3'!$K$222,MATCH("Green",Sheet3!$A$1:$K$1,0),FALSE)&gt;0,VLOOKUP($F41,Sheet3!$A$1:'Sheet3'!$K$222,MATCH("Green",Sheet3!$A$1:$K$1,0),FALSE)*2,IF(VLOOKUP($F41,Sheet3!$A$1:'Sheet3'!$K$222,MATCH("White",Sheet3!$A$1:$K$1,0),FALSE)&gt;0,VLOOKUP($F41,Sheet3!$A$1:'Sheet3'!$K$222,MATCH("White",Sheet3!$A$1:$K$1,0),FALSE),IF(VLOOKUP($F41,Sheet3!$A$1:'Sheet3'!$K$222,MATCH("Yellow",Sheet3!$A$1:$K$1,0),FALSE)&gt;0,VLOOKUP($F41,Sheet3!$A$1:'Sheet3'!$K$222,MATCH("Yellow",Sheet3!$A$1:$K$1,0),FALSE)*5,0))))),0)),0)+IFERROR(IF(VLOOKUP($G41,Sheet3!$A$1:'Sheet3'!$K$222,MATCH("Challenge",Sheet3!$A$1:'Sheet3'!$K$1,0),FALSE)&gt;=1,IFERROR(IF(VLOOKUP($G41,Sheet3!$A$1:'Sheet3'!$K$222,MATCH("Blue",Sheet3!$A$1:$K$1,0),FALSE)&gt;0,VLOOKUP($G41,Sheet3!$A$1:'Sheet3'!$K$222,MATCH("Blue",Sheet3!$A$1:$K$1,0),FALSE)*3,IF(VLOOKUP($G41,Sheet3!$A$1:'Sheet3'!$K$222,MATCH("Purple",Sheet3!$A$1:$K$1,0),FALSE)&gt;0,VLOOKUP($G41,Sheet3!$A$1:'Sheet3'!$K$222,MATCH("Purple",Sheet3!$A$1:$K$1,0),FALSE)*4,IF(VLOOKUP($G41,Sheet3!$A$1:'Sheet3'!$K$222,MATCH("Green",Sheet3!$A$1:$K$1,0),FALSE)&gt;0,VLOOKUP($G41,Sheet3!$A$1:'Sheet3'!$K$222,MATCH("Green",Sheet3!$A$1:$K$1,0),FALSE)*2,IF(VLOOKUP($G41,Sheet3!$A$1:'Sheet3'!$K$222,MATCH("White",Sheet3!$A$1:$K$1,0),FALSE)&gt;0,VLOOKUP($G41,Sheet3!$A$1:'Sheet3'!$K$222,MATCH("White",Sheet3!$A$1:$K$1,0),FALSE),IF(VLOOKUP($G41,Sheet3!$A$1:'Sheet3'!$K$222,MATCH("Yellow",Sheet3!$A$1:$K$1,0),FALSE)&gt;0,VLOOKUP($G41,Sheet3!$A$1:'Sheet3'!$K$222,MATCH("Yellow",Sheet3!$A$1:$K$1,0),FALSE)*5,0))))),0)/VLOOKUP($G41,Sheet3!$A$1:'Sheet3'!$K$222,MATCH("Challenge",Sheet3!$A$1:'Sheet3'!$K$1,0),FALSE),IFERROR(IF(VLOOKUP($G41,Sheet3!$A$1:'Sheet3'!$K$222,MATCH("Blue",Sheet3!$A$1:$K$1,0),FALSE)&gt;0,VLOOKUP($G41,Sheet3!$A$1:'Sheet3'!$K$222,MATCH("Blue",Sheet3!$A$1:$K$1,0),FALSE)*3,IF(VLOOKUP($G41,Sheet3!$A$1:'Sheet3'!$K$222,MATCH("Purple",Sheet3!$A$1:$K$1,0),FALSE)&gt;0,VLOOKUP($G41,Sheet3!$A$1:'Sheet3'!$K$222,MATCH("Purple",Sheet3!$A$1:$K$1,0),FALSE)*4,IF(VLOOKUP($G41,Sheet3!$A$1:'Sheet3'!$K$222,MATCH("Green",Sheet3!$A$1:$K$1,0),FALSE)&gt;0,VLOOKUP($G41,Sheet3!$A$1:'Sheet3'!$K$222,MATCH("Green",Sheet3!$A$1:$K$1,0),FALSE)*2,IF(VLOOKUP($G41,Sheet3!$A$1:'Sheet3'!$K$222,MATCH("White",Sheet3!$A$1:$K$1,0),FALSE)&gt;0,VLOOKUP($G41,Sheet3!$A$1:'Sheet3'!$K$222,MATCH("White",Sheet3!$A$1:$K$1,0),FALSE),IF(VLOOKUP($G41,Sheet3!$A$1:'Sheet3'!$K$222,MATCH("Yellow",Sheet3!$A$1:$K$1,0),FALSE)&gt;0,VLOOKUP($G41,Sheet3!$A$1:'Sheet3'!$K$222,MATCH("Yellow",Sheet3!$A$1:$K$1,0),FALSE)*5,0))))),0)),0)</f>
        <v>0</v>
      </c>
      <c r="AD41">
        <f>IFERROR(IF(VLOOKUP($H41,Sheet3!$A$1:'Sheet3'!$K$222,MATCH("Challenge",Sheet3!$A$1:'Sheet3'!$K$1,0),FALSE)&gt;=1,IFERROR(IF(VLOOKUP($H41,Sheet3!$A$1:'Sheet3'!$K$222,MATCH("Blue",Sheet3!$A$1:$K$1,0),FALSE)&gt;0,VLOOKUP($H41,Sheet3!$A$1:'Sheet3'!$K$222,MATCH("Blue",Sheet3!$A$1:$K$1,0),FALSE)*3,IF(VLOOKUP($H41,Sheet3!$A$1:'Sheet3'!$K$222,MATCH("Purple",Sheet3!$A$1:$K$1,0),FALSE)&gt;0,VLOOKUP($H41,Sheet3!$A$1:'Sheet3'!$K$222,MATCH("Purple",Sheet3!$A$1:$K$1,0),FALSE)*4,IF(VLOOKUP($H41,Sheet3!$A$1:'Sheet3'!$K$222,MATCH("Green",Sheet3!$A$1:$K$1,0),FALSE)&gt;0,VLOOKUP($H41,Sheet3!$A$1:'Sheet3'!$K$222,MATCH("Green",Sheet3!$A$1:$K$1,0),FALSE)*2,IF(VLOOKUP($H41,Sheet3!$A$1:'Sheet3'!$K$222,MATCH("White",Sheet3!$A$1:$K$1,0),FALSE)&gt;0,VLOOKUP($H41,Sheet3!$A$1:'Sheet3'!$K$222,MATCH("White",Sheet3!$A$1:$K$1,0),FALSE),IF(VLOOKUP($H41,Sheet3!$A$1:'Sheet3'!$K$222,MATCH("Yellow",Sheet3!$A$1:$K$1,0),FALSE)&gt;0,VLOOKUP($H41,Sheet3!$A$1:'Sheet3'!$K$222,MATCH("Yellow",Sheet3!$A$1:$K$1,0),FALSE)*5,0))))),0)/VLOOKUP($H41,Sheet3!$A$1:'Sheet3'!$K$222,MATCH("Challenge",Sheet3!$A$1:'Sheet3'!$K$1,0),FALSE),IFERROR(IF(VLOOKUP($H41,Sheet3!$A$1:'Sheet3'!$K$222,MATCH("Blue",Sheet3!$A$1:$K$1,0),FALSE)&gt;0,VLOOKUP($H41,Sheet3!$A$1:'Sheet3'!$K$222,MATCH("Blue",Sheet3!$A$1:$K$1,0),FALSE)*3,IF(VLOOKUP($H41,Sheet3!$A$1:'Sheet3'!$K$222,MATCH("Purple",Sheet3!$A$1:$K$1,0),FALSE)&gt;0,VLOOKUP($H41,Sheet3!$A$1:'Sheet3'!$K$222,MATCH("Purple",Sheet3!$A$1:$K$1,0),FALSE)*4,IF(VLOOKUP($H41,Sheet3!$A$1:'Sheet3'!$K$222,MATCH("Green",Sheet3!$A$1:$K$1,0),FALSE)&gt;0,VLOOKUP($H41,Sheet3!$A$1:'Sheet3'!$K$222,MATCH("Green",Sheet3!$A$1:$K$1,0),FALSE)*2,IF(VLOOKUP($H41,Sheet3!$A$1:'Sheet3'!$K$222,MATCH("White",Sheet3!$A$1:$K$1,0),FALSE)&gt;0,VLOOKUP($H41,Sheet3!$A$1:'Sheet3'!$K$222,MATCH("White",Sheet3!$A$1:$K$1,0),FALSE),IF(VLOOKUP($H41,Sheet3!$A$1:'Sheet3'!$K$222,MATCH("Yellow",Sheet3!$A$1:$K$1,0),FALSE)&gt;0,VLOOKUP($H41,Sheet3!$A$1:'Sheet3'!$K$222,MATCH("Yellow",Sheet3!$A$1:$K$1,0),FALSE)*5,0))))),0)),0)+IFERROR(IF(VLOOKUP($I41,Sheet3!$A$1:'Sheet3'!$K$222,MATCH("Challenge",Sheet3!$A$1:'Sheet3'!$K$1,0),FALSE)&gt;=1,IFERROR(IF(VLOOKUP($I41,Sheet3!$A$1:'Sheet3'!$K$222,MATCH("Blue",Sheet3!$A$1:$K$1,0),FALSE)&gt;0,VLOOKUP($I41,Sheet3!$A$1:'Sheet3'!$K$222,MATCH("Blue",Sheet3!$A$1:$K$1,0),FALSE)*3,IF(VLOOKUP($I41,Sheet3!$A$1:'Sheet3'!$K$222,MATCH("Purple",Sheet3!$A$1:$K$1,0),FALSE)&gt;0,VLOOKUP($I41,Sheet3!$A$1:'Sheet3'!$K$222,MATCH("Purple",Sheet3!$A$1:$K$1,0),FALSE)*4,IF(VLOOKUP($I41,Sheet3!$A$1:'Sheet3'!$K$222,MATCH("Green",Sheet3!$A$1:$K$1,0),FALSE)&gt;0,VLOOKUP($I41,Sheet3!$A$1:'Sheet3'!$K$222,MATCH("Green",Sheet3!$A$1:$K$1,0),FALSE)*2,IF(VLOOKUP($I41,Sheet3!$A$1:'Sheet3'!$K$222,MATCH("White",Sheet3!$A$1:$K$1,0),FALSE)&gt;0,VLOOKUP($I41,Sheet3!$A$1:'Sheet3'!$K$222,MATCH("White",Sheet3!$A$1:$K$1,0),FALSE),IF(VLOOKUP($I41,Sheet3!$A$1:'Sheet3'!$K$222,MATCH("Yellow",Sheet3!$A$1:$K$1,0),FALSE)&gt;0,VLOOKUP($I41,Sheet3!$A$1:'Sheet3'!$K$222,MATCH("Yellow",Sheet3!$A$1:$K$1,0),FALSE)*5,0))))),0)/VLOOKUP($I41,Sheet3!$A$1:'Sheet3'!$K$222,MATCH("Challenge",Sheet3!$A$1:'Sheet3'!$K$1,0),FALSE),IFERROR(IF(VLOOKUP($I41,Sheet3!$A$1:'Sheet3'!$K$222,MATCH("Blue",Sheet3!$A$1:$K$1,0),FALSE)&gt;0,VLOOKUP($I41,Sheet3!$A$1:'Sheet3'!$K$222,MATCH("Blue",Sheet3!$A$1:$K$1,0),FALSE)*3,IF(VLOOKUP($I41,Sheet3!$A$1:'Sheet3'!$K$222,MATCH("Purple",Sheet3!$A$1:$K$1,0),FALSE)&gt;0,VLOOKUP($I41,Sheet3!$A$1:'Sheet3'!$K$222,MATCH("Purple",Sheet3!$A$1:$K$1,0),FALSE)*4,IF(VLOOKUP($I41,Sheet3!$A$1:'Sheet3'!$K$222,MATCH("Green",Sheet3!$A$1:$K$1,0),FALSE)&gt;0,VLOOKUP($I41,Sheet3!$A$1:'Sheet3'!$K$222,MATCH("Green",Sheet3!$A$1:$K$1,0),FALSE)*2,IF(VLOOKUP($I41,Sheet3!$A$1:'Sheet3'!$K$222,MATCH("White",Sheet3!$A$1:$K$1,0),FALSE)&gt;0,VLOOKUP($I41,Sheet3!$A$1:'Sheet3'!$K$222,MATCH("White",Sheet3!$A$1:$K$1,0),FALSE),IF(VLOOKUP($I41,Sheet3!$A$1:'Sheet3'!$K$222,MATCH("Yellow",Sheet3!$A$1:$K$1,0),FALSE)&gt;0,VLOOKUP($I41,Sheet3!$A$1:'Sheet3'!$K$222,MATCH("Yellow",Sheet3!$A$1:$K$1,0),FALSE)*5,0))))),0)),0)</f>
        <v>0</v>
      </c>
      <c r="AE41">
        <f>IFERROR(IF(VLOOKUP($J41,Sheet3!$A$1:'Sheet3'!$K$222,MATCH("Challenge",Sheet3!$A$1:'Sheet3'!$K$1,0),FALSE)&gt;=1,IFERROR(IF(VLOOKUP($J41,Sheet3!$A$1:'Sheet3'!$K$222,MATCH("Blue",Sheet3!$A$1:$K$1,0),FALSE)&gt;0,VLOOKUP($J41,Sheet3!$A$1:'Sheet3'!$K$222,MATCH("Blue",Sheet3!$A$1:$K$1,0),FALSE)*3,IF(VLOOKUP($J41,Sheet3!$A$1:'Sheet3'!$K$222,MATCH("Purple",Sheet3!$A$1:$K$1,0),FALSE)&gt;0,VLOOKUP($J41,Sheet3!$A$1:'Sheet3'!$K$222,MATCH("Purple",Sheet3!$A$1:$K$1,0),FALSE)*4,IF(VLOOKUP($J41,Sheet3!$A$1:'Sheet3'!$K$222,MATCH("Green",Sheet3!$A$1:$K$1,0),FALSE)&gt;0,VLOOKUP($J41,Sheet3!$A$1:'Sheet3'!$K$222,MATCH("Green",Sheet3!$A$1:$K$1,0),FALSE)*2,IF(VLOOKUP($J41,Sheet3!$A$1:'Sheet3'!$K$222,MATCH("White",Sheet3!$A$1:$K$1,0),FALSE)&gt;0,VLOOKUP($J41,Sheet3!$A$1:'Sheet3'!$K$222,MATCH("White",Sheet3!$A$1:$K$1,0),FALSE),IF(VLOOKUP($J41,Sheet3!$A$1:'Sheet3'!$K$222,MATCH("Yellow",Sheet3!$A$1:$K$1,0),FALSE)&gt;0,VLOOKUP($J41,Sheet3!$A$1:'Sheet3'!$K$222,MATCH("Yellow",Sheet3!$A$1:$K$1,0),FALSE)*5,0))))),0)/VLOOKUP($J41,Sheet3!$A$1:'Sheet3'!$K$222,MATCH("Challenge",Sheet3!$A$1:'Sheet3'!$K$1,0),FALSE),IFERROR(IF(VLOOKUP($J41,Sheet3!$A$1:'Sheet3'!$K$222,MATCH("Blue",Sheet3!$A$1:$K$1,0),FALSE)&gt;0,VLOOKUP($J41,Sheet3!$A$1:'Sheet3'!$K$222,MATCH("Blue",Sheet3!$A$1:$K$1,0),FALSE)*3,IF(VLOOKUP($J41,Sheet3!$A$1:'Sheet3'!$K$222,MATCH("Purple",Sheet3!$A$1:$K$1,0),FALSE)&gt;0,VLOOKUP($J41,Sheet3!$A$1:'Sheet3'!$K$222,MATCH("Purple",Sheet3!$A$1:$K$1,0),FALSE)*4,IF(VLOOKUP($J41,Sheet3!$A$1:'Sheet3'!$K$222,MATCH("Green",Sheet3!$A$1:$K$1,0),FALSE)&gt;0,VLOOKUP($J41,Sheet3!$A$1:'Sheet3'!$K$222,MATCH("Green",Sheet3!$A$1:$K$1,0),FALSE)*2,IF(VLOOKUP($J41,Sheet3!$A$1:'Sheet3'!$K$222,MATCH("White",Sheet3!$A$1:$K$1,0),FALSE)&gt;0,VLOOKUP($J41,Sheet3!$A$1:'Sheet3'!$K$222,MATCH("White",Sheet3!$A$1:$K$1,0),FALSE),IF(VLOOKUP($J41,Sheet3!$A$1:'Sheet3'!$K$222,MATCH("Yellow",Sheet3!$A$1:$K$1,0),FALSE)&gt;0,VLOOKUP($J41,Sheet3!$A$1:'Sheet3'!$K$222,MATCH("Yellow",Sheet3!$A$1:$K$1,0),FALSE)*5,0))))),0)),0)+IFERROR(IF(VLOOKUP($K41,Sheet3!$A$1:'Sheet3'!$K$222,MATCH("Challenge",Sheet3!$A$1:'Sheet3'!$K$1,0),FALSE)&gt;=1,IFERROR(IF(VLOOKUP($K41,Sheet3!$A$1:'Sheet3'!$K$222,MATCH("Blue",Sheet3!$A$1:$K$1,0),FALSE)&gt;0,VLOOKUP($K41,Sheet3!$A$1:'Sheet3'!$K$222,MATCH("Blue",Sheet3!$A$1:$K$1,0),FALSE)*3,IF(VLOOKUP($K41,Sheet3!$A$1:'Sheet3'!$K$222,MATCH("Purple",Sheet3!$A$1:$K$1,0),FALSE)&gt;0,VLOOKUP($K41,Sheet3!$A$1:'Sheet3'!$K$222,MATCH("Purple",Sheet3!$A$1:$K$1,0),FALSE)*4,IF(VLOOKUP($K41,Sheet3!$A$1:'Sheet3'!$K$222,MATCH("Green",Sheet3!$A$1:$K$1,0),FALSE)&gt;0,VLOOKUP($K41,Sheet3!$A$1:'Sheet3'!$K$222,MATCH("Green",Sheet3!$A$1:$K$1,0),FALSE)*2,IF(VLOOKUP($K41,Sheet3!$A$1:'Sheet3'!$K$222,MATCH("White",Sheet3!$A$1:$K$1,0),FALSE)&gt;0,VLOOKUP($K41,Sheet3!$A$1:'Sheet3'!$K$222,MATCH("White",Sheet3!$A$1:$K$1,0),FALSE),IF(VLOOKUP($K41,Sheet3!$A$1:'Sheet3'!$K$222,MATCH("Yellow",Sheet3!$A$1:$K$1,0),FALSE)&gt;0,VLOOKUP($K41,Sheet3!$A$1:'Sheet3'!$K$222,MATCH("Yellow",Sheet3!$A$1:$K$1,0),FALSE)*5,0))))),0)/VLOOKUP($K41,Sheet3!$A$1:'Sheet3'!$K$222,MATCH("Challenge",Sheet3!$A$1:'Sheet3'!$K$1,0),FALSE),IFERROR(IF(VLOOKUP($K41,Sheet3!$A$1:'Sheet3'!$K$222,MATCH("Blue",Sheet3!$A$1:$K$1,0),FALSE)&gt;0,VLOOKUP($K41,Sheet3!$A$1:'Sheet3'!$K$222,MATCH("Blue",Sheet3!$A$1:$K$1,0),FALSE)*3,IF(VLOOKUP($K41,Sheet3!$A$1:'Sheet3'!$K$222,MATCH("Purple",Sheet3!$A$1:$K$1,0),FALSE)&gt;0,VLOOKUP($K41,Sheet3!$A$1:'Sheet3'!$K$222,MATCH("Purple",Sheet3!$A$1:$K$1,0),FALSE)*4,IF(VLOOKUP($K41,Sheet3!$A$1:'Sheet3'!$K$222,MATCH("Green",Sheet3!$A$1:$K$1,0),FALSE)&gt;0,VLOOKUP($K41,Sheet3!$A$1:'Sheet3'!$K$222,MATCH("Green",Sheet3!$A$1:$K$1,0),FALSE)*2,IF(VLOOKUP($K41,Sheet3!$A$1:'Sheet3'!$K$222,MATCH("White",Sheet3!$A$1:$K$1,0),FALSE)&gt;0,VLOOKUP($K41,Sheet3!$A$1:'Sheet3'!$K$222,MATCH("White",Sheet3!$A$1:$K$1,0),FALSE),IF(VLOOKUP($K41,Sheet3!$A$1:'Sheet3'!$K$222,MATCH("Yellow",Sheet3!$A$1:$K$1,0),FALSE)&gt;0,VLOOKUP($K41,Sheet3!$A$1:'Sheet3'!$K$222,MATCH("Yellow",Sheet3!$A$1:$K$1,0),FALSE)*5,0))))),0)),0)</f>
        <v>0</v>
      </c>
      <c r="AF41">
        <f>IFERROR(IF(VLOOKUP($L41,Sheet3!$A$1:'Sheet3'!$K$222,MATCH("Challenge",Sheet3!$A$1:'Sheet3'!$K$1,0),FALSE)&gt;=1,IFERROR(IF(VLOOKUP($L41,Sheet3!$A$1:'Sheet3'!$K$222,MATCH("Blue",Sheet3!$A$1:$K$1,0),FALSE)&gt;0,VLOOKUP($L41,Sheet3!$A$1:'Sheet3'!$K$222,MATCH("Blue",Sheet3!$A$1:$K$1,0),FALSE)*3,IF(VLOOKUP($L41,Sheet3!$A$1:'Sheet3'!$K$222,MATCH("Purple",Sheet3!$A$1:$K$1,0),FALSE)&gt;0,VLOOKUP($L41,Sheet3!$A$1:'Sheet3'!$K$222,MATCH("Purple",Sheet3!$A$1:$K$1,0),FALSE)*4,IF(VLOOKUP($L41,Sheet3!$A$1:'Sheet3'!$K$222,MATCH("Green",Sheet3!$A$1:$K$1,0),FALSE)&gt;0,VLOOKUP($L41,Sheet3!$A$1:'Sheet3'!$K$222,MATCH("Green",Sheet3!$A$1:$K$1,0),FALSE)*2,IF(VLOOKUP($L41,Sheet3!$A$1:'Sheet3'!$K$222,MATCH("White",Sheet3!$A$1:$K$1,0),FALSE)&gt;0,VLOOKUP($L41,Sheet3!$A$1:'Sheet3'!$K$222,MATCH("White",Sheet3!$A$1:$K$1,0),FALSE),IF(VLOOKUP($L41,Sheet3!$A$1:'Sheet3'!$K$222,MATCH("Yellow",Sheet3!$A$1:$K$1,0),FALSE)&gt;0,VLOOKUP($L41,Sheet3!$A$1:'Sheet3'!$K$222,MATCH("Yellow",Sheet3!$A$1:$K$1,0),FALSE)*5,0))))),0)/VLOOKUP($L41,Sheet3!$A$1:'Sheet3'!$K$222,MATCH("Challenge",Sheet3!$A$1:'Sheet3'!$K$1,0),FALSE),IFERROR(IF(VLOOKUP($L41,Sheet3!$A$1:'Sheet3'!$K$222,MATCH("Blue",Sheet3!$A$1:$K$1,0),FALSE)&gt;0,VLOOKUP($L41,Sheet3!$A$1:'Sheet3'!$K$222,MATCH("Blue",Sheet3!$A$1:$K$1,0),FALSE)*3,IF(VLOOKUP($L41,Sheet3!$A$1:'Sheet3'!$K$222,MATCH("Purple",Sheet3!$A$1:$K$1,0),FALSE)&gt;0,VLOOKUP($L41,Sheet3!$A$1:'Sheet3'!$K$222,MATCH("Purple",Sheet3!$A$1:$K$1,0),FALSE)*4,IF(VLOOKUP($L41,Sheet3!$A$1:'Sheet3'!$K$222,MATCH("Green",Sheet3!$A$1:$K$1,0),FALSE)&gt;0,VLOOKUP($L41,Sheet3!$A$1:'Sheet3'!$K$222,MATCH("Green",Sheet3!$A$1:$K$1,0),FALSE)*2,IF(VLOOKUP($L41,Sheet3!$A$1:'Sheet3'!$K$222,MATCH("White",Sheet3!$A$1:$K$1,0),FALSE)&gt;0,VLOOKUP($L41,Sheet3!$A$1:'Sheet3'!$K$222,MATCH("White",Sheet3!$A$1:$K$1,0),FALSE),IF(VLOOKUP($L41,Sheet3!$A$1:'Sheet3'!$K$222,MATCH("Yellow",Sheet3!$A$1:$K$1,0),FALSE)&gt;0,VLOOKUP($L41,Sheet3!$A$1:'Sheet3'!$K$222,MATCH("Yellow",Sheet3!$A$1:$K$1,0),FALSE)*5,0))))),0)),0)+IFERROR(IF(VLOOKUP($M41,Sheet3!$A$1:'Sheet3'!$K$222,MATCH("Challenge",Sheet3!$A$1:'Sheet3'!$K$1,0),FALSE)&gt;=1,IFERROR(IF(VLOOKUP($M41,Sheet3!$A$1:'Sheet3'!$K$222,MATCH("Blue",Sheet3!$A$1:$K$1,0),FALSE)&gt;0,VLOOKUP($M41,Sheet3!$A$1:'Sheet3'!$K$222,MATCH("Blue",Sheet3!$A$1:$K$1,0),FALSE)*3,IF(VLOOKUP($M41,Sheet3!$A$1:'Sheet3'!$K$222,MATCH("Purple",Sheet3!$A$1:$K$1,0),FALSE)&gt;0,VLOOKUP($M41,Sheet3!$A$1:'Sheet3'!$K$222,MATCH("Purple",Sheet3!$A$1:$K$1,0),FALSE)*4,IF(VLOOKUP($M41,Sheet3!$A$1:'Sheet3'!$K$222,MATCH("Green",Sheet3!$A$1:$K$1,0),FALSE)&gt;0,VLOOKUP($M41,Sheet3!$A$1:'Sheet3'!$K$222,MATCH("Green",Sheet3!$A$1:$K$1,0),FALSE)*2,IF(VLOOKUP($M41,Sheet3!$A$1:'Sheet3'!$K$222,MATCH("White",Sheet3!$A$1:$K$1,0),FALSE)&gt;0,VLOOKUP($M41,Sheet3!$A$1:'Sheet3'!$K$222,MATCH("White",Sheet3!$A$1:$K$1,0),FALSE),IF(VLOOKUP($M41,Sheet3!$A$1:'Sheet3'!$K$222,MATCH("Yellow",Sheet3!$A$1:$K$1,0),FALSE)&gt;0,VLOOKUP($M41,Sheet3!$A$1:'Sheet3'!$K$222,MATCH("Yellow",Sheet3!$A$1:$K$1,0),FALSE)*5,0))))),0)/VLOOKUP($M41,Sheet3!$A$1:'Sheet3'!$K$222,MATCH("Challenge",Sheet3!$A$1:'Sheet3'!$K$1,0),FALSE),IFERROR(IF(VLOOKUP($M41,Sheet3!$A$1:'Sheet3'!$K$222,MATCH("Blue",Sheet3!$A$1:$K$1,0),FALSE)&gt;0,VLOOKUP($M41,Sheet3!$A$1:'Sheet3'!$K$222,MATCH("Blue",Sheet3!$A$1:$K$1,0),FALSE)*3,IF(VLOOKUP($M41,Sheet3!$A$1:'Sheet3'!$K$222,MATCH("Purple",Sheet3!$A$1:$K$1,0),FALSE)&gt;0,VLOOKUP($M41,Sheet3!$A$1:'Sheet3'!$K$222,MATCH("Purple",Sheet3!$A$1:$K$1,0),FALSE)*4,IF(VLOOKUP($M41,Sheet3!$A$1:'Sheet3'!$K$222,MATCH("Green",Sheet3!$A$1:$K$1,0),FALSE)&gt;0,VLOOKUP($M41,Sheet3!$A$1:'Sheet3'!$K$222,MATCH("Green",Sheet3!$A$1:$K$1,0),FALSE)*2,IF(VLOOKUP($M41,Sheet3!$A$1:'Sheet3'!$K$222,MATCH("White",Sheet3!$A$1:$K$1,0),FALSE)&gt;0,VLOOKUP($M41,Sheet3!$A$1:'Sheet3'!$K$222,MATCH("White",Sheet3!$A$1:$K$1,0),FALSE),IF(VLOOKUP($M41,Sheet3!$A$1:'Sheet3'!$K$222,MATCH("Yellow",Sheet3!$A$1:$K$1,0),FALSE)&gt;0,VLOOKUP($M41,Sheet3!$A$1:'Sheet3'!$K$222,MATCH("Yellow",Sheet3!$A$1:$K$1,0),FALSE)*5,0))))),0)),0)</f>
        <v>0</v>
      </c>
      <c r="AG41">
        <f>IFERROR(IF(VLOOKUP($N41,Sheet3!$A$1:'Sheet3'!$K$222,MATCH("Challenge",Sheet3!$A$1:'Sheet3'!$K$1,0),FALSE)&gt;=1,IFERROR(IF(VLOOKUP($N41,Sheet3!$A$1:'Sheet3'!$K$222,MATCH("Blue",Sheet3!$A$1:$K$1,0),FALSE)&gt;0,VLOOKUP($N41,Sheet3!$A$1:'Sheet3'!$K$222,MATCH("Blue",Sheet3!$A$1:$K$1,0),FALSE)*3,IF(VLOOKUP($N41,Sheet3!$A$1:'Sheet3'!$K$222,MATCH("Purple",Sheet3!$A$1:$K$1,0),FALSE)&gt;0,VLOOKUP($N41,Sheet3!$A$1:'Sheet3'!$K$222,MATCH("Purple",Sheet3!$A$1:$K$1,0),FALSE)*4,IF(VLOOKUP($N41,Sheet3!$A$1:'Sheet3'!$K$222,MATCH("Green",Sheet3!$A$1:$K$1,0),FALSE)&gt;0,VLOOKUP($N41,Sheet3!$A$1:'Sheet3'!$K$222,MATCH("Green",Sheet3!$A$1:$K$1,0),FALSE)*2,IF(VLOOKUP($N41,Sheet3!$A$1:'Sheet3'!$K$222,MATCH("White",Sheet3!$A$1:$K$1,0),FALSE)&gt;0,VLOOKUP($N41,Sheet3!$A$1:'Sheet3'!$K$222,MATCH("White",Sheet3!$A$1:$K$1,0),FALSE),IF(VLOOKUP($N41,Sheet3!$A$1:'Sheet3'!$K$222,MATCH("Yellow",Sheet3!$A$1:$K$1,0),FALSE)&gt;0,VLOOKUP($N41,Sheet3!$A$1:'Sheet3'!$K$222,MATCH("Yellow",Sheet3!$A$1:$K$1,0),FALSE)*5,0))))),0)/VLOOKUP($N41,Sheet3!$A$1:'Sheet3'!$K$222,MATCH("Challenge",Sheet3!$A$1:'Sheet3'!$K$1,0),FALSE),IFERROR(IF(VLOOKUP($N41,Sheet3!$A$1:'Sheet3'!$K$222,MATCH("Blue",Sheet3!$A$1:$K$1,0),FALSE)&gt;0,VLOOKUP($N41,Sheet3!$A$1:'Sheet3'!$K$222,MATCH("Blue",Sheet3!$A$1:$K$1,0),FALSE)*3,IF(VLOOKUP($N41,Sheet3!$A$1:'Sheet3'!$K$222,MATCH("Purple",Sheet3!$A$1:$K$1,0),FALSE)&gt;0,VLOOKUP($N41,Sheet3!$A$1:'Sheet3'!$K$222,MATCH("Purple",Sheet3!$A$1:$K$1,0),FALSE)*4,IF(VLOOKUP($N41,Sheet3!$A$1:'Sheet3'!$K$222,MATCH("Green",Sheet3!$A$1:$K$1,0),FALSE)&gt;0,VLOOKUP($N41,Sheet3!$A$1:'Sheet3'!$K$222,MATCH("Green",Sheet3!$A$1:$K$1,0),FALSE)*2,IF(VLOOKUP($N41,Sheet3!$A$1:'Sheet3'!$K$222,MATCH("White",Sheet3!$A$1:$K$1,0),FALSE)&gt;0,VLOOKUP($N41,Sheet3!$A$1:'Sheet3'!$K$222,MATCH("White",Sheet3!$A$1:$K$1,0),FALSE),IF(VLOOKUP($N41,Sheet3!$A$1:'Sheet3'!$K$222,MATCH("Yellow",Sheet3!$A$1:$K$1,0),FALSE)&gt;0,VLOOKUP($N41,Sheet3!$A$1:'Sheet3'!$K$222,MATCH("Yellow",Sheet3!$A$1:$K$1,0),FALSE)*5,0))))),0)),0)+IFERROR(IF(VLOOKUP($O41,Sheet3!$A$1:'Sheet3'!$K$222,MATCH("Challenge",Sheet3!$A$1:'Sheet3'!$K$1,0),FALSE)&gt;=1,IFERROR(IF(VLOOKUP($O41,Sheet3!$A$1:'Sheet3'!$K$222,MATCH("Blue",Sheet3!$A$1:$K$1,0),FALSE)&gt;0,VLOOKUP($O41,Sheet3!$A$1:'Sheet3'!$K$222,MATCH("Blue",Sheet3!$A$1:$K$1,0),FALSE)*3,IF(VLOOKUP($O41,Sheet3!$A$1:'Sheet3'!$K$222,MATCH("Purple",Sheet3!$A$1:$K$1,0),FALSE)&gt;0,VLOOKUP($O41,Sheet3!$A$1:'Sheet3'!$K$222,MATCH("Purple",Sheet3!$A$1:$K$1,0),FALSE)*4,IF(VLOOKUP($O41,Sheet3!$A$1:'Sheet3'!$K$222,MATCH("Green",Sheet3!$A$1:$K$1,0),FALSE)&gt;0,VLOOKUP($O41,Sheet3!$A$1:'Sheet3'!$K$222,MATCH("Green",Sheet3!$A$1:$K$1,0),FALSE)*2,IF(VLOOKUP($O41,Sheet3!$A$1:'Sheet3'!$K$222,MATCH("White",Sheet3!$A$1:$K$1,0),FALSE)&gt;0,VLOOKUP($O41,Sheet3!$A$1:'Sheet3'!$K$222,MATCH("White",Sheet3!$A$1:$K$1,0),FALSE),IF(VLOOKUP($O41,Sheet3!$A$1:'Sheet3'!$K$222,MATCH("Yellow",Sheet3!$A$1:$K$1,0),FALSE)&gt;0,VLOOKUP($O41,Sheet3!$A$1:'Sheet3'!$K$222,MATCH("Yellow",Sheet3!$A$1:$K$1,0),FALSE)*5,0))))),0)/VLOOKUP($O41,Sheet3!$A$1:'Sheet3'!$K$222,MATCH("Challenge",Sheet3!$A$1:'Sheet3'!$K$1,0),FALSE),IFERROR(IF(VLOOKUP($O41,Sheet3!$A$1:'Sheet3'!$K$222,MATCH("Blue",Sheet3!$A$1:$K$1,0),FALSE)&gt;0,VLOOKUP($O41,Sheet3!$A$1:'Sheet3'!$K$222,MATCH("Blue",Sheet3!$A$1:$K$1,0),FALSE)*3,IF(VLOOKUP($O41,Sheet3!$A$1:'Sheet3'!$K$222,MATCH("Purple",Sheet3!$A$1:$K$1,0),FALSE)&gt;0,VLOOKUP($O41,Sheet3!$A$1:'Sheet3'!$K$222,MATCH("Purple",Sheet3!$A$1:$K$1,0),FALSE)*4,IF(VLOOKUP($O41,Sheet3!$A$1:'Sheet3'!$K$222,MATCH("Green",Sheet3!$A$1:$K$1,0),FALSE)&gt;0,VLOOKUP($O41,Sheet3!$A$1:'Sheet3'!$K$222,MATCH("Green",Sheet3!$A$1:$K$1,0),FALSE)*2,IF(VLOOKUP($O41,Sheet3!$A$1:'Sheet3'!$K$222,MATCH("White",Sheet3!$A$1:$K$1,0),FALSE)&gt;0,VLOOKUP($O41,Sheet3!$A$1:'Sheet3'!$K$222,MATCH("White",Sheet3!$A$1:$K$1,0),FALSE),IF(VLOOKUP($O41,Sheet3!$A$1:'Sheet3'!$K$222,MATCH("Yellow",Sheet3!$A$1:$K$1,0),FALSE)&gt;0,VLOOKUP($O41,Sheet3!$A$1:'Sheet3'!$K$222,MATCH("Yellow",Sheet3!$A$1:$K$1,0),FALSE)*5,0))))),0)),0)</f>
        <v>0</v>
      </c>
      <c r="AH41">
        <f>VLOOKUP($D41,Sheet3!$A$1:'Sheet3'!$K$222,4,FALSE)</f>
        <v>0</v>
      </c>
      <c r="AI41">
        <f>VLOOKUP($D41,Sheet3!$A$1:'Sheet3'!$K$222,5,FALSE)</f>
        <v>0</v>
      </c>
    </row>
    <row r="42" spans="1:35" x14ac:dyDescent="0.25">
      <c r="A42" t="s">
        <v>107</v>
      </c>
      <c r="B42">
        <f>INDEX('Ingredients(Full)'!$A$1:$AA$180,MATCH(Score!$A42,'Ingredients(Full)'!$A$1:$A$180,0),MATCH(Score!B$1,'Ingredients(Full)'!$A$1:$AA$1,0))</f>
        <v>2</v>
      </c>
      <c r="C42">
        <f t="shared" si="1"/>
        <v>4</v>
      </c>
      <c r="D42" t="str">
        <f>IF(D$1&lt;=$B42,INDEX('Ingredients(Full)'!$A$1:$AA$180,MATCH(Score!$A42,'Ingredients(Full)'!$A$1:$A$180,0),MATCH(Score!D$1,'Ingredients(Full)'!$A$1:$AA$1,0)),"")</f>
        <v>Mk 3 BioTech Implant</v>
      </c>
      <c r="E42" t="str">
        <f>IF(E$1&lt;=$B42,INDEX('Ingredients(Full)'!$A$1:$AA$140,MATCH(Score!$A42,'Ingredients(Full)'!$A$1:$A$140,0),MATCH(Score!E$1,'Ingredients(Full)'!$A$1:$AA$1,0)),"")</f>
        <v>Mk 3 BlasTech Weapon Mod</v>
      </c>
      <c r="F42" t="str">
        <f>IF(F$1&lt;=$B42,INDEX('Ingredients(Full)'!$A$1:$AA$140,MATCH(Score!$A42,'Ingredients(Full)'!$A$1:$A$140,0),MATCH(Score!F$1,'Ingredients(Full)'!$A$1:$AA$1,0)),"")</f>
        <v/>
      </c>
      <c r="G42" t="str">
        <f>IF(G$1&lt;=$B42,INDEX('Ingredients(Full)'!$A$1:$AA$140,MATCH(Score!$A42,'Ingredients(Full)'!$A$1:$A$140,0),MATCH(Score!G$1,'Ingredients(Full)'!$A$1:$AA$1,0)),"")</f>
        <v/>
      </c>
      <c r="H42" t="str">
        <f>IF(H$1&lt;=$B42,INDEX('Ingredients(Full)'!$A$1:$AA$140,MATCH(Score!$A42,'Ingredients(Full)'!$A$1:$A$140,0),MATCH(Score!H$1,'Ingredients(Full)'!$A$1:$AA$1,0)),"")</f>
        <v/>
      </c>
      <c r="I42" t="str">
        <f>IF(I$1&lt;=$B42,INDEX('Ingredients(Full)'!$A$1:$AA$140,MATCH(Score!$A42,'Ingredients(Full)'!$A$1:$A$140,0),MATCH(Score!I$1,'Ingredients(Full)'!$A$1:$AA$1,0)),"")</f>
        <v/>
      </c>
      <c r="J42" t="str">
        <f>IF(J$1&lt;=$B42,INDEX('Ingredients(Full)'!$A$1:$AA$140,MATCH(Score!$A42,'Ingredients(Full)'!$A$1:$A$140,0),MATCH(Score!J$1,'Ingredients(Full)'!$A$1:$AA$1,0)),"")</f>
        <v/>
      </c>
      <c r="K42" t="str">
        <f>IF(K$1&lt;=$B42,INDEX('Ingredients(Full)'!$A$1:$AA$140,MATCH(Score!$A42,'Ingredients(Full)'!$A$1:$A$140,0),MATCH(Score!K$1,'Ingredients(Full)'!$A$1:$AA$1,0)),"")</f>
        <v/>
      </c>
      <c r="L42" t="str">
        <f>IF(L$1&lt;=$B42,INDEX('Ingredients(Full)'!$A$1:$AA$140,MATCH(Score!$A42,'Ingredients(Full)'!$A$1:$A$140,0),MATCH(Score!L$1,'Ingredients(Full)'!$A$1:$AA$1,0)),"")</f>
        <v/>
      </c>
      <c r="M42" t="str">
        <f>IF(M$1&lt;=$B42,INDEX('Ingredients(Full)'!$A$1:$AA$140,MATCH(Score!$A42,'Ingredients(Full)'!$A$1:$A$140,0),MATCH(Score!M$1,'Ingredients(Full)'!$A$1:$AA$1,0)),"")</f>
        <v/>
      </c>
      <c r="N42" t="str">
        <f>IF(N$1&lt;=$B42,INDEX('Ingredients(Full)'!$A$1:$AA$140,MATCH(Score!$A42,'Ingredients(Full)'!$A$1:$A$140,0),MATCH(Score!N$1,'Ingredients(Full)'!$A$1:$AA$1,0)),"")</f>
        <v/>
      </c>
      <c r="O42" t="str">
        <f>IF(O$1&lt;=$B42,INDEX('Ingredients(Full)'!$A$1:$AA$140,MATCH(Score!$A42,'Ingredients(Full)'!$A$1:$A$140,0),MATCH(Score!O$1,'Ingredients(Full)'!$A$1:$AA$1,0)),"")</f>
        <v/>
      </c>
      <c r="P42">
        <f>IF(VALUE(RIGHT(P$1,LEN(P$1)-1))&lt;=$B42,INDEX('Ingredients(Full)'!$A$1:$AA$140,MATCH(Score!$A42,'Ingredients(Full)'!$A$1:$A$140,0),MATCH(Score!P$1,'Ingredients(Full)'!$A$1:$AA$1,0)),"")</f>
        <v>1</v>
      </c>
      <c r="Q42">
        <f>IF(VALUE(RIGHT(Q$1,LEN(Q$1)-1))&lt;=$B42,INDEX('Ingredients(Full)'!$A$1:$AA$140,MATCH(Score!$A42,'Ingredients(Full)'!$A$1:$A$140,0),MATCH(Score!Q$1,'Ingredients(Full)'!$A$1:$AA$1,0)),"")</f>
        <v>1</v>
      </c>
      <c r="R42" t="str">
        <f>IF(VALUE(RIGHT(R$1,LEN(R$1)-1))&lt;=$B42,INDEX('Ingredients(Full)'!$A$1:$AA$140,MATCH(Score!$A42,'Ingredients(Full)'!$A$1:$A$140,0),MATCH(Score!R$1,'Ingredients(Full)'!$A$1:$AA$1,0)),"")</f>
        <v/>
      </c>
      <c r="S42" t="str">
        <f>IF(VALUE(RIGHT(S$1,LEN(S$1)-1))&lt;=$B42,INDEX('Ingredients(Full)'!$A$1:$AA$140,MATCH(Score!$A42,'Ingredients(Full)'!$A$1:$A$140,0),MATCH(Score!S$1,'Ingredients(Full)'!$A$1:$AA$1,0)),"")</f>
        <v/>
      </c>
      <c r="T42" t="str">
        <f>IF(VALUE(RIGHT(T$1,LEN(T$1)-1))&lt;=$B42,INDEX('Ingredients(Full)'!$A$1:$AA$140,MATCH(Score!$A42,'Ingredients(Full)'!$A$1:$A$140,0),MATCH(Score!T$1,'Ingredients(Full)'!$A$1:$AA$1,0)),"")</f>
        <v/>
      </c>
      <c r="U42" t="str">
        <f>IF(VALUE(RIGHT(U$1,LEN(U$1)-1))&lt;=$B42,INDEX('Ingredients(Full)'!$A$1:$AA$140,MATCH(Score!$A42,'Ingredients(Full)'!$A$1:$A$140,0),MATCH(Score!U$1,'Ingredients(Full)'!$A$1:$AA$1,0)),"")</f>
        <v/>
      </c>
      <c r="V42" t="str">
        <f>IF(VALUE(RIGHT(V$1,LEN(V$1)-1))&lt;=$B42,INDEX('Ingredients(Full)'!$A$1:$AA$140,MATCH(Score!$A42,'Ingredients(Full)'!$A$1:$A$140,0),MATCH(Score!V$1,'Ingredients(Full)'!$A$1:$AA$1,0)),"")</f>
        <v/>
      </c>
      <c r="W42" t="str">
        <f>IF(VALUE(RIGHT(W$1,LEN(W$1)-1))&lt;=$B42,INDEX('Ingredients(Full)'!$A$1:$AA$140,MATCH(Score!$A42,'Ingredients(Full)'!$A$1:$A$140,0),MATCH(Score!W$1,'Ingredients(Full)'!$A$1:$AA$1,0)),"")</f>
        <v/>
      </c>
      <c r="X42" t="str">
        <f>IF(VALUE(RIGHT(X$1,LEN(X$1)-1))&lt;=$B42,INDEX('Ingredients(Full)'!$A$1:$AA$140,MATCH(Score!$A42,'Ingredients(Full)'!$A$1:$A$140,0),MATCH(Score!X$1,'Ingredients(Full)'!$A$1:$AA$1,0)),"")</f>
        <v/>
      </c>
      <c r="Y42" t="str">
        <f>IF(VALUE(RIGHT(Y$1,LEN(Y$1)-1))&lt;=$B42,INDEX('Ingredients(Full)'!$A$1:$AA$140,MATCH(Score!$A42,'Ingredients(Full)'!$A$1:$A$140,0),MATCH(Score!Y$1,'Ingredients(Full)'!$A$1:$AA$1,0)),"")</f>
        <v/>
      </c>
      <c r="Z42" t="str">
        <f>IF(VALUE(RIGHT(Z$1,LEN(Z$1)-1))&lt;=$B42,INDEX('Ingredients(Full)'!$A$1:$AA$140,MATCH(Score!$A42,'Ingredients(Full)'!$A$1:$A$140,0),MATCH(Score!Z$1,'Ingredients(Full)'!$A$1:$AA$1,0)),"")</f>
        <v/>
      </c>
      <c r="AA42" t="str">
        <f>IF(VALUE(RIGHT(AA$1,LEN(AA$1)-1))&lt;=$B42,INDEX('Ingredients(Full)'!$A$1:$AA$140,MATCH(Score!$A42,'Ingredients(Full)'!$A$1:$A$140,0),MATCH(Score!AA$1,'Ingredients(Full)'!$A$1:$AA$1,0)),"")</f>
        <v/>
      </c>
      <c r="AB42">
        <f>IFERROR(IF(VLOOKUP($D42,Sheet3!$A$1:'Sheet3'!$K$222,MATCH("Challenge",Sheet3!$A$1:'Sheet3'!$K$1,0),FALSE)&gt;=1,IFERROR(IF(VLOOKUP($D42,Sheet3!$A$1:'Sheet3'!$K$222,MATCH("Blue",Sheet3!$A$1:$K$1,0),FALSE)&gt;0,VLOOKUP($D42,Sheet3!$A$1:'Sheet3'!$K$222,MATCH("Blue",Sheet3!$A$1:$K$1,0),FALSE)*3,IF(VLOOKUP($D42,Sheet3!$A$1:'Sheet3'!$K$222,MATCH("Purple",Sheet3!$A$1:$K$1,0),FALSE)&gt;0,VLOOKUP($D42,Sheet3!$A$1:'Sheet3'!$K$222,MATCH("Purple",Sheet3!$A$1:$K$1,0),FALSE)*4,IF(VLOOKUP($D42,Sheet3!$A$1:'Sheet3'!$K$222,MATCH("Green",Sheet3!$A$1:$K$1,0),FALSE)&gt;0,VLOOKUP($D42,Sheet3!$A$1:'Sheet3'!$K$222,MATCH("Green",Sheet3!$A$1:$K$1,0),FALSE)*2,IF(VLOOKUP($D42,Sheet3!$A$1:'Sheet3'!$K$222,MATCH("White",Sheet3!$A$1:$K$1,0),FALSE)&gt;0,VLOOKUP($D42,Sheet3!$A$1:'Sheet3'!$K$222,MATCH("White",Sheet3!$A$1:$K$1,0),FALSE),IF(VLOOKUP($D42,Sheet3!$A$1:'Sheet3'!$K$222,MATCH("Yellow",Sheet3!$A$1:$K$1,0),FALSE)&gt;0,VLOOKUP($D42,Sheet3!$A$1:'Sheet3'!$K$222,MATCH("Yellow",Sheet3!$A$1:$K$1,0),FALSE)*2.5,0))))),0)/VLOOKUP($D42,Sheet3!$A$1:'Sheet3'!$K$222,MATCH("Challenge",Sheet3!$A$1:'Sheet3'!$K$1,0),FALSE),IFERROR(IF(VLOOKUP($D42,Sheet3!$A$1:'Sheet3'!$K$222,MATCH("Blue",Sheet3!$A$1:$K$1,0),FALSE)&gt;0,VLOOKUP($D42,Sheet3!$A$1:'Sheet3'!$K$222,MATCH("Blue",Sheet3!$A$1:$K$1,0),FALSE)*3,IF(VLOOKUP($D42,Sheet3!$A$1:'Sheet3'!$K$222,MATCH("Purple",Sheet3!$A$1:$K$1,0),FALSE)&gt;0,VLOOKUP($D42,Sheet3!$A$1:'Sheet3'!$K$222,MATCH("Purple",Sheet3!$A$1:$K$1,0),FALSE)*4,IF(VLOOKUP($D42,Sheet3!$A$1:'Sheet3'!$K$222,MATCH("Green",Sheet3!$A$1:$K$1,0),FALSE)&gt;0,VLOOKUP($D42,Sheet3!$A$1:'Sheet3'!$K$222,MATCH("Green",Sheet3!$A$1:$K$1,0),FALSE)*2,IF(VLOOKUP($D42,Sheet3!$A$1:'Sheet3'!$K$222,MATCH("White",Sheet3!$A$1:$K$1,0),FALSE)&gt;0,VLOOKUP($D42,Sheet3!$A$1:'Sheet3'!$K$222,MATCH("White",Sheet3!$A$1:$K$1,0),FALSE),IF(VLOOKUP($D42,Sheet3!$A$1:'Sheet3'!$K$222,MATCH("Yellow",Sheet3!$A$1:$K$1,0),FALSE)&gt;0,VLOOKUP($D42,Sheet3!$A$1:'Sheet3'!$K$222,MATCH("Yellow",Sheet3!$A$1:$K$1,0),FALSE)*2.5,0))))),0)),0)+IFERROR(IF(VLOOKUP($E42,Sheet3!$A$1:'Sheet3'!$K$222,MATCH("Challenge",Sheet3!$A$1:'Sheet3'!$K$1,0),FALSE)&gt;=1,IFERROR(IF(VLOOKUP($E42,Sheet3!$A$1:'Sheet3'!$K$222,MATCH("Blue",Sheet3!$A$1:$K$1,0),FALSE)&gt;0,VLOOKUP($E42,Sheet3!$A$1:'Sheet3'!$K$222,MATCH("Blue",Sheet3!$A$1:$K$1,0),FALSE)*3,IF(VLOOKUP($E42,Sheet3!$A$1:'Sheet3'!$K$222,MATCH("Purple",Sheet3!$A$1:$K$1,0),FALSE)&gt;0,VLOOKUP($E42,Sheet3!$A$1:'Sheet3'!$K$222,MATCH("Purple",Sheet3!$A$1:$K$1,0),FALSE)*4,IF(VLOOKUP($E42,Sheet3!$A$1:'Sheet3'!$K$222,MATCH("Green",Sheet3!$A$1:$K$1,0),FALSE)&gt;0,VLOOKUP($E42,Sheet3!$A$1:'Sheet3'!$K$222,MATCH("Green",Sheet3!$A$1:$K$1,0),FALSE)*2,IF(VLOOKUP($E42,Sheet3!$A$1:'Sheet3'!$K$222,MATCH("White",Sheet3!$A$1:$K$1,0),FALSE)&gt;0,VLOOKUP($E42,Sheet3!$A$1:'Sheet3'!$K$222,MATCH("White",Sheet3!$A$1:$K$1,0),FALSE),IF(VLOOKUP($E42,Sheet3!$A$1:'Sheet3'!$K$222,MATCH("Yellow",Sheet3!$A$1:$K$1,0),FALSE)&gt;0,VLOOKUP($E42,Sheet3!$A$1:'Sheet3'!$K$222,MATCH("Yellow",Sheet3!$A$1:$K$1,0),FALSE)*2.5,0))))),0)/VLOOKUP($E42,Sheet3!$A$1:'Sheet3'!$K$222,MATCH("Challenge",Sheet3!$A$1:'Sheet3'!$K$1,0),FALSE),IFERROR(IF(VLOOKUP($E42,Sheet3!$A$1:'Sheet3'!$K$222,MATCH("Blue",Sheet3!$A$1:$K$1,0),FALSE)&gt;0,VLOOKUP($E42,Sheet3!$A$1:'Sheet3'!$K$222,MATCH("Blue",Sheet3!$A$1:$K$1,0),FALSE)*3,IF(VLOOKUP($E42,Sheet3!$A$1:'Sheet3'!$K$222,MATCH("Purple",Sheet3!$A$1:$K$1,0),FALSE)&gt;0,VLOOKUP($E42,Sheet3!$A$1:'Sheet3'!$K$222,MATCH("Purple",Sheet3!$A$1:$K$1,0),FALSE)*4,IF(VLOOKUP($E42,Sheet3!$A$1:'Sheet3'!$K$222,MATCH("Green",Sheet3!$A$1:$K$1,0),FALSE)&gt;0,VLOOKUP($E42,Sheet3!$A$1:'Sheet3'!$K$222,MATCH("Green",Sheet3!$A$1:$K$1,0),FALSE)*2,IF(VLOOKUP($E42,Sheet3!$A$1:'Sheet3'!$K$222,MATCH("White",Sheet3!$A$1:$K$1,0),FALSE)&gt;0,VLOOKUP($E42,Sheet3!$A$1:'Sheet3'!$K$222,MATCH("White",Sheet3!$A$1:$K$1,0),FALSE),IF(VLOOKUP($E42,Sheet3!$A$1:'Sheet3'!$K$222,MATCH("Yellow",Sheet3!$A$1:$K$1,0),FALSE)&gt;0,VLOOKUP($E42,Sheet3!$A$1:'Sheet3'!$K$222,MATCH("Yellow",Sheet3!$A$1:$K$1,0),FALSE)*2.5,0))))),0)),0)</f>
        <v>4</v>
      </c>
      <c r="AC42">
        <f>IFERROR(IF(VLOOKUP($F42,Sheet3!$A$1:'Sheet3'!$K$222,MATCH("Challenge",Sheet3!$A$1:'Sheet3'!$K$1,0),FALSE)&gt;=1,IFERROR(IF(VLOOKUP($F42,Sheet3!$A$1:'Sheet3'!$K$222,MATCH("Blue",Sheet3!$A$1:$K$1,0),FALSE)&gt;0,VLOOKUP($F42,Sheet3!$A$1:'Sheet3'!$K$222,MATCH("Blue",Sheet3!$A$1:$K$1,0),FALSE)*3,IF(VLOOKUP($F42,Sheet3!$A$1:'Sheet3'!$K$222,MATCH("Purple",Sheet3!$A$1:$K$1,0),FALSE)&gt;0,VLOOKUP($F42,Sheet3!$A$1:'Sheet3'!$K$222,MATCH("Purple",Sheet3!$A$1:$K$1,0),FALSE)*4,IF(VLOOKUP($F42,Sheet3!$A$1:'Sheet3'!$K$222,MATCH("Green",Sheet3!$A$1:$K$1,0),FALSE)&gt;0,VLOOKUP($F42,Sheet3!$A$1:'Sheet3'!$K$222,MATCH("Green",Sheet3!$A$1:$K$1,0),FALSE)*2,IF(VLOOKUP($F42,Sheet3!$A$1:'Sheet3'!$K$222,MATCH("White",Sheet3!$A$1:$K$1,0),FALSE)&gt;0,VLOOKUP($F42,Sheet3!$A$1:'Sheet3'!$K$222,MATCH("White",Sheet3!$A$1:$K$1,0),FALSE),IF(VLOOKUP($F42,Sheet3!$A$1:'Sheet3'!$K$222,MATCH("Yellow",Sheet3!$A$1:$K$1,0),FALSE)&gt;0,VLOOKUP($F42,Sheet3!$A$1:'Sheet3'!$K$222,MATCH("Yellow",Sheet3!$A$1:$K$1,0),FALSE)*5,0))))),0)/VLOOKUP($F42,Sheet3!$A$1:'Sheet3'!$K$222,MATCH("Challenge",Sheet3!$A$1:'Sheet3'!$K$1,0),FALSE),IFERROR(IF(VLOOKUP($F42,Sheet3!$A$1:'Sheet3'!$K$222,MATCH("Blue",Sheet3!$A$1:$K$1,0),FALSE)&gt;0,VLOOKUP($F42,Sheet3!$A$1:'Sheet3'!$K$222,MATCH("Blue",Sheet3!$A$1:$K$1,0),FALSE)*3,IF(VLOOKUP($F42,Sheet3!$A$1:'Sheet3'!$K$222,MATCH("Purple",Sheet3!$A$1:$K$1,0),FALSE)&gt;0,VLOOKUP($F42,Sheet3!$A$1:'Sheet3'!$K$222,MATCH("Purple",Sheet3!$A$1:$K$1,0),FALSE)*4,IF(VLOOKUP($F42,Sheet3!$A$1:'Sheet3'!$K$222,MATCH("Green",Sheet3!$A$1:$K$1,0),FALSE)&gt;0,VLOOKUP($F42,Sheet3!$A$1:'Sheet3'!$K$222,MATCH("Green",Sheet3!$A$1:$K$1,0),FALSE)*2,IF(VLOOKUP($F42,Sheet3!$A$1:'Sheet3'!$K$222,MATCH("White",Sheet3!$A$1:$K$1,0),FALSE)&gt;0,VLOOKUP($F42,Sheet3!$A$1:'Sheet3'!$K$222,MATCH("White",Sheet3!$A$1:$K$1,0),FALSE),IF(VLOOKUP($F42,Sheet3!$A$1:'Sheet3'!$K$222,MATCH("Yellow",Sheet3!$A$1:$K$1,0),FALSE)&gt;0,VLOOKUP($F42,Sheet3!$A$1:'Sheet3'!$K$222,MATCH("Yellow",Sheet3!$A$1:$K$1,0),FALSE)*5,0))))),0)),0)+IFERROR(IF(VLOOKUP($G42,Sheet3!$A$1:'Sheet3'!$K$222,MATCH("Challenge",Sheet3!$A$1:'Sheet3'!$K$1,0),FALSE)&gt;=1,IFERROR(IF(VLOOKUP($G42,Sheet3!$A$1:'Sheet3'!$K$222,MATCH("Blue",Sheet3!$A$1:$K$1,0),FALSE)&gt;0,VLOOKUP($G42,Sheet3!$A$1:'Sheet3'!$K$222,MATCH("Blue",Sheet3!$A$1:$K$1,0),FALSE)*3,IF(VLOOKUP($G42,Sheet3!$A$1:'Sheet3'!$K$222,MATCH("Purple",Sheet3!$A$1:$K$1,0),FALSE)&gt;0,VLOOKUP($G42,Sheet3!$A$1:'Sheet3'!$K$222,MATCH("Purple",Sheet3!$A$1:$K$1,0),FALSE)*4,IF(VLOOKUP($G42,Sheet3!$A$1:'Sheet3'!$K$222,MATCH("Green",Sheet3!$A$1:$K$1,0),FALSE)&gt;0,VLOOKUP($G42,Sheet3!$A$1:'Sheet3'!$K$222,MATCH("Green",Sheet3!$A$1:$K$1,0),FALSE)*2,IF(VLOOKUP($G42,Sheet3!$A$1:'Sheet3'!$K$222,MATCH("White",Sheet3!$A$1:$K$1,0),FALSE)&gt;0,VLOOKUP($G42,Sheet3!$A$1:'Sheet3'!$K$222,MATCH("White",Sheet3!$A$1:$K$1,0),FALSE),IF(VLOOKUP($G42,Sheet3!$A$1:'Sheet3'!$K$222,MATCH("Yellow",Sheet3!$A$1:$K$1,0),FALSE)&gt;0,VLOOKUP($G42,Sheet3!$A$1:'Sheet3'!$K$222,MATCH("Yellow",Sheet3!$A$1:$K$1,0),FALSE)*5,0))))),0)/VLOOKUP($G42,Sheet3!$A$1:'Sheet3'!$K$222,MATCH("Challenge",Sheet3!$A$1:'Sheet3'!$K$1,0),FALSE),IFERROR(IF(VLOOKUP($G42,Sheet3!$A$1:'Sheet3'!$K$222,MATCH("Blue",Sheet3!$A$1:$K$1,0),FALSE)&gt;0,VLOOKUP($G42,Sheet3!$A$1:'Sheet3'!$K$222,MATCH("Blue",Sheet3!$A$1:$K$1,0),FALSE)*3,IF(VLOOKUP($G42,Sheet3!$A$1:'Sheet3'!$K$222,MATCH("Purple",Sheet3!$A$1:$K$1,0),FALSE)&gt;0,VLOOKUP($G42,Sheet3!$A$1:'Sheet3'!$K$222,MATCH("Purple",Sheet3!$A$1:$K$1,0),FALSE)*4,IF(VLOOKUP($G42,Sheet3!$A$1:'Sheet3'!$K$222,MATCH("Green",Sheet3!$A$1:$K$1,0),FALSE)&gt;0,VLOOKUP($G42,Sheet3!$A$1:'Sheet3'!$K$222,MATCH("Green",Sheet3!$A$1:$K$1,0),FALSE)*2,IF(VLOOKUP($G42,Sheet3!$A$1:'Sheet3'!$K$222,MATCH("White",Sheet3!$A$1:$K$1,0),FALSE)&gt;0,VLOOKUP($G42,Sheet3!$A$1:'Sheet3'!$K$222,MATCH("White",Sheet3!$A$1:$K$1,0),FALSE),IF(VLOOKUP($G42,Sheet3!$A$1:'Sheet3'!$K$222,MATCH("Yellow",Sheet3!$A$1:$K$1,0),FALSE)&gt;0,VLOOKUP($G42,Sheet3!$A$1:'Sheet3'!$K$222,MATCH("Yellow",Sheet3!$A$1:$K$1,0),FALSE)*5,0))))),0)),0)</f>
        <v>0</v>
      </c>
      <c r="AD42">
        <f>IFERROR(IF(VLOOKUP($H42,Sheet3!$A$1:'Sheet3'!$K$222,MATCH("Challenge",Sheet3!$A$1:'Sheet3'!$K$1,0),FALSE)&gt;=1,IFERROR(IF(VLOOKUP($H42,Sheet3!$A$1:'Sheet3'!$K$222,MATCH("Blue",Sheet3!$A$1:$K$1,0),FALSE)&gt;0,VLOOKUP($H42,Sheet3!$A$1:'Sheet3'!$K$222,MATCH("Blue",Sheet3!$A$1:$K$1,0),FALSE)*3,IF(VLOOKUP($H42,Sheet3!$A$1:'Sheet3'!$K$222,MATCH("Purple",Sheet3!$A$1:$K$1,0),FALSE)&gt;0,VLOOKUP($H42,Sheet3!$A$1:'Sheet3'!$K$222,MATCH("Purple",Sheet3!$A$1:$K$1,0),FALSE)*4,IF(VLOOKUP($H42,Sheet3!$A$1:'Sheet3'!$K$222,MATCH("Green",Sheet3!$A$1:$K$1,0),FALSE)&gt;0,VLOOKUP($H42,Sheet3!$A$1:'Sheet3'!$K$222,MATCH("Green",Sheet3!$A$1:$K$1,0),FALSE)*2,IF(VLOOKUP($H42,Sheet3!$A$1:'Sheet3'!$K$222,MATCH("White",Sheet3!$A$1:$K$1,0),FALSE)&gt;0,VLOOKUP($H42,Sheet3!$A$1:'Sheet3'!$K$222,MATCH("White",Sheet3!$A$1:$K$1,0),FALSE),IF(VLOOKUP($H42,Sheet3!$A$1:'Sheet3'!$K$222,MATCH("Yellow",Sheet3!$A$1:$K$1,0),FALSE)&gt;0,VLOOKUP($H42,Sheet3!$A$1:'Sheet3'!$K$222,MATCH("Yellow",Sheet3!$A$1:$K$1,0),FALSE)*5,0))))),0)/VLOOKUP($H42,Sheet3!$A$1:'Sheet3'!$K$222,MATCH("Challenge",Sheet3!$A$1:'Sheet3'!$K$1,0),FALSE),IFERROR(IF(VLOOKUP($H42,Sheet3!$A$1:'Sheet3'!$K$222,MATCH("Blue",Sheet3!$A$1:$K$1,0),FALSE)&gt;0,VLOOKUP($H42,Sheet3!$A$1:'Sheet3'!$K$222,MATCH("Blue",Sheet3!$A$1:$K$1,0),FALSE)*3,IF(VLOOKUP($H42,Sheet3!$A$1:'Sheet3'!$K$222,MATCH("Purple",Sheet3!$A$1:$K$1,0),FALSE)&gt;0,VLOOKUP($H42,Sheet3!$A$1:'Sheet3'!$K$222,MATCH("Purple",Sheet3!$A$1:$K$1,0),FALSE)*4,IF(VLOOKUP($H42,Sheet3!$A$1:'Sheet3'!$K$222,MATCH("Green",Sheet3!$A$1:$K$1,0),FALSE)&gt;0,VLOOKUP($H42,Sheet3!$A$1:'Sheet3'!$K$222,MATCH("Green",Sheet3!$A$1:$K$1,0),FALSE)*2,IF(VLOOKUP($H42,Sheet3!$A$1:'Sheet3'!$K$222,MATCH("White",Sheet3!$A$1:$K$1,0),FALSE)&gt;0,VLOOKUP($H42,Sheet3!$A$1:'Sheet3'!$K$222,MATCH("White",Sheet3!$A$1:$K$1,0),FALSE),IF(VLOOKUP($H42,Sheet3!$A$1:'Sheet3'!$K$222,MATCH("Yellow",Sheet3!$A$1:$K$1,0),FALSE)&gt;0,VLOOKUP($H42,Sheet3!$A$1:'Sheet3'!$K$222,MATCH("Yellow",Sheet3!$A$1:$K$1,0),FALSE)*5,0))))),0)),0)+IFERROR(IF(VLOOKUP($I42,Sheet3!$A$1:'Sheet3'!$K$222,MATCH("Challenge",Sheet3!$A$1:'Sheet3'!$K$1,0),FALSE)&gt;=1,IFERROR(IF(VLOOKUP($I42,Sheet3!$A$1:'Sheet3'!$K$222,MATCH("Blue",Sheet3!$A$1:$K$1,0),FALSE)&gt;0,VLOOKUP($I42,Sheet3!$A$1:'Sheet3'!$K$222,MATCH("Blue",Sheet3!$A$1:$K$1,0),FALSE)*3,IF(VLOOKUP($I42,Sheet3!$A$1:'Sheet3'!$K$222,MATCH("Purple",Sheet3!$A$1:$K$1,0),FALSE)&gt;0,VLOOKUP($I42,Sheet3!$A$1:'Sheet3'!$K$222,MATCH("Purple",Sheet3!$A$1:$K$1,0),FALSE)*4,IF(VLOOKUP($I42,Sheet3!$A$1:'Sheet3'!$K$222,MATCH("Green",Sheet3!$A$1:$K$1,0),FALSE)&gt;0,VLOOKUP($I42,Sheet3!$A$1:'Sheet3'!$K$222,MATCH("Green",Sheet3!$A$1:$K$1,0),FALSE)*2,IF(VLOOKUP($I42,Sheet3!$A$1:'Sheet3'!$K$222,MATCH("White",Sheet3!$A$1:$K$1,0),FALSE)&gt;0,VLOOKUP($I42,Sheet3!$A$1:'Sheet3'!$K$222,MATCH("White",Sheet3!$A$1:$K$1,0),FALSE),IF(VLOOKUP($I42,Sheet3!$A$1:'Sheet3'!$K$222,MATCH("Yellow",Sheet3!$A$1:$K$1,0),FALSE)&gt;0,VLOOKUP($I42,Sheet3!$A$1:'Sheet3'!$K$222,MATCH("Yellow",Sheet3!$A$1:$K$1,0),FALSE)*5,0))))),0)/VLOOKUP($I42,Sheet3!$A$1:'Sheet3'!$K$222,MATCH("Challenge",Sheet3!$A$1:'Sheet3'!$K$1,0),FALSE),IFERROR(IF(VLOOKUP($I42,Sheet3!$A$1:'Sheet3'!$K$222,MATCH("Blue",Sheet3!$A$1:$K$1,0),FALSE)&gt;0,VLOOKUP($I42,Sheet3!$A$1:'Sheet3'!$K$222,MATCH("Blue",Sheet3!$A$1:$K$1,0),FALSE)*3,IF(VLOOKUP($I42,Sheet3!$A$1:'Sheet3'!$K$222,MATCH("Purple",Sheet3!$A$1:$K$1,0),FALSE)&gt;0,VLOOKUP($I42,Sheet3!$A$1:'Sheet3'!$K$222,MATCH("Purple",Sheet3!$A$1:$K$1,0),FALSE)*4,IF(VLOOKUP($I42,Sheet3!$A$1:'Sheet3'!$K$222,MATCH("Green",Sheet3!$A$1:$K$1,0),FALSE)&gt;0,VLOOKUP($I42,Sheet3!$A$1:'Sheet3'!$K$222,MATCH("Green",Sheet3!$A$1:$K$1,0),FALSE)*2,IF(VLOOKUP($I42,Sheet3!$A$1:'Sheet3'!$K$222,MATCH("White",Sheet3!$A$1:$K$1,0),FALSE)&gt;0,VLOOKUP($I42,Sheet3!$A$1:'Sheet3'!$K$222,MATCH("White",Sheet3!$A$1:$K$1,0),FALSE),IF(VLOOKUP($I42,Sheet3!$A$1:'Sheet3'!$K$222,MATCH("Yellow",Sheet3!$A$1:$K$1,0),FALSE)&gt;0,VLOOKUP($I42,Sheet3!$A$1:'Sheet3'!$K$222,MATCH("Yellow",Sheet3!$A$1:$K$1,0),FALSE)*5,0))))),0)),0)</f>
        <v>0</v>
      </c>
      <c r="AE42">
        <f>IFERROR(IF(VLOOKUP($J42,Sheet3!$A$1:'Sheet3'!$K$222,MATCH("Challenge",Sheet3!$A$1:'Sheet3'!$K$1,0),FALSE)&gt;=1,IFERROR(IF(VLOOKUP($J42,Sheet3!$A$1:'Sheet3'!$K$222,MATCH("Blue",Sheet3!$A$1:$K$1,0),FALSE)&gt;0,VLOOKUP($J42,Sheet3!$A$1:'Sheet3'!$K$222,MATCH("Blue",Sheet3!$A$1:$K$1,0),FALSE)*3,IF(VLOOKUP($J42,Sheet3!$A$1:'Sheet3'!$K$222,MATCH("Purple",Sheet3!$A$1:$K$1,0),FALSE)&gt;0,VLOOKUP($J42,Sheet3!$A$1:'Sheet3'!$K$222,MATCH("Purple",Sheet3!$A$1:$K$1,0),FALSE)*4,IF(VLOOKUP($J42,Sheet3!$A$1:'Sheet3'!$K$222,MATCH("Green",Sheet3!$A$1:$K$1,0),FALSE)&gt;0,VLOOKUP($J42,Sheet3!$A$1:'Sheet3'!$K$222,MATCH("Green",Sheet3!$A$1:$K$1,0),FALSE)*2,IF(VLOOKUP($J42,Sheet3!$A$1:'Sheet3'!$K$222,MATCH("White",Sheet3!$A$1:$K$1,0),FALSE)&gt;0,VLOOKUP($J42,Sheet3!$A$1:'Sheet3'!$K$222,MATCH("White",Sheet3!$A$1:$K$1,0),FALSE),IF(VLOOKUP($J42,Sheet3!$A$1:'Sheet3'!$K$222,MATCH("Yellow",Sheet3!$A$1:$K$1,0),FALSE)&gt;0,VLOOKUP($J42,Sheet3!$A$1:'Sheet3'!$K$222,MATCH("Yellow",Sheet3!$A$1:$K$1,0),FALSE)*5,0))))),0)/VLOOKUP($J42,Sheet3!$A$1:'Sheet3'!$K$222,MATCH("Challenge",Sheet3!$A$1:'Sheet3'!$K$1,0),FALSE),IFERROR(IF(VLOOKUP($J42,Sheet3!$A$1:'Sheet3'!$K$222,MATCH("Blue",Sheet3!$A$1:$K$1,0),FALSE)&gt;0,VLOOKUP($J42,Sheet3!$A$1:'Sheet3'!$K$222,MATCH("Blue",Sheet3!$A$1:$K$1,0),FALSE)*3,IF(VLOOKUP($J42,Sheet3!$A$1:'Sheet3'!$K$222,MATCH("Purple",Sheet3!$A$1:$K$1,0),FALSE)&gt;0,VLOOKUP($J42,Sheet3!$A$1:'Sheet3'!$K$222,MATCH("Purple",Sheet3!$A$1:$K$1,0),FALSE)*4,IF(VLOOKUP($J42,Sheet3!$A$1:'Sheet3'!$K$222,MATCH("Green",Sheet3!$A$1:$K$1,0),FALSE)&gt;0,VLOOKUP($J42,Sheet3!$A$1:'Sheet3'!$K$222,MATCH("Green",Sheet3!$A$1:$K$1,0),FALSE)*2,IF(VLOOKUP($J42,Sheet3!$A$1:'Sheet3'!$K$222,MATCH("White",Sheet3!$A$1:$K$1,0),FALSE)&gt;0,VLOOKUP($J42,Sheet3!$A$1:'Sheet3'!$K$222,MATCH("White",Sheet3!$A$1:$K$1,0),FALSE),IF(VLOOKUP($J42,Sheet3!$A$1:'Sheet3'!$K$222,MATCH("Yellow",Sheet3!$A$1:$K$1,0),FALSE)&gt;0,VLOOKUP($J42,Sheet3!$A$1:'Sheet3'!$K$222,MATCH("Yellow",Sheet3!$A$1:$K$1,0),FALSE)*5,0))))),0)),0)+IFERROR(IF(VLOOKUP($K42,Sheet3!$A$1:'Sheet3'!$K$222,MATCH("Challenge",Sheet3!$A$1:'Sheet3'!$K$1,0),FALSE)&gt;=1,IFERROR(IF(VLOOKUP($K42,Sheet3!$A$1:'Sheet3'!$K$222,MATCH("Blue",Sheet3!$A$1:$K$1,0),FALSE)&gt;0,VLOOKUP($K42,Sheet3!$A$1:'Sheet3'!$K$222,MATCH("Blue",Sheet3!$A$1:$K$1,0),FALSE)*3,IF(VLOOKUP($K42,Sheet3!$A$1:'Sheet3'!$K$222,MATCH("Purple",Sheet3!$A$1:$K$1,0),FALSE)&gt;0,VLOOKUP($K42,Sheet3!$A$1:'Sheet3'!$K$222,MATCH("Purple",Sheet3!$A$1:$K$1,0),FALSE)*4,IF(VLOOKUP($K42,Sheet3!$A$1:'Sheet3'!$K$222,MATCH("Green",Sheet3!$A$1:$K$1,0),FALSE)&gt;0,VLOOKUP($K42,Sheet3!$A$1:'Sheet3'!$K$222,MATCH("Green",Sheet3!$A$1:$K$1,0),FALSE)*2,IF(VLOOKUP($K42,Sheet3!$A$1:'Sheet3'!$K$222,MATCH("White",Sheet3!$A$1:$K$1,0),FALSE)&gt;0,VLOOKUP($K42,Sheet3!$A$1:'Sheet3'!$K$222,MATCH("White",Sheet3!$A$1:$K$1,0),FALSE),IF(VLOOKUP($K42,Sheet3!$A$1:'Sheet3'!$K$222,MATCH("Yellow",Sheet3!$A$1:$K$1,0),FALSE)&gt;0,VLOOKUP($K42,Sheet3!$A$1:'Sheet3'!$K$222,MATCH("Yellow",Sheet3!$A$1:$K$1,0),FALSE)*5,0))))),0)/VLOOKUP($K42,Sheet3!$A$1:'Sheet3'!$K$222,MATCH("Challenge",Sheet3!$A$1:'Sheet3'!$K$1,0),FALSE),IFERROR(IF(VLOOKUP($K42,Sheet3!$A$1:'Sheet3'!$K$222,MATCH("Blue",Sheet3!$A$1:$K$1,0),FALSE)&gt;0,VLOOKUP($K42,Sheet3!$A$1:'Sheet3'!$K$222,MATCH("Blue",Sheet3!$A$1:$K$1,0),FALSE)*3,IF(VLOOKUP($K42,Sheet3!$A$1:'Sheet3'!$K$222,MATCH("Purple",Sheet3!$A$1:$K$1,0),FALSE)&gt;0,VLOOKUP($K42,Sheet3!$A$1:'Sheet3'!$K$222,MATCH("Purple",Sheet3!$A$1:$K$1,0),FALSE)*4,IF(VLOOKUP($K42,Sheet3!$A$1:'Sheet3'!$K$222,MATCH("Green",Sheet3!$A$1:$K$1,0),FALSE)&gt;0,VLOOKUP($K42,Sheet3!$A$1:'Sheet3'!$K$222,MATCH("Green",Sheet3!$A$1:$K$1,0),FALSE)*2,IF(VLOOKUP($K42,Sheet3!$A$1:'Sheet3'!$K$222,MATCH("White",Sheet3!$A$1:$K$1,0),FALSE)&gt;0,VLOOKUP($K42,Sheet3!$A$1:'Sheet3'!$K$222,MATCH("White",Sheet3!$A$1:$K$1,0),FALSE),IF(VLOOKUP($K42,Sheet3!$A$1:'Sheet3'!$K$222,MATCH("Yellow",Sheet3!$A$1:$K$1,0),FALSE)&gt;0,VLOOKUP($K42,Sheet3!$A$1:'Sheet3'!$K$222,MATCH("Yellow",Sheet3!$A$1:$K$1,0),FALSE)*5,0))))),0)),0)</f>
        <v>0</v>
      </c>
      <c r="AF42">
        <f>IFERROR(IF(VLOOKUP($L42,Sheet3!$A$1:'Sheet3'!$K$222,MATCH("Challenge",Sheet3!$A$1:'Sheet3'!$K$1,0),FALSE)&gt;=1,IFERROR(IF(VLOOKUP($L42,Sheet3!$A$1:'Sheet3'!$K$222,MATCH("Blue",Sheet3!$A$1:$K$1,0),FALSE)&gt;0,VLOOKUP($L42,Sheet3!$A$1:'Sheet3'!$K$222,MATCH("Blue",Sheet3!$A$1:$K$1,0),FALSE)*3,IF(VLOOKUP($L42,Sheet3!$A$1:'Sheet3'!$K$222,MATCH("Purple",Sheet3!$A$1:$K$1,0),FALSE)&gt;0,VLOOKUP($L42,Sheet3!$A$1:'Sheet3'!$K$222,MATCH("Purple",Sheet3!$A$1:$K$1,0),FALSE)*4,IF(VLOOKUP($L42,Sheet3!$A$1:'Sheet3'!$K$222,MATCH("Green",Sheet3!$A$1:$K$1,0),FALSE)&gt;0,VLOOKUP($L42,Sheet3!$A$1:'Sheet3'!$K$222,MATCH("Green",Sheet3!$A$1:$K$1,0),FALSE)*2,IF(VLOOKUP($L42,Sheet3!$A$1:'Sheet3'!$K$222,MATCH("White",Sheet3!$A$1:$K$1,0),FALSE)&gt;0,VLOOKUP($L42,Sheet3!$A$1:'Sheet3'!$K$222,MATCH("White",Sheet3!$A$1:$K$1,0),FALSE),IF(VLOOKUP($L42,Sheet3!$A$1:'Sheet3'!$K$222,MATCH("Yellow",Sheet3!$A$1:$K$1,0),FALSE)&gt;0,VLOOKUP($L42,Sheet3!$A$1:'Sheet3'!$K$222,MATCH("Yellow",Sheet3!$A$1:$K$1,0),FALSE)*5,0))))),0)/VLOOKUP($L42,Sheet3!$A$1:'Sheet3'!$K$222,MATCH("Challenge",Sheet3!$A$1:'Sheet3'!$K$1,0),FALSE),IFERROR(IF(VLOOKUP($L42,Sheet3!$A$1:'Sheet3'!$K$222,MATCH("Blue",Sheet3!$A$1:$K$1,0),FALSE)&gt;0,VLOOKUP($L42,Sheet3!$A$1:'Sheet3'!$K$222,MATCH("Blue",Sheet3!$A$1:$K$1,0),FALSE)*3,IF(VLOOKUP($L42,Sheet3!$A$1:'Sheet3'!$K$222,MATCH("Purple",Sheet3!$A$1:$K$1,0),FALSE)&gt;0,VLOOKUP($L42,Sheet3!$A$1:'Sheet3'!$K$222,MATCH("Purple",Sheet3!$A$1:$K$1,0),FALSE)*4,IF(VLOOKUP($L42,Sheet3!$A$1:'Sheet3'!$K$222,MATCH("Green",Sheet3!$A$1:$K$1,0),FALSE)&gt;0,VLOOKUP($L42,Sheet3!$A$1:'Sheet3'!$K$222,MATCH("Green",Sheet3!$A$1:$K$1,0),FALSE)*2,IF(VLOOKUP($L42,Sheet3!$A$1:'Sheet3'!$K$222,MATCH("White",Sheet3!$A$1:$K$1,0),FALSE)&gt;0,VLOOKUP($L42,Sheet3!$A$1:'Sheet3'!$K$222,MATCH("White",Sheet3!$A$1:$K$1,0),FALSE),IF(VLOOKUP($L42,Sheet3!$A$1:'Sheet3'!$K$222,MATCH("Yellow",Sheet3!$A$1:$K$1,0),FALSE)&gt;0,VLOOKUP($L42,Sheet3!$A$1:'Sheet3'!$K$222,MATCH("Yellow",Sheet3!$A$1:$K$1,0),FALSE)*5,0))))),0)),0)+IFERROR(IF(VLOOKUP($M42,Sheet3!$A$1:'Sheet3'!$K$222,MATCH("Challenge",Sheet3!$A$1:'Sheet3'!$K$1,0),FALSE)&gt;=1,IFERROR(IF(VLOOKUP($M42,Sheet3!$A$1:'Sheet3'!$K$222,MATCH("Blue",Sheet3!$A$1:$K$1,0),FALSE)&gt;0,VLOOKUP($M42,Sheet3!$A$1:'Sheet3'!$K$222,MATCH("Blue",Sheet3!$A$1:$K$1,0),FALSE)*3,IF(VLOOKUP($M42,Sheet3!$A$1:'Sheet3'!$K$222,MATCH("Purple",Sheet3!$A$1:$K$1,0),FALSE)&gt;0,VLOOKUP($M42,Sheet3!$A$1:'Sheet3'!$K$222,MATCH("Purple",Sheet3!$A$1:$K$1,0),FALSE)*4,IF(VLOOKUP($M42,Sheet3!$A$1:'Sheet3'!$K$222,MATCH("Green",Sheet3!$A$1:$K$1,0),FALSE)&gt;0,VLOOKUP($M42,Sheet3!$A$1:'Sheet3'!$K$222,MATCH("Green",Sheet3!$A$1:$K$1,0),FALSE)*2,IF(VLOOKUP($M42,Sheet3!$A$1:'Sheet3'!$K$222,MATCH("White",Sheet3!$A$1:$K$1,0),FALSE)&gt;0,VLOOKUP($M42,Sheet3!$A$1:'Sheet3'!$K$222,MATCH("White",Sheet3!$A$1:$K$1,0),FALSE),IF(VLOOKUP($M42,Sheet3!$A$1:'Sheet3'!$K$222,MATCH("Yellow",Sheet3!$A$1:$K$1,0),FALSE)&gt;0,VLOOKUP($M42,Sheet3!$A$1:'Sheet3'!$K$222,MATCH("Yellow",Sheet3!$A$1:$K$1,0),FALSE)*5,0))))),0)/VLOOKUP($M42,Sheet3!$A$1:'Sheet3'!$K$222,MATCH("Challenge",Sheet3!$A$1:'Sheet3'!$K$1,0),FALSE),IFERROR(IF(VLOOKUP($M42,Sheet3!$A$1:'Sheet3'!$K$222,MATCH("Blue",Sheet3!$A$1:$K$1,0),FALSE)&gt;0,VLOOKUP($M42,Sheet3!$A$1:'Sheet3'!$K$222,MATCH("Blue",Sheet3!$A$1:$K$1,0),FALSE)*3,IF(VLOOKUP($M42,Sheet3!$A$1:'Sheet3'!$K$222,MATCH("Purple",Sheet3!$A$1:$K$1,0),FALSE)&gt;0,VLOOKUP($M42,Sheet3!$A$1:'Sheet3'!$K$222,MATCH("Purple",Sheet3!$A$1:$K$1,0),FALSE)*4,IF(VLOOKUP($M42,Sheet3!$A$1:'Sheet3'!$K$222,MATCH("Green",Sheet3!$A$1:$K$1,0),FALSE)&gt;0,VLOOKUP($M42,Sheet3!$A$1:'Sheet3'!$K$222,MATCH("Green",Sheet3!$A$1:$K$1,0),FALSE)*2,IF(VLOOKUP($M42,Sheet3!$A$1:'Sheet3'!$K$222,MATCH("White",Sheet3!$A$1:$K$1,0),FALSE)&gt;0,VLOOKUP($M42,Sheet3!$A$1:'Sheet3'!$K$222,MATCH("White",Sheet3!$A$1:$K$1,0),FALSE),IF(VLOOKUP($M42,Sheet3!$A$1:'Sheet3'!$K$222,MATCH("Yellow",Sheet3!$A$1:$K$1,0),FALSE)&gt;0,VLOOKUP($M42,Sheet3!$A$1:'Sheet3'!$K$222,MATCH("Yellow",Sheet3!$A$1:$K$1,0),FALSE)*5,0))))),0)),0)</f>
        <v>0</v>
      </c>
      <c r="AG42">
        <f>IFERROR(IF(VLOOKUP($N42,Sheet3!$A$1:'Sheet3'!$K$222,MATCH("Challenge",Sheet3!$A$1:'Sheet3'!$K$1,0),FALSE)&gt;=1,IFERROR(IF(VLOOKUP($N42,Sheet3!$A$1:'Sheet3'!$K$222,MATCH("Blue",Sheet3!$A$1:$K$1,0),FALSE)&gt;0,VLOOKUP($N42,Sheet3!$A$1:'Sheet3'!$K$222,MATCH("Blue",Sheet3!$A$1:$K$1,0),FALSE)*3,IF(VLOOKUP($N42,Sheet3!$A$1:'Sheet3'!$K$222,MATCH("Purple",Sheet3!$A$1:$K$1,0),FALSE)&gt;0,VLOOKUP($N42,Sheet3!$A$1:'Sheet3'!$K$222,MATCH("Purple",Sheet3!$A$1:$K$1,0),FALSE)*4,IF(VLOOKUP($N42,Sheet3!$A$1:'Sheet3'!$K$222,MATCH("Green",Sheet3!$A$1:$K$1,0),FALSE)&gt;0,VLOOKUP($N42,Sheet3!$A$1:'Sheet3'!$K$222,MATCH("Green",Sheet3!$A$1:$K$1,0),FALSE)*2,IF(VLOOKUP($N42,Sheet3!$A$1:'Sheet3'!$K$222,MATCH("White",Sheet3!$A$1:$K$1,0),FALSE)&gt;0,VLOOKUP($N42,Sheet3!$A$1:'Sheet3'!$K$222,MATCH("White",Sheet3!$A$1:$K$1,0),FALSE),IF(VLOOKUP($N42,Sheet3!$A$1:'Sheet3'!$K$222,MATCH("Yellow",Sheet3!$A$1:$K$1,0),FALSE)&gt;0,VLOOKUP($N42,Sheet3!$A$1:'Sheet3'!$K$222,MATCH("Yellow",Sheet3!$A$1:$K$1,0),FALSE)*5,0))))),0)/VLOOKUP($N42,Sheet3!$A$1:'Sheet3'!$K$222,MATCH("Challenge",Sheet3!$A$1:'Sheet3'!$K$1,0),FALSE),IFERROR(IF(VLOOKUP($N42,Sheet3!$A$1:'Sheet3'!$K$222,MATCH("Blue",Sheet3!$A$1:$K$1,0),FALSE)&gt;0,VLOOKUP($N42,Sheet3!$A$1:'Sheet3'!$K$222,MATCH("Blue",Sheet3!$A$1:$K$1,0),FALSE)*3,IF(VLOOKUP($N42,Sheet3!$A$1:'Sheet3'!$K$222,MATCH("Purple",Sheet3!$A$1:$K$1,0),FALSE)&gt;0,VLOOKUP($N42,Sheet3!$A$1:'Sheet3'!$K$222,MATCH("Purple",Sheet3!$A$1:$K$1,0),FALSE)*4,IF(VLOOKUP($N42,Sheet3!$A$1:'Sheet3'!$K$222,MATCH("Green",Sheet3!$A$1:$K$1,0),FALSE)&gt;0,VLOOKUP($N42,Sheet3!$A$1:'Sheet3'!$K$222,MATCH("Green",Sheet3!$A$1:$K$1,0),FALSE)*2,IF(VLOOKUP($N42,Sheet3!$A$1:'Sheet3'!$K$222,MATCH("White",Sheet3!$A$1:$K$1,0),FALSE)&gt;0,VLOOKUP($N42,Sheet3!$A$1:'Sheet3'!$K$222,MATCH("White",Sheet3!$A$1:$K$1,0),FALSE),IF(VLOOKUP($N42,Sheet3!$A$1:'Sheet3'!$K$222,MATCH("Yellow",Sheet3!$A$1:$K$1,0),FALSE)&gt;0,VLOOKUP($N42,Sheet3!$A$1:'Sheet3'!$K$222,MATCH("Yellow",Sheet3!$A$1:$K$1,0),FALSE)*5,0))))),0)),0)+IFERROR(IF(VLOOKUP($O42,Sheet3!$A$1:'Sheet3'!$K$222,MATCH("Challenge",Sheet3!$A$1:'Sheet3'!$K$1,0),FALSE)&gt;=1,IFERROR(IF(VLOOKUP($O42,Sheet3!$A$1:'Sheet3'!$K$222,MATCH("Blue",Sheet3!$A$1:$K$1,0),FALSE)&gt;0,VLOOKUP($O42,Sheet3!$A$1:'Sheet3'!$K$222,MATCH("Blue",Sheet3!$A$1:$K$1,0),FALSE)*3,IF(VLOOKUP($O42,Sheet3!$A$1:'Sheet3'!$K$222,MATCH("Purple",Sheet3!$A$1:$K$1,0),FALSE)&gt;0,VLOOKUP($O42,Sheet3!$A$1:'Sheet3'!$K$222,MATCH("Purple",Sheet3!$A$1:$K$1,0),FALSE)*4,IF(VLOOKUP($O42,Sheet3!$A$1:'Sheet3'!$K$222,MATCH("Green",Sheet3!$A$1:$K$1,0),FALSE)&gt;0,VLOOKUP($O42,Sheet3!$A$1:'Sheet3'!$K$222,MATCH("Green",Sheet3!$A$1:$K$1,0),FALSE)*2,IF(VLOOKUP($O42,Sheet3!$A$1:'Sheet3'!$K$222,MATCH("White",Sheet3!$A$1:$K$1,0),FALSE)&gt;0,VLOOKUP($O42,Sheet3!$A$1:'Sheet3'!$K$222,MATCH("White",Sheet3!$A$1:$K$1,0),FALSE),IF(VLOOKUP($O42,Sheet3!$A$1:'Sheet3'!$K$222,MATCH("Yellow",Sheet3!$A$1:$K$1,0),FALSE)&gt;0,VLOOKUP($O42,Sheet3!$A$1:'Sheet3'!$K$222,MATCH("Yellow",Sheet3!$A$1:$K$1,0),FALSE)*5,0))))),0)/VLOOKUP($O42,Sheet3!$A$1:'Sheet3'!$K$222,MATCH("Challenge",Sheet3!$A$1:'Sheet3'!$K$1,0),FALSE),IFERROR(IF(VLOOKUP($O42,Sheet3!$A$1:'Sheet3'!$K$222,MATCH("Blue",Sheet3!$A$1:$K$1,0),FALSE)&gt;0,VLOOKUP($O42,Sheet3!$A$1:'Sheet3'!$K$222,MATCH("Blue",Sheet3!$A$1:$K$1,0),FALSE)*3,IF(VLOOKUP($O42,Sheet3!$A$1:'Sheet3'!$K$222,MATCH("Purple",Sheet3!$A$1:$K$1,0),FALSE)&gt;0,VLOOKUP($O42,Sheet3!$A$1:'Sheet3'!$K$222,MATCH("Purple",Sheet3!$A$1:$K$1,0),FALSE)*4,IF(VLOOKUP($O42,Sheet3!$A$1:'Sheet3'!$K$222,MATCH("Green",Sheet3!$A$1:$K$1,0),FALSE)&gt;0,VLOOKUP($O42,Sheet3!$A$1:'Sheet3'!$K$222,MATCH("Green",Sheet3!$A$1:$K$1,0),FALSE)*2,IF(VLOOKUP($O42,Sheet3!$A$1:'Sheet3'!$K$222,MATCH("White",Sheet3!$A$1:$K$1,0),FALSE)&gt;0,VLOOKUP($O42,Sheet3!$A$1:'Sheet3'!$K$222,MATCH("White",Sheet3!$A$1:$K$1,0),FALSE),IF(VLOOKUP($O42,Sheet3!$A$1:'Sheet3'!$K$222,MATCH("Yellow",Sheet3!$A$1:$K$1,0),FALSE)&gt;0,VLOOKUP($O42,Sheet3!$A$1:'Sheet3'!$K$222,MATCH("Yellow",Sheet3!$A$1:$K$1,0),FALSE)*5,0))))),0)),0)</f>
        <v>0</v>
      </c>
      <c r="AH42">
        <f>VLOOKUP($D42,Sheet3!$A$1:'Sheet3'!$K$222,4,FALSE)</f>
        <v>0</v>
      </c>
      <c r="AI42">
        <f>VLOOKUP($D42,Sheet3!$A$1:'Sheet3'!$K$222,5,FALSE)</f>
        <v>0</v>
      </c>
    </row>
    <row r="43" spans="1:35" x14ac:dyDescent="0.25">
      <c r="A43" t="s">
        <v>130</v>
      </c>
      <c r="B43">
        <f>INDEX('Ingredients(Full)'!$A$1:$AA$180,MATCH(Score!$A43,'Ingredients(Full)'!$A$1:$A$180,0),MATCH(Score!B$1,'Ingredients(Full)'!$A$1:$AA$1,0))</f>
        <v>3</v>
      </c>
      <c r="C43">
        <f t="shared" si="1"/>
        <v>3</v>
      </c>
      <c r="D43" t="str">
        <f>IF(D$1&lt;=$B43,INDEX('Ingredients(Full)'!$A$1:$AA$180,MATCH(Score!$A43,'Ingredients(Full)'!$A$1:$A$180,0),MATCH(Score!D$1,'Ingredients(Full)'!$A$1:$AA$1,0)),"")</f>
        <v>Mk 2 Neuro-Saav Electrobinoculars Prototype</v>
      </c>
      <c r="E43" t="str">
        <f>IF(E$1&lt;=$B43,INDEX('Ingredients(Full)'!$A$1:$AA$140,MATCH(Score!$A43,'Ingredients(Full)'!$A$1:$A$140,0),MATCH(Score!E$1,'Ingredients(Full)'!$A$1:$AA$1,0)),"")</f>
        <v>Mk 1 CEC Fusion Furnace</v>
      </c>
      <c r="F43" t="str">
        <f>IF(F$1&lt;=$B43,INDEX('Ingredients(Full)'!$A$1:$AA$140,MATCH(Score!$A43,'Ingredients(Full)'!$A$1:$A$140,0),MATCH(Score!F$1,'Ingredients(Full)'!$A$1:$AA$1,0)),"")</f>
        <v>Mk 1 BAW Armor Mod</v>
      </c>
      <c r="G43" t="str">
        <f>IF(G$1&lt;=$B43,INDEX('Ingredients(Full)'!$A$1:$AA$140,MATCH(Score!$A43,'Ingredients(Full)'!$A$1:$A$140,0),MATCH(Score!G$1,'Ingredients(Full)'!$A$1:$AA$1,0)),"")</f>
        <v/>
      </c>
      <c r="H43" t="str">
        <f>IF(H$1&lt;=$B43,INDEX('Ingredients(Full)'!$A$1:$AA$140,MATCH(Score!$A43,'Ingredients(Full)'!$A$1:$A$140,0),MATCH(Score!H$1,'Ingredients(Full)'!$A$1:$AA$1,0)),"")</f>
        <v/>
      </c>
      <c r="I43" t="str">
        <f>IF(I$1&lt;=$B43,INDEX('Ingredients(Full)'!$A$1:$AA$140,MATCH(Score!$A43,'Ingredients(Full)'!$A$1:$A$140,0),MATCH(Score!I$1,'Ingredients(Full)'!$A$1:$AA$1,0)),"")</f>
        <v/>
      </c>
      <c r="J43" t="str">
        <f>IF(J$1&lt;=$B43,INDEX('Ingredients(Full)'!$A$1:$AA$140,MATCH(Score!$A43,'Ingredients(Full)'!$A$1:$A$140,0),MATCH(Score!J$1,'Ingredients(Full)'!$A$1:$AA$1,0)),"")</f>
        <v/>
      </c>
      <c r="K43" t="str">
        <f>IF(K$1&lt;=$B43,INDEX('Ingredients(Full)'!$A$1:$AA$140,MATCH(Score!$A43,'Ingredients(Full)'!$A$1:$A$140,0),MATCH(Score!K$1,'Ingredients(Full)'!$A$1:$AA$1,0)),"")</f>
        <v/>
      </c>
      <c r="L43" t="str">
        <f>IF(L$1&lt;=$B43,INDEX('Ingredients(Full)'!$A$1:$AA$140,MATCH(Score!$A43,'Ingredients(Full)'!$A$1:$A$140,0),MATCH(Score!L$1,'Ingredients(Full)'!$A$1:$AA$1,0)),"")</f>
        <v/>
      </c>
      <c r="M43" t="str">
        <f>IF(M$1&lt;=$B43,INDEX('Ingredients(Full)'!$A$1:$AA$140,MATCH(Score!$A43,'Ingredients(Full)'!$A$1:$A$140,0),MATCH(Score!M$1,'Ingredients(Full)'!$A$1:$AA$1,0)),"")</f>
        <v/>
      </c>
      <c r="N43" t="str">
        <f>IF(N$1&lt;=$B43,INDEX('Ingredients(Full)'!$A$1:$AA$140,MATCH(Score!$A43,'Ingredients(Full)'!$A$1:$A$140,0),MATCH(Score!N$1,'Ingredients(Full)'!$A$1:$AA$1,0)),"")</f>
        <v/>
      </c>
      <c r="O43" t="str">
        <f>IF(O$1&lt;=$B43,INDEX('Ingredients(Full)'!$A$1:$AA$140,MATCH(Score!$A43,'Ingredients(Full)'!$A$1:$A$140,0),MATCH(Score!O$1,'Ingredients(Full)'!$A$1:$AA$1,0)),"")</f>
        <v/>
      </c>
      <c r="P43">
        <f>IF(VALUE(RIGHT(P$1,LEN(P$1)-1))&lt;=$B43,INDEX('Ingredients(Full)'!$A$1:$AA$140,MATCH(Score!$A43,'Ingredients(Full)'!$A$1:$A$140,0),MATCH(Score!P$1,'Ingredients(Full)'!$A$1:$AA$1,0)),"")</f>
        <v>1</v>
      </c>
      <c r="Q43">
        <f>IF(VALUE(RIGHT(Q$1,LEN(Q$1)-1))&lt;=$B43,INDEX('Ingredients(Full)'!$A$1:$AA$140,MATCH(Score!$A43,'Ingredients(Full)'!$A$1:$A$140,0),MATCH(Score!Q$1,'Ingredients(Full)'!$A$1:$AA$1,0)),"")</f>
        <v>1</v>
      </c>
      <c r="R43">
        <f>IF(VALUE(RIGHT(R$1,LEN(R$1)-1))&lt;=$B43,INDEX('Ingredients(Full)'!$A$1:$AA$140,MATCH(Score!$A43,'Ingredients(Full)'!$A$1:$A$140,0),MATCH(Score!R$1,'Ingredients(Full)'!$A$1:$AA$1,0)),"")</f>
        <v>1</v>
      </c>
      <c r="S43" t="str">
        <f>IF(VALUE(RIGHT(S$1,LEN(S$1)-1))&lt;=$B43,INDEX('Ingredients(Full)'!$A$1:$AA$140,MATCH(Score!$A43,'Ingredients(Full)'!$A$1:$A$140,0),MATCH(Score!S$1,'Ingredients(Full)'!$A$1:$AA$1,0)),"")</f>
        <v/>
      </c>
      <c r="T43" t="str">
        <f>IF(VALUE(RIGHT(T$1,LEN(T$1)-1))&lt;=$B43,INDEX('Ingredients(Full)'!$A$1:$AA$140,MATCH(Score!$A43,'Ingredients(Full)'!$A$1:$A$140,0),MATCH(Score!T$1,'Ingredients(Full)'!$A$1:$AA$1,0)),"")</f>
        <v/>
      </c>
      <c r="U43" t="str">
        <f>IF(VALUE(RIGHT(U$1,LEN(U$1)-1))&lt;=$B43,INDEX('Ingredients(Full)'!$A$1:$AA$140,MATCH(Score!$A43,'Ingredients(Full)'!$A$1:$A$140,0),MATCH(Score!U$1,'Ingredients(Full)'!$A$1:$AA$1,0)),"")</f>
        <v/>
      </c>
      <c r="V43" t="str">
        <f>IF(VALUE(RIGHT(V$1,LEN(V$1)-1))&lt;=$B43,INDEX('Ingredients(Full)'!$A$1:$AA$140,MATCH(Score!$A43,'Ingredients(Full)'!$A$1:$A$140,0),MATCH(Score!V$1,'Ingredients(Full)'!$A$1:$AA$1,0)),"")</f>
        <v/>
      </c>
      <c r="W43" t="str">
        <f>IF(VALUE(RIGHT(W$1,LEN(W$1)-1))&lt;=$B43,INDEX('Ingredients(Full)'!$A$1:$AA$140,MATCH(Score!$A43,'Ingredients(Full)'!$A$1:$A$140,0),MATCH(Score!W$1,'Ingredients(Full)'!$A$1:$AA$1,0)),"")</f>
        <v/>
      </c>
      <c r="X43" t="str">
        <f>IF(VALUE(RIGHT(X$1,LEN(X$1)-1))&lt;=$B43,INDEX('Ingredients(Full)'!$A$1:$AA$140,MATCH(Score!$A43,'Ingredients(Full)'!$A$1:$A$140,0),MATCH(Score!X$1,'Ingredients(Full)'!$A$1:$AA$1,0)),"")</f>
        <v/>
      </c>
      <c r="Y43" t="str">
        <f>IF(VALUE(RIGHT(Y$1,LEN(Y$1)-1))&lt;=$B43,INDEX('Ingredients(Full)'!$A$1:$AA$140,MATCH(Score!$A43,'Ingredients(Full)'!$A$1:$A$140,0),MATCH(Score!Y$1,'Ingredients(Full)'!$A$1:$AA$1,0)),"")</f>
        <v/>
      </c>
      <c r="Z43" t="str">
        <f>IF(VALUE(RIGHT(Z$1,LEN(Z$1)-1))&lt;=$B43,INDEX('Ingredients(Full)'!$A$1:$AA$140,MATCH(Score!$A43,'Ingredients(Full)'!$A$1:$A$140,0),MATCH(Score!Z$1,'Ingredients(Full)'!$A$1:$AA$1,0)),"")</f>
        <v/>
      </c>
      <c r="AA43" t="str">
        <f>IF(VALUE(RIGHT(AA$1,LEN(AA$1)-1))&lt;=$B43,INDEX('Ingredients(Full)'!$A$1:$AA$140,MATCH(Score!$A43,'Ingredients(Full)'!$A$1:$A$140,0),MATCH(Score!AA$1,'Ingredients(Full)'!$A$1:$AA$1,0)),"")</f>
        <v/>
      </c>
      <c r="AB43">
        <f>IFERROR(IF(VLOOKUP($D43,Sheet3!$A$1:'Sheet3'!$K$222,MATCH("Challenge",Sheet3!$A$1:'Sheet3'!$K$1,0),FALSE)&gt;=1,IFERROR(IF(VLOOKUP($D43,Sheet3!$A$1:'Sheet3'!$K$222,MATCH("Blue",Sheet3!$A$1:$K$1,0),FALSE)&gt;0,VLOOKUP($D43,Sheet3!$A$1:'Sheet3'!$K$222,MATCH("Blue",Sheet3!$A$1:$K$1,0),FALSE)*3,IF(VLOOKUP($D43,Sheet3!$A$1:'Sheet3'!$K$222,MATCH("Purple",Sheet3!$A$1:$K$1,0),FALSE)&gt;0,VLOOKUP($D43,Sheet3!$A$1:'Sheet3'!$K$222,MATCH("Purple",Sheet3!$A$1:$K$1,0),FALSE)*4,IF(VLOOKUP($D43,Sheet3!$A$1:'Sheet3'!$K$222,MATCH("Green",Sheet3!$A$1:$K$1,0),FALSE)&gt;0,VLOOKUP($D43,Sheet3!$A$1:'Sheet3'!$K$222,MATCH("Green",Sheet3!$A$1:$K$1,0),FALSE)*2,IF(VLOOKUP($D43,Sheet3!$A$1:'Sheet3'!$K$222,MATCH("White",Sheet3!$A$1:$K$1,0),FALSE)&gt;0,VLOOKUP($D43,Sheet3!$A$1:'Sheet3'!$K$222,MATCH("White",Sheet3!$A$1:$K$1,0),FALSE),IF(VLOOKUP($D43,Sheet3!$A$1:'Sheet3'!$K$222,MATCH("Yellow",Sheet3!$A$1:$K$1,0),FALSE)&gt;0,VLOOKUP($D43,Sheet3!$A$1:'Sheet3'!$K$222,MATCH("Yellow",Sheet3!$A$1:$K$1,0),FALSE)*2.5,0))))),0)/VLOOKUP($D43,Sheet3!$A$1:'Sheet3'!$K$222,MATCH("Challenge",Sheet3!$A$1:'Sheet3'!$K$1,0),FALSE),IFERROR(IF(VLOOKUP($D43,Sheet3!$A$1:'Sheet3'!$K$222,MATCH("Blue",Sheet3!$A$1:$K$1,0),FALSE)&gt;0,VLOOKUP($D43,Sheet3!$A$1:'Sheet3'!$K$222,MATCH("Blue",Sheet3!$A$1:$K$1,0),FALSE)*3,IF(VLOOKUP($D43,Sheet3!$A$1:'Sheet3'!$K$222,MATCH("Purple",Sheet3!$A$1:$K$1,0),FALSE)&gt;0,VLOOKUP($D43,Sheet3!$A$1:'Sheet3'!$K$222,MATCH("Purple",Sheet3!$A$1:$K$1,0),FALSE)*4,IF(VLOOKUP($D43,Sheet3!$A$1:'Sheet3'!$K$222,MATCH("Green",Sheet3!$A$1:$K$1,0),FALSE)&gt;0,VLOOKUP($D43,Sheet3!$A$1:'Sheet3'!$K$222,MATCH("Green",Sheet3!$A$1:$K$1,0),FALSE)*2,IF(VLOOKUP($D43,Sheet3!$A$1:'Sheet3'!$K$222,MATCH("White",Sheet3!$A$1:$K$1,0),FALSE)&gt;0,VLOOKUP($D43,Sheet3!$A$1:'Sheet3'!$K$222,MATCH("White",Sheet3!$A$1:$K$1,0),FALSE),IF(VLOOKUP($D43,Sheet3!$A$1:'Sheet3'!$K$222,MATCH("Yellow",Sheet3!$A$1:$K$1,0),FALSE)&gt;0,VLOOKUP($D43,Sheet3!$A$1:'Sheet3'!$K$222,MATCH("Yellow",Sheet3!$A$1:$K$1,0),FALSE)*2.5,0))))),0)),0)+IFERROR(IF(VLOOKUP($E43,Sheet3!$A$1:'Sheet3'!$K$222,MATCH("Challenge",Sheet3!$A$1:'Sheet3'!$K$1,0),FALSE)&gt;=1,IFERROR(IF(VLOOKUP($E43,Sheet3!$A$1:'Sheet3'!$K$222,MATCH("Blue",Sheet3!$A$1:$K$1,0),FALSE)&gt;0,VLOOKUP($E43,Sheet3!$A$1:'Sheet3'!$K$222,MATCH("Blue",Sheet3!$A$1:$K$1,0),FALSE)*3,IF(VLOOKUP($E43,Sheet3!$A$1:'Sheet3'!$K$222,MATCH("Purple",Sheet3!$A$1:$K$1,0),FALSE)&gt;0,VLOOKUP($E43,Sheet3!$A$1:'Sheet3'!$K$222,MATCH("Purple",Sheet3!$A$1:$K$1,0),FALSE)*4,IF(VLOOKUP($E43,Sheet3!$A$1:'Sheet3'!$K$222,MATCH("Green",Sheet3!$A$1:$K$1,0),FALSE)&gt;0,VLOOKUP($E43,Sheet3!$A$1:'Sheet3'!$K$222,MATCH("Green",Sheet3!$A$1:$K$1,0),FALSE)*2,IF(VLOOKUP($E43,Sheet3!$A$1:'Sheet3'!$K$222,MATCH("White",Sheet3!$A$1:$K$1,0),FALSE)&gt;0,VLOOKUP($E43,Sheet3!$A$1:'Sheet3'!$K$222,MATCH("White",Sheet3!$A$1:$K$1,0),FALSE),IF(VLOOKUP($E43,Sheet3!$A$1:'Sheet3'!$K$222,MATCH("Yellow",Sheet3!$A$1:$K$1,0),FALSE)&gt;0,VLOOKUP($E43,Sheet3!$A$1:'Sheet3'!$K$222,MATCH("Yellow",Sheet3!$A$1:$K$1,0),FALSE)*2.5,0))))),0)/VLOOKUP($E43,Sheet3!$A$1:'Sheet3'!$K$222,MATCH("Challenge",Sheet3!$A$1:'Sheet3'!$K$1,0),FALSE),IFERROR(IF(VLOOKUP($E43,Sheet3!$A$1:'Sheet3'!$K$222,MATCH("Blue",Sheet3!$A$1:$K$1,0),FALSE)&gt;0,VLOOKUP($E43,Sheet3!$A$1:'Sheet3'!$K$222,MATCH("Blue",Sheet3!$A$1:$K$1,0),FALSE)*3,IF(VLOOKUP($E43,Sheet3!$A$1:'Sheet3'!$K$222,MATCH("Purple",Sheet3!$A$1:$K$1,0),FALSE)&gt;0,VLOOKUP($E43,Sheet3!$A$1:'Sheet3'!$K$222,MATCH("Purple",Sheet3!$A$1:$K$1,0),FALSE)*4,IF(VLOOKUP($E43,Sheet3!$A$1:'Sheet3'!$K$222,MATCH("Green",Sheet3!$A$1:$K$1,0),FALSE)&gt;0,VLOOKUP($E43,Sheet3!$A$1:'Sheet3'!$K$222,MATCH("Green",Sheet3!$A$1:$K$1,0),FALSE)*2,IF(VLOOKUP($E43,Sheet3!$A$1:'Sheet3'!$K$222,MATCH("White",Sheet3!$A$1:$K$1,0),FALSE)&gt;0,VLOOKUP($E43,Sheet3!$A$1:'Sheet3'!$K$222,MATCH("White",Sheet3!$A$1:$K$1,0),FALSE),IF(VLOOKUP($E43,Sheet3!$A$1:'Sheet3'!$K$222,MATCH("Yellow",Sheet3!$A$1:$K$1,0),FALSE)&gt;0,VLOOKUP($E43,Sheet3!$A$1:'Sheet3'!$K$222,MATCH("Yellow",Sheet3!$A$1:$K$1,0),FALSE)*2.5,0))))),0)),0)</f>
        <v>2</v>
      </c>
      <c r="AC43">
        <f>IFERROR(IF(VLOOKUP($F43,Sheet3!$A$1:'Sheet3'!$K$222,MATCH("Challenge",Sheet3!$A$1:'Sheet3'!$K$1,0),FALSE)&gt;=1,IFERROR(IF(VLOOKUP($F43,Sheet3!$A$1:'Sheet3'!$K$222,MATCH("Blue",Sheet3!$A$1:$K$1,0),FALSE)&gt;0,VLOOKUP($F43,Sheet3!$A$1:'Sheet3'!$K$222,MATCH("Blue",Sheet3!$A$1:$K$1,0),FALSE)*3,IF(VLOOKUP($F43,Sheet3!$A$1:'Sheet3'!$K$222,MATCH("Purple",Sheet3!$A$1:$K$1,0),FALSE)&gt;0,VLOOKUP($F43,Sheet3!$A$1:'Sheet3'!$K$222,MATCH("Purple",Sheet3!$A$1:$K$1,0),FALSE)*4,IF(VLOOKUP($F43,Sheet3!$A$1:'Sheet3'!$K$222,MATCH("Green",Sheet3!$A$1:$K$1,0),FALSE)&gt;0,VLOOKUP($F43,Sheet3!$A$1:'Sheet3'!$K$222,MATCH("Green",Sheet3!$A$1:$K$1,0),FALSE)*2,IF(VLOOKUP($F43,Sheet3!$A$1:'Sheet3'!$K$222,MATCH("White",Sheet3!$A$1:$K$1,0),FALSE)&gt;0,VLOOKUP($F43,Sheet3!$A$1:'Sheet3'!$K$222,MATCH("White",Sheet3!$A$1:$K$1,0),FALSE),IF(VLOOKUP($F43,Sheet3!$A$1:'Sheet3'!$K$222,MATCH("Yellow",Sheet3!$A$1:$K$1,0),FALSE)&gt;0,VLOOKUP($F43,Sheet3!$A$1:'Sheet3'!$K$222,MATCH("Yellow",Sheet3!$A$1:$K$1,0),FALSE)*5,0))))),0)/VLOOKUP($F43,Sheet3!$A$1:'Sheet3'!$K$222,MATCH("Challenge",Sheet3!$A$1:'Sheet3'!$K$1,0),FALSE),IFERROR(IF(VLOOKUP($F43,Sheet3!$A$1:'Sheet3'!$K$222,MATCH("Blue",Sheet3!$A$1:$K$1,0),FALSE)&gt;0,VLOOKUP($F43,Sheet3!$A$1:'Sheet3'!$K$222,MATCH("Blue",Sheet3!$A$1:$K$1,0),FALSE)*3,IF(VLOOKUP($F43,Sheet3!$A$1:'Sheet3'!$K$222,MATCH("Purple",Sheet3!$A$1:$K$1,0),FALSE)&gt;0,VLOOKUP($F43,Sheet3!$A$1:'Sheet3'!$K$222,MATCH("Purple",Sheet3!$A$1:$K$1,0),FALSE)*4,IF(VLOOKUP($F43,Sheet3!$A$1:'Sheet3'!$K$222,MATCH("Green",Sheet3!$A$1:$K$1,0),FALSE)&gt;0,VLOOKUP($F43,Sheet3!$A$1:'Sheet3'!$K$222,MATCH("Green",Sheet3!$A$1:$K$1,0),FALSE)*2,IF(VLOOKUP($F43,Sheet3!$A$1:'Sheet3'!$K$222,MATCH("White",Sheet3!$A$1:$K$1,0),FALSE)&gt;0,VLOOKUP($F43,Sheet3!$A$1:'Sheet3'!$K$222,MATCH("White",Sheet3!$A$1:$K$1,0),FALSE),IF(VLOOKUP($F43,Sheet3!$A$1:'Sheet3'!$K$222,MATCH("Yellow",Sheet3!$A$1:$K$1,0),FALSE)&gt;0,VLOOKUP($F43,Sheet3!$A$1:'Sheet3'!$K$222,MATCH("Yellow",Sheet3!$A$1:$K$1,0),FALSE)*5,0))))),0)),0)+IFERROR(IF(VLOOKUP($G43,Sheet3!$A$1:'Sheet3'!$K$222,MATCH("Challenge",Sheet3!$A$1:'Sheet3'!$K$1,0),FALSE)&gt;=1,IFERROR(IF(VLOOKUP($G43,Sheet3!$A$1:'Sheet3'!$K$222,MATCH("Blue",Sheet3!$A$1:$K$1,0),FALSE)&gt;0,VLOOKUP($G43,Sheet3!$A$1:'Sheet3'!$K$222,MATCH("Blue",Sheet3!$A$1:$K$1,0),FALSE)*3,IF(VLOOKUP($G43,Sheet3!$A$1:'Sheet3'!$K$222,MATCH("Purple",Sheet3!$A$1:$K$1,0),FALSE)&gt;0,VLOOKUP($G43,Sheet3!$A$1:'Sheet3'!$K$222,MATCH("Purple",Sheet3!$A$1:$K$1,0),FALSE)*4,IF(VLOOKUP($G43,Sheet3!$A$1:'Sheet3'!$K$222,MATCH("Green",Sheet3!$A$1:$K$1,0),FALSE)&gt;0,VLOOKUP($G43,Sheet3!$A$1:'Sheet3'!$K$222,MATCH("Green",Sheet3!$A$1:$K$1,0),FALSE)*2,IF(VLOOKUP($G43,Sheet3!$A$1:'Sheet3'!$K$222,MATCH("White",Sheet3!$A$1:$K$1,0),FALSE)&gt;0,VLOOKUP($G43,Sheet3!$A$1:'Sheet3'!$K$222,MATCH("White",Sheet3!$A$1:$K$1,0),FALSE),IF(VLOOKUP($G43,Sheet3!$A$1:'Sheet3'!$K$222,MATCH("Yellow",Sheet3!$A$1:$K$1,0),FALSE)&gt;0,VLOOKUP($G43,Sheet3!$A$1:'Sheet3'!$K$222,MATCH("Yellow",Sheet3!$A$1:$K$1,0),FALSE)*5,0))))),0)/VLOOKUP($G43,Sheet3!$A$1:'Sheet3'!$K$222,MATCH("Challenge",Sheet3!$A$1:'Sheet3'!$K$1,0),FALSE),IFERROR(IF(VLOOKUP($G43,Sheet3!$A$1:'Sheet3'!$K$222,MATCH("Blue",Sheet3!$A$1:$K$1,0),FALSE)&gt;0,VLOOKUP($G43,Sheet3!$A$1:'Sheet3'!$K$222,MATCH("Blue",Sheet3!$A$1:$K$1,0),FALSE)*3,IF(VLOOKUP($G43,Sheet3!$A$1:'Sheet3'!$K$222,MATCH("Purple",Sheet3!$A$1:$K$1,0),FALSE)&gt;0,VLOOKUP($G43,Sheet3!$A$1:'Sheet3'!$K$222,MATCH("Purple",Sheet3!$A$1:$K$1,0),FALSE)*4,IF(VLOOKUP($G43,Sheet3!$A$1:'Sheet3'!$K$222,MATCH("Green",Sheet3!$A$1:$K$1,0),FALSE)&gt;0,VLOOKUP($G43,Sheet3!$A$1:'Sheet3'!$K$222,MATCH("Green",Sheet3!$A$1:$K$1,0),FALSE)*2,IF(VLOOKUP($G43,Sheet3!$A$1:'Sheet3'!$K$222,MATCH("White",Sheet3!$A$1:$K$1,0),FALSE)&gt;0,VLOOKUP($G43,Sheet3!$A$1:'Sheet3'!$K$222,MATCH("White",Sheet3!$A$1:$K$1,0),FALSE),IF(VLOOKUP($G43,Sheet3!$A$1:'Sheet3'!$K$222,MATCH("Yellow",Sheet3!$A$1:$K$1,0),FALSE)&gt;0,VLOOKUP($G43,Sheet3!$A$1:'Sheet3'!$K$222,MATCH("Yellow",Sheet3!$A$1:$K$1,0),FALSE)*5,0))))),0)),0)</f>
        <v>1</v>
      </c>
      <c r="AD43">
        <f>IFERROR(IF(VLOOKUP($H43,Sheet3!$A$1:'Sheet3'!$K$222,MATCH("Challenge",Sheet3!$A$1:'Sheet3'!$K$1,0),FALSE)&gt;=1,IFERROR(IF(VLOOKUP($H43,Sheet3!$A$1:'Sheet3'!$K$222,MATCH("Blue",Sheet3!$A$1:$K$1,0),FALSE)&gt;0,VLOOKUP($H43,Sheet3!$A$1:'Sheet3'!$K$222,MATCH("Blue",Sheet3!$A$1:$K$1,0),FALSE)*3,IF(VLOOKUP($H43,Sheet3!$A$1:'Sheet3'!$K$222,MATCH("Purple",Sheet3!$A$1:$K$1,0),FALSE)&gt;0,VLOOKUP($H43,Sheet3!$A$1:'Sheet3'!$K$222,MATCH("Purple",Sheet3!$A$1:$K$1,0),FALSE)*4,IF(VLOOKUP($H43,Sheet3!$A$1:'Sheet3'!$K$222,MATCH("Green",Sheet3!$A$1:$K$1,0),FALSE)&gt;0,VLOOKUP($H43,Sheet3!$A$1:'Sheet3'!$K$222,MATCH("Green",Sheet3!$A$1:$K$1,0),FALSE)*2,IF(VLOOKUP($H43,Sheet3!$A$1:'Sheet3'!$K$222,MATCH("White",Sheet3!$A$1:$K$1,0),FALSE)&gt;0,VLOOKUP($H43,Sheet3!$A$1:'Sheet3'!$K$222,MATCH("White",Sheet3!$A$1:$K$1,0),FALSE),IF(VLOOKUP($H43,Sheet3!$A$1:'Sheet3'!$K$222,MATCH("Yellow",Sheet3!$A$1:$K$1,0),FALSE)&gt;0,VLOOKUP($H43,Sheet3!$A$1:'Sheet3'!$K$222,MATCH("Yellow",Sheet3!$A$1:$K$1,0),FALSE)*5,0))))),0)/VLOOKUP($H43,Sheet3!$A$1:'Sheet3'!$K$222,MATCH("Challenge",Sheet3!$A$1:'Sheet3'!$K$1,0),FALSE),IFERROR(IF(VLOOKUP($H43,Sheet3!$A$1:'Sheet3'!$K$222,MATCH("Blue",Sheet3!$A$1:$K$1,0),FALSE)&gt;0,VLOOKUP($H43,Sheet3!$A$1:'Sheet3'!$K$222,MATCH("Blue",Sheet3!$A$1:$K$1,0),FALSE)*3,IF(VLOOKUP($H43,Sheet3!$A$1:'Sheet3'!$K$222,MATCH("Purple",Sheet3!$A$1:$K$1,0),FALSE)&gt;0,VLOOKUP($H43,Sheet3!$A$1:'Sheet3'!$K$222,MATCH("Purple",Sheet3!$A$1:$K$1,0),FALSE)*4,IF(VLOOKUP($H43,Sheet3!$A$1:'Sheet3'!$K$222,MATCH("Green",Sheet3!$A$1:$K$1,0),FALSE)&gt;0,VLOOKUP($H43,Sheet3!$A$1:'Sheet3'!$K$222,MATCH("Green",Sheet3!$A$1:$K$1,0),FALSE)*2,IF(VLOOKUP($H43,Sheet3!$A$1:'Sheet3'!$K$222,MATCH("White",Sheet3!$A$1:$K$1,0),FALSE)&gt;0,VLOOKUP($H43,Sheet3!$A$1:'Sheet3'!$K$222,MATCH("White",Sheet3!$A$1:$K$1,0),FALSE),IF(VLOOKUP($H43,Sheet3!$A$1:'Sheet3'!$K$222,MATCH("Yellow",Sheet3!$A$1:$K$1,0),FALSE)&gt;0,VLOOKUP($H43,Sheet3!$A$1:'Sheet3'!$K$222,MATCH("Yellow",Sheet3!$A$1:$K$1,0),FALSE)*5,0))))),0)),0)+IFERROR(IF(VLOOKUP($I43,Sheet3!$A$1:'Sheet3'!$K$222,MATCH("Challenge",Sheet3!$A$1:'Sheet3'!$K$1,0),FALSE)&gt;=1,IFERROR(IF(VLOOKUP($I43,Sheet3!$A$1:'Sheet3'!$K$222,MATCH("Blue",Sheet3!$A$1:$K$1,0),FALSE)&gt;0,VLOOKUP($I43,Sheet3!$A$1:'Sheet3'!$K$222,MATCH("Blue",Sheet3!$A$1:$K$1,0),FALSE)*3,IF(VLOOKUP($I43,Sheet3!$A$1:'Sheet3'!$K$222,MATCH("Purple",Sheet3!$A$1:$K$1,0),FALSE)&gt;0,VLOOKUP($I43,Sheet3!$A$1:'Sheet3'!$K$222,MATCH("Purple",Sheet3!$A$1:$K$1,0),FALSE)*4,IF(VLOOKUP($I43,Sheet3!$A$1:'Sheet3'!$K$222,MATCH("Green",Sheet3!$A$1:$K$1,0),FALSE)&gt;0,VLOOKUP($I43,Sheet3!$A$1:'Sheet3'!$K$222,MATCH("Green",Sheet3!$A$1:$K$1,0),FALSE)*2,IF(VLOOKUP($I43,Sheet3!$A$1:'Sheet3'!$K$222,MATCH("White",Sheet3!$A$1:$K$1,0),FALSE)&gt;0,VLOOKUP($I43,Sheet3!$A$1:'Sheet3'!$K$222,MATCH("White",Sheet3!$A$1:$K$1,0),FALSE),IF(VLOOKUP($I43,Sheet3!$A$1:'Sheet3'!$K$222,MATCH("Yellow",Sheet3!$A$1:$K$1,0),FALSE)&gt;0,VLOOKUP($I43,Sheet3!$A$1:'Sheet3'!$K$222,MATCH("Yellow",Sheet3!$A$1:$K$1,0),FALSE)*5,0))))),0)/VLOOKUP($I43,Sheet3!$A$1:'Sheet3'!$K$222,MATCH("Challenge",Sheet3!$A$1:'Sheet3'!$K$1,0),FALSE),IFERROR(IF(VLOOKUP($I43,Sheet3!$A$1:'Sheet3'!$K$222,MATCH("Blue",Sheet3!$A$1:$K$1,0),FALSE)&gt;0,VLOOKUP($I43,Sheet3!$A$1:'Sheet3'!$K$222,MATCH("Blue",Sheet3!$A$1:$K$1,0),FALSE)*3,IF(VLOOKUP($I43,Sheet3!$A$1:'Sheet3'!$K$222,MATCH("Purple",Sheet3!$A$1:$K$1,0),FALSE)&gt;0,VLOOKUP($I43,Sheet3!$A$1:'Sheet3'!$K$222,MATCH("Purple",Sheet3!$A$1:$K$1,0),FALSE)*4,IF(VLOOKUP($I43,Sheet3!$A$1:'Sheet3'!$K$222,MATCH("Green",Sheet3!$A$1:$K$1,0),FALSE)&gt;0,VLOOKUP($I43,Sheet3!$A$1:'Sheet3'!$K$222,MATCH("Green",Sheet3!$A$1:$K$1,0),FALSE)*2,IF(VLOOKUP($I43,Sheet3!$A$1:'Sheet3'!$K$222,MATCH("White",Sheet3!$A$1:$K$1,0),FALSE)&gt;0,VLOOKUP($I43,Sheet3!$A$1:'Sheet3'!$K$222,MATCH("White",Sheet3!$A$1:$K$1,0),FALSE),IF(VLOOKUP($I43,Sheet3!$A$1:'Sheet3'!$K$222,MATCH("Yellow",Sheet3!$A$1:$K$1,0),FALSE)&gt;0,VLOOKUP($I43,Sheet3!$A$1:'Sheet3'!$K$222,MATCH("Yellow",Sheet3!$A$1:$K$1,0),FALSE)*5,0))))),0)),0)</f>
        <v>0</v>
      </c>
      <c r="AE43">
        <f>IFERROR(IF(VLOOKUP($J43,Sheet3!$A$1:'Sheet3'!$K$222,MATCH("Challenge",Sheet3!$A$1:'Sheet3'!$K$1,0),FALSE)&gt;=1,IFERROR(IF(VLOOKUP($J43,Sheet3!$A$1:'Sheet3'!$K$222,MATCH("Blue",Sheet3!$A$1:$K$1,0),FALSE)&gt;0,VLOOKUP($J43,Sheet3!$A$1:'Sheet3'!$K$222,MATCH("Blue",Sheet3!$A$1:$K$1,0),FALSE)*3,IF(VLOOKUP($J43,Sheet3!$A$1:'Sheet3'!$K$222,MATCH("Purple",Sheet3!$A$1:$K$1,0),FALSE)&gt;0,VLOOKUP($J43,Sheet3!$A$1:'Sheet3'!$K$222,MATCH("Purple",Sheet3!$A$1:$K$1,0),FALSE)*4,IF(VLOOKUP($J43,Sheet3!$A$1:'Sheet3'!$K$222,MATCH("Green",Sheet3!$A$1:$K$1,0),FALSE)&gt;0,VLOOKUP($J43,Sheet3!$A$1:'Sheet3'!$K$222,MATCH("Green",Sheet3!$A$1:$K$1,0),FALSE)*2,IF(VLOOKUP($J43,Sheet3!$A$1:'Sheet3'!$K$222,MATCH("White",Sheet3!$A$1:$K$1,0),FALSE)&gt;0,VLOOKUP($J43,Sheet3!$A$1:'Sheet3'!$K$222,MATCH("White",Sheet3!$A$1:$K$1,0),FALSE),IF(VLOOKUP($J43,Sheet3!$A$1:'Sheet3'!$K$222,MATCH("Yellow",Sheet3!$A$1:$K$1,0),FALSE)&gt;0,VLOOKUP($J43,Sheet3!$A$1:'Sheet3'!$K$222,MATCH("Yellow",Sheet3!$A$1:$K$1,0),FALSE)*5,0))))),0)/VLOOKUP($J43,Sheet3!$A$1:'Sheet3'!$K$222,MATCH("Challenge",Sheet3!$A$1:'Sheet3'!$K$1,0),FALSE),IFERROR(IF(VLOOKUP($J43,Sheet3!$A$1:'Sheet3'!$K$222,MATCH("Blue",Sheet3!$A$1:$K$1,0),FALSE)&gt;0,VLOOKUP($J43,Sheet3!$A$1:'Sheet3'!$K$222,MATCH("Blue",Sheet3!$A$1:$K$1,0),FALSE)*3,IF(VLOOKUP($J43,Sheet3!$A$1:'Sheet3'!$K$222,MATCH("Purple",Sheet3!$A$1:$K$1,0),FALSE)&gt;0,VLOOKUP($J43,Sheet3!$A$1:'Sheet3'!$K$222,MATCH("Purple",Sheet3!$A$1:$K$1,0),FALSE)*4,IF(VLOOKUP($J43,Sheet3!$A$1:'Sheet3'!$K$222,MATCH("Green",Sheet3!$A$1:$K$1,0),FALSE)&gt;0,VLOOKUP($J43,Sheet3!$A$1:'Sheet3'!$K$222,MATCH("Green",Sheet3!$A$1:$K$1,0),FALSE)*2,IF(VLOOKUP($J43,Sheet3!$A$1:'Sheet3'!$K$222,MATCH("White",Sheet3!$A$1:$K$1,0),FALSE)&gt;0,VLOOKUP($J43,Sheet3!$A$1:'Sheet3'!$K$222,MATCH("White",Sheet3!$A$1:$K$1,0),FALSE),IF(VLOOKUP($J43,Sheet3!$A$1:'Sheet3'!$K$222,MATCH("Yellow",Sheet3!$A$1:$K$1,0),FALSE)&gt;0,VLOOKUP($J43,Sheet3!$A$1:'Sheet3'!$K$222,MATCH("Yellow",Sheet3!$A$1:$K$1,0),FALSE)*5,0))))),0)),0)+IFERROR(IF(VLOOKUP($K43,Sheet3!$A$1:'Sheet3'!$K$222,MATCH("Challenge",Sheet3!$A$1:'Sheet3'!$K$1,0),FALSE)&gt;=1,IFERROR(IF(VLOOKUP($K43,Sheet3!$A$1:'Sheet3'!$K$222,MATCH("Blue",Sheet3!$A$1:$K$1,0),FALSE)&gt;0,VLOOKUP($K43,Sheet3!$A$1:'Sheet3'!$K$222,MATCH("Blue",Sheet3!$A$1:$K$1,0),FALSE)*3,IF(VLOOKUP($K43,Sheet3!$A$1:'Sheet3'!$K$222,MATCH("Purple",Sheet3!$A$1:$K$1,0),FALSE)&gt;0,VLOOKUP($K43,Sheet3!$A$1:'Sheet3'!$K$222,MATCH("Purple",Sheet3!$A$1:$K$1,0),FALSE)*4,IF(VLOOKUP($K43,Sheet3!$A$1:'Sheet3'!$K$222,MATCH("Green",Sheet3!$A$1:$K$1,0),FALSE)&gt;0,VLOOKUP($K43,Sheet3!$A$1:'Sheet3'!$K$222,MATCH("Green",Sheet3!$A$1:$K$1,0),FALSE)*2,IF(VLOOKUP($K43,Sheet3!$A$1:'Sheet3'!$K$222,MATCH("White",Sheet3!$A$1:$K$1,0),FALSE)&gt;0,VLOOKUP($K43,Sheet3!$A$1:'Sheet3'!$K$222,MATCH("White",Sheet3!$A$1:$K$1,0),FALSE),IF(VLOOKUP($K43,Sheet3!$A$1:'Sheet3'!$K$222,MATCH("Yellow",Sheet3!$A$1:$K$1,0),FALSE)&gt;0,VLOOKUP($K43,Sheet3!$A$1:'Sheet3'!$K$222,MATCH("Yellow",Sheet3!$A$1:$K$1,0),FALSE)*5,0))))),0)/VLOOKUP($K43,Sheet3!$A$1:'Sheet3'!$K$222,MATCH("Challenge",Sheet3!$A$1:'Sheet3'!$K$1,0),FALSE),IFERROR(IF(VLOOKUP($K43,Sheet3!$A$1:'Sheet3'!$K$222,MATCH("Blue",Sheet3!$A$1:$K$1,0),FALSE)&gt;0,VLOOKUP($K43,Sheet3!$A$1:'Sheet3'!$K$222,MATCH("Blue",Sheet3!$A$1:$K$1,0),FALSE)*3,IF(VLOOKUP($K43,Sheet3!$A$1:'Sheet3'!$K$222,MATCH("Purple",Sheet3!$A$1:$K$1,0),FALSE)&gt;0,VLOOKUP($K43,Sheet3!$A$1:'Sheet3'!$K$222,MATCH("Purple",Sheet3!$A$1:$K$1,0),FALSE)*4,IF(VLOOKUP($K43,Sheet3!$A$1:'Sheet3'!$K$222,MATCH("Green",Sheet3!$A$1:$K$1,0),FALSE)&gt;0,VLOOKUP($K43,Sheet3!$A$1:'Sheet3'!$K$222,MATCH("Green",Sheet3!$A$1:$K$1,0),FALSE)*2,IF(VLOOKUP($K43,Sheet3!$A$1:'Sheet3'!$K$222,MATCH("White",Sheet3!$A$1:$K$1,0),FALSE)&gt;0,VLOOKUP($K43,Sheet3!$A$1:'Sheet3'!$K$222,MATCH("White",Sheet3!$A$1:$K$1,0),FALSE),IF(VLOOKUP($K43,Sheet3!$A$1:'Sheet3'!$K$222,MATCH("Yellow",Sheet3!$A$1:$K$1,0),FALSE)&gt;0,VLOOKUP($K43,Sheet3!$A$1:'Sheet3'!$K$222,MATCH("Yellow",Sheet3!$A$1:$K$1,0),FALSE)*5,0))))),0)),0)</f>
        <v>0</v>
      </c>
      <c r="AF43">
        <f>IFERROR(IF(VLOOKUP($L43,Sheet3!$A$1:'Sheet3'!$K$222,MATCH("Challenge",Sheet3!$A$1:'Sheet3'!$K$1,0),FALSE)&gt;=1,IFERROR(IF(VLOOKUP($L43,Sheet3!$A$1:'Sheet3'!$K$222,MATCH("Blue",Sheet3!$A$1:$K$1,0),FALSE)&gt;0,VLOOKUP($L43,Sheet3!$A$1:'Sheet3'!$K$222,MATCH("Blue",Sheet3!$A$1:$K$1,0),FALSE)*3,IF(VLOOKUP($L43,Sheet3!$A$1:'Sheet3'!$K$222,MATCH("Purple",Sheet3!$A$1:$K$1,0),FALSE)&gt;0,VLOOKUP($L43,Sheet3!$A$1:'Sheet3'!$K$222,MATCH("Purple",Sheet3!$A$1:$K$1,0),FALSE)*4,IF(VLOOKUP($L43,Sheet3!$A$1:'Sheet3'!$K$222,MATCH("Green",Sheet3!$A$1:$K$1,0),FALSE)&gt;0,VLOOKUP($L43,Sheet3!$A$1:'Sheet3'!$K$222,MATCH("Green",Sheet3!$A$1:$K$1,0),FALSE)*2,IF(VLOOKUP($L43,Sheet3!$A$1:'Sheet3'!$K$222,MATCH("White",Sheet3!$A$1:$K$1,0),FALSE)&gt;0,VLOOKUP($L43,Sheet3!$A$1:'Sheet3'!$K$222,MATCH("White",Sheet3!$A$1:$K$1,0),FALSE),IF(VLOOKUP($L43,Sheet3!$A$1:'Sheet3'!$K$222,MATCH("Yellow",Sheet3!$A$1:$K$1,0),FALSE)&gt;0,VLOOKUP($L43,Sheet3!$A$1:'Sheet3'!$K$222,MATCH("Yellow",Sheet3!$A$1:$K$1,0),FALSE)*5,0))))),0)/VLOOKUP($L43,Sheet3!$A$1:'Sheet3'!$K$222,MATCH("Challenge",Sheet3!$A$1:'Sheet3'!$K$1,0),FALSE),IFERROR(IF(VLOOKUP($L43,Sheet3!$A$1:'Sheet3'!$K$222,MATCH("Blue",Sheet3!$A$1:$K$1,0),FALSE)&gt;0,VLOOKUP($L43,Sheet3!$A$1:'Sheet3'!$K$222,MATCH("Blue",Sheet3!$A$1:$K$1,0),FALSE)*3,IF(VLOOKUP($L43,Sheet3!$A$1:'Sheet3'!$K$222,MATCH("Purple",Sheet3!$A$1:$K$1,0),FALSE)&gt;0,VLOOKUP($L43,Sheet3!$A$1:'Sheet3'!$K$222,MATCH("Purple",Sheet3!$A$1:$K$1,0),FALSE)*4,IF(VLOOKUP($L43,Sheet3!$A$1:'Sheet3'!$K$222,MATCH("Green",Sheet3!$A$1:$K$1,0),FALSE)&gt;0,VLOOKUP($L43,Sheet3!$A$1:'Sheet3'!$K$222,MATCH("Green",Sheet3!$A$1:$K$1,0),FALSE)*2,IF(VLOOKUP($L43,Sheet3!$A$1:'Sheet3'!$K$222,MATCH("White",Sheet3!$A$1:$K$1,0),FALSE)&gt;0,VLOOKUP($L43,Sheet3!$A$1:'Sheet3'!$K$222,MATCH("White",Sheet3!$A$1:$K$1,0),FALSE),IF(VLOOKUP($L43,Sheet3!$A$1:'Sheet3'!$K$222,MATCH("Yellow",Sheet3!$A$1:$K$1,0),FALSE)&gt;0,VLOOKUP($L43,Sheet3!$A$1:'Sheet3'!$K$222,MATCH("Yellow",Sheet3!$A$1:$K$1,0),FALSE)*5,0))))),0)),0)+IFERROR(IF(VLOOKUP($M43,Sheet3!$A$1:'Sheet3'!$K$222,MATCH("Challenge",Sheet3!$A$1:'Sheet3'!$K$1,0),FALSE)&gt;=1,IFERROR(IF(VLOOKUP($M43,Sheet3!$A$1:'Sheet3'!$K$222,MATCH("Blue",Sheet3!$A$1:$K$1,0),FALSE)&gt;0,VLOOKUP($M43,Sheet3!$A$1:'Sheet3'!$K$222,MATCH("Blue",Sheet3!$A$1:$K$1,0),FALSE)*3,IF(VLOOKUP($M43,Sheet3!$A$1:'Sheet3'!$K$222,MATCH("Purple",Sheet3!$A$1:$K$1,0),FALSE)&gt;0,VLOOKUP($M43,Sheet3!$A$1:'Sheet3'!$K$222,MATCH("Purple",Sheet3!$A$1:$K$1,0),FALSE)*4,IF(VLOOKUP($M43,Sheet3!$A$1:'Sheet3'!$K$222,MATCH("Green",Sheet3!$A$1:$K$1,0),FALSE)&gt;0,VLOOKUP($M43,Sheet3!$A$1:'Sheet3'!$K$222,MATCH("Green",Sheet3!$A$1:$K$1,0),FALSE)*2,IF(VLOOKUP($M43,Sheet3!$A$1:'Sheet3'!$K$222,MATCH("White",Sheet3!$A$1:$K$1,0),FALSE)&gt;0,VLOOKUP($M43,Sheet3!$A$1:'Sheet3'!$K$222,MATCH("White",Sheet3!$A$1:$K$1,0),FALSE),IF(VLOOKUP($M43,Sheet3!$A$1:'Sheet3'!$K$222,MATCH("Yellow",Sheet3!$A$1:$K$1,0),FALSE)&gt;0,VLOOKUP($M43,Sheet3!$A$1:'Sheet3'!$K$222,MATCH("Yellow",Sheet3!$A$1:$K$1,0),FALSE)*5,0))))),0)/VLOOKUP($M43,Sheet3!$A$1:'Sheet3'!$K$222,MATCH("Challenge",Sheet3!$A$1:'Sheet3'!$K$1,0),FALSE),IFERROR(IF(VLOOKUP($M43,Sheet3!$A$1:'Sheet3'!$K$222,MATCH("Blue",Sheet3!$A$1:$K$1,0),FALSE)&gt;0,VLOOKUP($M43,Sheet3!$A$1:'Sheet3'!$K$222,MATCH("Blue",Sheet3!$A$1:$K$1,0),FALSE)*3,IF(VLOOKUP($M43,Sheet3!$A$1:'Sheet3'!$K$222,MATCH("Purple",Sheet3!$A$1:$K$1,0),FALSE)&gt;0,VLOOKUP($M43,Sheet3!$A$1:'Sheet3'!$K$222,MATCH("Purple",Sheet3!$A$1:$K$1,0),FALSE)*4,IF(VLOOKUP($M43,Sheet3!$A$1:'Sheet3'!$K$222,MATCH("Green",Sheet3!$A$1:$K$1,0),FALSE)&gt;0,VLOOKUP($M43,Sheet3!$A$1:'Sheet3'!$K$222,MATCH("Green",Sheet3!$A$1:$K$1,0),FALSE)*2,IF(VLOOKUP($M43,Sheet3!$A$1:'Sheet3'!$K$222,MATCH("White",Sheet3!$A$1:$K$1,0),FALSE)&gt;0,VLOOKUP($M43,Sheet3!$A$1:'Sheet3'!$K$222,MATCH("White",Sheet3!$A$1:$K$1,0),FALSE),IF(VLOOKUP($M43,Sheet3!$A$1:'Sheet3'!$K$222,MATCH("Yellow",Sheet3!$A$1:$K$1,0),FALSE)&gt;0,VLOOKUP($M43,Sheet3!$A$1:'Sheet3'!$K$222,MATCH("Yellow",Sheet3!$A$1:$K$1,0),FALSE)*5,0))))),0)),0)</f>
        <v>0</v>
      </c>
      <c r="AG43">
        <f>IFERROR(IF(VLOOKUP($N43,Sheet3!$A$1:'Sheet3'!$K$222,MATCH("Challenge",Sheet3!$A$1:'Sheet3'!$K$1,0),FALSE)&gt;=1,IFERROR(IF(VLOOKUP($N43,Sheet3!$A$1:'Sheet3'!$K$222,MATCH("Blue",Sheet3!$A$1:$K$1,0),FALSE)&gt;0,VLOOKUP($N43,Sheet3!$A$1:'Sheet3'!$K$222,MATCH("Blue",Sheet3!$A$1:$K$1,0),FALSE)*3,IF(VLOOKUP($N43,Sheet3!$A$1:'Sheet3'!$K$222,MATCH("Purple",Sheet3!$A$1:$K$1,0),FALSE)&gt;0,VLOOKUP($N43,Sheet3!$A$1:'Sheet3'!$K$222,MATCH("Purple",Sheet3!$A$1:$K$1,0),FALSE)*4,IF(VLOOKUP($N43,Sheet3!$A$1:'Sheet3'!$K$222,MATCH("Green",Sheet3!$A$1:$K$1,0),FALSE)&gt;0,VLOOKUP($N43,Sheet3!$A$1:'Sheet3'!$K$222,MATCH("Green",Sheet3!$A$1:$K$1,0),FALSE)*2,IF(VLOOKUP($N43,Sheet3!$A$1:'Sheet3'!$K$222,MATCH("White",Sheet3!$A$1:$K$1,0),FALSE)&gt;0,VLOOKUP($N43,Sheet3!$A$1:'Sheet3'!$K$222,MATCH("White",Sheet3!$A$1:$K$1,0),FALSE),IF(VLOOKUP($N43,Sheet3!$A$1:'Sheet3'!$K$222,MATCH("Yellow",Sheet3!$A$1:$K$1,0),FALSE)&gt;0,VLOOKUP($N43,Sheet3!$A$1:'Sheet3'!$K$222,MATCH("Yellow",Sheet3!$A$1:$K$1,0),FALSE)*5,0))))),0)/VLOOKUP($N43,Sheet3!$A$1:'Sheet3'!$K$222,MATCH("Challenge",Sheet3!$A$1:'Sheet3'!$K$1,0),FALSE),IFERROR(IF(VLOOKUP($N43,Sheet3!$A$1:'Sheet3'!$K$222,MATCH("Blue",Sheet3!$A$1:$K$1,0),FALSE)&gt;0,VLOOKUP($N43,Sheet3!$A$1:'Sheet3'!$K$222,MATCH("Blue",Sheet3!$A$1:$K$1,0),FALSE)*3,IF(VLOOKUP($N43,Sheet3!$A$1:'Sheet3'!$K$222,MATCH("Purple",Sheet3!$A$1:$K$1,0),FALSE)&gt;0,VLOOKUP($N43,Sheet3!$A$1:'Sheet3'!$K$222,MATCH("Purple",Sheet3!$A$1:$K$1,0),FALSE)*4,IF(VLOOKUP($N43,Sheet3!$A$1:'Sheet3'!$K$222,MATCH("Green",Sheet3!$A$1:$K$1,0),FALSE)&gt;0,VLOOKUP($N43,Sheet3!$A$1:'Sheet3'!$K$222,MATCH("Green",Sheet3!$A$1:$K$1,0),FALSE)*2,IF(VLOOKUP($N43,Sheet3!$A$1:'Sheet3'!$K$222,MATCH("White",Sheet3!$A$1:$K$1,0),FALSE)&gt;0,VLOOKUP($N43,Sheet3!$A$1:'Sheet3'!$K$222,MATCH("White",Sheet3!$A$1:$K$1,0),FALSE),IF(VLOOKUP($N43,Sheet3!$A$1:'Sheet3'!$K$222,MATCH("Yellow",Sheet3!$A$1:$K$1,0),FALSE)&gt;0,VLOOKUP($N43,Sheet3!$A$1:'Sheet3'!$K$222,MATCH("Yellow",Sheet3!$A$1:$K$1,0),FALSE)*5,0))))),0)),0)+IFERROR(IF(VLOOKUP($O43,Sheet3!$A$1:'Sheet3'!$K$222,MATCH("Challenge",Sheet3!$A$1:'Sheet3'!$K$1,0),FALSE)&gt;=1,IFERROR(IF(VLOOKUP($O43,Sheet3!$A$1:'Sheet3'!$K$222,MATCH("Blue",Sheet3!$A$1:$K$1,0),FALSE)&gt;0,VLOOKUP($O43,Sheet3!$A$1:'Sheet3'!$K$222,MATCH("Blue",Sheet3!$A$1:$K$1,0),FALSE)*3,IF(VLOOKUP($O43,Sheet3!$A$1:'Sheet3'!$K$222,MATCH("Purple",Sheet3!$A$1:$K$1,0),FALSE)&gt;0,VLOOKUP($O43,Sheet3!$A$1:'Sheet3'!$K$222,MATCH("Purple",Sheet3!$A$1:$K$1,0),FALSE)*4,IF(VLOOKUP($O43,Sheet3!$A$1:'Sheet3'!$K$222,MATCH("Green",Sheet3!$A$1:$K$1,0),FALSE)&gt;0,VLOOKUP($O43,Sheet3!$A$1:'Sheet3'!$K$222,MATCH("Green",Sheet3!$A$1:$K$1,0),FALSE)*2,IF(VLOOKUP($O43,Sheet3!$A$1:'Sheet3'!$K$222,MATCH("White",Sheet3!$A$1:$K$1,0),FALSE)&gt;0,VLOOKUP($O43,Sheet3!$A$1:'Sheet3'!$K$222,MATCH("White",Sheet3!$A$1:$K$1,0),FALSE),IF(VLOOKUP($O43,Sheet3!$A$1:'Sheet3'!$K$222,MATCH("Yellow",Sheet3!$A$1:$K$1,0),FALSE)&gt;0,VLOOKUP($O43,Sheet3!$A$1:'Sheet3'!$K$222,MATCH("Yellow",Sheet3!$A$1:$K$1,0),FALSE)*5,0))))),0)/VLOOKUP($O43,Sheet3!$A$1:'Sheet3'!$K$222,MATCH("Challenge",Sheet3!$A$1:'Sheet3'!$K$1,0),FALSE),IFERROR(IF(VLOOKUP($O43,Sheet3!$A$1:'Sheet3'!$K$222,MATCH("Blue",Sheet3!$A$1:$K$1,0),FALSE)&gt;0,VLOOKUP($O43,Sheet3!$A$1:'Sheet3'!$K$222,MATCH("Blue",Sheet3!$A$1:$K$1,0),FALSE)*3,IF(VLOOKUP($O43,Sheet3!$A$1:'Sheet3'!$K$222,MATCH("Purple",Sheet3!$A$1:$K$1,0),FALSE)&gt;0,VLOOKUP($O43,Sheet3!$A$1:'Sheet3'!$K$222,MATCH("Purple",Sheet3!$A$1:$K$1,0),FALSE)*4,IF(VLOOKUP($O43,Sheet3!$A$1:'Sheet3'!$K$222,MATCH("Green",Sheet3!$A$1:$K$1,0),FALSE)&gt;0,VLOOKUP($O43,Sheet3!$A$1:'Sheet3'!$K$222,MATCH("Green",Sheet3!$A$1:$K$1,0),FALSE)*2,IF(VLOOKUP($O43,Sheet3!$A$1:'Sheet3'!$K$222,MATCH("White",Sheet3!$A$1:$K$1,0),FALSE)&gt;0,VLOOKUP($O43,Sheet3!$A$1:'Sheet3'!$K$222,MATCH("White",Sheet3!$A$1:$K$1,0),FALSE),IF(VLOOKUP($O43,Sheet3!$A$1:'Sheet3'!$K$222,MATCH("Yellow",Sheet3!$A$1:$K$1,0),FALSE)&gt;0,VLOOKUP($O43,Sheet3!$A$1:'Sheet3'!$K$222,MATCH("Yellow",Sheet3!$A$1:$K$1,0),FALSE)*5,0))))),0)),0)</f>
        <v>0</v>
      </c>
      <c r="AH43">
        <f>VLOOKUP($D43,Sheet3!$A$1:'Sheet3'!$K$222,4,FALSE)</f>
        <v>0</v>
      </c>
      <c r="AI43">
        <f>VLOOKUP($D43,Sheet3!$A$1:'Sheet3'!$K$222,5,FALSE)</f>
        <v>0</v>
      </c>
    </row>
    <row r="44" spans="1:35" x14ac:dyDescent="0.25">
      <c r="A44" t="s">
        <v>99</v>
      </c>
      <c r="B44">
        <f>INDEX('Ingredients(Full)'!$A$1:$AA$180,MATCH(Score!$A44,'Ingredients(Full)'!$A$1:$A$180,0),MATCH(Score!B$1,'Ingredients(Full)'!$A$1:$AA$1,0))</f>
        <v>2</v>
      </c>
      <c r="C44">
        <f t="shared" si="1"/>
        <v>2</v>
      </c>
      <c r="D44" t="str">
        <f>IF(D$1&lt;=$B44,INDEX('Ingredients(Full)'!$A$1:$AA$180,MATCH(Score!$A44,'Ingredients(Full)'!$A$1:$A$180,0),MATCH(Score!D$1,'Ingredients(Full)'!$A$1:$AA$1,0)),"")</f>
        <v>Mk 1 Merr-Sonn Shield Generator</v>
      </c>
      <c r="E44" t="str">
        <f>IF(E$1&lt;=$B44,INDEX('Ingredients(Full)'!$A$1:$AA$140,MATCH(Score!$A44,'Ingredients(Full)'!$A$1:$A$140,0),MATCH(Score!E$1,'Ingredients(Full)'!$A$1:$AA$1,0)),"")</f>
        <v>Mk 2 BlasTech Weapon Mod</v>
      </c>
      <c r="F44" t="str">
        <f>IF(F$1&lt;=$B44,INDEX('Ingredients(Full)'!$A$1:$AA$140,MATCH(Score!$A44,'Ingredients(Full)'!$A$1:$A$140,0),MATCH(Score!F$1,'Ingredients(Full)'!$A$1:$AA$1,0)),"")</f>
        <v/>
      </c>
      <c r="G44" t="str">
        <f>IF(G$1&lt;=$B44,INDEX('Ingredients(Full)'!$A$1:$AA$140,MATCH(Score!$A44,'Ingredients(Full)'!$A$1:$A$140,0),MATCH(Score!G$1,'Ingredients(Full)'!$A$1:$AA$1,0)),"")</f>
        <v/>
      </c>
      <c r="H44" t="str">
        <f>IF(H$1&lt;=$B44,INDEX('Ingredients(Full)'!$A$1:$AA$140,MATCH(Score!$A44,'Ingredients(Full)'!$A$1:$A$140,0),MATCH(Score!H$1,'Ingredients(Full)'!$A$1:$AA$1,0)),"")</f>
        <v/>
      </c>
      <c r="I44" t="str">
        <f>IF(I$1&lt;=$B44,INDEX('Ingredients(Full)'!$A$1:$AA$140,MATCH(Score!$A44,'Ingredients(Full)'!$A$1:$A$140,0),MATCH(Score!I$1,'Ingredients(Full)'!$A$1:$AA$1,0)),"")</f>
        <v/>
      </c>
      <c r="J44" t="str">
        <f>IF(J$1&lt;=$B44,INDEX('Ingredients(Full)'!$A$1:$AA$140,MATCH(Score!$A44,'Ingredients(Full)'!$A$1:$A$140,0),MATCH(Score!J$1,'Ingredients(Full)'!$A$1:$AA$1,0)),"")</f>
        <v/>
      </c>
      <c r="K44" t="str">
        <f>IF(K$1&lt;=$B44,INDEX('Ingredients(Full)'!$A$1:$AA$140,MATCH(Score!$A44,'Ingredients(Full)'!$A$1:$A$140,0),MATCH(Score!K$1,'Ingredients(Full)'!$A$1:$AA$1,0)),"")</f>
        <v/>
      </c>
      <c r="L44" t="str">
        <f>IF(L$1&lt;=$B44,INDEX('Ingredients(Full)'!$A$1:$AA$140,MATCH(Score!$A44,'Ingredients(Full)'!$A$1:$A$140,0),MATCH(Score!L$1,'Ingredients(Full)'!$A$1:$AA$1,0)),"")</f>
        <v/>
      </c>
      <c r="M44" t="str">
        <f>IF(M$1&lt;=$B44,INDEX('Ingredients(Full)'!$A$1:$AA$140,MATCH(Score!$A44,'Ingredients(Full)'!$A$1:$A$140,0),MATCH(Score!M$1,'Ingredients(Full)'!$A$1:$AA$1,0)),"")</f>
        <v/>
      </c>
      <c r="N44" t="str">
        <f>IF(N$1&lt;=$B44,INDEX('Ingredients(Full)'!$A$1:$AA$140,MATCH(Score!$A44,'Ingredients(Full)'!$A$1:$A$140,0),MATCH(Score!N$1,'Ingredients(Full)'!$A$1:$AA$1,0)),"")</f>
        <v/>
      </c>
      <c r="O44" t="str">
        <f>IF(O$1&lt;=$B44,INDEX('Ingredients(Full)'!$A$1:$AA$140,MATCH(Score!$A44,'Ingredients(Full)'!$A$1:$A$140,0),MATCH(Score!O$1,'Ingredients(Full)'!$A$1:$AA$1,0)),"")</f>
        <v/>
      </c>
      <c r="P44">
        <f>IF(VALUE(RIGHT(P$1,LEN(P$1)-1))&lt;=$B44,INDEX('Ingredients(Full)'!$A$1:$AA$140,MATCH(Score!$A44,'Ingredients(Full)'!$A$1:$A$140,0),MATCH(Score!P$1,'Ingredients(Full)'!$A$1:$AA$1,0)),"")</f>
        <v>1</v>
      </c>
      <c r="Q44">
        <f>IF(VALUE(RIGHT(Q$1,LEN(Q$1)-1))&lt;=$B44,INDEX('Ingredients(Full)'!$A$1:$AA$140,MATCH(Score!$A44,'Ingredients(Full)'!$A$1:$A$140,0),MATCH(Score!Q$1,'Ingredients(Full)'!$A$1:$AA$1,0)),"")</f>
        <v>2</v>
      </c>
      <c r="R44" t="str">
        <f>IF(VALUE(RIGHT(R$1,LEN(R$1)-1))&lt;=$B44,INDEX('Ingredients(Full)'!$A$1:$AA$140,MATCH(Score!$A44,'Ingredients(Full)'!$A$1:$A$140,0),MATCH(Score!R$1,'Ingredients(Full)'!$A$1:$AA$1,0)),"")</f>
        <v/>
      </c>
      <c r="S44" t="str">
        <f>IF(VALUE(RIGHT(S$1,LEN(S$1)-1))&lt;=$B44,INDEX('Ingredients(Full)'!$A$1:$AA$140,MATCH(Score!$A44,'Ingredients(Full)'!$A$1:$A$140,0),MATCH(Score!S$1,'Ingredients(Full)'!$A$1:$AA$1,0)),"")</f>
        <v/>
      </c>
      <c r="T44" t="str">
        <f>IF(VALUE(RIGHT(T$1,LEN(T$1)-1))&lt;=$B44,INDEX('Ingredients(Full)'!$A$1:$AA$140,MATCH(Score!$A44,'Ingredients(Full)'!$A$1:$A$140,0),MATCH(Score!T$1,'Ingredients(Full)'!$A$1:$AA$1,0)),"")</f>
        <v/>
      </c>
      <c r="U44" t="str">
        <f>IF(VALUE(RIGHT(U$1,LEN(U$1)-1))&lt;=$B44,INDEX('Ingredients(Full)'!$A$1:$AA$140,MATCH(Score!$A44,'Ingredients(Full)'!$A$1:$A$140,0),MATCH(Score!U$1,'Ingredients(Full)'!$A$1:$AA$1,0)),"")</f>
        <v/>
      </c>
      <c r="V44" t="str">
        <f>IF(VALUE(RIGHT(V$1,LEN(V$1)-1))&lt;=$B44,INDEX('Ingredients(Full)'!$A$1:$AA$140,MATCH(Score!$A44,'Ingredients(Full)'!$A$1:$A$140,0),MATCH(Score!V$1,'Ingredients(Full)'!$A$1:$AA$1,0)),"")</f>
        <v/>
      </c>
      <c r="W44" t="str">
        <f>IF(VALUE(RIGHT(W$1,LEN(W$1)-1))&lt;=$B44,INDEX('Ingredients(Full)'!$A$1:$AA$140,MATCH(Score!$A44,'Ingredients(Full)'!$A$1:$A$140,0),MATCH(Score!W$1,'Ingredients(Full)'!$A$1:$AA$1,0)),"")</f>
        <v/>
      </c>
      <c r="X44" t="str">
        <f>IF(VALUE(RIGHT(X$1,LEN(X$1)-1))&lt;=$B44,INDEX('Ingredients(Full)'!$A$1:$AA$140,MATCH(Score!$A44,'Ingredients(Full)'!$A$1:$A$140,0),MATCH(Score!X$1,'Ingredients(Full)'!$A$1:$AA$1,0)),"")</f>
        <v/>
      </c>
      <c r="Y44" t="str">
        <f>IF(VALUE(RIGHT(Y$1,LEN(Y$1)-1))&lt;=$B44,INDEX('Ingredients(Full)'!$A$1:$AA$140,MATCH(Score!$A44,'Ingredients(Full)'!$A$1:$A$140,0),MATCH(Score!Y$1,'Ingredients(Full)'!$A$1:$AA$1,0)),"")</f>
        <v/>
      </c>
      <c r="Z44" t="str">
        <f>IF(VALUE(RIGHT(Z$1,LEN(Z$1)-1))&lt;=$B44,INDEX('Ingredients(Full)'!$A$1:$AA$140,MATCH(Score!$A44,'Ingredients(Full)'!$A$1:$A$140,0),MATCH(Score!Z$1,'Ingredients(Full)'!$A$1:$AA$1,0)),"")</f>
        <v/>
      </c>
      <c r="AA44" t="str">
        <f>IF(VALUE(RIGHT(AA$1,LEN(AA$1)-1))&lt;=$B44,INDEX('Ingredients(Full)'!$A$1:$AA$140,MATCH(Score!$A44,'Ingredients(Full)'!$A$1:$A$140,0),MATCH(Score!AA$1,'Ingredients(Full)'!$A$1:$AA$1,0)),"")</f>
        <v/>
      </c>
      <c r="AB44">
        <f>IFERROR(IF(VLOOKUP($D44,Sheet3!$A$1:'Sheet3'!$K$222,MATCH("Challenge",Sheet3!$A$1:'Sheet3'!$K$1,0),FALSE)&gt;=1,IFERROR(IF(VLOOKUP($D44,Sheet3!$A$1:'Sheet3'!$K$222,MATCH("Blue",Sheet3!$A$1:$K$1,0),FALSE)&gt;0,VLOOKUP($D44,Sheet3!$A$1:'Sheet3'!$K$222,MATCH("Blue",Sheet3!$A$1:$K$1,0),FALSE)*3,IF(VLOOKUP($D44,Sheet3!$A$1:'Sheet3'!$K$222,MATCH("Purple",Sheet3!$A$1:$K$1,0),FALSE)&gt;0,VLOOKUP($D44,Sheet3!$A$1:'Sheet3'!$K$222,MATCH("Purple",Sheet3!$A$1:$K$1,0),FALSE)*4,IF(VLOOKUP($D44,Sheet3!$A$1:'Sheet3'!$K$222,MATCH("Green",Sheet3!$A$1:$K$1,0),FALSE)&gt;0,VLOOKUP($D44,Sheet3!$A$1:'Sheet3'!$K$222,MATCH("Green",Sheet3!$A$1:$K$1,0),FALSE)*2,IF(VLOOKUP($D44,Sheet3!$A$1:'Sheet3'!$K$222,MATCH("White",Sheet3!$A$1:$K$1,0),FALSE)&gt;0,VLOOKUP($D44,Sheet3!$A$1:'Sheet3'!$K$222,MATCH("White",Sheet3!$A$1:$K$1,0),FALSE),IF(VLOOKUP($D44,Sheet3!$A$1:'Sheet3'!$K$222,MATCH("Yellow",Sheet3!$A$1:$K$1,0),FALSE)&gt;0,VLOOKUP($D44,Sheet3!$A$1:'Sheet3'!$K$222,MATCH("Yellow",Sheet3!$A$1:$K$1,0),FALSE)*2.5,0))))),0)/VLOOKUP($D44,Sheet3!$A$1:'Sheet3'!$K$222,MATCH("Challenge",Sheet3!$A$1:'Sheet3'!$K$1,0),FALSE),IFERROR(IF(VLOOKUP($D44,Sheet3!$A$1:'Sheet3'!$K$222,MATCH("Blue",Sheet3!$A$1:$K$1,0),FALSE)&gt;0,VLOOKUP($D44,Sheet3!$A$1:'Sheet3'!$K$222,MATCH("Blue",Sheet3!$A$1:$K$1,0),FALSE)*3,IF(VLOOKUP($D44,Sheet3!$A$1:'Sheet3'!$K$222,MATCH("Purple",Sheet3!$A$1:$K$1,0),FALSE)&gt;0,VLOOKUP($D44,Sheet3!$A$1:'Sheet3'!$K$222,MATCH("Purple",Sheet3!$A$1:$K$1,0),FALSE)*4,IF(VLOOKUP($D44,Sheet3!$A$1:'Sheet3'!$K$222,MATCH("Green",Sheet3!$A$1:$K$1,0),FALSE)&gt;0,VLOOKUP($D44,Sheet3!$A$1:'Sheet3'!$K$222,MATCH("Green",Sheet3!$A$1:$K$1,0),FALSE)*2,IF(VLOOKUP($D44,Sheet3!$A$1:'Sheet3'!$K$222,MATCH("White",Sheet3!$A$1:$K$1,0),FALSE)&gt;0,VLOOKUP($D44,Sheet3!$A$1:'Sheet3'!$K$222,MATCH("White",Sheet3!$A$1:$K$1,0),FALSE),IF(VLOOKUP($D44,Sheet3!$A$1:'Sheet3'!$K$222,MATCH("Yellow",Sheet3!$A$1:$K$1,0),FALSE)&gt;0,VLOOKUP($D44,Sheet3!$A$1:'Sheet3'!$K$222,MATCH("Yellow",Sheet3!$A$1:$K$1,0),FALSE)*2.5,0))))),0)),0)+IFERROR(IF(VLOOKUP($E44,Sheet3!$A$1:'Sheet3'!$K$222,MATCH("Challenge",Sheet3!$A$1:'Sheet3'!$K$1,0),FALSE)&gt;=1,IFERROR(IF(VLOOKUP($E44,Sheet3!$A$1:'Sheet3'!$K$222,MATCH("Blue",Sheet3!$A$1:$K$1,0),FALSE)&gt;0,VLOOKUP($E44,Sheet3!$A$1:'Sheet3'!$K$222,MATCH("Blue",Sheet3!$A$1:$K$1,0),FALSE)*3,IF(VLOOKUP($E44,Sheet3!$A$1:'Sheet3'!$K$222,MATCH("Purple",Sheet3!$A$1:$K$1,0),FALSE)&gt;0,VLOOKUP($E44,Sheet3!$A$1:'Sheet3'!$K$222,MATCH("Purple",Sheet3!$A$1:$K$1,0),FALSE)*4,IF(VLOOKUP($E44,Sheet3!$A$1:'Sheet3'!$K$222,MATCH("Green",Sheet3!$A$1:$K$1,0),FALSE)&gt;0,VLOOKUP($E44,Sheet3!$A$1:'Sheet3'!$K$222,MATCH("Green",Sheet3!$A$1:$K$1,0),FALSE)*2,IF(VLOOKUP($E44,Sheet3!$A$1:'Sheet3'!$K$222,MATCH("White",Sheet3!$A$1:$K$1,0),FALSE)&gt;0,VLOOKUP($E44,Sheet3!$A$1:'Sheet3'!$K$222,MATCH("White",Sheet3!$A$1:$K$1,0),FALSE),IF(VLOOKUP($E44,Sheet3!$A$1:'Sheet3'!$K$222,MATCH("Yellow",Sheet3!$A$1:$K$1,0),FALSE)&gt;0,VLOOKUP($E44,Sheet3!$A$1:'Sheet3'!$K$222,MATCH("Yellow",Sheet3!$A$1:$K$1,0),FALSE)*2.5,0))))),0)/VLOOKUP($E44,Sheet3!$A$1:'Sheet3'!$K$222,MATCH("Challenge",Sheet3!$A$1:'Sheet3'!$K$1,0),FALSE),IFERROR(IF(VLOOKUP($E44,Sheet3!$A$1:'Sheet3'!$K$222,MATCH("Blue",Sheet3!$A$1:$K$1,0),FALSE)&gt;0,VLOOKUP($E44,Sheet3!$A$1:'Sheet3'!$K$222,MATCH("Blue",Sheet3!$A$1:$K$1,0),FALSE)*3,IF(VLOOKUP($E44,Sheet3!$A$1:'Sheet3'!$K$222,MATCH("Purple",Sheet3!$A$1:$K$1,0),FALSE)&gt;0,VLOOKUP($E44,Sheet3!$A$1:'Sheet3'!$K$222,MATCH("Purple",Sheet3!$A$1:$K$1,0),FALSE)*4,IF(VLOOKUP($E44,Sheet3!$A$1:'Sheet3'!$K$222,MATCH("Green",Sheet3!$A$1:$K$1,0),FALSE)&gt;0,VLOOKUP($E44,Sheet3!$A$1:'Sheet3'!$K$222,MATCH("Green",Sheet3!$A$1:$K$1,0),FALSE)*2,IF(VLOOKUP($E44,Sheet3!$A$1:'Sheet3'!$K$222,MATCH("White",Sheet3!$A$1:$K$1,0),FALSE)&gt;0,VLOOKUP($E44,Sheet3!$A$1:'Sheet3'!$K$222,MATCH("White",Sheet3!$A$1:$K$1,0),FALSE),IF(VLOOKUP($E44,Sheet3!$A$1:'Sheet3'!$K$222,MATCH("Yellow",Sheet3!$A$1:$K$1,0),FALSE)&gt;0,VLOOKUP($E44,Sheet3!$A$1:'Sheet3'!$K$222,MATCH("Yellow",Sheet3!$A$1:$K$1,0),FALSE)*2.5,0))))),0)),0)</f>
        <v>2</v>
      </c>
      <c r="AC44">
        <f>IFERROR(IF(VLOOKUP($F44,Sheet3!$A$1:'Sheet3'!$K$222,MATCH("Challenge",Sheet3!$A$1:'Sheet3'!$K$1,0),FALSE)&gt;=1,IFERROR(IF(VLOOKUP($F44,Sheet3!$A$1:'Sheet3'!$K$222,MATCH("Blue",Sheet3!$A$1:$K$1,0),FALSE)&gt;0,VLOOKUP($F44,Sheet3!$A$1:'Sheet3'!$K$222,MATCH("Blue",Sheet3!$A$1:$K$1,0),FALSE)*3,IF(VLOOKUP($F44,Sheet3!$A$1:'Sheet3'!$K$222,MATCH("Purple",Sheet3!$A$1:$K$1,0),FALSE)&gt;0,VLOOKUP($F44,Sheet3!$A$1:'Sheet3'!$K$222,MATCH("Purple",Sheet3!$A$1:$K$1,0),FALSE)*4,IF(VLOOKUP($F44,Sheet3!$A$1:'Sheet3'!$K$222,MATCH("Green",Sheet3!$A$1:$K$1,0),FALSE)&gt;0,VLOOKUP($F44,Sheet3!$A$1:'Sheet3'!$K$222,MATCH("Green",Sheet3!$A$1:$K$1,0),FALSE)*2,IF(VLOOKUP($F44,Sheet3!$A$1:'Sheet3'!$K$222,MATCH("White",Sheet3!$A$1:$K$1,0),FALSE)&gt;0,VLOOKUP($F44,Sheet3!$A$1:'Sheet3'!$K$222,MATCH("White",Sheet3!$A$1:$K$1,0),FALSE),IF(VLOOKUP($F44,Sheet3!$A$1:'Sheet3'!$K$222,MATCH("Yellow",Sheet3!$A$1:$K$1,0),FALSE)&gt;0,VLOOKUP($F44,Sheet3!$A$1:'Sheet3'!$K$222,MATCH("Yellow",Sheet3!$A$1:$K$1,0),FALSE)*5,0))))),0)/VLOOKUP($F44,Sheet3!$A$1:'Sheet3'!$K$222,MATCH("Challenge",Sheet3!$A$1:'Sheet3'!$K$1,0),FALSE),IFERROR(IF(VLOOKUP($F44,Sheet3!$A$1:'Sheet3'!$K$222,MATCH("Blue",Sheet3!$A$1:$K$1,0),FALSE)&gt;0,VLOOKUP($F44,Sheet3!$A$1:'Sheet3'!$K$222,MATCH("Blue",Sheet3!$A$1:$K$1,0),FALSE)*3,IF(VLOOKUP($F44,Sheet3!$A$1:'Sheet3'!$K$222,MATCH("Purple",Sheet3!$A$1:$K$1,0),FALSE)&gt;0,VLOOKUP($F44,Sheet3!$A$1:'Sheet3'!$K$222,MATCH("Purple",Sheet3!$A$1:$K$1,0),FALSE)*4,IF(VLOOKUP($F44,Sheet3!$A$1:'Sheet3'!$K$222,MATCH("Green",Sheet3!$A$1:$K$1,0),FALSE)&gt;0,VLOOKUP($F44,Sheet3!$A$1:'Sheet3'!$K$222,MATCH("Green",Sheet3!$A$1:$K$1,0),FALSE)*2,IF(VLOOKUP($F44,Sheet3!$A$1:'Sheet3'!$K$222,MATCH("White",Sheet3!$A$1:$K$1,0),FALSE)&gt;0,VLOOKUP($F44,Sheet3!$A$1:'Sheet3'!$K$222,MATCH("White",Sheet3!$A$1:$K$1,0),FALSE),IF(VLOOKUP($F44,Sheet3!$A$1:'Sheet3'!$K$222,MATCH("Yellow",Sheet3!$A$1:$K$1,0),FALSE)&gt;0,VLOOKUP($F44,Sheet3!$A$1:'Sheet3'!$K$222,MATCH("Yellow",Sheet3!$A$1:$K$1,0),FALSE)*5,0))))),0)),0)+IFERROR(IF(VLOOKUP($G44,Sheet3!$A$1:'Sheet3'!$K$222,MATCH("Challenge",Sheet3!$A$1:'Sheet3'!$K$1,0),FALSE)&gt;=1,IFERROR(IF(VLOOKUP($G44,Sheet3!$A$1:'Sheet3'!$K$222,MATCH("Blue",Sheet3!$A$1:$K$1,0),FALSE)&gt;0,VLOOKUP($G44,Sheet3!$A$1:'Sheet3'!$K$222,MATCH("Blue",Sheet3!$A$1:$K$1,0),FALSE)*3,IF(VLOOKUP($G44,Sheet3!$A$1:'Sheet3'!$K$222,MATCH("Purple",Sheet3!$A$1:$K$1,0),FALSE)&gt;0,VLOOKUP($G44,Sheet3!$A$1:'Sheet3'!$K$222,MATCH("Purple",Sheet3!$A$1:$K$1,0),FALSE)*4,IF(VLOOKUP($G44,Sheet3!$A$1:'Sheet3'!$K$222,MATCH("Green",Sheet3!$A$1:$K$1,0),FALSE)&gt;0,VLOOKUP($G44,Sheet3!$A$1:'Sheet3'!$K$222,MATCH("Green",Sheet3!$A$1:$K$1,0),FALSE)*2,IF(VLOOKUP($G44,Sheet3!$A$1:'Sheet3'!$K$222,MATCH("White",Sheet3!$A$1:$K$1,0),FALSE)&gt;0,VLOOKUP($G44,Sheet3!$A$1:'Sheet3'!$K$222,MATCH("White",Sheet3!$A$1:$K$1,0),FALSE),IF(VLOOKUP($G44,Sheet3!$A$1:'Sheet3'!$K$222,MATCH("Yellow",Sheet3!$A$1:$K$1,0),FALSE)&gt;0,VLOOKUP($G44,Sheet3!$A$1:'Sheet3'!$K$222,MATCH("Yellow",Sheet3!$A$1:$K$1,0),FALSE)*5,0))))),0)/VLOOKUP($G44,Sheet3!$A$1:'Sheet3'!$K$222,MATCH("Challenge",Sheet3!$A$1:'Sheet3'!$K$1,0),FALSE),IFERROR(IF(VLOOKUP($G44,Sheet3!$A$1:'Sheet3'!$K$222,MATCH("Blue",Sheet3!$A$1:$K$1,0),FALSE)&gt;0,VLOOKUP($G44,Sheet3!$A$1:'Sheet3'!$K$222,MATCH("Blue",Sheet3!$A$1:$K$1,0),FALSE)*3,IF(VLOOKUP($G44,Sheet3!$A$1:'Sheet3'!$K$222,MATCH("Purple",Sheet3!$A$1:$K$1,0),FALSE)&gt;0,VLOOKUP($G44,Sheet3!$A$1:'Sheet3'!$K$222,MATCH("Purple",Sheet3!$A$1:$K$1,0),FALSE)*4,IF(VLOOKUP($G44,Sheet3!$A$1:'Sheet3'!$K$222,MATCH("Green",Sheet3!$A$1:$K$1,0),FALSE)&gt;0,VLOOKUP($G44,Sheet3!$A$1:'Sheet3'!$K$222,MATCH("Green",Sheet3!$A$1:$K$1,0),FALSE)*2,IF(VLOOKUP($G44,Sheet3!$A$1:'Sheet3'!$K$222,MATCH("White",Sheet3!$A$1:$K$1,0),FALSE)&gt;0,VLOOKUP($G44,Sheet3!$A$1:'Sheet3'!$K$222,MATCH("White",Sheet3!$A$1:$K$1,0),FALSE),IF(VLOOKUP($G44,Sheet3!$A$1:'Sheet3'!$K$222,MATCH("Yellow",Sheet3!$A$1:$K$1,0),FALSE)&gt;0,VLOOKUP($G44,Sheet3!$A$1:'Sheet3'!$K$222,MATCH("Yellow",Sheet3!$A$1:$K$1,0),FALSE)*5,0))))),0)),0)</f>
        <v>0</v>
      </c>
      <c r="AD44">
        <f>IFERROR(IF(VLOOKUP($H44,Sheet3!$A$1:'Sheet3'!$K$222,MATCH("Challenge",Sheet3!$A$1:'Sheet3'!$K$1,0),FALSE)&gt;=1,IFERROR(IF(VLOOKUP($H44,Sheet3!$A$1:'Sheet3'!$K$222,MATCH("Blue",Sheet3!$A$1:$K$1,0),FALSE)&gt;0,VLOOKUP($H44,Sheet3!$A$1:'Sheet3'!$K$222,MATCH("Blue",Sheet3!$A$1:$K$1,0),FALSE)*3,IF(VLOOKUP($H44,Sheet3!$A$1:'Sheet3'!$K$222,MATCH("Purple",Sheet3!$A$1:$K$1,0),FALSE)&gt;0,VLOOKUP($H44,Sheet3!$A$1:'Sheet3'!$K$222,MATCH("Purple",Sheet3!$A$1:$K$1,0),FALSE)*4,IF(VLOOKUP($H44,Sheet3!$A$1:'Sheet3'!$K$222,MATCH("Green",Sheet3!$A$1:$K$1,0),FALSE)&gt;0,VLOOKUP($H44,Sheet3!$A$1:'Sheet3'!$K$222,MATCH("Green",Sheet3!$A$1:$K$1,0),FALSE)*2,IF(VLOOKUP($H44,Sheet3!$A$1:'Sheet3'!$K$222,MATCH("White",Sheet3!$A$1:$K$1,0),FALSE)&gt;0,VLOOKUP($H44,Sheet3!$A$1:'Sheet3'!$K$222,MATCH("White",Sheet3!$A$1:$K$1,0),FALSE),IF(VLOOKUP($H44,Sheet3!$A$1:'Sheet3'!$K$222,MATCH("Yellow",Sheet3!$A$1:$K$1,0),FALSE)&gt;0,VLOOKUP($H44,Sheet3!$A$1:'Sheet3'!$K$222,MATCH("Yellow",Sheet3!$A$1:$K$1,0),FALSE)*5,0))))),0)/VLOOKUP($H44,Sheet3!$A$1:'Sheet3'!$K$222,MATCH("Challenge",Sheet3!$A$1:'Sheet3'!$K$1,0),FALSE),IFERROR(IF(VLOOKUP($H44,Sheet3!$A$1:'Sheet3'!$K$222,MATCH("Blue",Sheet3!$A$1:$K$1,0),FALSE)&gt;0,VLOOKUP($H44,Sheet3!$A$1:'Sheet3'!$K$222,MATCH("Blue",Sheet3!$A$1:$K$1,0),FALSE)*3,IF(VLOOKUP($H44,Sheet3!$A$1:'Sheet3'!$K$222,MATCH("Purple",Sheet3!$A$1:$K$1,0),FALSE)&gt;0,VLOOKUP($H44,Sheet3!$A$1:'Sheet3'!$K$222,MATCH("Purple",Sheet3!$A$1:$K$1,0),FALSE)*4,IF(VLOOKUP($H44,Sheet3!$A$1:'Sheet3'!$K$222,MATCH("Green",Sheet3!$A$1:$K$1,0),FALSE)&gt;0,VLOOKUP($H44,Sheet3!$A$1:'Sheet3'!$K$222,MATCH("Green",Sheet3!$A$1:$K$1,0),FALSE)*2,IF(VLOOKUP($H44,Sheet3!$A$1:'Sheet3'!$K$222,MATCH("White",Sheet3!$A$1:$K$1,0),FALSE)&gt;0,VLOOKUP($H44,Sheet3!$A$1:'Sheet3'!$K$222,MATCH("White",Sheet3!$A$1:$K$1,0),FALSE),IF(VLOOKUP($H44,Sheet3!$A$1:'Sheet3'!$K$222,MATCH("Yellow",Sheet3!$A$1:$K$1,0),FALSE)&gt;0,VLOOKUP($H44,Sheet3!$A$1:'Sheet3'!$K$222,MATCH("Yellow",Sheet3!$A$1:$K$1,0),FALSE)*5,0))))),0)),0)+IFERROR(IF(VLOOKUP($I44,Sheet3!$A$1:'Sheet3'!$K$222,MATCH("Challenge",Sheet3!$A$1:'Sheet3'!$K$1,0),FALSE)&gt;=1,IFERROR(IF(VLOOKUP($I44,Sheet3!$A$1:'Sheet3'!$K$222,MATCH("Blue",Sheet3!$A$1:$K$1,0),FALSE)&gt;0,VLOOKUP($I44,Sheet3!$A$1:'Sheet3'!$K$222,MATCH("Blue",Sheet3!$A$1:$K$1,0),FALSE)*3,IF(VLOOKUP($I44,Sheet3!$A$1:'Sheet3'!$K$222,MATCH("Purple",Sheet3!$A$1:$K$1,0),FALSE)&gt;0,VLOOKUP($I44,Sheet3!$A$1:'Sheet3'!$K$222,MATCH("Purple",Sheet3!$A$1:$K$1,0),FALSE)*4,IF(VLOOKUP($I44,Sheet3!$A$1:'Sheet3'!$K$222,MATCH("Green",Sheet3!$A$1:$K$1,0),FALSE)&gt;0,VLOOKUP($I44,Sheet3!$A$1:'Sheet3'!$K$222,MATCH("Green",Sheet3!$A$1:$K$1,0),FALSE)*2,IF(VLOOKUP($I44,Sheet3!$A$1:'Sheet3'!$K$222,MATCH("White",Sheet3!$A$1:$K$1,0),FALSE)&gt;0,VLOOKUP($I44,Sheet3!$A$1:'Sheet3'!$K$222,MATCH("White",Sheet3!$A$1:$K$1,0),FALSE),IF(VLOOKUP($I44,Sheet3!$A$1:'Sheet3'!$K$222,MATCH("Yellow",Sheet3!$A$1:$K$1,0),FALSE)&gt;0,VLOOKUP($I44,Sheet3!$A$1:'Sheet3'!$K$222,MATCH("Yellow",Sheet3!$A$1:$K$1,0),FALSE)*5,0))))),0)/VLOOKUP($I44,Sheet3!$A$1:'Sheet3'!$K$222,MATCH("Challenge",Sheet3!$A$1:'Sheet3'!$K$1,0),FALSE),IFERROR(IF(VLOOKUP($I44,Sheet3!$A$1:'Sheet3'!$K$222,MATCH("Blue",Sheet3!$A$1:$K$1,0),FALSE)&gt;0,VLOOKUP($I44,Sheet3!$A$1:'Sheet3'!$K$222,MATCH("Blue",Sheet3!$A$1:$K$1,0),FALSE)*3,IF(VLOOKUP($I44,Sheet3!$A$1:'Sheet3'!$K$222,MATCH("Purple",Sheet3!$A$1:$K$1,0),FALSE)&gt;0,VLOOKUP($I44,Sheet3!$A$1:'Sheet3'!$K$222,MATCH("Purple",Sheet3!$A$1:$K$1,0),FALSE)*4,IF(VLOOKUP($I44,Sheet3!$A$1:'Sheet3'!$K$222,MATCH("Green",Sheet3!$A$1:$K$1,0),FALSE)&gt;0,VLOOKUP($I44,Sheet3!$A$1:'Sheet3'!$K$222,MATCH("Green",Sheet3!$A$1:$K$1,0),FALSE)*2,IF(VLOOKUP($I44,Sheet3!$A$1:'Sheet3'!$K$222,MATCH("White",Sheet3!$A$1:$K$1,0),FALSE)&gt;0,VLOOKUP($I44,Sheet3!$A$1:'Sheet3'!$K$222,MATCH("White",Sheet3!$A$1:$K$1,0),FALSE),IF(VLOOKUP($I44,Sheet3!$A$1:'Sheet3'!$K$222,MATCH("Yellow",Sheet3!$A$1:$K$1,0),FALSE)&gt;0,VLOOKUP($I44,Sheet3!$A$1:'Sheet3'!$K$222,MATCH("Yellow",Sheet3!$A$1:$K$1,0),FALSE)*5,0))))),0)),0)</f>
        <v>0</v>
      </c>
      <c r="AE44">
        <f>IFERROR(IF(VLOOKUP($J44,Sheet3!$A$1:'Sheet3'!$K$222,MATCH("Challenge",Sheet3!$A$1:'Sheet3'!$K$1,0),FALSE)&gt;=1,IFERROR(IF(VLOOKUP($J44,Sheet3!$A$1:'Sheet3'!$K$222,MATCH("Blue",Sheet3!$A$1:$K$1,0),FALSE)&gt;0,VLOOKUP($J44,Sheet3!$A$1:'Sheet3'!$K$222,MATCH("Blue",Sheet3!$A$1:$K$1,0),FALSE)*3,IF(VLOOKUP($J44,Sheet3!$A$1:'Sheet3'!$K$222,MATCH("Purple",Sheet3!$A$1:$K$1,0),FALSE)&gt;0,VLOOKUP($J44,Sheet3!$A$1:'Sheet3'!$K$222,MATCH("Purple",Sheet3!$A$1:$K$1,0),FALSE)*4,IF(VLOOKUP($J44,Sheet3!$A$1:'Sheet3'!$K$222,MATCH("Green",Sheet3!$A$1:$K$1,0),FALSE)&gt;0,VLOOKUP($J44,Sheet3!$A$1:'Sheet3'!$K$222,MATCH("Green",Sheet3!$A$1:$K$1,0),FALSE)*2,IF(VLOOKUP($J44,Sheet3!$A$1:'Sheet3'!$K$222,MATCH("White",Sheet3!$A$1:$K$1,0),FALSE)&gt;0,VLOOKUP($J44,Sheet3!$A$1:'Sheet3'!$K$222,MATCH("White",Sheet3!$A$1:$K$1,0),FALSE),IF(VLOOKUP($J44,Sheet3!$A$1:'Sheet3'!$K$222,MATCH("Yellow",Sheet3!$A$1:$K$1,0),FALSE)&gt;0,VLOOKUP($J44,Sheet3!$A$1:'Sheet3'!$K$222,MATCH("Yellow",Sheet3!$A$1:$K$1,0),FALSE)*5,0))))),0)/VLOOKUP($J44,Sheet3!$A$1:'Sheet3'!$K$222,MATCH("Challenge",Sheet3!$A$1:'Sheet3'!$K$1,0),FALSE),IFERROR(IF(VLOOKUP($J44,Sheet3!$A$1:'Sheet3'!$K$222,MATCH("Blue",Sheet3!$A$1:$K$1,0),FALSE)&gt;0,VLOOKUP($J44,Sheet3!$A$1:'Sheet3'!$K$222,MATCH("Blue",Sheet3!$A$1:$K$1,0),FALSE)*3,IF(VLOOKUP($J44,Sheet3!$A$1:'Sheet3'!$K$222,MATCH("Purple",Sheet3!$A$1:$K$1,0),FALSE)&gt;0,VLOOKUP($J44,Sheet3!$A$1:'Sheet3'!$K$222,MATCH("Purple",Sheet3!$A$1:$K$1,0),FALSE)*4,IF(VLOOKUP($J44,Sheet3!$A$1:'Sheet3'!$K$222,MATCH("Green",Sheet3!$A$1:$K$1,0),FALSE)&gt;0,VLOOKUP($J44,Sheet3!$A$1:'Sheet3'!$K$222,MATCH("Green",Sheet3!$A$1:$K$1,0),FALSE)*2,IF(VLOOKUP($J44,Sheet3!$A$1:'Sheet3'!$K$222,MATCH("White",Sheet3!$A$1:$K$1,0),FALSE)&gt;0,VLOOKUP($J44,Sheet3!$A$1:'Sheet3'!$K$222,MATCH("White",Sheet3!$A$1:$K$1,0),FALSE),IF(VLOOKUP($J44,Sheet3!$A$1:'Sheet3'!$K$222,MATCH("Yellow",Sheet3!$A$1:$K$1,0),FALSE)&gt;0,VLOOKUP($J44,Sheet3!$A$1:'Sheet3'!$K$222,MATCH("Yellow",Sheet3!$A$1:$K$1,0),FALSE)*5,0))))),0)),0)+IFERROR(IF(VLOOKUP($K44,Sheet3!$A$1:'Sheet3'!$K$222,MATCH("Challenge",Sheet3!$A$1:'Sheet3'!$K$1,0),FALSE)&gt;=1,IFERROR(IF(VLOOKUP($K44,Sheet3!$A$1:'Sheet3'!$K$222,MATCH("Blue",Sheet3!$A$1:$K$1,0),FALSE)&gt;0,VLOOKUP($K44,Sheet3!$A$1:'Sheet3'!$K$222,MATCH("Blue",Sheet3!$A$1:$K$1,0),FALSE)*3,IF(VLOOKUP($K44,Sheet3!$A$1:'Sheet3'!$K$222,MATCH("Purple",Sheet3!$A$1:$K$1,0),FALSE)&gt;0,VLOOKUP($K44,Sheet3!$A$1:'Sheet3'!$K$222,MATCH("Purple",Sheet3!$A$1:$K$1,0),FALSE)*4,IF(VLOOKUP($K44,Sheet3!$A$1:'Sheet3'!$K$222,MATCH("Green",Sheet3!$A$1:$K$1,0),FALSE)&gt;0,VLOOKUP($K44,Sheet3!$A$1:'Sheet3'!$K$222,MATCH("Green",Sheet3!$A$1:$K$1,0),FALSE)*2,IF(VLOOKUP($K44,Sheet3!$A$1:'Sheet3'!$K$222,MATCH("White",Sheet3!$A$1:$K$1,0),FALSE)&gt;0,VLOOKUP($K44,Sheet3!$A$1:'Sheet3'!$K$222,MATCH("White",Sheet3!$A$1:$K$1,0),FALSE),IF(VLOOKUP($K44,Sheet3!$A$1:'Sheet3'!$K$222,MATCH("Yellow",Sheet3!$A$1:$K$1,0),FALSE)&gt;0,VLOOKUP($K44,Sheet3!$A$1:'Sheet3'!$K$222,MATCH("Yellow",Sheet3!$A$1:$K$1,0),FALSE)*5,0))))),0)/VLOOKUP($K44,Sheet3!$A$1:'Sheet3'!$K$222,MATCH("Challenge",Sheet3!$A$1:'Sheet3'!$K$1,0),FALSE),IFERROR(IF(VLOOKUP($K44,Sheet3!$A$1:'Sheet3'!$K$222,MATCH("Blue",Sheet3!$A$1:$K$1,0),FALSE)&gt;0,VLOOKUP($K44,Sheet3!$A$1:'Sheet3'!$K$222,MATCH("Blue",Sheet3!$A$1:$K$1,0),FALSE)*3,IF(VLOOKUP($K44,Sheet3!$A$1:'Sheet3'!$K$222,MATCH("Purple",Sheet3!$A$1:$K$1,0),FALSE)&gt;0,VLOOKUP($K44,Sheet3!$A$1:'Sheet3'!$K$222,MATCH("Purple",Sheet3!$A$1:$K$1,0),FALSE)*4,IF(VLOOKUP($K44,Sheet3!$A$1:'Sheet3'!$K$222,MATCH("Green",Sheet3!$A$1:$K$1,0),FALSE)&gt;0,VLOOKUP($K44,Sheet3!$A$1:'Sheet3'!$K$222,MATCH("Green",Sheet3!$A$1:$K$1,0),FALSE)*2,IF(VLOOKUP($K44,Sheet3!$A$1:'Sheet3'!$K$222,MATCH("White",Sheet3!$A$1:$K$1,0),FALSE)&gt;0,VLOOKUP($K44,Sheet3!$A$1:'Sheet3'!$K$222,MATCH("White",Sheet3!$A$1:$K$1,0),FALSE),IF(VLOOKUP($K44,Sheet3!$A$1:'Sheet3'!$K$222,MATCH("Yellow",Sheet3!$A$1:$K$1,0),FALSE)&gt;0,VLOOKUP($K44,Sheet3!$A$1:'Sheet3'!$K$222,MATCH("Yellow",Sheet3!$A$1:$K$1,0),FALSE)*5,0))))),0)),0)</f>
        <v>0</v>
      </c>
      <c r="AF44">
        <f>IFERROR(IF(VLOOKUP($L44,Sheet3!$A$1:'Sheet3'!$K$222,MATCH("Challenge",Sheet3!$A$1:'Sheet3'!$K$1,0),FALSE)&gt;=1,IFERROR(IF(VLOOKUP($L44,Sheet3!$A$1:'Sheet3'!$K$222,MATCH("Blue",Sheet3!$A$1:$K$1,0),FALSE)&gt;0,VLOOKUP($L44,Sheet3!$A$1:'Sheet3'!$K$222,MATCH("Blue",Sheet3!$A$1:$K$1,0),FALSE)*3,IF(VLOOKUP($L44,Sheet3!$A$1:'Sheet3'!$K$222,MATCH("Purple",Sheet3!$A$1:$K$1,0),FALSE)&gt;0,VLOOKUP($L44,Sheet3!$A$1:'Sheet3'!$K$222,MATCH("Purple",Sheet3!$A$1:$K$1,0),FALSE)*4,IF(VLOOKUP($L44,Sheet3!$A$1:'Sheet3'!$K$222,MATCH("Green",Sheet3!$A$1:$K$1,0),FALSE)&gt;0,VLOOKUP($L44,Sheet3!$A$1:'Sheet3'!$K$222,MATCH("Green",Sheet3!$A$1:$K$1,0),FALSE)*2,IF(VLOOKUP($L44,Sheet3!$A$1:'Sheet3'!$K$222,MATCH("White",Sheet3!$A$1:$K$1,0),FALSE)&gt;0,VLOOKUP($L44,Sheet3!$A$1:'Sheet3'!$K$222,MATCH("White",Sheet3!$A$1:$K$1,0),FALSE),IF(VLOOKUP($L44,Sheet3!$A$1:'Sheet3'!$K$222,MATCH("Yellow",Sheet3!$A$1:$K$1,0),FALSE)&gt;0,VLOOKUP($L44,Sheet3!$A$1:'Sheet3'!$K$222,MATCH("Yellow",Sheet3!$A$1:$K$1,0),FALSE)*5,0))))),0)/VLOOKUP($L44,Sheet3!$A$1:'Sheet3'!$K$222,MATCH("Challenge",Sheet3!$A$1:'Sheet3'!$K$1,0),FALSE),IFERROR(IF(VLOOKUP($L44,Sheet3!$A$1:'Sheet3'!$K$222,MATCH("Blue",Sheet3!$A$1:$K$1,0),FALSE)&gt;0,VLOOKUP($L44,Sheet3!$A$1:'Sheet3'!$K$222,MATCH("Blue",Sheet3!$A$1:$K$1,0),FALSE)*3,IF(VLOOKUP($L44,Sheet3!$A$1:'Sheet3'!$K$222,MATCH("Purple",Sheet3!$A$1:$K$1,0),FALSE)&gt;0,VLOOKUP($L44,Sheet3!$A$1:'Sheet3'!$K$222,MATCH("Purple",Sheet3!$A$1:$K$1,0),FALSE)*4,IF(VLOOKUP($L44,Sheet3!$A$1:'Sheet3'!$K$222,MATCH("Green",Sheet3!$A$1:$K$1,0),FALSE)&gt;0,VLOOKUP($L44,Sheet3!$A$1:'Sheet3'!$K$222,MATCH("Green",Sheet3!$A$1:$K$1,0),FALSE)*2,IF(VLOOKUP($L44,Sheet3!$A$1:'Sheet3'!$K$222,MATCH("White",Sheet3!$A$1:$K$1,0),FALSE)&gt;0,VLOOKUP($L44,Sheet3!$A$1:'Sheet3'!$K$222,MATCH("White",Sheet3!$A$1:$K$1,0),FALSE),IF(VLOOKUP($L44,Sheet3!$A$1:'Sheet3'!$K$222,MATCH("Yellow",Sheet3!$A$1:$K$1,0),FALSE)&gt;0,VLOOKUP($L44,Sheet3!$A$1:'Sheet3'!$K$222,MATCH("Yellow",Sheet3!$A$1:$K$1,0),FALSE)*5,0))))),0)),0)+IFERROR(IF(VLOOKUP($M44,Sheet3!$A$1:'Sheet3'!$K$222,MATCH("Challenge",Sheet3!$A$1:'Sheet3'!$K$1,0),FALSE)&gt;=1,IFERROR(IF(VLOOKUP($M44,Sheet3!$A$1:'Sheet3'!$K$222,MATCH("Blue",Sheet3!$A$1:$K$1,0),FALSE)&gt;0,VLOOKUP($M44,Sheet3!$A$1:'Sheet3'!$K$222,MATCH("Blue",Sheet3!$A$1:$K$1,0),FALSE)*3,IF(VLOOKUP($M44,Sheet3!$A$1:'Sheet3'!$K$222,MATCH("Purple",Sheet3!$A$1:$K$1,0),FALSE)&gt;0,VLOOKUP($M44,Sheet3!$A$1:'Sheet3'!$K$222,MATCH("Purple",Sheet3!$A$1:$K$1,0),FALSE)*4,IF(VLOOKUP($M44,Sheet3!$A$1:'Sheet3'!$K$222,MATCH("Green",Sheet3!$A$1:$K$1,0),FALSE)&gt;0,VLOOKUP($M44,Sheet3!$A$1:'Sheet3'!$K$222,MATCH("Green",Sheet3!$A$1:$K$1,0),FALSE)*2,IF(VLOOKUP($M44,Sheet3!$A$1:'Sheet3'!$K$222,MATCH("White",Sheet3!$A$1:$K$1,0),FALSE)&gt;0,VLOOKUP($M44,Sheet3!$A$1:'Sheet3'!$K$222,MATCH("White",Sheet3!$A$1:$K$1,0),FALSE),IF(VLOOKUP($M44,Sheet3!$A$1:'Sheet3'!$K$222,MATCH("Yellow",Sheet3!$A$1:$K$1,0),FALSE)&gt;0,VLOOKUP($M44,Sheet3!$A$1:'Sheet3'!$K$222,MATCH("Yellow",Sheet3!$A$1:$K$1,0),FALSE)*5,0))))),0)/VLOOKUP($M44,Sheet3!$A$1:'Sheet3'!$K$222,MATCH("Challenge",Sheet3!$A$1:'Sheet3'!$K$1,0),FALSE),IFERROR(IF(VLOOKUP($M44,Sheet3!$A$1:'Sheet3'!$K$222,MATCH("Blue",Sheet3!$A$1:$K$1,0),FALSE)&gt;0,VLOOKUP($M44,Sheet3!$A$1:'Sheet3'!$K$222,MATCH("Blue",Sheet3!$A$1:$K$1,0),FALSE)*3,IF(VLOOKUP($M44,Sheet3!$A$1:'Sheet3'!$K$222,MATCH("Purple",Sheet3!$A$1:$K$1,0),FALSE)&gt;0,VLOOKUP($M44,Sheet3!$A$1:'Sheet3'!$K$222,MATCH("Purple",Sheet3!$A$1:$K$1,0),FALSE)*4,IF(VLOOKUP($M44,Sheet3!$A$1:'Sheet3'!$K$222,MATCH("Green",Sheet3!$A$1:$K$1,0),FALSE)&gt;0,VLOOKUP($M44,Sheet3!$A$1:'Sheet3'!$K$222,MATCH("Green",Sheet3!$A$1:$K$1,0),FALSE)*2,IF(VLOOKUP($M44,Sheet3!$A$1:'Sheet3'!$K$222,MATCH("White",Sheet3!$A$1:$K$1,0),FALSE)&gt;0,VLOOKUP($M44,Sheet3!$A$1:'Sheet3'!$K$222,MATCH("White",Sheet3!$A$1:$K$1,0),FALSE),IF(VLOOKUP($M44,Sheet3!$A$1:'Sheet3'!$K$222,MATCH("Yellow",Sheet3!$A$1:$K$1,0),FALSE)&gt;0,VLOOKUP($M44,Sheet3!$A$1:'Sheet3'!$K$222,MATCH("Yellow",Sheet3!$A$1:$K$1,0),FALSE)*5,0))))),0)),0)</f>
        <v>0</v>
      </c>
      <c r="AG44">
        <f>IFERROR(IF(VLOOKUP($N44,Sheet3!$A$1:'Sheet3'!$K$222,MATCH("Challenge",Sheet3!$A$1:'Sheet3'!$K$1,0),FALSE)&gt;=1,IFERROR(IF(VLOOKUP($N44,Sheet3!$A$1:'Sheet3'!$K$222,MATCH("Blue",Sheet3!$A$1:$K$1,0),FALSE)&gt;0,VLOOKUP($N44,Sheet3!$A$1:'Sheet3'!$K$222,MATCH("Blue",Sheet3!$A$1:$K$1,0),FALSE)*3,IF(VLOOKUP($N44,Sheet3!$A$1:'Sheet3'!$K$222,MATCH("Purple",Sheet3!$A$1:$K$1,0),FALSE)&gt;0,VLOOKUP($N44,Sheet3!$A$1:'Sheet3'!$K$222,MATCH("Purple",Sheet3!$A$1:$K$1,0),FALSE)*4,IF(VLOOKUP($N44,Sheet3!$A$1:'Sheet3'!$K$222,MATCH("Green",Sheet3!$A$1:$K$1,0),FALSE)&gt;0,VLOOKUP($N44,Sheet3!$A$1:'Sheet3'!$K$222,MATCH("Green",Sheet3!$A$1:$K$1,0),FALSE)*2,IF(VLOOKUP($N44,Sheet3!$A$1:'Sheet3'!$K$222,MATCH("White",Sheet3!$A$1:$K$1,0),FALSE)&gt;0,VLOOKUP($N44,Sheet3!$A$1:'Sheet3'!$K$222,MATCH("White",Sheet3!$A$1:$K$1,0),FALSE),IF(VLOOKUP($N44,Sheet3!$A$1:'Sheet3'!$K$222,MATCH("Yellow",Sheet3!$A$1:$K$1,0),FALSE)&gt;0,VLOOKUP($N44,Sheet3!$A$1:'Sheet3'!$K$222,MATCH("Yellow",Sheet3!$A$1:$K$1,0),FALSE)*5,0))))),0)/VLOOKUP($N44,Sheet3!$A$1:'Sheet3'!$K$222,MATCH("Challenge",Sheet3!$A$1:'Sheet3'!$K$1,0),FALSE),IFERROR(IF(VLOOKUP($N44,Sheet3!$A$1:'Sheet3'!$K$222,MATCH("Blue",Sheet3!$A$1:$K$1,0),FALSE)&gt;0,VLOOKUP($N44,Sheet3!$A$1:'Sheet3'!$K$222,MATCH("Blue",Sheet3!$A$1:$K$1,0),FALSE)*3,IF(VLOOKUP($N44,Sheet3!$A$1:'Sheet3'!$K$222,MATCH("Purple",Sheet3!$A$1:$K$1,0),FALSE)&gt;0,VLOOKUP($N44,Sheet3!$A$1:'Sheet3'!$K$222,MATCH("Purple",Sheet3!$A$1:$K$1,0),FALSE)*4,IF(VLOOKUP($N44,Sheet3!$A$1:'Sheet3'!$K$222,MATCH("Green",Sheet3!$A$1:$K$1,0),FALSE)&gt;0,VLOOKUP($N44,Sheet3!$A$1:'Sheet3'!$K$222,MATCH("Green",Sheet3!$A$1:$K$1,0),FALSE)*2,IF(VLOOKUP($N44,Sheet3!$A$1:'Sheet3'!$K$222,MATCH("White",Sheet3!$A$1:$K$1,0),FALSE)&gt;0,VLOOKUP($N44,Sheet3!$A$1:'Sheet3'!$K$222,MATCH("White",Sheet3!$A$1:$K$1,0),FALSE),IF(VLOOKUP($N44,Sheet3!$A$1:'Sheet3'!$K$222,MATCH("Yellow",Sheet3!$A$1:$K$1,0),FALSE)&gt;0,VLOOKUP($N44,Sheet3!$A$1:'Sheet3'!$K$222,MATCH("Yellow",Sheet3!$A$1:$K$1,0),FALSE)*5,0))))),0)),0)+IFERROR(IF(VLOOKUP($O44,Sheet3!$A$1:'Sheet3'!$K$222,MATCH("Challenge",Sheet3!$A$1:'Sheet3'!$K$1,0),FALSE)&gt;=1,IFERROR(IF(VLOOKUP($O44,Sheet3!$A$1:'Sheet3'!$K$222,MATCH("Blue",Sheet3!$A$1:$K$1,0),FALSE)&gt;0,VLOOKUP($O44,Sheet3!$A$1:'Sheet3'!$K$222,MATCH("Blue",Sheet3!$A$1:$K$1,0),FALSE)*3,IF(VLOOKUP($O44,Sheet3!$A$1:'Sheet3'!$K$222,MATCH("Purple",Sheet3!$A$1:$K$1,0),FALSE)&gt;0,VLOOKUP($O44,Sheet3!$A$1:'Sheet3'!$K$222,MATCH("Purple",Sheet3!$A$1:$K$1,0),FALSE)*4,IF(VLOOKUP($O44,Sheet3!$A$1:'Sheet3'!$K$222,MATCH("Green",Sheet3!$A$1:$K$1,0),FALSE)&gt;0,VLOOKUP($O44,Sheet3!$A$1:'Sheet3'!$K$222,MATCH("Green",Sheet3!$A$1:$K$1,0),FALSE)*2,IF(VLOOKUP($O44,Sheet3!$A$1:'Sheet3'!$K$222,MATCH("White",Sheet3!$A$1:$K$1,0),FALSE)&gt;0,VLOOKUP($O44,Sheet3!$A$1:'Sheet3'!$K$222,MATCH("White",Sheet3!$A$1:$K$1,0),FALSE),IF(VLOOKUP($O44,Sheet3!$A$1:'Sheet3'!$K$222,MATCH("Yellow",Sheet3!$A$1:$K$1,0),FALSE)&gt;0,VLOOKUP($O44,Sheet3!$A$1:'Sheet3'!$K$222,MATCH("Yellow",Sheet3!$A$1:$K$1,0),FALSE)*5,0))))),0)/VLOOKUP($O44,Sheet3!$A$1:'Sheet3'!$K$222,MATCH("Challenge",Sheet3!$A$1:'Sheet3'!$K$1,0),FALSE),IFERROR(IF(VLOOKUP($O44,Sheet3!$A$1:'Sheet3'!$K$222,MATCH("Blue",Sheet3!$A$1:$K$1,0),FALSE)&gt;0,VLOOKUP($O44,Sheet3!$A$1:'Sheet3'!$K$222,MATCH("Blue",Sheet3!$A$1:$K$1,0),FALSE)*3,IF(VLOOKUP($O44,Sheet3!$A$1:'Sheet3'!$K$222,MATCH("Purple",Sheet3!$A$1:$K$1,0),FALSE)&gt;0,VLOOKUP($O44,Sheet3!$A$1:'Sheet3'!$K$222,MATCH("Purple",Sheet3!$A$1:$K$1,0),FALSE)*4,IF(VLOOKUP($O44,Sheet3!$A$1:'Sheet3'!$K$222,MATCH("Green",Sheet3!$A$1:$K$1,0),FALSE)&gt;0,VLOOKUP($O44,Sheet3!$A$1:'Sheet3'!$K$222,MATCH("Green",Sheet3!$A$1:$K$1,0),FALSE)*2,IF(VLOOKUP($O44,Sheet3!$A$1:'Sheet3'!$K$222,MATCH("White",Sheet3!$A$1:$K$1,0),FALSE)&gt;0,VLOOKUP($O44,Sheet3!$A$1:'Sheet3'!$K$222,MATCH("White",Sheet3!$A$1:$K$1,0),FALSE),IF(VLOOKUP($O44,Sheet3!$A$1:'Sheet3'!$K$222,MATCH("Yellow",Sheet3!$A$1:$K$1,0),FALSE)&gt;0,VLOOKUP($O44,Sheet3!$A$1:'Sheet3'!$K$222,MATCH("Yellow",Sheet3!$A$1:$K$1,0),FALSE)*5,0))))),0)),0)</f>
        <v>0</v>
      </c>
      <c r="AH44">
        <f>VLOOKUP($D44,Sheet3!$A$1:'Sheet3'!$K$222,4,FALSE)</f>
        <v>0</v>
      </c>
      <c r="AI44">
        <f>VLOOKUP($D44,Sheet3!$A$1:'Sheet3'!$K$222,5,FALSE)</f>
        <v>0</v>
      </c>
    </row>
    <row r="45" spans="1:35" x14ac:dyDescent="0.25">
      <c r="A45" t="s">
        <v>133</v>
      </c>
      <c r="B45">
        <f>INDEX('Ingredients(Full)'!$A$1:$AA$180,MATCH(Score!$A45,'Ingredients(Full)'!$A$1:$A$180,0),MATCH(Score!B$1,'Ingredients(Full)'!$A$1:$AA$1,0))</f>
        <v>3</v>
      </c>
      <c r="C45">
        <f t="shared" si="1"/>
        <v>3</v>
      </c>
      <c r="D45" t="str">
        <f>IF(D$1&lt;=$B45,INDEX('Ingredients(Full)'!$A$1:$AA$180,MATCH(Score!$A45,'Ingredients(Full)'!$A$1:$A$180,0),MATCH(Score!D$1,'Ingredients(Full)'!$A$1:$AA$1,0)),"")</f>
        <v>Mk 2 Nubian Security Scanner Prototype</v>
      </c>
      <c r="E45" t="str">
        <f>IF(E$1&lt;=$B45,INDEX('Ingredients(Full)'!$A$1:$AA$140,MATCH(Score!$A45,'Ingredients(Full)'!$A$1:$A$140,0),MATCH(Score!E$1,'Ingredients(Full)'!$A$1:$AA$1,0)),"")</f>
        <v>Mk 1 Loronar Power Cell</v>
      </c>
      <c r="F45" t="str">
        <f>IF(F$1&lt;=$B45,INDEX('Ingredients(Full)'!$A$1:$AA$140,MATCH(Score!$A45,'Ingredients(Full)'!$A$1:$A$140,0),MATCH(Score!F$1,'Ingredients(Full)'!$A$1:$AA$1,0)),"")</f>
        <v>Mk 1 Neuro-Saav Electrobinoculars</v>
      </c>
      <c r="G45" t="str">
        <f>IF(G$1&lt;=$B45,INDEX('Ingredients(Full)'!$A$1:$AA$140,MATCH(Score!$A45,'Ingredients(Full)'!$A$1:$A$140,0),MATCH(Score!G$1,'Ingredients(Full)'!$A$1:$AA$1,0)),"")</f>
        <v/>
      </c>
      <c r="H45" t="str">
        <f>IF(H$1&lt;=$B45,INDEX('Ingredients(Full)'!$A$1:$AA$140,MATCH(Score!$A45,'Ingredients(Full)'!$A$1:$A$140,0),MATCH(Score!H$1,'Ingredients(Full)'!$A$1:$AA$1,0)),"")</f>
        <v/>
      </c>
      <c r="I45" t="str">
        <f>IF(I$1&lt;=$B45,INDEX('Ingredients(Full)'!$A$1:$AA$140,MATCH(Score!$A45,'Ingredients(Full)'!$A$1:$A$140,0),MATCH(Score!I$1,'Ingredients(Full)'!$A$1:$AA$1,0)),"")</f>
        <v/>
      </c>
      <c r="J45" t="str">
        <f>IF(J$1&lt;=$B45,INDEX('Ingredients(Full)'!$A$1:$AA$140,MATCH(Score!$A45,'Ingredients(Full)'!$A$1:$A$140,0),MATCH(Score!J$1,'Ingredients(Full)'!$A$1:$AA$1,0)),"")</f>
        <v/>
      </c>
      <c r="K45" t="str">
        <f>IF(K$1&lt;=$B45,INDEX('Ingredients(Full)'!$A$1:$AA$140,MATCH(Score!$A45,'Ingredients(Full)'!$A$1:$A$140,0),MATCH(Score!K$1,'Ingredients(Full)'!$A$1:$AA$1,0)),"")</f>
        <v/>
      </c>
      <c r="L45" t="str">
        <f>IF(L$1&lt;=$B45,INDEX('Ingredients(Full)'!$A$1:$AA$140,MATCH(Score!$A45,'Ingredients(Full)'!$A$1:$A$140,0),MATCH(Score!L$1,'Ingredients(Full)'!$A$1:$AA$1,0)),"")</f>
        <v/>
      </c>
      <c r="M45" t="str">
        <f>IF(M$1&lt;=$B45,INDEX('Ingredients(Full)'!$A$1:$AA$140,MATCH(Score!$A45,'Ingredients(Full)'!$A$1:$A$140,0),MATCH(Score!M$1,'Ingredients(Full)'!$A$1:$AA$1,0)),"")</f>
        <v/>
      </c>
      <c r="N45" t="str">
        <f>IF(N$1&lt;=$B45,INDEX('Ingredients(Full)'!$A$1:$AA$140,MATCH(Score!$A45,'Ingredients(Full)'!$A$1:$A$140,0),MATCH(Score!N$1,'Ingredients(Full)'!$A$1:$AA$1,0)),"")</f>
        <v/>
      </c>
      <c r="O45" t="str">
        <f>IF(O$1&lt;=$B45,INDEX('Ingredients(Full)'!$A$1:$AA$140,MATCH(Score!$A45,'Ingredients(Full)'!$A$1:$A$140,0),MATCH(Score!O$1,'Ingredients(Full)'!$A$1:$AA$1,0)),"")</f>
        <v/>
      </c>
      <c r="P45">
        <f>IF(VALUE(RIGHT(P$1,LEN(P$1)-1))&lt;=$B45,INDEX('Ingredients(Full)'!$A$1:$AA$140,MATCH(Score!$A45,'Ingredients(Full)'!$A$1:$A$140,0),MATCH(Score!P$1,'Ingredients(Full)'!$A$1:$AA$1,0)),"")</f>
        <v>1</v>
      </c>
      <c r="Q45">
        <f>IF(VALUE(RIGHT(Q$1,LEN(Q$1)-1))&lt;=$B45,INDEX('Ingredients(Full)'!$A$1:$AA$140,MATCH(Score!$A45,'Ingredients(Full)'!$A$1:$A$140,0),MATCH(Score!Q$1,'Ingredients(Full)'!$A$1:$AA$1,0)),"")</f>
        <v>1</v>
      </c>
      <c r="R45">
        <f>IF(VALUE(RIGHT(R$1,LEN(R$1)-1))&lt;=$B45,INDEX('Ingredients(Full)'!$A$1:$AA$140,MATCH(Score!$A45,'Ingredients(Full)'!$A$1:$A$140,0),MATCH(Score!R$1,'Ingredients(Full)'!$A$1:$AA$1,0)),"")</f>
        <v>1</v>
      </c>
      <c r="S45" t="str">
        <f>IF(VALUE(RIGHT(S$1,LEN(S$1)-1))&lt;=$B45,INDEX('Ingredients(Full)'!$A$1:$AA$140,MATCH(Score!$A45,'Ingredients(Full)'!$A$1:$A$140,0),MATCH(Score!S$1,'Ingredients(Full)'!$A$1:$AA$1,0)),"")</f>
        <v/>
      </c>
      <c r="T45" t="str">
        <f>IF(VALUE(RIGHT(T$1,LEN(T$1)-1))&lt;=$B45,INDEX('Ingredients(Full)'!$A$1:$AA$140,MATCH(Score!$A45,'Ingredients(Full)'!$A$1:$A$140,0),MATCH(Score!T$1,'Ingredients(Full)'!$A$1:$AA$1,0)),"")</f>
        <v/>
      </c>
      <c r="U45" t="str">
        <f>IF(VALUE(RIGHT(U$1,LEN(U$1)-1))&lt;=$B45,INDEX('Ingredients(Full)'!$A$1:$AA$140,MATCH(Score!$A45,'Ingredients(Full)'!$A$1:$A$140,0),MATCH(Score!U$1,'Ingredients(Full)'!$A$1:$AA$1,0)),"")</f>
        <v/>
      </c>
      <c r="V45" t="str">
        <f>IF(VALUE(RIGHT(V$1,LEN(V$1)-1))&lt;=$B45,INDEX('Ingredients(Full)'!$A$1:$AA$140,MATCH(Score!$A45,'Ingredients(Full)'!$A$1:$A$140,0),MATCH(Score!V$1,'Ingredients(Full)'!$A$1:$AA$1,0)),"")</f>
        <v/>
      </c>
      <c r="W45" t="str">
        <f>IF(VALUE(RIGHT(W$1,LEN(W$1)-1))&lt;=$B45,INDEX('Ingredients(Full)'!$A$1:$AA$140,MATCH(Score!$A45,'Ingredients(Full)'!$A$1:$A$140,0),MATCH(Score!W$1,'Ingredients(Full)'!$A$1:$AA$1,0)),"")</f>
        <v/>
      </c>
      <c r="X45" t="str">
        <f>IF(VALUE(RIGHT(X$1,LEN(X$1)-1))&lt;=$B45,INDEX('Ingredients(Full)'!$A$1:$AA$140,MATCH(Score!$A45,'Ingredients(Full)'!$A$1:$A$140,0),MATCH(Score!X$1,'Ingredients(Full)'!$A$1:$AA$1,0)),"")</f>
        <v/>
      </c>
      <c r="Y45" t="str">
        <f>IF(VALUE(RIGHT(Y$1,LEN(Y$1)-1))&lt;=$B45,INDEX('Ingredients(Full)'!$A$1:$AA$140,MATCH(Score!$A45,'Ingredients(Full)'!$A$1:$A$140,0),MATCH(Score!Y$1,'Ingredients(Full)'!$A$1:$AA$1,0)),"")</f>
        <v/>
      </c>
      <c r="Z45" t="str">
        <f>IF(VALUE(RIGHT(Z$1,LEN(Z$1)-1))&lt;=$B45,INDEX('Ingredients(Full)'!$A$1:$AA$140,MATCH(Score!$A45,'Ingredients(Full)'!$A$1:$A$140,0),MATCH(Score!Z$1,'Ingredients(Full)'!$A$1:$AA$1,0)),"")</f>
        <v/>
      </c>
      <c r="AA45" t="str">
        <f>IF(VALUE(RIGHT(AA$1,LEN(AA$1)-1))&lt;=$B45,INDEX('Ingredients(Full)'!$A$1:$AA$140,MATCH(Score!$A45,'Ingredients(Full)'!$A$1:$A$140,0),MATCH(Score!AA$1,'Ingredients(Full)'!$A$1:$AA$1,0)),"")</f>
        <v/>
      </c>
      <c r="AB45">
        <f>IFERROR(IF(VLOOKUP($D45,Sheet3!$A$1:'Sheet3'!$K$222,MATCH("Challenge",Sheet3!$A$1:'Sheet3'!$K$1,0),FALSE)&gt;=1,IFERROR(IF(VLOOKUP($D45,Sheet3!$A$1:'Sheet3'!$K$222,MATCH("Blue",Sheet3!$A$1:$K$1,0),FALSE)&gt;0,VLOOKUP($D45,Sheet3!$A$1:'Sheet3'!$K$222,MATCH("Blue",Sheet3!$A$1:$K$1,0),FALSE)*3,IF(VLOOKUP($D45,Sheet3!$A$1:'Sheet3'!$K$222,MATCH("Purple",Sheet3!$A$1:$K$1,0),FALSE)&gt;0,VLOOKUP($D45,Sheet3!$A$1:'Sheet3'!$K$222,MATCH("Purple",Sheet3!$A$1:$K$1,0),FALSE)*4,IF(VLOOKUP($D45,Sheet3!$A$1:'Sheet3'!$K$222,MATCH("Green",Sheet3!$A$1:$K$1,0),FALSE)&gt;0,VLOOKUP($D45,Sheet3!$A$1:'Sheet3'!$K$222,MATCH("Green",Sheet3!$A$1:$K$1,0),FALSE)*2,IF(VLOOKUP($D45,Sheet3!$A$1:'Sheet3'!$K$222,MATCH("White",Sheet3!$A$1:$K$1,0),FALSE)&gt;0,VLOOKUP($D45,Sheet3!$A$1:'Sheet3'!$K$222,MATCH("White",Sheet3!$A$1:$K$1,0),FALSE),IF(VLOOKUP($D45,Sheet3!$A$1:'Sheet3'!$K$222,MATCH("Yellow",Sheet3!$A$1:$K$1,0),FALSE)&gt;0,VLOOKUP($D45,Sheet3!$A$1:'Sheet3'!$K$222,MATCH("Yellow",Sheet3!$A$1:$K$1,0),FALSE)*2.5,0))))),0)/VLOOKUP($D45,Sheet3!$A$1:'Sheet3'!$K$222,MATCH("Challenge",Sheet3!$A$1:'Sheet3'!$K$1,0),FALSE),IFERROR(IF(VLOOKUP($D45,Sheet3!$A$1:'Sheet3'!$K$222,MATCH("Blue",Sheet3!$A$1:$K$1,0),FALSE)&gt;0,VLOOKUP($D45,Sheet3!$A$1:'Sheet3'!$K$222,MATCH("Blue",Sheet3!$A$1:$K$1,0),FALSE)*3,IF(VLOOKUP($D45,Sheet3!$A$1:'Sheet3'!$K$222,MATCH("Purple",Sheet3!$A$1:$K$1,0),FALSE)&gt;0,VLOOKUP($D45,Sheet3!$A$1:'Sheet3'!$K$222,MATCH("Purple",Sheet3!$A$1:$K$1,0),FALSE)*4,IF(VLOOKUP($D45,Sheet3!$A$1:'Sheet3'!$K$222,MATCH("Green",Sheet3!$A$1:$K$1,0),FALSE)&gt;0,VLOOKUP($D45,Sheet3!$A$1:'Sheet3'!$K$222,MATCH("Green",Sheet3!$A$1:$K$1,0),FALSE)*2,IF(VLOOKUP($D45,Sheet3!$A$1:'Sheet3'!$K$222,MATCH("White",Sheet3!$A$1:$K$1,0),FALSE)&gt;0,VLOOKUP($D45,Sheet3!$A$1:'Sheet3'!$K$222,MATCH("White",Sheet3!$A$1:$K$1,0),FALSE),IF(VLOOKUP($D45,Sheet3!$A$1:'Sheet3'!$K$222,MATCH("Yellow",Sheet3!$A$1:$K$1,0),FALSE)&gt;0,VLOOKUP($D45,Sheet3!$A$1:'Sheet3'!$K$222,MATCH("Yellow",Sheet3!$A$1:$K$1,0),FALSE)*2.5,0))))),0)),0)+IFERROR(IF(VLOOKUP($E45,Sheet3!$A$1:'Sheet3'!$K$222,MATCH("Challenge",Sheet3!$A$1:'Sheet3'!$K$1,0),FALSE)&gt;=1,IFERROR(IF(VLOOKUP($E45,Sheet3!$A$1:'Sheet3'!$K$222,MATCH("Blue",Sheet3!$A$1:$K$1,0),FALSE)&gt;0,VLOOKUP($E45,Sheet3!$A$1:'Sheet3'!$K$222,MATCH("Blue",Sheet3!$A$1:$K$1,0),FALSE)*3,IF(VLOOKUP($E45,Sheet3!$A$1:'Sheet3'!$K$222,MATCH("Purple",Sheet3!$A$1:$K$1,0),FALSE)&gt;0,VLOOKUP($E45,Sheet3!$A$1:'Sheet3'!$K$222,MATCH("Purple",Sheet3!$A$1:$K$1,0),FALSE)*4,IF(VLOOKUP($E45,Sheet3!$A$1:'Sheet3'!$K$222,MATCH("Green",Sheet3!$A$1:$K$1,0),FALSE)&gt;0,VLOOKUP($E45,Sheet3!$A$1:'Sheet3'!$K$222,MATCH("Green",Sheet3!$A$1:$K$1,0),FALSE)*2,IF(VLOOKUP($E45,Sheet3!$A$1:'Sheet3'!$K$222,MATCH("White",Sheet3!$A$1:$K$1,0),FALSE)&gt;0,VLOOKUP($E45,Sheet3!$A$1:'Sheet3'!$K$222,MATCH("White",Sheet3!$A$1:$K$1,0),FALSE),IF(VLOOKUP($E45,Sheet3!$A$1:'Sheet3'!$K$222,MATCH("Yellow",Sheet3!$A$1:$K$1,0),FALSE)&gt;0,VLOOKUP($E45,Sheet3!$A$1:'Sheet3'!$K$222,MATCH("Yellow",Sheet3!$A$1:$K$1,0),FALSE)*2.5,0))))),0)/VLOOKUP($E45,Sheet3!$A$1:'Sheet3'!$K$222,MATCH("Challenge",Sheet3!$A$1:'Sheet3'!$K$1,0),FALSE),IFERROR(IF(VLOOKUP($E45,Sheet3!$A$1:'Sheet3'!$K$222,MATCH("Blue",Sheet3!$A$1:$K$1,0),FALSE)&gt;0,VLOOKUP($E45,Sheet3!$A$1:'Sheet3'!$K$222,MATCH("Blue",Sheet3!$A$1:$K$1,0),FALSE)*3,IF(VLOOKUP($E45,Sheet3!$A$1:'Sheet3'!$K$222,MATCH("Purple",Sheet3!$A$1:$K$1,0),FALSE)&gt;0,VLOOKUP($E45,Sheet3!$A$1:'Sheet3'!$K$222,MATCH("Purple",Sheet3!$A$1:$K$1,0),FALSE)*4,IF(VLOOKUP($E45,Sheet3!$A$1:'Sheet3'!$K$222,MATCH("Green",Sheet3!$A$1:$K$1,0),FALSE)&gt;0,VLOOKUP($E45,Sheet3!$A$1:'Sheet3'!$K$222,MATCH("Green",Sheet3!$A$1:$K$1,0),FALSE)*2,IF(VLOOKUP($E45,Sheet3!$A$1:'Sheet3'!$K$222,MATCH("White",Sheet3!$A$1:$K$1,0),FALSE)&gt;0,VLOOKUP($E45,Sheet3!$A$1:'Sheet3'!$K$222,MATCH("White",Sheet3!$A$1:$K$1,0),FALSE),IF(VLOOKUP($E45,Sheet3!$A$1:'Sheet3'!$K$222,MATCH("Yellow",Sheet3!$A$1:$K$1,0),FALSE)&gt;0,VLOOKUP($E45,Sheet3!$A$1:'Sheet3'!$K$222,MATCH("Yellow",Sheet3!$A$1:$K$1,0),FALSE)*2.5,0))))),0)),0)</f>
        <v>2</v>
      </c>
      <c r="AC45">
        <f>IFERROR(IF(VLOOKUP($F45,Sheet3!$A$1:'Sheet3'!$K$222,MATCH("Challenge",Sheet3!$A$1:'Sheet3'!$K$1,0),FALSE)&gt;=1,IFERROR(IF(VLOOKUP($F45,Sheet3!$A$1:'Sheet3'!$K$222,MATCH("Blue",Sheet3!$A$1:$K$1,0),FALSE)&gt;0,VLOOKUP($F45,Sheet3!$A$1:'Sheet3'!$K$222,MATCH("Blue",Sheet3!$A$1:$K$1,0),FALSE)*3,IF(VLOOKUP($F45,Sheet3!$A$1:'Sheet3'!$K$222,MATCH("Purple",Sheet3!$A$1:$K$1,0),FALSE)&gt;0,VLOOKUP($F45,Sheet3!$A$1:'Sheet3'!$K$222,MATCH("Purple",Sheet3!$A$1:$K$1,0),FALSE)*4,IF(VLOOKUP($F45,Sheet3!$A$1:'Sheet3'!$K$222,MATCH("Green",Sheet3!$A$1:$K$1,0),FALSE)&gt;0,VLOOKUP($F45,Sheet3!$A$1:'Sheet3'!$K$222,MATCH("Green",Sheet3!$A$1:$K$1,0),FALSE)*2,IF(VLOOKUP($F45,Sheet3!$A$1:'Sheet3'!$K$222,MATCH("White",Sheet3!$A$1:$K$1,0),FALSE)&gt;0,VLOOKUP($F45,Sheet3!$A$1:'Sheet3'!$K$222,MATCH("White",Sheet3!$A$1:$K$1,0),FALSE),IF(VLOOKUP($F45,Sheet3!$A$1:'Sheet3'!$K$222,MATCH("Yellow",Sheet3!$A$1:$K$1,0),FALSE)&gt;0,VLOOKUP($F45,Sheet3!$A$1:'Sheet3'!$K$222,MATCH("Yellow",Sheet3!$A$1:$K$1,0),FALSE)*5,0))))),0)/VLOOKUP($F45,Sheet3!$A$1:'Sheet3'!$K$222,MATCH("Challenge",Sheet3!$A$1:'Sheet3'!$K$1,0),FALSE),IFERROR(IF(VLOOKUP($F45,Sheet3!$A$1:'Sheet3'!$K$222,MATCH("Blue",Sheet3!$A$1:$K$1,0),FALSE)&gt;0,VLOOKUP($F45,Sheet3!$A$1:'Sheet3'!$K$222,MATCH("Blue",Sheet3!$A$1:$K$1,0),FALSE)*3,IF(VLOOKUP($F45,Sheet3!$A$1:'Sheet3'!$K$222,MATCH("Purple",Sheet3!$A$1:$K$1,0),FALSE)&gt;0,VLOOKUP($F45,Sheet3!$A$1:'Sheet3'!$K$222,MATCH("Purple",Sheet3!$A$1:$K$1,0),FALSE)*4,IF(VLOOKUP($F45,Sheet3!$A$1:'Sheet3'!$K$222,MATCH("Green",Sheet3!$A$1:$K$1,0),FALSE)&gt;0,VLOOKUP($F45,Sheet3!$A$1:'Sheet3'!$K$222,MATCH("Green",Sheet3!$A$1:$K$1,0),FALSE)*2,IF(VLOOKUP($F45,Sheet3!$A$1:'Sheet3'!$K$222,MATCH("White",Sheet3!$A$1:$K$1,0),FALSE)&gt;0,VLOOKUP($F45,Sheet3!$A$1:'Sheet3'!$K$222,MATCH("White",Sheet3!$A$1:$K$1,0),FALSE),IF(VLOOKUP($F45,Sheet3!$A$1:'Sheet3'!$K$222,MATCH("Yellow",Sheet3!$A$1:$K$1,0),FALSE)&gt;0,VLOOKUP($F45,Sheet3!$A$1:'Sheet3'!$K$222,MATCH("Yellow",Sheet3!$A$1:$K$1,0),FALSE)*5,0))))),0)),0)+IFERROR(IF(VLOOKUP($G45,Sheet3!$A$1:'Sheet3'!$K$222,MATCH("Challenge",Sheet3!$A$1:'Sheet3'!$K$1,0),FALSE)&gt;=1,IFERROR(IF(VLOOKUP($G45,Sheet3!$A$1:'Sheet3'!$K$222,MATCH("Blue",Sheet3!$A$1:$K$1,0),FALSE)&gt;0,VLOOKUP($G45,Sheet3!$A$1:'Sheet3'!$K$222,MATCH("Blue",Sheet3!$A$1:$K$1,0),FALSE)*3,IF(VLOOKUP($G45,Sheet3!$A$1:'Sheet3'!$K$222,MATCH("Purple",Sheet3!$A$1:$K$1,0),FALSE)&gt;0,VLOOKUP($G45,Sheet3!$A$1:'Sheet3'!$K$222,MATCH("Purple",Sheet3!$A$1:$K$1,0),FALSE)*4,IF(VLOOKUP($G45,Sheet3!$A$1:'Sheet3'!$K$222,MATCH("Green",Sheet3!$A$1:$K$1,0),FALSE)&gt;0,VLOOKUP($G45,Sheet3!$A$1:'Sheet3'!$K$222,MATCH("Green",Sheet3!$A$1:$K$1,0),FALSE)*2,IF(VLOOKUP($G45,Sheet3!$A$1:'Sheet3'!$K$222,MATCH("White",Sheet3!$A$1:$K$1,0),FALSE)&gt;0,VLOOKUP($G45,Sheet3!$A$1:'Sheet3'!$K$222,MATCH("White",Sheet3!$A$1:$K$1,0),FALSE),IF(VLOOKUP($G45,Sheet3!$A$1:'Sheet3'!$K$222,MATCH("Yellow",Sheet3!$A$1:$K$1,0),FALSE)&gt;0,VLOOKUP($G45,Sheet3!$A$1:'Sheet3'!$K$222,MATCH("Yellow",Sheet3!$A$1:$K$1,0),FALSE)*5,0))))),0)/VLOOKUP($G45,Sheet3!$A$1:'Sheet3'!$K$222,MATCH("Challenge",Sheet3!$A$1:'Sheet3'!$K$1,0),FALSE),IFERROR(IF(VLOOKUP($G45,Sheet3!$A$1:'Sheet3'!$K$222,MATCH("Blue",Sheet3!$A$1:$K$1,0),FALSE)&gt;0,VLOOKUP($G45,Sheet3!$A$1:'Sheet3'!$K$222,MATCH("Blue",Sheet3!$A$1:$K$1,0),FALSE)*3,IF(VLOOKUP($G45,Sheet3!$A$1:'Sheet3'!$K$222,MATCH("Purple",Sheet3!$A$1:$K$1,0),FALSE)&gt;0,VLOOKUP($G45,Sheet3!$A$1:'Sheet3'!$K$222,MATCH("Purple",Sheet3!$A$1:$K$1,0),FALSE)*4,IF(VLOOKUP($G45,Sheet3!$A$1:'Sheet3'!$K$222,MATCH("Green",Sheet3!$A$1:$K$1,0),FALSE)&gt;0,VLOOKUP($G45,Sheet3!$A$1:'Sheet3'!$K$222,MATCH("Green",Sheet3!$A$1:$K$1,0),FALSE)*2,IF(VLOOKUP($G45,Sheet3!$A$1:'Sheet3'!$K$222,MATCH("White",Sheet3!$A$1:$K$1,0),FALSE)&gt;0,VLOOKUP($G45,Sheet3!$A$1:'Sheet3'!$K$222,MATCH("White",Sheet3!$A$1:$K$1,0),FALSE),IF(VLOOKUP($G45,Sheet3!$A$1:'Sheet3'!$K$222,MATCH("Yellow",Sheet3!$A$1:$K$1,0),FALSE)&gt;0,VLOOKUP($G45,Sheet3!$A$1:'Sheet3'!$K$222,MATCH("Yellow",Sheet3!$A$1:$K$1,0),FALSE)*5,0))))),0)),0)</f>
        <v>1</v>
      </c>
      <c r="AD45">
        <f>IFERROR(IF(VLOOKUP($H45,Sheet3!$A$1:'Sheet3'!$K$222,MATCH("Challenge",Sheet3!$A$1:'Sheet3'!$K$1,0),FALSE)&gt;=1,IFERROR(IF(VLOOKUP($H45,Sheet3!$A$1:'Sheet3'!$K$222,MATCH("Blue",Sheet3!$A$1:$K$1,0),FALSE)&gt;0,VLOOKUP($H45,Sheet3!$A$1:'Sheet3'!$K$222,MATCH("Blue",Sheet3!$A$1:$K$1,0),FALSE)*3,IF(VLOOKUP($H45,Sheet3!$A$1:'Sheet3'!$K$222,MATCH("Purple",Sheet3!$A$1:$K$1,0),FALSE)&gt;0,VLOOKUP($H45,Sheet3!$A$1:'Sheet3'!$K$222,MATCH("Purple",Sheet3!$A$1:$K$1,0),FALSE)*4,IF(VLOOKUP($H45,Sheet3!$A$1:'Sheet3'!$K$222,MATCH("Green",Sheet3!$A$1:$K$1,0),FALSE)&gt;0,VLOOKUP($H45,Sheet3!$A$1:'Sheet3'!$K$222,MATCH("Green",Sheet3!$A$1:$K$1,0),FALSE)*2,IF(VLOOKUP($H45,Sheet3!$A$1:'Sheet3'!$K$222,MATCH("White",Sheet3!$A$1:$K$1,0),FALSE)&gt;0,VLOOKUP($H45,Sheet3!$A$1:'Sheet3'!$K$222,MATCH("White",Sheet3!$A$1:$K$1,0),FALSE),IF(VLOOKUP($H45,Sheet3!$A$1:'Sheet3'!$K$222,MATCH("Yellow",Sheet3!$A$1:$K$1,0),FALSE)&gt;0,VLOOKUP($H45,Sheet3!$A$1:'Sheet3'!$K$222,MATCH("Yellow",Sheet3!$A$1:$K$1,0),FALSE)*5,0))))),0)/VLOOKUP($H45,Sheet3!$A$1:'Sheet3'!$K$222,MATCH("Challenge",Sheet3!$A$1:'Sheet3'!$K$1,0),FALSE),IFERROR(IF(VLOOKUP($H45,Sheet3!$A$1:'Sheet3'!$K$222,MATCH("Blue",Sheet3!$A$1:$K$1,0),FALSE)&gt;0,VLOOKUP($H45,Sheet3!$A$1:'Sheet3'!$K$222,MATCH("Blue",Sheet3!$A$1:$K$1,0),FALSE)*3,IF(VLOOKUP($H45,Sheet3!$A$1:'Sheet3'!$K$222,MATCH("Purple",Sheet3!$A$1:$K$1,0),FALSE)&gt;0,VLOOKUP($H45,Sheet3!$A$1:'Sheet3'!$K$222,MATCH("Purple",Sheet3!$A$1:$K$1,0),FALSE)*4,IF(VLOOKUP($H45,Sheet3!$A$1:'Sheet3'!$K$222,MATCH("Green",Sheet3!$A$1:$K$1,0),FALSE)&gt;0,VLOOKUP($H45,Sheet3!$A$1:'Sheet3'!$K$222,MATCH("Green",Sheet3!$A$1:$K$1,0),FALSE)*2,IF(VLOOKUP($H45,Sheet3!$A$1:'Sheet3'!$K$222,MATCH("White",Sheet3!$A$1:$K$1,0),FALSE)&gt;0,VLOOKUP($H45,Sheet3!$A$1:'Sheet3'!$K$222,MATCH("White",Sheet3!$A$1:$K$1,0),FALSE),IF(VLOOKUP($H45,Sheet3!$A$1:'Sheet3'!$K$222,MATCH("Yellow",Sheet3!$A$1:$K$1,0),FALSE)&gt;0,VLOOKUP($H45,Sheet3!$A$1:'Sheet3'!$K$222,MATCH("Yellow",Sheet3!$A$1:$K$1,0),FALSE)*5,0))))),0)),0)+IFERROR(IF(VLOOKUP($I45,Sheet3!$A$1:'Sheet3'!$K$222,MATCH("Challenge",Sheet3!$A$1:'Sheet3'!$K$1,0),FALSE)&gt;=1,IFERROR(IF(VLOOKUP($I45,Sheet3!$A$1:'Sheet3'!$K$222,MATCH("Blue",Sheet3!$A$1:$K$1,0),FALSE)&gt;0,VLOOKUP($I45,Sheet3!$A$1:'Sheet3'!$K$222,MATCH("Blue",Sheet3!$A$1:$K$1,0),FALSE)*3,IF(VLOOKUP($I45,Sheet3!$A$1:'Sheet3'!$K$222,MATCH("Purple",Sheet3!$A$1:$K$1,0),FALSE)&gt;0,VLOOKUP($I45,Sheet3!$A$1:'Sheet3'!$K$222,MATCH("Purple",Sheet3!$A$1:$K$1,0),FALSE)*4,IF(VLOOKUP($I45,Sheet3!$A$1:'Sheet3'!$K$222,MATCH("Green",Sheet3!$A$1:$K$1,0),FALSE)&gt;0,VLOOKUP($I45,Sheet3!$A$1:'Sheet3'!$K$222,MATCH("Green",Sheet3!$A$1:$K$1,0),FALSE)*2,IF(VLOOKUP($I45,Sheet3!$A$1:'Sheet3'!$K$222,MATCH("White",Sheet3!$A$1:$K$1,0),FALSE)&gt;0,VLOOKUP($I45,Sheet3!$A$1:'Sheet3'!$K$222,MATCH("White",Sheet3!$A$1:$K$1,0),FALSE),IF(VLOOKUP($I45,Sheet3!$A$1:'Sheet3'!$K$222,MATCH("Yellow",Sheet3!$A$1:$K$1,0),FALSE)&gt;0,VLOOKUP($I45,Sheet3!$A$1:'Sheet3'!$K$222,MATCH("Yellow",Sheet3!$A$1:$K$1,0),FALSE)*5,0))))),0)/VLOOKUP($I45,Sheet3!$A$1:'Sheet3'!$K$222,MATCH("Challenge",Sheet3!$A$1:'Sheet3'!$K$1,0),FALSE),IFERROR(IF(VLOOKUP($I45,Sheet3!$A$1:'Sheet3'!$K$222,MATCH("Blue",Sheet3!$A$1:$K$1,0),FALSE)&gt;0,VLOOKUP($I45,Sheet3!$A$1:'Sheet3'!$K$222,MATCH("Blue",Sheet3!$A$1:$K$1,0),FALSE)*3,IF(VLOOKUP($I45,Sheet3!$A$1:'Sheet3'!$K$222,MATCH("Purple",Sheet3!$A$1:$K$1,0),FALSE)&gt;0,VLOOKUP($I45,Sheet3!$A$1:'Sheet3'!$K$222,MATCH("Purple",Sheet3!$A$1:$K$1,0),FALSE)*4,IF(VLOOKUP($I45,Sheet3!$A$1:'Sheet3'!$K$222,MATCH("Green",Sheet3!$A$1:$K$1,0),FALSE)&gt;0,VLOOKUP($I45,Sheet3!$A$1:'Sheet3'!$K$222,MATCH("Green",Sheet3!$A$1:$K$1,0),FALSE)*2,IF(VLOOKUP($I45,Sheet3!$A$1:'Sheet3'!$K$222,MATCH("White",Sheet3!$A$1:$K$1,0),FALSE)&gt;0,VLOOKUP($I45,Sheet3!$A$1:'Sheet3'!$K$222,MATCH("White",Sheet3!$A$1:$K$1,0),FALSE),IF(VLOOKUP($I45,Sheet3!$A$1:'Sheet3'!$K$222,MATCH("Yellow",Sheet3!$A$1:$K$1,0),FALSE)&gt;0,VLOOKUP($I45,Sheet3!$A$1:'Sheet3'!$K$222,MATCH("Yellow",Sheet3!$A$1:$K$1,0),FALSE)*5,0))))),0)),0)</f>
        <v>0</v>
      </c>
      <c r="AE45">
        <f>IFERROR(IF(VLOOKUP($J45,Sheet3!$A$1:'Sheet3'!$K$222,MATCH("Challenge",Sheet3!$A$1:'Sheet3'!$K$1,0),FALSE)&gt;=1,IFERROR(IF(VLOOKUP($J45,Sheet3!$A$1:'Sheet3'!$K$222,MATCH("Blue",Sheet3!$A$1:$K$1,0),FALSE)&gt;0,VLOOKUP($J45,Sheet3!$A$1:'Sheet3'!$K$222,MATCH("Blue",Sheet3!$A$1:$K$1,0),FALSE)*3,IF(VLOOKUP($J45,Sheet3!$A$1:'Sheet3'!$K$222,MATCH("Purple",Sheet3!$A$1:$K$1,0),FALSE)&gt;0,VLOOKUP($J45,Sheet3!$A$1:'Sheet3'!$K$222,MATCH("Purple",Sheet3!$A$1:$K$1,0),FALSE)*4,IF(VLOOKUP($J45,Sheet3!$A$1:'Sheet3'!$K$222,MATCH("Green",Sheet3!$A$1:$K$1,0),FALSE)&gt;0,VLOOKUP($J45,Sheet3!$A$1:'Sheet3'!$K$222,MATCH("Green",Sheet3!$A$1:$K$1,0),FALSE)*2,IF(VLOOKUP($J45,Sheet3!$A$1:'Sheet3'!$K$222,MATCH("White",Sheet3!$A$1:$K$1,0),FALSE)&gt;0,VLOOKUP($J45,Sheet3!$A$1:'Sheet3'!$K$222,MATCH("White",Sheet3!$A$1:$K$1,0),FALSE),IF(VLOOKUP($J45,Sheet3!$A$1:'Sheet3'!$K$222,MATCH("Yellow",Sheet3!$A$1:$K$1,0),FALSE)&gt;0,VLOOKUP($J45,Sheet3!$A$1:'Sheet3'!$K$222,MATCH("Yellow",Sheet3!$A$1:$K$1,0),FALSE)*5,0))))),0)/VLOOKUP($J45,Sheet3!$A$1:'Sheet3'!$K$222,MATCH("Challenge",Sheet3!$A$1:'Sheet3'!$K$1,0),FALSE),IFERROR(IF(VLOOKUP($J45,Sheet3!$A$1:'Sheet3'!$K$222,MATCH("Blue",Sheet3!$A$1:$K$1,0),FALSE)&gt;0,VLOOKUP($J45,Sheet3!$A$1:'Sheet3'!$K$222,MATCH("Blue",Sheet3!$A$1:$K$1,0),FALSE)*3,IF(VLOOKUP($J45,Sheet3!$A$1:'Sheet3'!$K$222,MATCH("Purple",Sheet3!$A$1:$K$1,0),FALSE)&gt;0,VLOOKUP($J45,Sheet3!$A$1:'Sheet3'!$K$222,MATCH("Purple",Sheet3!$A$1:$K$1,0),FALSE)*4,IF(VLOOKUP($J45,Sheet3!$A$1:'Sheet3'!$K$222,MATCH("Green",Sheet3!$A$1:$K$1,0),FALSE)&gt;0,VLOOKUP($J45,Sheet3!$A$1:'Sheet3'!$K$222,MATCH("Green",Sheet3!$A$1:$K$1,0),FALSE)*2,IF(VLOOKUP($J45,Sheet3!$A$1:'Sheet3'!$K$222,MATCH("White",Sheet3!$A$1:$K$1,0),FALSE)&gt;0,VLOOKUP($J45,Sheet3!$A$1:'Sheet3'!$K$222,MATCH("White",Sheet3!$A$1:$K$1,0),FALSE),IF(VLOOKUP($J45,Sheet3!$A$1:'Sheet3'!$K$222,MATCH("Yellow",Sheet3!$A$1:$K$1,0),FALSE)&gt;0,VLOOKUP($J45,Sheet3!$A$1:'Sheet3'!$K$222,MATCH("Yellow",Sheet3!$A$1:$K$1,0),FALSE)*5,0))))),0)),0)+IFERROR(IF(VLOOKUP($K45,Sheet3!$A$1:'Sheet3'!$K$222,MATCH("Challenge",Sheet3!$A$1:'Sheet3'!$K$1,0),FALSE)&gt;=1,IFERROR(IF(VLOOKUP($K45,Sheet3!$A$1:'Sheet3'!$K$222,MATCH("Blue",Sheet3!$A$1:$K$1,0),FALSE)&gt;0,VLOOKUP($K45,Sheet3!$A$1:'Sheet3'!$K$222,MATCH("Blue",Sheet3!$A$1:$K$1,0),FALSE)*3,IF(VLOOKUP($K45,Sheet3!$A$1:'Sheet3'!$K$222,MATCH("Purple",Sheet3!$A$1:$K$1,0),FALSE)&gt;0,VLOOKUP($K45,Sheet3!$A$1:'Sheet3'!$K$222,MATCH("Purple",Sheet3!$A$1:$K$1,0),FALSE)*4,IF(VLOOKUP($K45,Sheet3!$A$1:'Sheet3'!$K$222,MATCH("Green",Sheet3!$A$1:$K$1,0),FALSE)&gt;0,VLOOKUP($K45,Sheet3!$A$1:'Sheet3'!$K$222,MATCH("Green",Sheet3!$A$1:$K$1,0),FALSE)*2,IF(VLOOKUP($K45,Sheet3!$A$1:'Sheet3'!$K$222,MATCH("White",Sheet3!$A$1:$K$1,0),FALSE)&gt;0,VLOOKUP($K45,Sheet3!$A$1:'Sheet3'!$K$222,MATCH("White",Sheet3!$A$1:$K$1,0),FALSE),IF(VLOOKUP($K45,Sheet3!$A$1:'Sheet3'!$K$222,MATCH("Yellow",Sheet3!$A$1:$K$1,0),FALSE)&gt;0,VLOOKUP($K45,Sheet3!$A$1:'Sheet3'!$K$222,MATCH("Yellow",Sheet3!$A$1:$K$1,0),FALSE)*5,0))))),0)/VLOOKUP($K45,Sheet3!$A$1:'Sheet3'!$K$222,MATCH("Challenge",Sheet3!$A$1:'Sheet3'!$K$1,0),FALSE),IFERROR(IF(VLOOKUP($K45,Sheet3!$A$1:'Sheet3'!$K$222,MATCH("Blue",Sheet3!$A$1:$K$1,0),FALSE)&gt;0,VLOOKUP($K45,Sheet3!$A$1:'Sheet3'!$K$222,MATCH("Blue",Sheet3!$A$1:$K$1,0),FALSE)*3,IF(VLOOKUP($K45,Sheet3!$A$1:'Sheet3'!$K$222,MATCH("Purple",Sheet3!$A$1:$K$1,0),FALSE)&gt;0,VLOOKUP($K45,Sheet3!$A$1:'Sheet3'!$K$222,MATCH("Purple",Sheet3!$A$1:$K$1,0),FALSE)*4,IF(VLOOKUP($K45,Sheet3!$A$1:'Sheet3'!$K$222,MATCH("Green",Sheet3!$A$1:$K$1,0),FALSE)&gt;0,VLOOKUP($K45,Sheet3!$A$1:'Sheet3'!$K$222,MATCH("Green",Sheet3!$A$1:$K$1,0),FALSE)*2,IF(VLOOKUP($K45,Sheet3!$A$1:'Sheet3'!$K$222,MATCH("White",Sheet3!$A$1:$K$1,0),FALSE)&gt;0,VLOOKUP($K45,Sheet3!$A$1:'Sheet3'!$K$222,MATCH("White",Sheet3!$A$1:$K$1,0),FALSE),IF(VLOOKUP($K45,Sheet3!$A$1:'Sheet3'!$K$222,MATCH("Yellow",Sheet3!$A$1:$K$1,0),FALSE)&gt;0,VLOOKUP($K45,Sheet3!$A$1:'Sheet3'!$K$222,MATCH("Yellow",Sheet3!$A$1:$K$1,0),FALSE)*5,0))))),0)),0)</f>
        <v>0</v>
      </c>
      <c r="AF45">
        <f>IFERROR(IF(VLOOKUP($L45,Sheet3!$A$1:'Sheet3'!$K$222,MATCH("Challenge",Sheet3!$A$1:'Sheet3'!$K$1,0),FALSE)&gt;=1,IFERROR(IF(VLOOKUP($L45,Sheet3!$A$1:'Sheet3'!$K$222,MATCH("Blue",Sheet3!$A$1:$K$1,0),FALSE)&gt;0,VLOOKUP($L45,Sheet3!$A$1:'Sheet3'!$K$222,MATCH("Blue",Sheet3!$A$1:$K$1,0),FALSE)*3,IF(VLOOKUP($L45,Sheet3!$A$1:'Sheet3'!$K$222,MATCH("Purple",Sheet3!$A$1:$K$1,0),FALSE)&gt;0,VLOOKUP($L45,Sheet3!$A$1:'Sheet3'!$K$222,MATCH("Purple",Sheet3!$A$1:$K$1,0),FALSE)*4,IF(VLOOKUP($L45,Sheet3!$A$1:'Sheet3'!$K$222,MATCH("Green",Sheet3!$A$1:$K$1,0),FALSE)&gt;0,VLOOKUP($L45,Sheet3!$A$1:'Sheet3'!$K$222,MATCH("Green",Sheet3!$A$1:$K$1,0),FALSE)*2,IF(VLOOKUP($L45,Sheet3!$A$1:'Sheet3'!$K$222,MATCH("White",Sheet3!$A$1:$K$1,0),FALSE)&gt;0,VLOOKUP($L45,Sheet3!$A$1:'Sheet3'!$K$222,MATCH("White",Sheet3!$A$1:$K$1,0),FALSE),IF(VLOOKUP($L45,Sheet3!$A$1:'Sheet3'!$K$222,MATCH("Yellow",Sheet3!$A$1:$K$1,0),FALSE)&gt;0,VLOOKUP($L45,Sheet3!$A$1:'Sheet3'!$K$222,MATCH("Yellow",Sheet3!$A$1:$K$1,0),FALSE)*5,0))))),0)/VLOOKUP($L45,Sheet3!$A$1:'Sheet3'!$K$222,MATCH("Challenge",Sheet3!$A$1:'Sheet3'!$K$1,0),FALSE),IFERROR(IF(VLOOKUP($L45,Sheet3!$A$1:'Sheet3'!$K$222,MATCH("Blue",Sheet3!$A$1:$K$1,0),FALSE)&gt;0,VLOOKUP($L45,Sheet3!$A$1:'Sheet3'!$K$222,MATCH("Blue",Sheet3!$A$1:$K$1,0),FALSE)*3,IF(VLOOKUP($L45,Sheet3!$A$1:'Sheet3'!$K$222,MATCH("Purple",Sheet3!$A$1:$K$1,0),FALSE)&gt;0,VLOOKUP($L45,Sheet3!$A$1:'Sheet3'!$K$222,MATCH("Purple",Sheet3!$A$1:$K$1,0),FALSE)*4,IF(VLOOKUP($L45,Sheet3!$A$1:'Sheet3'!$K$222,MATCH("Green",Sheet3!$A$1:$K$1,0),FALSE)&gt;0,VLOOKUP($L45,Sheet3!$A$1:'Sheet3'!$K$222,MATCH("Green",Sheet3!$A$1:$K$1,0),FALSE)*2,IF(VLOOKUP($L45,Sheet3!$A$1:'Sheet3'!$K$222,MATCH("White",Sheet3!$A$1:$K$1,0),FALSE)&gt;0,VLOOKUP($L45,Sheet3!$A$1:'Sheet3'!$K$222,MATCH("White",Sheet3!$A$1:$K$1,0),FALSE),IF(VLOOKUP($L45,Sheet3!$A$1:'Sheet3'!$K$222,MATCH("Yellow",Sheet3!$A$1:$K$1,0),FALSE)&gt;0,VLOOKUP($L45,Sheet3!$A$1:'Sheet3'!$K$222,MATCH("Yellow",Sheet3!$A$1:$K$1,0),FALSE)*5,0))))),0)),0)+IFERROR(IF(VLOOKUP($M45,Sheet3!$A$1:'Sheet3'!$K$222,MATCH("Challenge",Sheet3!$A$1:'Sheet3'!$K$1,0),FALSE)&gt;=1,IFERROR(IF(VLOOKUP($M45,Sheet3!$A$1:'Sheet3'!$K$222,MATCH("Blue",Sheet3!$A$1:$K$1,0),FALSE)&gt;0,VLOOKUP($M45,Sheet3!$A$1:'Sheet3'!$K$222,MATCH("Blue",Sheet3!$A$1:$K$1,0),FALSE)*3,IF(VLOOKUP($M45,Sheet3!$A$1:'Sheet3'!$K$222,MATCH("Purple",Sheet3!$A$1:$K$1,0),FALSE)&gt;0,VLOOKUP($M45,Sheet3!$A$1:'Sheet3'!$K$222,MATCH("Purple",Sheet3!$A$1:$K$1,0),FALSE)*4,IF(VLOOKUP($M45,Sheet3!$A$1:'Sheet3'!$K$222,MATCH("Green",Sheet3!$A$1:$K$1,0),FALSE)&gt;0,VLOOKUP($M45,Sheet3!$A$1:'Sheet3'!$K$222,MATCH("Green",Sheet3!$A$1:$K$1,0),FALSE)*2,IF(VLOOKUP($M45,Sheet3!$A$1:'Sheet3'!$K$222,MATCH("White",Sheet3!$A$1:$K$1,0),FALSE)&gt;0,VLOOKUP($M45,Sheet3!$A$1:'Sheet3'!$K$222,MATCH("White",Sheet3!$A$1:$K$1,0),FALSE),IF(VLOOKUP($M45,Sheet3!$A$1:'Sheet3'!$K$222,MATCH("Yellow",Sheet3!$A$1:$K$1,0),FALSE)&gt;0,VLOOKUP($M45,Sheet3!$A$1:'Sheet3'!$K$222,MATCH("Yellow",Sheet3!$A$1:$K$1,0),FALSE)*5,0))))),0)/VLOOKUP($M45,Sheet3!$A$1:'Sheet3'!$K$222,MATCH("Challenge",Sheet3!$A$1:'Sheet3'!$K$1,0),FALSE),IFERROR(IF(VLOOKUP($M45,Sheet3!$A$1:'Sheet3'!$K$222,MATCH("Blue",Sheet3!$A$1:$K$1,0),FALSE)&gt;0,VLOOKUP($M45,Sheet3!$A$1:'Sheet3'!$K$222,MATCH("Blue",Sheet3!$A$1:$K$1,0),FALSE)*3,IF(VLOOKUP($M45,Sheet3!$A$1:'Sheet3'!$K$222,MATCH("Purple",Sheet3!$A$1:$K$1,0),FALSE)&gt;0,VLOOKUP($M45,Sheet3!$A$1:'Sheet3'!$K$222,MATCH("Purple",Sheet3!$A$1:$K$1,0),FALSE)*4,IF(VLOOKUP($M45,Sheet3!$A$1:'Sheet3'!$K$222,MATCH("Green",Sheet3!$A$1:$K$1,0),FALSE)&gt;0,VLOOKUP($M45,Sheet3!$A$1:'Sheet3'!$K$222,MATCH("Green",Sheet3!$A$1:$K$1,0),FALSE)*2,IF(VLOOKUP($M45,Sheet3!$A$1:'Sheet3'!$K$222,MATCH("White",Sheet3!$A$1:$K$1,0),FALSE)&gt;0,VLOOKUP($M45,Sheet3!$A$1:'Sheet3'!$K$222,MATCH("White",Sheet3!$A$1:$K$1,0),FALSE),IF(VLOOKUP($M45,Sheet3!$A$1:'Sheet3'!$K$222,MATCH("Yellow",Sheet3!$A$1:$K$1,0),FALSE)&gt;0,VLOOKUP($M45,Sheet3!$A$1:'Sheet3'!$K$222,MATCH("Yellow",Sheet3!$A$1:$K$1,0),FALSE)*5,0))))),0)),0)</f>
        <v>0</v>
      </c>
      <c r="AG45">
        <f>IFERROR(IF(VLOOKUP($N45,Sheet3!$A$1:'Sheet3'!$K$222,MATCH("Challenge",Sheet3!$A$1:'Sheet3'!$K$1,0),FALSE)&gt;=1,IFERROR(IF(VLOOKUP($N45,Sheet3!$A$1:'Sheet3'!$K$222,MATCH("Blue",Sheet3!$A$1:$K$1,0),FALSE)&gt;0,VLOOKUP($N45,Sheet3!$A$1:'Sheet3'!$K$222,MATCH("Blue",Sheet3!$A$1:$K$1,0),FALSE)*3,IF(VLOOKUP($N45,Sheet3!$A$1:'Sheet3'!$K$222,MATCH("Purple",Sheet3!$A$1:$K$1,0),FALSE)&gt;0,VLOOKUP($N45,Sheet3!$A$1:'Sheet3'!$K$222,MATCH("Purple",Sheet3!$A$1:$K$1,0),FALSE)*4,IF(VLOOKUP($N45,Sheet3!$A$1:'Sheet3'!$K$222,MATCH("Green",Sheet3!$A$1:$K$1,0),FALSE)&gt;0,VLOOKUP($N45,Sheet3!$A$1:'Sheet3'!$K$222,MATCH("Green",Sheet3!$A$1:$K$1,0),FALSE)*2,IF(VLOOKUP($N45,Sheet3!$A$1:'Sheet3'!$K$222,MATCH("White",Sheet3!$A$1:$K$1,0),FALSE)&gt;0,VLOOKUP($N45,Sheet3!$A$1:'Sheet3'!$K$222,MATCH("White",Sheet3!$A$1:$K$1,0),FALSE),IF(VLOOKUP($N45,Sheet3!$A$1:'Sheet3'!$K$222,MATCH("Yellow",Sheet3!$A$1:$K$1,0),FALSE)&gt;0,VLOOKUP($N45,Sheet3!$A$1:'Sheet3'!$K$222,MATCH("Yellow",Sheet3!$A$1:$K$1,0),FALSE)*5,0))))),0)/VLOOKUP($N45,Sheet3!$A$1:'Sheet3'!$K$222,MATCH("Challenge",Sheet3!$A$1:'Sheet3'!$K$1,0),FALSE),IFERROR(IF(VLOOKUP($N45,Sheet3!$A$1:'Sheet3'!$K$222,MATCH("Blue",Sheet3!$A$1:$K$1,0),FALSE)&gt;0,VLOOKUP($N45,Sheet3!$A$1:'Sheet3'!$K$222,MATCH("Blue",Sheet3!$A$1:$K$1,0),FALSE)*3,IF(VLOOKUP($N45,Sheet3!$A$1:'Sheet3'!$K$222,MATCH("Purple",Sheet3!$A$1:$K$1,0),FALSE)&gt;0,VLOOKUP($N45,Sheet3!$A$1:'Sheet3'!$K$222,MATCH("Purple",Sheet3!$A$1:$K$1,0),FALSE)*4,IF(VLOOKUP($N45,Sheet3!$A$1:'Sheet3'!$K$222,MATCH("Green",Sheet3!$A$1:$K$1,0),FALSE)&gt;0,VLOOKUP($N45,Sheet3!$A$1:'Sheet3'!$K$222,MATCH("Green",Sheet3!$A$1:$K$1,0),FALSE)*2,IF(VLOOKUP($N45,Sheet3!$A$1:'Sheet3'!$K$222,MATCH("White",Sheet3!$A$1:$K$1,0),FALSE)&gt;0,VLOOKUP($N45,Sheet3!$A$1:'Sheet3'!$K$222,MATCH("White",Sheet3!$A$1:$K$1,0),FALSE),IF(VLOOKUP($N45,Sheet3!$A$1:'Sheet3'!$K$222,MATCH("Yellow",Sheet3!$A$1:$K$1,0),FALSE)&gt;0,VLOOKUP($N45,Sheet3!$A$1:'Sheet3'!$K$222,MATCH("Yellow",Sheet3!$A$1:$K$1,0),FALSE)*5,0))))),0)),0)+IFERROR(IF(VLOOKUP($O45,Sheet3!$A$1:'Sheet3'!$K$222,MATCH("Challenge",Sheet3!$A$1:'Sheet3'!$K$1,0),FALSE)&gt;=1,IFERROR(IF(VLOOKUP($O45,Sheet3!$A$1:'Sheet3'!$K$222,MATCH("Blue",Sheet3!$A$1:$K$1,0),FALSE)&gt;0,VLOOKUP($O45,Sheet3!$A$1:'Sheet3'!$K$222,MATCH("Blue",Sheet3!$A$1:$K$1,0),FALSE)*3,IF(VLOOKUP($O45,Sheet3!$A$1:'Sheet3'!$K$222,MATCH("Purple",Sheet3!$A$1:$K$1,0),FALSE)&gt;0,VLOOKUP($O45,Sheet3!$A$1:'Sheet3'!$K$222,MATCH("Purple",Sheet3!$A$1:$K$1,0),FALSE)*4,IF(VLOOKUP($O45,Sheet3!$A$1:'Sheet3'!$K$222,MATCH("Green",Sheet3!$A$1:$K$1,0),FALSE)&gt;0,VLOOKUP($O45,Sheet3!$A$1:'Sheet3'!$K$222,MATCH("Green",Sheet3!$A$1:$K$1,0),FALSE)*2,IF(VLOOKUP($O45,Sheet3!$A$1:'Sheet3'!$K$222,MATCH("White",Sheet3!$A$1:$K$1,0),FALSE)&gt;0,VLOOKUP($O45,Sheet3!$A$1:'Sheet3'!$K$222,MATCH("White",Sheet3!$A$1:$K$1,0),FALSE),IF(VLOOKUP($O45,Sheet3!$A$1:'Sheet3'!$K$222,MATCH("Yellow",Sheet3!$A$1:$K$1,0),FALSE)&gt;0,VLOOKUP($O45,Sheet3!$A$1:'Sheet3'!$K$222,MATCH("Yellow",Sheet3!$A$1:$K$1,0),FALSE)*5,0))))),0)/VLOOKUP($O45,Sheet3!$A$1:'Sheet3'!$K$222,MATCH("Challenge",Sheet3!$A$1:'Sheet3'!$K$1,0),FALSE),IFERROR(IF(VLOOKUP($O45,Sheet3!$A$1:'Sheet3'!$K$222,MATCH("Blue",Sheet3!$A$1:$K$1,0),FALSE)&gt;0,VLOOKUP($O45,Sheet3!$A$1:'Sheet3'!$K$222,MATCH("Blue",Sheet3!$A$1:$K$1,0),FALSE)*3,IF(VLOOKUP($O45,Sheet3!$A$1:'Sheet3'!$K$222,MATCH("Purple",Sheet3!$A$1:$K$1,0),FALSE)&gt;0,VLOOKUP($O45,Sheet3!$A$1:'Sheet3'!$K$222,MATCH("Purple",Sheet3!$A$1:$K$1,0),FALSE)*4,IF(VLOOKUP($O45,Sheet3!$A$1:'Sheet3'!$K$222,MATCH("Green",Sheet3!$A$1:$K$1,0),FALSE)&gt;0,VLOOKUP($O45,Sheet3!$A$1:'Sheet3'!$K$222,MATCH("Green",Sheet3!$A$1:$K$1,0),FALSE)*2,IF(VLOOKUP($O45,Sheet3!$A$1:'Sheet3'!$K$222,MATCH("White",Sheet3!$A$1:$K$1,0),FALSE)&gt;0,VLOOKUP($O45,Sheet3!$A$1:'Sheet3'!$K$222,MATCH("White",Sheet3!$A$1:$K$1,0),FALSE),IF(VLOOKUP($O45,Sheet3!$A$1:'Sheet3'!$K$222,MATCH("Yellow",Sheet3!$A$1:$K$1,0),FALSE)&gt;0,VLOOKUP($O45,Sheet3!$A$1:'Sheet3'!$K$222,MATCH("Yellow",Sheet3!$A$1:$K$1,0),FALSE)*5,0))))),0)),0)</f>
        <v>0</v>
      </c>
      <c r="AH45">
        <f>VLOOKUP($D45,Sheet3!$A$1:'Sheet3'!$K$222,4,FALSE)</f>
        <v>0</v>
      </c>
      <c r="AI45">
        <f>VLOOKUP($D45,Sheet3!$A$1:'Sheet3'!$K$222,5,FALSE)</f>
        <v>0</v>
      </c>
    </row>
    <row r="46" spans="1:35" x14ac:dyDescent="0.25">
      <c r="A46" t="s">
        <v>72</v>
      </c>
      <c r="B46">
        <f>INDEX('Ingredients(Full)'!$A$1:$AA$180,MATCH(Score!$A46,'Ingredients(Full)'!$A$1:$A$180,0),MATCH(Score!B$1,'Ingredients(Full)'!$A$1:$AA$1,0))</f>
        <v>3</v>
      </c>
      <c r="C46">
        <f t="shared" si="1"/>
        <v>6.666666666666667</v>
      </c>
      <c r="D46" t="str">
        <f>IF(D$1&lt;=$B46,INDEX('Ingredients(Full)'!$A$1:$AA$180,MATCH(Score!$A46,'Ingredients(Full)'!$A$1:$A$180,0),MATCH(Score!D$1,'Ingredients(Full)'!$A$1:$AA$1,0)),"")</f>
        <v>Mk 2 Sienar Holo Projector Prototype Salvage</v>
      </c>
      <c r="E46" t="str">
        <f>IF(E$1&lt;=$B46,INDEX('Ingredients(Full)'!$A$1:$AA$140,MATCH(Score!$A46,'Ingredients(Full)'!$A$1:$A$140,0),MATCH(Score!E$1,'Ingredients(Full)'!$A$1:$AA$1,0)),"")</f>
        <v>Mk 3 Arakyd Droid Caller Salvage</v>
      </c>
      <c r="F46" t="str">
        <f>IF(F$1&lt;=$B46,INDEX('Ingredients(Full)'!$A$1:$AA$140,MATCH(Score!$A46,'Ingredients(Full)'!$A$1:$A$140,0),MATCH(Score!F$1,'Ingredients(Full)'!$A$1:$AA$1,0)),"")</f>
        <v>Mk 1 Czerka Stun Cuffs</v>
      </c>
      <c r="G46" t="str">
        <f>IF(G$1&lt;=$B46,INDEX('Ingredients(Full)'!$A$1:$AA$140,MATCH(Score!$A46,'Ingredients(Full)'!$A$1:$A$140,0),MATCH(Score!G$1,'Ingredients(Full)'!$A$1:$AA$1,0)),"")</f>
        <v/>
      </c>
      <c r="H46" t="str">
        <f>IF(H$1&lt;=$B46,INDEX('Ingredients(Full)'!$A$1:$AA$140,MATCH(Score!$A46,'Ingredients(Full)'!$A$1:$A$140,0),MATCH(Score!H$1,'Ingredients(Full)'!$A$1:$AA$1,0)),"")</f>
        <v/>
      </c>
      <c r="I46" t="str">
        <f>IF(I$1&lt;=$B46,INDEX('Ingredients(Full)'!$A$1:$AA$140,MATCH(Score!$A46,'Ingredients(Full)'!$A$1:$A$140,0),MATCH(Score!I$1,'Ingredients(Full)'!$A$1:$AA$1,0)),"")</f>
        <v/>
      </c>
      <c r="J46" t="str">
        <f>IF(J$1&lt;=$B46,INDEX('Ingredients(Full)'!$A$1:$AA$140,MATCH(Score!$A46,'Ingredients(Full)'!$A$1:$A$140,0),MATCH(Score!J$1,'Ingredients(Full)'!$A$1:$AA$1,0)),"")</f>
        <v/>
      </c>
      <c r="K46" t="str">
        <f>IF(K$1&lt;=$B46,INDEX('Ingredients(Full)'!$A$1:$AA$140,MATCH(Score!$A46,'Ingredients(Full)'!$A$1:$A$140,0),MATCH(Score!K$1,'Ingredients(Full)'!$A$1:$AA$1,0)),"")</f>
        <v/>
      </c>
      <c r="L46" t="str">
        <f>IF(L$1&lt;=$B46,INDEX('Ingredients(Full)'!$A$1:$AA$140,MATCH(Score!$A46,'Ingredients(Full)'!$A$1:$A$140,0),MATCH(Score!L$1,'Ingredients(Full)'!$A$1:$AA$1,0)),"")</f>
        <v/>
      </c>
      <c r="M46" t="str">
        <f>IF(M$1&lt;=$B46,INDEX('Ingredients(Full)'!$A$1:$AA$140,MATCH(Score!$A46,'Ingredients(Full)'!$A$1:$A$140,0),MATCH(Score!M$1,'Ingredients(Full)'!$A$1:$AA$1,0)),"")</f>
        <v/>
      </c>
      <c r="N46" t="str">
        <f>IF(N$1&lt;=$B46,INDEX('Ingredients(Full)'!$A$1:$AA$140,MATCH(Score!$A46,'Ingredients(Full)'!$A$1:$A$140,0),MATCH(Score!N$1,'Ingredients(Full)'!$A$1:$AA$1,0)),"")</f>
        <v/>
      </c>
      <c r="O46" t="str">
        <f>IF(O$1&lt;=$B46,INDEX('Ingredients(Full)'!$A$1:$AA$140,MATCH(Score!$A46,'Ingredients(Full)'!$A$1:$A$140,0),MATCH(Score!O$1,'Ingredients(Full)'!$A$1:$AA$1,0)),"")</f>
        <v/>
      </c>
      <c r="P46">
        <f>IF(VALUE(RIGHT(P$1,LEN(P$1)-1))&lt;=$B46,INDEX('Ingredients(Full)'!$A$1:$AA$140,MATCH(Score!$A46,'Ingredients(Full)'!$A$1:$A$140,0),MATCH(Score!P$1,'Ingredients(Full)'!$A$1:$AA$1,0)),"")</f>
        <v>5</v>
      </c>
      <c r="Q46">
        <f>IF(VALUE(RIGHT(Q$1,LEN(Q$1)-1))&lt;=$B46,INDEX('Ingredients(Full)'!$A$1:$AA$140,MATCH(Score!$A46,'Ingredients(Full)'!$A$1:$A$140,0),MATCH(Score!Q$1,'Ingredients(Full)'!$A$1:$AA$1,0)),"")</f>
        <v>5</v>
      </c>
      <c r="R46">
        <f>IF(VALUE(RIGHT(R$1,LEN(R$1)-1))&lt;=$B46,INDEX('Ingredients(Full)'!$A$1:$AA$140,MATCH(Score!$A46,'Ingredients(Full)'!$A$1:$A$140,0),MATCH(Score!R$1,'Ingredients(Full)'!$A$1:$AA$1,0)),"")</f>
        <v>1</v>
      </c>
      <c r="S46" t="str">
        <f>IF(VALUE(RIGHT(S$1,LEN(S$1)-1))&lt;=$B46,INDEX('Ingredients(Full)'!$A$1:$AA$140,MATCH(Score!$A46,'Ingredients(Full)'!$A$1:$A$140,0),MATCH(Score!S$1,'Ingredients(Full)'!$A$1:$AA$1,0)),"")</f>
        <v/>
      </c>
      <c r="T46" t="str">
        <f>IF(VALUE(RIGHT(T$1,LEN(T$1)-1))&lt;=$B46,INDEX('Ingredients(Full)'!$A$1:$AA$140,MATCH(Score!$A46,'Ingredients(Full)'!$A$1:$A$140,0),MATCH(Score!T$1,'Ingredients(Full)'!$A$1:$AA$1,0)),"")</f>
        <v/>
      </c>
      <c r="U46" t="str">
        <f>IF(VALUE(RIGHT(U$1,LEN(U$1)-1))&lt;=$B46,INDEX('Ingredients(Full)'!$A$1:$AA$140,MATCH(Score!$A46,'Ingredients(Full)'!$A$1:$A$140,0),MATCH(Score!U$1,'Ingredients(Full)'!$A$1:$AA$1,0)),"")</f>
        <v/>
      </c>
      <c r="V46" t="str">
        <f>IF(VALUE(RIGHT(V$1,LEN(V$1)-1))&lt;=$B46,INDEX('Ingredients(Full)'!$A$1:$AA$140,MATCH(Score!$A46,'Ingredients(Full)'!$A$1:$A$140,0),MATCH(Score!V$1,'Ingredients(Full)'!$A$1:$AA$1,0)),"")</f>
        <v/>
      </c>
      <c r="W46" t="str">
        <f>IF(VALUE(RIGHT(W$1,LEN(W$1)-1))&lt;=$B46,INDEX('Ingredients(Full)'!$A$1:$AA$140,MATCH(Score!$A46,'Ingredients(Full)'!$A$1:$A$140,0),MATCH(Score!W$1,'Ingredients(Full)'!$A$1:$AA$1,0)),"")</f>
        <v/>
      </c>
      <c r="X46" t="str">
        <f>IF(VALUE(RIGHT(X$1,LEN(X$1)-1))&lt;=$B46,INDEX('Ingredients(Full)'!$A$1:$AA$140,MATCH(Score!$A46,'Ingredients(Full)'!$A$1:$A$140,0),MATCH(Score!X$1,'Ingredients(Full)'!$A$1:$AA$1,0)),"")</f>
        <v/>
      </c>
      <c r="Y46" t="str">
        <f>IF(VALUE(RIGHT(Y$1,LEN(Y$1)-1))&lt;=$B46,INDEX('Ingredients(Full)'!$A$1:$AA$140,MATCH(Score!$A46,'Ingredients(Full)'!$A$1:$A$140,0),MATCH(Score!Y$1,'Ingredients(Full)'!$A$1:$AA$1,0)),"")</f>
        <v/>
      </c>
      <c r="Z46" t="str">
        <f>IF(VALUE(RIGHT(Z$1,LEN(Z$1)-1))&lt;=$B46,INDEX('Ingredients(Full)'!$A$1:$AA$140,MATCH(Score!$A46,'Ingredients(Full)'!$A$1:$A$140,0),MATCH(Score!Z$1,'Ingredients(Full)'!$A$1:$AA$1,0)),"")</f>
        <v/>
      </c>
      <c r="AA46" t="str">
        <f>IF(VALUE(RIGHT(AA$1,LEN(AA$1)-1))&lt;=$B46,INDEX('Ingredients(Full)'!$A$1:$AA$140,MATCH(Score!$A46,'Ingredients(Full)'!$A$1:$A$140,0),MATCH(Score!AA$1,'Ingredients(Full)'!$A$1:$AA$1,0)),"")</f>
        <v/>
      </c>
      <c r="AB46">
        <f>IFERROR(IF(VLOOKUP($D46,Sheet3!$A$1:'Sheet3'!$K$222,MATCH("Challenge",Sheet3!$A$1:'Sheet3'!$K$1,0),FALSE)&gt;=1,IFERROR(IF(VLOOKUP($D46,Sheet3!$A$1:'Sheet3'!$K$222,MATCH("Blue",Sheet3!$A$1:$K$1,0),FALSE)&gt;0,VLOOKUP($D46,Sheet3!$A$1:'Sheet3'!$K$222,MATCH("Blue",Sheet3!$A$1:$K$1,0),FALSE)*3,IF(VLOOKUP($D46,Sheet3!$A$1:'Sheet3'!$K$222,MATCH("Purple",Sheet3!$A$1:$K$1,0),FALSE)&gt;0,VLOOKUP($D46,Sheet3!$A$1:'Sheet3'!$K$222,MATCH("Purple",Sheet3!$A$1:$K$1,0),FALSE)*4,IF(VLOOKUP($D46,Sheet3!$A$1:'Sheet3'!$K$222,MATCH("Green",Sheet3!$A$1:$K$1,0),FALSE)&gt;0,VLOOKUP($D46,Sheet3!$A$1:'Sheet3'!$K$222,MATCH("Green",Sheet3!$A$1:$K$1,0),FALSE)*2,IF(VLOOKUP($D46,Sheet3!$A$1:'Sheet3'!$K$222,MATCH("White",Sheet3!$A$1:$K$1,0),FALSE)&gt;0,VLOOKUP($D46,Sheet3!$A$1:'Sheet3'!$K$222,MATCH("White",Sheet3!$A$1:$K$1,0),FALSE),IF(VLOOKUP($D46,Sheet3!$A$1:'Sheet3'!$K$222,MATCH("Yellow",Sheet3!$A$1:$K$1,0),FALSE)&gt;0,VLOOKUP($D46,Sheet3!$A$1:'Sheet3'!$K$222,MATCH("Yellow",Sheet3!$A$1:$K$1,0),FALSE)*2.5,0))))),0)/VLOOKUP($D46,Sheet3!$A$1:'Sheet3'!$K$222,MATCH("Challenge",Sheet3!$A$1:'Sheet3'!$K$1,0),FALSE),IFERROR(IF(VLOOKUP($D46,Sheet3!$A$1:'Sheet3'!$K$222,MATCH("Blue",Sheet3!$A$1:$K$1,0),FALSE)&gt;0,VLOOKUP($D46,Sheet3!$A$1:'Sheet3'!$K$222,MATCH("Blue",Sheet3!$A$1:$K$1,0),FALSE)*3,IF(VLOOKUP($D46,Sheet3!$A$1:'Sheet3'!$K$222,MATCH("Purple",Sheet3!$A$1:$K$1,0),FALSE)&gt;0,VLOOKUP($D46,Sheet3!$A$1:'Sheet3'!$K$222,MATCH("Purple",Sheet3!$A$1:$K$1,0),FALSE)*4,IF(VLOOKUP($D46,Sheet3!$A$1:'Sheet3'!$K$222,MATCH("Green",Sheet3!$A$1:$K$1,0),FALSE)&gt;0,VLOOKUP($D46,Sheet3!$A$1:'Sheet3'!$K$222,MATCH("Green",Sheet3!$A$1:$K$1,0),FALSE)*2,IF(VLOOKUP($D46,Sheet3!$A$1:'Sheet3'!$K$222,MATCH("White",Sheet3!$A$1:$K$1,0),FALSE)&gt;0,VLOOKUP($D46,Sheet3!$A$1:'Sheet3'!$K$222,MATCH("White",Sheet3!$A$1:$K$1,0),FALSE),IF(VLOOKUP($D46,Sheet3!$A$1:'Sheet3'!$K$222,MATCH("Yellow",Sheet3!$A$1:$K$1,0),FALSE)&gt;0,VLOOKUP($D46,Sheet3!$A$1:'Sheet3'!$K$222,MATCH("Yellow",Sheet3!$A$1:$K$1,0),FALSE)*2.5,0))))),0)),0)+IFERROR(IF(VLOOKUP($E46,Sheet3!$A$1:'Sheet3'!$K$222,MATCH("Challenge",Sheet3!$A$1:'Sheet3'!$K$1,0),FALSE)&gt;=1,IFERROR(IF(VLOOKUP($E46,Sheet3!$A$1:'Sheet3'!$K$222,MATCH("Blue",Sheet3!$A$1:$K$1,0),FALSE)&gt;0,VLOOKUP($E46,Sheet3!$A$1:'Sheet3'!$K$222,MATCH("Blue",Sheet3!$A$1:$K$1,0),FALSE)*3,IF(VLOOKUP($E46,Sheet3!$A$1:'Sheet3'!$K$222,MATCH("Purple",Sheet3!$A$1:$K$1,0),FALSE)&gt;0,VLOOKUP($E46,Sheet3!$A$1:'Sheet3'!$K$222,MATCH("Purple",Sheet3!$A$1:$K$1,0),FALSE)*4,IF(VLOOKUP($E46,Sheet3!$A$1:'Sheet3'!$K$222,MATCH("Green",Sheet3!$A$1:$K$1,0),FALSE)&gt;0,VLOOKUP($E46,Sheet3!$A$1:'Sheet3'!$K$222,MATCH("Green",Sheet3!$A$1:$K$1,0),FALSE)*2,IF(VLOOKUP($E46,Sheet3!$A$1:'Sheet3'!$K$222,MATCH("White",Sheet3!$A$1:$K$1,0),FALSE)&gt;0,VLOOKUP($E46,Sheet3!$A$1:'Sheet3'!$K$222,MATCH("White",Sheet3!$A$1:$K$1,0),FALSE),IF(VLOOKUP($E46,Sheet3!$A$1:'Sheet3'!$K$222,MATCH("Yellow",Sheet3!$A$1:$K$1,0),FALSE)&gt;0,VLOOKUP($E46,Sheet3!$A$1:'Sheet3'!$K$222,MATCH("Yellow",Sheet3!$A$1:$K$1,0),FALSE)*2.5,0))))),0)/VLOOKUP($E46,Sheet3!$A$1:'Sheet3'!$K$222,MATCH("Challenge",Sheet3!$A$1:'Sheet3'!$K$1,0),FALSE),IFERROR(IF(VLOOKUP($E46,Sheet3!$A$1:'Sheet3'!$K$222,MATCH("Blue",Sheet3!$A$1:$K$1,0),FALSE)&gt;0,VLOOKUP($E46,Sheet3!$A$1:'Sheet3'!$K$222,MATCH("Blue",Sheet3!$A$1:$K$1,0),FALSE)*3,IF(VLOOKUP($E46,Sheet3!$A$1:'Sheet3'!$K$222,MATCH("Purple",Sheet3!$A$1:$K$1,0),FALSE)&gt;0,VLOOKUP($E46,Sheet3!$A$1:'Sheet3'!$K$222,MATCH("Purple",Sheet3!$A$1:$K$1,0),FALSE)*4,IF(VLOOKUP($E46,Sheet3!$A$1:'Sheet3'!$K$222,MATCH("Green",Sheet3!$A$1:$K$1,0),FALSE)&gt;0,VLOOKUP($E46,Sheet3!$A$1:'Sheet3'!$K$222,MATCH("Green",Sheet3!$A$1:$K$1,0),FALSE)*2,IF(VLOOKUP($E46,Sheet3!$A$1:'Sheet3'!$K$222,MATCH("White",Sheet3!$A$1:$K$1,0),FALSE)&gt;0,VLOOKUP($E46,Sheet3!$A$1:'Sheet3'!$K$222,MATCH("White",Sheet3!$A$1:$K$1,0),FALSE),IF(VLOOKUP($E46,Sheet3!$A$1:'Sheet3'!$K$222,MATCH("Yellow",Sheet3!$A$1:$K$1,0),FALSE)&gt;0,VLOOKUP($E46,Sheet3!$A$1:'Sheet3'!$K$222,MATCH("Yellow",Sheet3!$A$1:$K$1,0),FALSE)*2.5,0))))),0)),0)</f>
        <v>4.666666666666667</v>
      </c>
      <c r="AC46">
        <f>IFERROR(IF(VLOOKUP($F46,Sheet3!$A$1:'Sheet3'!$K$222,MATCH("Challenge",Sheet3!$A$1:'Sheet3'!$K$1,0),FALSE)&gt;=1,IFERROR(IF(VLOOKUP($F46,Sheet3!$A$1:'Sheet3'!$K$222,MATCH("Blue",Sheet3!$A$1:$K$1,0),FALSE)&gt;0,VLOOKUP($F46,Sheet3!$A$1:'Sheet3'!$K$222,MATCH("Blue",Sheet3!$A$1:$K$1,0),FALSE)*3,IF(VLOOKUP($F46,Sheet3!$A$1:'Sheet3'!$K$222,MATCH("Purple",Sheet3!$A$1:$K$1,0),FALSE)&gt;0,VLOOKUP($F46,Sheet3!$A$1:'Sheet3'!$K$222,MATCH("Purple",Sheet3!$A$1:$K$1,0),FALSE)*4,IF(VLOOKUP($F46,Sheet3!$A$1:'Sheet3'!$K$222,MATCH("Green",Sheet3!$A$1:$K$1,0),FALSE)&gt;0,VLOOKUP($F46,Sheet3!$A$1:'Sheet3'!$K$222,MATCH("Green",Sheet3!$A$1:$K$1,0),FALSE)*2,IF(VLOOKUP($F46,Sheet3!$A$1:'Sheet3'!$K$222,MATCH("White",Sheet3!$A$1:$K$1,0),FALSE)&gt;0,VLOOKUP($F46,Sheet3!$A$1:'Sheet3'!$K$222,MATCH("White",Sheet3!$A$1:$K$1,0),FALSE),IF(VLOOKUP($F46,Sheet3!$A$1:'Sheet3'!$K$222,MATCH("Yellow",Sheet3!$A$1:$K$1,0),FALSE)&gt;0,VLOOKUP($F46,Sheet3!$A$1:'Sheet3'!$K$222,MATCH("Yellow",Sheet3!$A$1:$K$1,0),FALSE)*5,0))))),0)/VLOOKUP($F46,Sheet3!$A$1:'Sheet3'!$K$222,MATCH("Challenge",Sheet3!$A$1:'Sheet3'!$K$1,0),FALSE),IFERROR(IF(VLOOKUP($F46,Sheet3!$A$1:'Sheet3'!$K$222,MATCH("Blue",Sheet3!$A$1:$K$1,0),FALSE)&gt;0,VLOOKUP($F46,Sheet3!$A$1:'Sheet3'!$K$222,MATCH("Blue",Sheet3!$A$1:$K$1,0),FALSE)*3,IF(VLOOKUP($F46,Sheet3!$A$1:'Sheet3'!$K$222,MATCH("Purple",Sheet3!$A$1:$K$1,0),FALSE)&gt;0,VLOOKUP($F46,Sheet3!$A$1:'Sheet3'!$K$222,MATCH("Purple",Sheet3!$A$1:$K$1,0),FALSE)*4,IF(VLOOKUP($F46,Sheet3!$A$1:'Sheet3'!$K$222,MATCH("Green",Sheet3!$A$1:$K$1,0),FALSE)&gt;0,VLOOKUP($F46,Sheet3!$A$1:'Sheet3'!$K$222,MATCH("Green",Sheet3!$A$1:$K$1,0),FALSE)*2,IF(VLOOKUP($F46,Sheet3!$A$1:'Sheet3'!$K$222,MATCH("White",Sheet3!$A$1:$K$1,0),FALSE)&gt;0,VLOOKUP($F46,Sheet3!$A$1:'Sheet3'!$K$222,MATCH("White",Sheet3!$A$1:$K$1,0),FALSE),IF(VLOOKUP($F46,Sheet3!$A$1:'Sheet3'!$K$222,MATCH("Yellow",Sheet3!$A$1:$K$1,0),FALSE)&gt;0,VLOOKUP($F46,Sheet3!$A$1:'Sheet3'!$K$222,MATCH("Yellow",Sheet3!$A$1:$K$1,0),FALSE)*5,0))))),0)),0)+IFERROR(IF(VLOOKUP($G46,Sheet3!$A$1:'Sheet3'!$K$222,MATCH("Challenge",Sheet3!$A$1:'Sheet3'!$K$1,0),FALSE)&gt;=1,IFERROR(IF(VLOOKUP($G46,Sheet3!$A$1:'Sheet3'!$K$222,MATCH("Blue",Sheet3!$A$1:$K$1,0),FALSE)&gt;0,VLOOKUP($G46,Sheet3!$A$1:'Sheet3'!$K$222,MATCH("Blue",Sheet3!$A$1:$K$1,0),FALSE)*3,IF(VLOOKUP($G46,Sheet3!$A$1:'Sheet3'!$K$222,MATCH("Purple",Sheet3!$A$1:$K$1,0),FALSE)&gt;0,VLOOKUP($G46,Sheet3!$A$1:'Sheet3'!$K$222,MATCH("Purple",Sheet3!$A$1:$K$1,0),FALSE)*4,IF(VLOOKUP($G46,Sheet3!$A$1:'Sheet3'!$K$222,MATCH("Green",Sheet3!$A$1:$K$1,0),FALSE)&gt;0,VLOOKUP($G46,Sheet3!$A$1:'Sheet3'!$K$222,MATCH("Green",Sheet3!$A$1:$K$1,0),FALSE)*2,IF(VLOOKUP($G46,Sheet3!$A$1:'Sheet3'!$K$222,MATCH("White",Sheet3!$A$1:$K$1,0),FALSE)&gt;0,VLOOKUP($G46,Sheet3!$A$1:'Sheet3'!$K$222,MATCH("White",Sheet3!$A$1:$K$1,0),FALSE),IF(VLOOKUP($G46,Sheet3!$A$1:'Sheet3'!$K$222,MATCH("Yellow",Sheet3!$A$1:$K$1,0),FALSE)&gt;0,VLOOKUP($G46,Sheet3!$A$1:'Sheet3'!$K$222,MATCH("Yellow",Sheet3!$A$1:$K$1,0),FALSE)*5,0))))),0)/VLOOKUP($G46,Sheet3!$A$1:'Sheet3'!$K$222,MATCH("Challenge",Sheet3!$A$1:'Sheet3'!$K$1,0),FALSE),IFERROR(IF(VLOOKUP($G46,Sheet3!$A$1:'Sheet3'!$K$222,MATCH("Blue",Sheet3!$A$1:$K$1,0),FALSE)&gt;0,VLOOKUP($G46,Sheet3!$A$1:'Sheet3'!$K$222,MATCH("Blue",Sheet3!$A$1:$K$1,0),FALSE)*3,IF(VLOOKUP($G46,Sheet3!$A$1:'Sheet3'!$K$222,MATCH("Purple",Sheet3!$A$1:$K$1,0),FALSE)&gt;0,VLOOKUP($G46,Sheet3!$A$1:'Sheet3'!$K$222,MATCH("Purple",Sheet3!$A$1:$K$1,0),FALSE)*4,IF(VLOOKUP($G46,Sheet3!$A$1:'Sheet3'!$K$222,MATCH("Green",Sheet3!$A$1:$K$1,0),FALSE)&gt;0,VLOOKUP($G46,Sheet3!$A$1:'Sheet3'!$K$222,MATCH("Green",Sheet3!$A$1:$K$1,0),FALSE)*2,IF(VLOOKUP($G46,Sheet3!$A$1:'Sheet3'!$K$222,MATCH("White",Sheet3!$A$1:$K$1,0),FALSE)&gt;0,VLOOKUP($G46,Sheet3!$A$1:'Sheet3'!$K$222,MATCH("White",Sheet3!$A$1:$K$1,0),FALSE),IF(VLOOKUP($G46,Sheet3!$A$1:'Sheet3'!$K$222,MATCH("Yellow",Sheet3!$A$1:$K$1,0),FALSE)&gt;0,VLOOKUP($G46,Sheet3!$A$1:'Sheet3'!$K$222,MATCH("Yellow",Sheet3!$A$1:$K$1,0),FALSE)*5,0))))),0)),0)</f>
        <v>2</v>
      </c>
      <c r="AD46">
        <f>IFERROR(IF(VLOOKUP($H46,Sheet3!$A$1:'Sheet3'!$K$222,MATCH("Challenge",Sheet3!$A$1:'Sheet3'!$K$1,0),FALSE)&gt;=1,IFERROR(IF(VLOOKUP($H46,Sheet3!$A$1:'Sheet3'!$K$222,MATCH("Blue",Sheet3!$A$1:$K$1,0),FALSE)&gt;0,VLOOKUP($H46,Sheet3!$A$1:'Sheet3'!$K$222,MATCH("Blue",Sheet3!$A$1:$K$1,0),FALSE)*3,IF(VLOOKUP($H46,Sheet3!$A$1:'Sheet3'!$K$222,MATCH("Purple",Sheet3!$A$1:$K$1,0),FALSE)&gt;0,VLOOKUP($H46,Sheet3!$A$1:'Sheet3'!$K$222,MATCH("Purple",Sheet3!$A$1:$K$1,0),FALSE)*4,IF(VLOOKUP($H46,Sheet3!$A$1:'Sheet3'!$K$222,MATCH("Green",Sheet3!$A$1:$K$1,0),FALSE)&gt;0,VLOOKUP($H46,Sheet3!$A$1:'Sheet3'!$K$222,MATCH("Green",Sheet3!$A$1:$K$1,0),FALSE)*2,IF(VLOOKUP($H46,Sheet3!$A$1:'Sheet3'!$K$222,MATCH("White",Sheet3!$A$1:$K$1,0),FALSE)&gt;0,VLOOKUP($H46,Sheet3!$A$1:'Sheet3'!$K$222,MATCH("White",Sheet3!$A$1:$K$1,0),FALSE),IF(VLOOKUP($H46,Sheet3!$A$1:'Sheet3'!$K$222,MATCH("Yellow",Sheet3!$A$1:$K$1,0),FALSE)&gt;0,VLOOKUP($H46,Sheet3!$A$1:'Sheet3'!$K$222,MATCH("Yellow",Sheet3!$A$1:$K$1,0),FALSE)*5,0))))),0)/VLOOKUP($H46,Sheet3!$A$1:'Sheet3'!$K$222,MATCH("Challenge",Sheet3!$A$1:'Sheet3'!$K$1,0),FALSE),IFERROR(IF(VLOOKUP($H46,Sheet3!$A$1:'Sheet3'!$K$222,MATCH("Blue",Sheet3!$A$1:$K$1,0),FALSE)&gt;0,VLOOKUP($H46,Sheet3!$A$1:'Sheet3'!$K$222,MATCH("Blue",Sheet3!$A$1:$K$1,0),FALSE)*3,IF(VLOOKUP($H46,Sheet3!$A$1:'Sheet3'!$K$222,MATCH("Purple",Sheet3!$A$1:$K$1,0),FALSE)&gt;0,VLOOKUP($H46,Sheet3!$A$1:'Sheet3'!$K$222,MATCH("Purple",Sheet3!$A$1:$K$1,0),FALSE)*4,IF(VLOOKUP($H46,Sheet3!$A$1:'Sheet3'!$K$222,MATCH("Green",Sheet3!$A$1:$K$1,0),FALSE)&gt;0,VLOOKUP($H46,Sheet3!$A$1:'Sheet3'!$K$222,MATCH("Green",Sheet3!$A$1:$K$1,0),FALSE)*2,IF(VLOOKUP($H46,Sheet3!$A$1:'Sheet3'!$K$222,MATCH("White",Sheet3!$A$1:$K$1,0),FALSE)&gt;0,VLOOKUP($H46,Sheet3!$A$1:'Sheet3'!$K$222,MATCH("White",Sheet3!$A$1:$K$1,0),FALSE),IF(VLOOKUP($H46,Sheet3!$A$1:'Sheet3'!$K$222,MATCH("Yellow",Sheet3!$A$1:$K$1,0),FALSE)&gt;0,VLOOKUP($H46,Sheet3!$A$1:'Sheet3'!$K$222,MATCH("Yellow",Sheet3!$A$1:$K$1,0),FALSE)*5,0))))),0)),0)+IFERROR(IF(VLOOKUP($I46,Sheet3!$A$1:'Sheet3'!$K$222,MATCH("Challenge",Sheet3!$A$1:'Sheet3'!$K$1,0),FALSE)&gt;=1,IFERROR(IF(VLOOKUP($I46,Sheet3!$A$1:'Sheet3'!$K$222,MATCH("Blue",Sheet3!$A$1:$K$1,0),FALSE)&gt;0,VLOOKUP($I46,Sheet3!$A$1:'Sheet3'!$K$222,MATCH("Blue",Sheet3!$A$1:$K$1,0),FALSE)*3,IF(VLOOKUP($I46,Sheet3!$A$1:'Sheet3'!$K$222,MATCH("Purple",Sheet3!$A$1:$K$1,0),FALSE)&gt;0,VLOOKUP($I46,Sheet3!$A$1:'Sheet3'!$K$222,MATCH("Purple",Sheet3!$A$1:$K$1,0),FALSE)*4,IF(VLOOKUP($I46,Sheet3!$A$1:'Sheet3'!$K$222,MATCH("Green",Sheet3!$A$1:$K$1,0),FALSE)&gt;0,VLOOKUP($I46,Sheet3!$A$1:'Sheet3'!$K$222,MATCH("Green",Sheet3!$A$1:$K$1,0),FALSE)*2,IF(VLOOKUP($I46,Sheet3!$A$1:'Sheet3'!$K$222,MATCH("White",Sheet3!$A$1:$K$1,0),FALSE)&gt;0,VLOOKUP($I46,Sheet3!$A$1:'Sheet3'!$K$222,MATCH("White",Sheet3!$A$1:$K$1,0),FALSE),IF(VLOOKUP($I46,Sheet3!$A$1:'Sheet3'!$K$222,MATCH("Yellow",Sheet3!$A$1:$K$1,0),FALSE)&gt;0,VLOOKUP($I46,Sheet3!$A$1:'Sheet3'!$K$222,MATCH("Yellow",Sheet3!$A$1:$K$1,0),FALSE)*5,0))))),0)/VLOOKUP($I46,Sheet3!$A$1:'Sheet3'!$K$222,MATCH("Challenge",Sheet3!$A$1:'Sheet3'!$K$1,0),FALSE),IFERROR(IF(VLOOKUP($I46,Sheet3!$A$1:'Sheet3'!$K$222,MATCH("Blue",Sheet3!$A$1:$K$1,0),FALSE)&gt;0,VLOOKUP($I46,Sheet3!$A$1:'Sheet3'!$K$222,MATCH("Blue",Sheet3!$A$1:$K$1,0),FALSE)*3,IF(VLOOKUP($I46,Sheet3!$A$1:'Sheet3'!$K$222,MATCH("Purple",Sheet3!$A$1:$K$1,0),FALSE)&gt;0,VLOOKUP($I46,Sheet3!$A$1:'Sheet3'!$K$222,MATCH("Purple",Sheet3!$A$1:$K$1,0),FALSE)*4,IF(VLOOKUP($I46,Sheet3!$A$1:'Sheet3'!$K$222,MATCH("Green",Sheet3!$A$1:$K$1,0),FALSE)&gt;0,VLOOKUP($I46,Sheet3!$A$1:'Sheet3'!$K$222,MATCH("Green",Sheet3!$A$1:$K$1,0),FALSE)*2,IF(VLOOKUP($I46,Sheet3!$A$1:'Sheet3'!$K$222,MATCH("White",Sheet3!$A$1:$K$1,0),FALSE)&gt;0,VLOOKUP($I46,Sheet3!$A$1:'Sheet3'!$K$222,MATCH("White",Sheet3!$A$1:$K$1,0),FALSE),IF(VLOOKUP($I46,Sheet3!$A$1:'Sheet3'!$K$222,MATCH("Yellow",Sheet3!$A$1:$K$1,0),FALSE)&gt;0,VLOOKUP($I46,Sheet3!$A$1:'Sheet3'!$K$222,MATCH("Yellow",Sheet3!$A$1:$K$1,0),FALSE)*5,0))))),0)),0)</f>
        <v>0</v>
      </c>
      <c r="AE46">
        <f>IFERROR(IF(VLOOKUP($J46,Sheet3!$A$1:'Sheet3'!$K$222,MATCH("Challenge",Sheet3!$A$1:'Sheet3'!$K$1,0),FALSE)&gt;=1,IFERROR(IF(VLOOKUP($J46,Sheet3!$A$1:'Sheet3'!$K$222,MATCH("Blue",Sheet3!$A$1:$K$1,0),FALSE)&gt;0,VLOOKUP($J46,Sheet3!$A$1:'Sheet3'!$K$222,MATCH("Blue",Sheet3!$A$1:$K$1,0),FALSE)*3,IF(VLOOKUP($J46,Sheet3!$A$1:'Sheet3'!$K$222,MATCH("Purple",Sheet3!$A$1:$K$1,0),FALSE)&gt;0,VLOOKUP($J46,Sheet3!$A$1:'Sheet3'!$K$222,MATCH("Purple",Sheet3!$A$1:$K$1,0),FALSE)*4,IF(VLOOKUP($J46,Sheet3!$A$1:'Sheet3'!$K$222,MATCH("Green",Sheet3!$A$1:$K$1,0),FALSE)&gt;0,VLOOKUP($J46,Sheet3!$A$1:'Sheet3'!$K$222,MATCH("Green",Sheet3!$A$1:$K$1,0),FALSE)*2,IF(VLOOKUP($J46,Sheet3!$A$1:'Sheet3'!$K$222,MATCH("White",Sheet3!$A$1:$K$1,0),FALSE)&gt;0,VLOOKUP($J46,Sheet3!$A$1:'Sheet3'!$K$222,MATCH("White",Sheet3!$A$1:$K$1,0),FALSE),IF(VLOOKUP($J46,Sheet3!$A$1:'Sheet3'!$K$222,MATCH("Yellow",Sheet3!$A$1:$K$1,0),FALSE)&gt;0,VLOOKUP($J46,Sheet3!$A$1:'Sheet3'!$K$222,MATCH("Yellow",Sheet3!$A$1:$K$1,0),FALSE)*5,0))))),0)/VLOOKUP($J46,Sheet3!$A$1:'Sheet3'!$K$222,MATCH("Challenge",Sheet3!$A$1:'Sheet3'!$K$1,0),FALSE),IFERROR(IF(VLOOKUP($J46,Sheet3!$A$1:'Sheet3'!$K$222,MATCH("Blue",Sheet3!$A$1:$K$1,0),FALSE)&gt;0,VLOOKUP($J46,Sheet3!$A$1:'Sheet3'!$K$222,MATCH("Blue",Sheet3!$A$1:$K$1,0),FALSE)*3,IF(VLOOKUP($J46,Sheet3!$A$1:'Sheet3'!$K$222,MATCH("Purple",Sheet3!$A$1:$K$1,0),FALSE)&gt;0,VLOOKUP($J46,Sheet3!$A$1:'Sheet3'!$K$222,MATCH("Purple",Sheet3!$A$1:$K$1,0),FALSE)*4,IF(VLOOKUP($J46,Sheet3!$A$1:'Sheet3'!$K$222,MATCH("Green",Sheet3!$A$1:$K$1,0),FALSE)&gt;0,VLOOKUP($J46,Sheet3!$A$1:'Sheet3'!$K$222,MATCH("Green",Sheet3!$A$1:$K$1,0),FALSE)*2,IF(VLOOKUP($J46,Sheet3!$A$1:'Sheet3'!$K$222,MATCH("White",Sheet3!$A$1:$K$1,0),FALSE)&gt;0,VLOOKUP($J46,Sheet3!$A$1:'Sheet3'!$K$222,MATCH("White",Sheet3!$A$1:$K$1,0),FALSE),IF(VLOOKUP($J46,Sheet3!$A$1:'Sheet3'!$K$222,MATCH("Yellow",Sheet3!$A$1:$K$1,0),FALSE)&gt;0,VLOOKUP($J46,Sheet3!$A$1:'Sheet3'!$K$222,MATCH("Yellow",Sheet3!$A$1:$K$1,0),FALSE)*5,0))))),0)),0)+IFERROR(IF(VLOOKUP($K46,Sheet3!$A$1:'Sheet3'!$K$222,MATCH("Challenge",Sheet3!$A$1:'Sheet3'!$K$1,0),FALSE)&gt;=1,IFERROR(IF(VLOOKUP($K46,Sheet3!$A$1:'Sheet3'!$K$222,MATCH("Blue",Sheet3!$A$1:$K$1,0),FALSE)&gt;0,VLOOKUP($K46,Sheet3!$A$1:'Sheet3'!$K$222,MATCH("Blue",Sheet3!$A$1:$K$1,0),FALSE)*3,IF(VLOOKUP($K46,Sheet3!$A$1:'Sheet3'!$K$222,MATCH("Purple",Sheet3!$A$1:$K$1,0),FALSE)&gt;0,VLOOKUP($K46,Sheet3!$A$1:'Sheet3'!$K$222,MATCH("Purple",Sheet3!$A$1:$K$1,0),FALSE)*4,IF(VLOOKUP($K46,Sheet3!$A$1:'Sheet3'!$K$222,MATCH("Green",Sheet3!$A$1:$K$1,0),FALSE)&gt;0,VLOOKUP($K46,Sheet3!$A$1:'Sheet3'!$K$222,MATCH("Green",Sheet3!$A$1:$K$1,0),FALSE)*2,IF(VLOOKUP($K46,Sheet3!$A$1:'Sheet3'!$K$222,MATCH("White",Sheet3!$A$1:$K$1,0),FALSE)&gt;0,VLOOKUP($K46,Sheet3!$A$1:'Sheet3'!$K$222,MATCH("White",Sheet3!$A$1:$K$1,0),FALSE),IF(VLOOKUP($K46,Sheet3!$A$1:'Sheet3'!$K$222,MATCH("Yellow",Sheet3!$A$1:$K$1,0),FALSE)&gt;0,VLOOKUP($K46,Sheet3!$A$1:'Sheet3'!$K$222,MATCH("Yellow",Sheet3!$A$1:$K$1,0),FALSE)*5,0))))),0)/VLOOKUP($K46,Sheet3!$A$1:'Sheet3'!$K$222,MATCH("Challenge",Sheet3!$A$1:'Sheet3'!$K$1,0),FALSE),IFERROR(IF(VLOOKUP($K46,Sheet3!$A$1:'Sheet3'!$K$222,MATCH("Blue",Sheet3!$A$1:$K$1,0),FALSE)&gt;0,VLOOKUP($K46,Sheet3!$A$1:'Sheet3'!$K$222,MATCH("Blue",Sheet3!$A$1:$K$1,0),FALSE)*3,IF(VLOOKUP($K46,Sheet3!$A$1:'Sheet3'!$K$222,MATCH("Purple",Sheet3!$A$1:$K$1,0),FALSE)&gt;0,VLOOKUP($K46,Sheet3!$A$1:'Sheet3'!$K$222,MATCH("Purple",Sheet3!$A$1:$K$1,0),FALSE)*4,IF(VLOOKUP($K46,Sheet3!$A$1:'Sheet3'!$K$222,MATCH("Green",Sheet3!$A$1:$K$1,0),FALSE)&gt;0,VLOOKUP($K46,Sheet3!$A$1:'Sheet3'!$K$222,MATCH("Green",Sheet3!$A$1:$K$1,0),FALSE)*2,IF(VLOOKUP($K46,Sheet3!$A$1:'Sheet3'!$K$222,MATCH("White",Sheet3!$A$1:$K$1,0),FALSE)&gt;0,VLOOKUP($K46,Sheet3!$A$1:'Sheet3'!$K$222,MATCH("White",Sheet3!$A$1:$K$1,0),FALSE),IF(VLOOKUP($K46,Sheet3!$A$1:'Sheet3'!$K$222,MATCH("Yellow",Sheet3!$A$1:$K$1,0),FALSE)&gt;0,VLOOKUP($K46,Sheet3!$A$1:'Sheet3'!$K$222,MATCH("Yellow",Sheet3!$A$1:$K$1,0),FALSE)*5,0))))),0)),0)</f>
        <v>0</v>
      </c>
      <c r="AF46">
        <f>IFERROR(IF(VLOOKUP($L46,Sheet3!$A$1:'Sheet3'!$K$222,MATCH("Challenge",Sheet3!$A$1:'Sheet3'!$K$1,0),FALSE)&gt;=1,IFERROR(IF(VLOOKUP($L46,Sheet3!$A$1:'Sheet3'!$K$222,MATCH("Blue",Sheet3!$A$1:$K$1,0),FALSE)&gt;0,VLOOKUP($L46,Sheet3!$A$1:'Sheet3'!$K$222,MATCH("Blue",Sheet3!$A$1:$K$1,0),FALSE)*3,IF(VLOOKUP($L46,Sheet3!$A$1:'Sheet3'!$K$222,MATCH("Purple",Sheet3!$A$1:$K$1,0),FALSE)&gt;0,VLOOKUP($L46,Sheet3!$A$1:'Sheet3'!$K$222,MATCH("Purple",Sheet3!$A$1:$K$1,0),FALSE)*4,IF(VLOOKUP($L46,Sheet3!$A$1:'Sheet3'!$K$222,MATCH("Green",Sheet3!$A$1:$K$1,0),FALSE)&gt;0,VLOOKUP($L46,Sheet3!$A$1:'Sheet3'!$K$222,MATCH("Green",Sheet3!$A$1:$K$1,0),FALSE)*2,IF(VLOOKUP($L46,Sheet3!$A$1:'Sheet3'!$K$222,MATCH("White",Sheet3!$A$1:$K$1,0),FALSE)&gt;0,VLOOKUP($L46,Sheet3!$A$1:'Sheet3'!$K$222,MATCH("White",Sheet3!$A$1:$K$1,0),FALSE),IF(VLOOKUP($L46,Sheet3!$A$1:'Sheet3'!$K$222,MATCH("Yellow",Sheet3!$A$1:$K$1,0),FALSE)&gt;0,VLOOKUP($L46,Sheet3!$A$1:'Sheet3'!$K$222,MATCH("Yellow",Sheet3!$A$1:$K$1,0),FALSE)*5,0))))),0)/VLOOKUP($L46,Sheet3!$A$1:'Sheet3'!$K$222,MATCH("Challenge",Sheet3!$A$1:'Sheet3'!$K$1,0),FALSE),IFERROR(IF(VLOOKUP($L46,Sheet3!$A$1:'Sheet3'!$K$222,MATCH("Blue",Sheet3!$A$1:$K$1,0),FALSE)&gt;0,VLOOKUP($L46,Sheet3!$A$1:'Sheet3'!$K$222,MATCH("Blue",Sheet3!$A$1:$K$1,0),FALSE)*3,IF(VLOOKUP($L46,Sheet3!$A$1:'Sheet3'!$K$222,MATCH("Purple",Sheet3!$A$1:$K$1,0),FALSE)&gt;0,VLOOKUP($L46,Sheet3!$A$1:'Sheet3'!$K$222,MATCH("Purple",Sheet3!$A$1:$K$1,0),FALSE)*4,IF(VLOOKUP($L46,Sheet3!$A$1:'Sheet3'!$K$222,MATCH("Green",Sheet3!$A$1:$K$1,0),FALSE)&gt;0,VLOOKUP($L46,Sheet3!$A$1:'Sheet3'!$K$222,MATCH("Green",Sheet3!$A$1:$K$1,0),FALSE)*2,IF(VLOOKUP($L46,Sheet3!$A$1:'Sheet3'!$K$222,MATCH("White",Sheet3!$A$1:$K$1,0),FALSE)&gt;0,VLOOKUP($L46,Sheet3!$A$1:'Sheet3'!$K$222,MATCH("White",Sheet3!$A$1:$K$1,0),FALSE),IF(VLOOKUP($L46,Sheet3!$A$1:'Sheet3'!$K$222,MATCH("Yellow",Sheet3!$A$1:$K$1,0),FALSE)&gt;0,VLOOKUP($L46,Sheet3!$A$1:'Sheet3'!$K$222,MATCH("Yellow",Sheet3!$A$1:$K$1,0),FALSE)*5,0))))),0)),0)+IFERROR(IF(VLOOKUP($M46,Sheet3!$A$1:'Sheet3'!$K$222,MATCH("Challenge",Sheet3!$A$1:'Sheet3'!$K$1,0),FALSE)&gt;=1,IFERROR(IF(VLOOKUP($M46,Sheet3!$A$1:'Sheet3'!$K$222,MATCH("Blue",Sheet3!$A$1:$K$1,0),FALSE)&gt;0,VLOOKUP($M46,Sheet3!$A$1:'Sheet3'!$K$222,MATCH("Blue",Sheet3!$A$1:$K$1,0),FALSE)*3,IF(VLOOKUP($M46,Sheet3!$A$1:'Sheet3'!$K$222,MATCH("Purple",Sheet3!$A$1:$K$1,0),FALSE)&gt;0,VLOOKUP($M46,Sheet3!$A$1:'Sheet3'!$K$222,MATCH("Purple",Sheet3!$A$1:$K$1,0),FALSE)*4,IF(VLOOKUP($M46,Sheet3!$A$1:'Sheet3'!$K$222,MATCH("Green",Sheet3!$A$1:$K$1,0),FALSE)&gt;0,VLOOKUP($M46,Sheet3!$A$1:'Sheet3'!$K$222,MATCH("Green",Sheet3!$A$1:$K$1,0),FALSE)*2,IF(VLOOKUP($M46,Sheet3!$A$1:'Sheet3'!$K$222,MATCH("White",Sheet3!$A$1:$K$1,0),FALSE)&gt;0,VLOOKUP($M46,Sheet3!$A$1:'Sheet3'!$K$222,MATCH("White",Sheet3!$A$1:$K$1,0),FALSE),IF(VLOOKUP($M46,Sheet3!$A$1:'Sheet3'!$K$222,MATCH("Yellow",Sheet3!$A$1:$K$1,0),FALSE)&gt;0,VLOOKUP($M46,Sheet3!$A$1:'Sheet3'!$K$222,MATCH("Yellow",Sheet3!$A$1:$K$1,0),FALSE)*5,0))))),0)/VLOOKUP($M46,Sheet3!$A$1:'Sheet3'!$K$222,MATCH("Challenge",Sheet3!$A$1:'Sheet3'!$K$1,0),FALSE),IFERROR(IF(VLOOKUP($M46,Sheet3!$A$1:'Sheet3'!$K$222,MATCH("Blue",Sheet3!$A$1:$K$1,0),FALSE)&gt;0,VLOOKUP($M46,Sheet3!$A$1:'Sheet3'!$K$222,MATCH("Blue",Sheet3!$A$1:$K$1,0),FALSE)*3,IF(VLOOKUP($M46,Sheet3!$A$1:'Sheet3'!$K$222,MATCH("Purple",Sheet3!$A$1:$K$1,0),FALSE)&gt;0,VLOOKUP($M46,Sheet3!$A$1:'Sheet3'!$K$222,MATCH("Purple",Sheet3!$A$1:$K$1,0),FALSE)*4,IF(VLOOKUP($M46,Sheet3!$A$1:'Sheet3'!$K$222,MATCH("Green",Sheet3!$A$1:$K$1,0),FALSE)&gt;0,VLOOKUP($M46,Sheet3!$A$1:'Sheet3'!$K$222,MATCH("Green",Sheet3!$A$1:$K$1,0),FALSE)*2,IF(VLOOKUP($M46,Sheet3!$A$1:'Sheet3'!$K$222,MATCH("White",Sheet3!$A$1:$K$1,0),FALSE)&gt;0,VLOOKUP($M46,Sheet3!$A$1:'Sheet3'!$K$222,MATCH("White",Sheet3!$A$1:$K$1,0),FALSE),IF(VLOOKUP($M46,Sheet3!$A$1:'Sheet3'!$K$222,MATCH("Yellow",Sheet3!$A$1:$K$1,0),FALSE)&gt;0,VLOOKUP($M46,Sheet3!$A$1:'Sheet3'!$K$222,MATCH("Yellow",Sheet3!$A$1:$K$1,0),FALSE)*5,0))))),0)),0)</f>
        <v>0</v>
      </c>
      <c r="AG46">
        <f>IFERROR(IF(VLOOKUP($N46,Sheet3!$A$1:'Sheet3'!$K$222,MATCH("Challenge",Sheet3!$A$1:'Sheet3'!$K$1,0),FALSE)&gt;=1,IFERROR(IF(VLOOKUP($N46,Sheet3!$A$1:'Sheet3'!$K$222,MATCH("Blue",Sheet3!$A$1:$K$1,0),FALSE)&gt;0,VLOOKUP($N46,Sheet3!$A$1:'Sheet3'!$K$222,MATCH("Blue",Sheet3!$A$1:$K$1,0),FALSE)*3,IF(VLOOKUP($N46,Sheet3!$A$1:'Sheet3'!$K$222,MATCH("Purple",Sheet3!$A$1:$K$1,0),FALSE)&gt;0,VLOOKUP($N46,Sheet3!$A$1:'Sheet3'!$K$222,MATCH("Purple",Sheet3!$A$1:$K$1,0),FALSE)*4,IF(VLOOKUP($N46,Sheet3!$A$1:'Sheet3'!$K$222,MATCH("Green",Sheet3!$A$1:$K$1,0),FALSE)&gt;0,VLOOKUP($N46,Sheet3!$A$1:'Sheet3'!$K$222,MATCH("Green",Sheet3!$A$1:$K$1,0),FALSE)*2,IF(VLOOKUP($N46,Sheet3!$A$1:'Sheet3'!$K$222,MATCH("White",Sheet3!$A$1:$K$1,0),FALSE)&gt;0,VLOOKUP($N46,Sheet3!$A$1:'Sheet3'!$K$222,MATCH("White",Sheet3!$A$1:$K$1,0),FALSE),IF(VLOOKUP($N46,Sheet3!$A$1:'Sheet3'!$K$222,MATCH("Yellow",Sheet3!$A$1:$K$1,0),FALSE)&gt;0,VLOOKUP($N46,Sheet3!$A$1:'Sheet3'!$K$222,MATCH("Yellow",Sheet3!$A$1:$K$1,0),FALSE)*5,0))))),0)/VLOOKUP($N46,Sheet3!$A$1:'Sheet3'!$K$222,MATCH("Challenge",Sheet3!$A$1:'Sheet3'!$K$1,0),FALSE),IFERROR(IF(VLOOKUP($N46,Sheet3!$A$1:'Sheet3'!$K$222,MATCH("Blue",Sheet3!$A$1:$K$1,0),FALSE)&gt;0,VLOOKUP($N46,Sheet3!$A$1:'Sheet3'!$K$222,MATCH("Blue",Sheet3!$A$1:$K$1,0),FALSE)*3,IF(VLOOKUP($N46,Sheet3!$A$1:'Sheet3'!$K$222,MATCH("Purple",Sheet3!$A$1:$K$1,0),FALSE)&gt;0,VLOOKUP($N46,Sheet3!$A$1:'Sheet3'!$K$222,MATCH("Purple",Sheet3!$A$1:$K$1,0),FALSE)*4,IF(VLOOKUP($N46,Sheet3!$A$1:'Sheet3'!$K$222,MATCH("Green",Sheet3!$A$1:$K$1,0),FALSE)&gt;0,VLOOKUP($N46,Sheet3!$A$1:'Sheet3'!$K$222,MATCH("Green",Sheet3!$A$1:$K$1,0),FALSE)*2,IF(VLOOKUP($N46,Sheet3!$A$1:'Sheet3'!$K$222,MATCH("White",Sheet3!$A$1:$K$1,0),FALSE)&gt;0,VLOOKUP($N46,Sheet3!$A$1:'Sheet3'!$K$222,MATCH("White",Sheet3!$A$1:$K$1,0),FALSE),IF(VLOOKUP($N46,Sheet3!$A$1:'Sheet3'!$K$222,MATCH("Yellow",Sheet3!$A$1:$K$1,0),FALSE)&gt;0,VLOOKUP($N46,Sheet3!$A$1:'Sheet3'!$K$222,MATCH("Yellow",Sheet3!$A$1:$K$1,0),FALSE)*5,0))))),0)),0)+IFERROR(IF(VLOOKUP($O46,Sheet3!$A$1:'Sheet3'!$K$222,MATCH("Challenge",Sheet3!$A$1:'Sheet3'!$K$1,0),FALSE)&gt;=1,IFERROR(IF(VLOOKUP($O46,Sheet3!$A$1:'Sheet3'!$K$222,MATCH("Blue",Sheet3!$A$1:$K$1,0),FALSE)&gt;0,VLOOKUP($O46,Sheet3!$A$1:'Sheet3'!$K$222,MATCH("Blue",Sheet3!$A$1:$K$1,0),FALSE)*3,IF(VLOOKUP($O46,Sheet3!$A$1:'Sheet3'!$K$222,MATCH("Purple",Sheet3!$A$1:$K$1,0),FALSE)&gt;0,VLOOKUP($O46,Sheet3!$A$1:'Sheet3'!$K$222,MATCH("Purple",Sheet3!$A$1:$K$1,0),FALSE)*4,IF(VLOOKUP($O46,Sheet3!$A$1:'Sheet3'!$K$222,MATCH("Green",Sheet3!$A$1:$K$1,0),FALSE)&gt;0,VLOOKUP($O46,Sheet3!$A$1:'Sheet3'!$K$222,MATCH("Green",Sheet3!$A$1:$K$1,0),FALSE)*2,IF(VLOOKUP($O46,Sheet3!$A$1:'Sheet3'!$K$222,MATCH("White",Sheet3!$A$1:$K$1,0),FALSE)&gt;0,VLOOKUP($O46,Sheet3!$A$1:'Sheet3'!$K$222,MATCH("White",Sheet3!$A$1:$K$1,0),FALSE),IF(VLOOKUP($O46,Sheet3!$A$1:'Sheet3'!$K$222,MATCH("Yellow",Sheet3!$A$1:$K$1,0),FALSE)&gt;0,VLOOKUP($O46,Sheet3!$A$1:'Sheet3'!$K$222,MATCH("Yellow",Sheet3!$A$1:$K$1,0),FALSE)*5,0))))),0)/VLOOKUP($O46,Sheet3!$A$1:'Sheet3'!$K$222,MATCH("Challenge",Sheet3!$A$1:'Sheet3'!$K$1,0),FALSE),IFERROR(IF(VLOOKUP($O46,Sheet3!$A$1:'Sheet3'!$K$222,MATCH("Blue",Sheet3!$A$1:$K$1,0),FALSE)&gt;0,VLOOKUP($O46,Sheet3!$A$1:'Sheet3'!$K$222,MATCH("Blue",Sheet3!$A$1:$K$1,0),FALSE)*3,IF(VLOOKUP($O46,Sheet3!$A$1:'Sheet3'!$K$222,MATCH("Purple",Sheet3!$A$1:$K$1,0),FALSE)&gt;0,VLOOKUP($O46,Sheet3!$A$1:'Sheet3'!$K$222,MATCH("Purple",Sheet3!$A$1:$K$1,0),FALSE)*4,IF(VLOOKUP($O46,Sheet3!$A$1:'Sheet3'!$K$222,MATCH("Green",Sheet3!$A$1:$K$1,0),FALSE)&gt;0,VLOOKUP($O46,Sheet3!$A$1:'Sheet3'!$K$222,MATCH("Green",Sheet3!$A$1:$K$1,0),FALSE)*2,IF(VLOOKUP($O46,Sheet3!$A$1:'Sheet3'!$K$222,MATCH("White",Sheet3!$A$1:$K$1,0),FALSE)&gt;0,VLOOKUP($O46,Sheet3!$A$1:'Sheet3'!$K$222,MATCH("White",Sheet3!$A$1:$K$1,0),FALSE),IF(VLOOKUP($O46,Sheet3!$A$1:'Sheet3'!$K$222,MATCH("Yellow",Sheet3!$A$1:$K$1,0),FALSE)&gt;0,VLOOKUP($O46,Sheet3!$A$1:'Sheet3'!$K$222,MATCH("Yellow",Sheet3!$A$1:$K$1,0),FALSE)*5,0))))),0)),0)</f>
        <v>0</v>
      </c>
      <c r="AH46">
        <f>VLOOKUP($D46,Sheet3!$A$1:'Sheet3'!$K$222,4,FALSE)</f>
        <v>0</v>
      </c>
      <c r="AI46">
        <f>VLOOKUP($D46,Sheet3!$A$1:'Sheet3'!$K$222,5,FALSE)</f>
        <v>0</v>
      </c>
    </row>
    <row r="47" spans="1:35" x14ac:dyDescent="0.25">
      <c r="A47" t="s">
        <v>128</v>
      </c>
      <c r="B47">
        <f>INDEX('Ingredients(Full)'!$A$1:$AA$180,MATCH(Score!$A47,'Ingredients(Full)'!$A$1:$A$180,0),MATCH(Score!B$1,'Ingredients(Full)'!$A$1:$AA$1,0))</f>
        <v>3</v>
      </c>
      <c r="C47">
        <f t="shared" si="1"/>
        <v>5</v>
      </c>
      <c r="D47" t="str">
        <f>IF(D$1&lt;=$B47,INDEX('Ingredients(Full)'!$A$1:$AA$180,MATCH(Score!$A47,'Ingredients(Full)'!$A$1:$A$180,0),MATCH(Score!D$1,'Ingredients(Full)'!$A$1:$AA$1,0)),"")</f>
        <v>Mk 2 SoroSuub Keypad Prototype</v>
      </c>
      <c r="E47" t="str">
        <f>IF(E$1&lt;=$B47,INDEX('Ingredients(Full)'!$A$1:$AA$140,MATCH(Score!$A47,'Ingredients(Full)'!$A$1:$A$140,0),MATCH(Score!E$1,'Ingredients(Full)'!$A$1:$AA$1,0)),"")</f>
        <v>Mk 2 Chiewab Hypo Syringe</v>
      </c>
      <c r="F47" t="str">
        <f>IF(F$1&lt;=$B47,INDEX('Ingredients(Full)'!$A$1:$AA$140,MATCH(Score!$A47,'Ingredients(Full)'!$A$1:$A$140,0),MATCH(Score!F$1,'Ingredients(Full)'!$A$1:$AA$1,0)),"")</f>
        <v>Mk 1 BAW Armor Mod</v>
      </c>
      <c r="G47" t="str">
        <f>IF(G$1&lt;=$B47,INDEX('Ingredients(Full)'!$A$1:$AA$140,MATCH(Score!$A47,'Ingredients(Full)'!$A$1:$A$140,0),MATCH(Score!G$1,'Ingredients(Full)'!$A$1:$AA$1,0)),"")</f>
        <v/>
      </c>
      <c r="H47" t="str">
        <f>IF(H$1&lt;=$B47,INDEX('Ingredients(Full)'!$A$1:$AA$140,MATCH(Score!$A47,'Ingredients(Full)'!$A$1:$A$140,0),MATCH(Score!H$1,'Ingredients(Full)'!$A$1:$AA$1,0)),"")</f>
        <v/>
      </c>
      <c r="I47" t="str">
        <f>IF(I$1&lt;=$B47,INDEX('Ingredients(Full)'!$A$1:$AA$140,MATCH(Score!$A47,'Ingredients(Full)'!$A$1:$A$140,0),MATCH(Score!I$1,'Ingredients(Full)'!$A$1:$AA$1,0)),"")</f>
        <v/>
      </c>
      <c r="J47" t="str">
        <f>IF(J$1&lt;=$B47,INDEX('Ingredients(Full)'!$A$1:$AA$140,MATCH(Score!$A47,'Ingredients(Full)'!$A$1:$A$140,0),MATCH(Score!J$1,'Ingredients(Full)'!$A$1:$AA$1,0)),"")</f>
        <v/>
      </c>
      <c r="K47" t="str">
        <f>IF(K$1&lt;=$B47,INDEX('Ingredients(Full)'!$A$1:$AA$140,MATCH(Score!$A47,'Ingredients(Full)'!$A$1:$A$140,0),MATCH(Score!K$1,'Ingredients(Full)'!$A$1:$AA$1,0)),"")</f>
        <v/>
      </c>
      <c r="L47" t="str">
        <f>IF(L$1&lt;=$B47,INDEX('Ingredients(Full)'!$A$1:$AA$140,MATCH(Score!$A47,'Ingredients(Full)'!$A$1:$A$140,0),MATCH(Score!L$1,'Ingredients(Full)'!$A$1:$AA$1,0)),"")</f>
        <v/>
      </c>
      <c r="M47" t="str">
        <f>IF(M$1&lt;=$B47,INDEX('Ingredients(Full)'!$A$1:$AA$140,MATCH(Score!$A47,'Ingredients(Full)'!$A$1:$A$140,0),MATCH(Score!M$1,'Ingredients(Full)'!$A$1:$AA$1,0)),"")</f>
        <v/>
      </c>
      <c r="N47" t="str">
        <f>IF(N$1&lt;=$B47,INDEX('Ingredients(Full)'!$A$1:$AA$140,MATCH(Score!$A47,'Ingredients(Full)'!$A$1:$A$140,0),MATCH(Score!N$1,'Ingredients(Full)'!$A$1:$AA$1,0)),"")</f>
        <v/>
      </c>
      <c r="O47" t="str">
        <f>IF(O$1&lt;=$B47,INDEX('Ingredients(Full)'!$A$1:$AA$140,MATCH(Score!$A47,'Ingredients(Full)'!$A$1:$A$140,0),MATCH(Score!O$1,'Ingredients(Full)'!$A$1:$AA$1,0)),"")</f>
        <v/>
      </c>
      <c r="P47">
        <f>IF(VALUE(RIGHT(P$1,LEN(P$1)-1))&lt;=$B47,INDEX('Ingredients(Full)'!$A$1:$AA$140,MATCH(Score!$A47,'Ingredients(Full)'!$A$1:$A$140,0),MATCH(Score!P$1,'Ingredients(Full)'!$A$1:$AA$1,0)),"")</f>
        <v>1</v>
      </c>
      <c r="Q47">
        <f>IF(VALUE(RIGHT(Q$1,LEN(Q$1)-1))&lt;=$B47,INDEX('Ingredients(Full)'!$A$1:$AA$140,MATCH(Score!$A47,'Ingredients(Full)'!$A$1:$A$140,0),MATCH(Score!Q$1,'Ingredients(Full)'!$A$1:$AA$1,0)),"")</f>
        <v>1</v>
      </c>
      <c r="R47">
        <f>IF(VALUE(RIGHT(R$1,LEN(R$1)-1))&lt;=$B47,INDEX('Ingredients(Full)'!$A$1:$AA$140,MATCH(Score!$A47,'Ingredients(Full)'!$A$1:$A$140,0),MATCH(Score!R$1,'Ingredients(Full)'!$A$1:$AA$1,0)),"")</f>
        <v>1</v>
      </c>
      <c r="S47" t="str">
        <f>IF(VALUE(RIGHT(S$1,LEN(S$1)-1))&lt;=$B47,INDEX('Ingredients(Full)'!$A$1:$AA$140,MATCH(Score!$A47,'Ingredients(Full)'!$A$1:$A$140,0),MATCH(Score!S$1,'Ingredients(Full)'!$A$1:$AA$1,0)),"")</f>
        <v/>
      </c>
      <c r="T47" t="str">
        <f>IF(VALUE(RIGHT(T$1,LEN(T$1)-1))&lt;=$B47,INDEX('Ingredients(Full)'!$A$1:$AA$140,MATCH(Score!$A47,'Ingredients(Full)'!$A$1:$A$140,0),MATCH(Score!T$1,'Ingredients(Full)'!$A$1:$AA$1,0)),"")</f>
        <v/>
      </c>
      <c r="U47" t="str">
        <f>IF(VALUE(RIGHT(U$1,LEN(U$1)-1))&lt;=$B47,INDEX('Ingredients(Full)'!$A$1:$AA$140,MATCH(Score!$A47,'Ingredients(Full)'!$A$1:$A$140,0),MATCH(Score!U$1,'Ingredients(Full)'!$A$1:$AA$1,0)),"")</f>
        <v/>
      </c>
      <c r="V47" t="str">
        <f>IF(VALUE(RIGHT(V$1,LEN(V$1)-1))&lt;=$B47,INDEX('Ingredients(Full)'!$A$1:$AA$140,MATCH(Score!$A47,'Ingredients(Full)'!$A$1:$A$140,0),MATCH(Score!V$1,'Ingredients(Full)'!$A$1:$AA$1,0)),"")</f>
        <v/>
      </c>
      <c r="W47" t="str">
        <f>IF(VALUE(RIGHT(W$1,LEN(W$1)-1))&lt;=$B47,INDEX('Ingredients(Full)'!$A$1:$AA$140,MATCH(Score!$A47,'Ingredients(Full)'!$A$1:$A$140,0),MATCH(Score!W$1,'Ingredients(Full)'!$A$1:$AA$1,0)),"")</f>
        <v/>
      </c>
      <c r="X47" t="str">
        <f>IF(VALUE(RIGHT(X$1,LEN(X$1)-1))&lt;=$B47,INDEX('Ingredients(Full)'!$A$1:$AA$140,MATCH(Score!$A47,'Ingredients(Full)'!$A$1:$A$140,0),MATCH(Score!X$1,'Ingredients(Full)'!$A$1:$AA$1,0)),"")</f>
        <v/>
      </c>
      <c r="Y47" t="str">
        <f>IF(VALUE(RIGHT(Y$1,LEN(Y$1)-1))&lt;=$B47,INDEX('Ingredients(Full)'!$A$1:$AA$140,MATCH(Score!$A47,'Ingredients(Full)'!$A$1:$A$140,0),MATCH(Score!Y$1,'Ingredients(Full)'!$A$1:$AA$1,0)),"")</f>
        <v/>
      </c>
      <c r="Z47" t="str">
        <f>IF(VALUE(RIGHT(Z$1,LEN(Z$1)-1))&lt;=$B47,INDEX('Ingredients(Full)'!$A$1:$AA$140,MATCH(Score!$A47,'Ingredients(Full)'!$A$1:$A$140,0),MATCH(Score!Z$1,'Ingredients(Full)'!$A$1:$AA$1,0)),"")</f>
        <v/>
      </c>
      <c r="AA47" t="str">
        <f>IF(VALUE(RIGHT(AA$1,LEN(AA$1)-1))&lt;=$B47,INDEX('Ingredients(Full)'!$A$1:$AA$140,MATCH(Score!$A47,'Ingredients(Full)'!$A$1:$A$140,0),MATCH(Score!AA$1,'Ingredients(Full)'!$A$1:$AA$1,0)),"")</f>
        <v/>
      </c>
      <c r="AB47">
        <f>IFERROR(IF(VLOOKUP($D47,Sheet3!$A$1:'Sheet3'!$K$222,MATCH("Challenge",Sheet3!$A$1:'Sheet3'!$K$1,0),FALSE)&gt;=1,IFERROR(IF(VLOOKUP($D47,Sheet3!$A$1:'Sheet3'!$K$222,MATCH("Blue",Sheet3!$A$1:$K$1,0),FALSE)&gt;0,VLOOKUP($D47,Sheet3!$A$1:'Sheet3'!$K$222,MATCH("Blue",Sheet3!$A$1:$K$1,0),FALSE)*3,IF(VLOOKUP($D47,Sheet3!$A$1:'Sheet3'!$K$222,MATCH("Purple",Sheet3!$A$1:$K$1,0),FALSE)&gt;0,VLOOKUP($D47,Sheet3!$A$1:'Sheet3'!$K$222,MATCH("Purple",Sheet3!$A$1:$K$1,0),FALSE)*4,IF(VLOOKUP($D47,Sheet3!$A$1:'Sheet3'!$K$222,MATCH("Green",Sheet3!$A$1:$K$1,0),FALSE)&gt;0,VLOOKUP($D47,Sheet3!$A$1:'Sheet3'!$K$222,MATCH("Green",Sheet3!$A$1:$K$1,0),FALSE)*2,IF(VLOOKUP($D47,Sheet3!$A$1:'Sheet3'!$K$222,MATCH("White",Sheet3!$A$1:$K$1,0),FALSE)&gt;0,VLOOKUP($D47,Sheet3!$A$1:'Sheet3'!$K$222,MATCH("White",Sheet3!$A$1:$K$1,0),FALSE),IF(VLOOKUP($D47,Sheet3!$A$1:'Sheet3'!$K$222,MATCH("Yellow",Sheet3!$A$1:$K$1,0),FALSE)&gt;0,VLOOKUP($D47,Sheet3!$A$1:'Sheet3'!$K$222,MATCH("Yellow",Sheet3!$A$1:$K$1,0),FALSE)*2.5,0))))),0)/VLOOKUP($D47,Sheet3!$A$1:'Sheet3'!$K$222,MATCH("Challenge",Sheet3!$A$1:'Sheet3'!$K$1,0),FALSE),IFERROR(IF(VLOOKUP($D47,Sheet3!$A$1:'Sheet3'!$K$222,MATCH("Blue",Sheet3!$A$1:$K$1,0),FALSE)&gt;0,VLOOKUP($D47,Sheet3!$A$1:'Sheet3'!$K$222,MATCH("Blue",Sheet3!$A$1:$K$1,0),FALSE)*3,IF(VLOOKUP($D47,Sheet3!$A$1:'Sheet3'!$K$222,MATCH("Purple",Sheet3!$A$1:$K$1,0),FALSE)&gt;0,VLOOKUP($D47,Sheet3!$A$1:'Sheet3'!$K$222,MATCH("Purple",Sheet3!$A$1:$K$1,0),FALSE)*4,IF(VLOOKUP($D47,Sheet3!$A$1:'Sheet3'!$K$222,MATCH("Green",Sheet3!$A$1:$K$1,0),FALSE)&gt;0,VLOOKUP($D47,Sheet3!$A$1:'Sheet3'!$K$222,MATCH("Green",Sheet3!$A$1:$K$1,0),FALSE)*2,IF(VLOOKUP($D47,Sheet3!$A$1:'Sheet3'!$K$222,MATCH("White",Sheet3!$A$1:$K$1,0),FALSE)&gt;0,VLOOKUP($D47,Sheet3!$A$1:'Sheet3'!$K$222,MATCH("White",Sheet3!$A$1:$K$1,0),FALSE),IF(VLOOKUP($D47,Sheet3!$A$1:'Sheet3'!$K$222,MATCH("Yellow",Sheet3!$A$1:$K$1,0),FALSE)&gt;0,VLOOKUP($D47,Sheet3!$A$1:'Sheet3'!$K$222,MATCH("Yellow",Sheet3!$A$1:$K$1,0),FALSE)*2.5,0))))),0)),0)+IFERROR(IF(VLOOKUP($E47,Sheet3!$A$1:'Sheet3'!$K$222,MATCH("Challenge",Sheet3!$A$1:'Sheet3'!$K$1,0),FALSE)&gt;=1,IFERROR(IF(VLOOKUP($E47,Sheet3!$A$1:'Sheet3'!$K$222,MATCH("Blue",Sheet3!$A$1:$K$1,0),FALSE)&gt;0,VLOOKUP($E47,Sheet3!$A$1:'Sheet3'!$K$222,MATCH("Blue",Sheet3!$A$1:$K$1,0),FALSE)*3,IF(VLOOKUP($E47,Sheet3!$A$1:'Sheet3'!$K$222,MATCH("Purple",Sheet3!$A$1:$K$1,0),FALSE)&gt;0,VLOOKUP($E47,Sheet3!$A$1:'Sheet3'!$K$222,MATCH("Purple",Sheet3!$A$1:$K$1,0),FALSE)*4,IF(VLOOKUP($E47,Sheet3!$A$1:'Sheet3'!$K$222,MATCH("Green",Sheet3!$A$1:$K$1,0),FALSE)&gt;0,VLOOKUP($E47,Sheet3!$A$1:'Sheet3'!$K$222,MATCH("Green",Sheet3!$A$1:$K$1,0),FALSE)*2,IF(VLOOKUP($E47,Sheet3!$A$1:'Sheet3'!$K$222,MATCH("White",Sheet3!$A$1:$K$1,0),FALSE)&gt;0,VLOOKUP($E47,Sheet3!$A$1:'Sheet3'!$K$222,MATCH("White",Sheet3!$A$1:$K$1,0),FALSE),IF(VLOOKUP($E47,Sheet3!$A$1:'Sheet3'!$K$222,MATCH("Yellow",Sheet3!$A$1:$K$1,0),FALSE)&gt;0,VLOOKUP($E47,Sheet3!$A$1:'Sheet3'!$K$222,MATCH("Yellow",Sheet3!$A$1:$K$1,0),FALSE)*2.5,0))))),0)/VLOOKUP($E47,Sheet3!$A$1:'Sheet3'!$K$222,MATCH("Challenge",Sheet3!$A$1:'Sheet3'!$K$1,0),FALSE),IFERROR(IF(VLOOKUP($E47,Sheet3!$A$1:'Sheet3'!$K$222,MATCH("Blue",Sheet3!$A$1:$K$1,0),FALSE)&gt;0,VLOOKUP($E47,Sheet3!$A$1:'Sheet3'!$K$222,MATCH("Blue",Sheet3!$A$1:$K$1,0),FALSE)*3,IF(VLOOKUP($E47,Sheet3!$A$1:'Sheet3'!$K$222,MATCH("Purple",Sheet3!$A$1:$K$1,0),FALSE)&gt;0,VLOOKUP($E47,Sheet3!$A$1:'Sheet3'!$K$222,MATCH("Purple",Sheet3!$A$1:$K$1,0),FALSE)*4,IF(VLOOKUP($E47,Sheet3!$A$1:'Sheet3'!$K$222,MATCH("Green",Sheet3!$A$1:$K$1,0),FALSE)&gt;0,VLOOKUP($E47,Sheet3!$A$1:'Sheet3'!$K$222,MATCH("Green",Sheet3!$A$1:$K$1,0),FALSE)*2,IF(VLOOKUP($E47,Sheet3!$A$1:'Sheet3'!$K$222,MATCH("White",Sheet3!$A$1:$K$1,0),FALSE)&gt;0,VLOOKUP($E47,Sheet3!$A$1:'Sheet3'!$K$222,MATCH("White",Sheet3!$A$1:$K$1,0),FALSE),IF(VLOOKUP($E47,Sheet3!$A$1:'Sheet3'!$K$222,MATCH("Yellow",Sheet3!$A$1:$K$1,0),FALSE)&gt;0,VLOOKUP($E47,Sheet3!$A$1:'Sheet3'!$K$222,MATCH("Yellow",Sheet3!$A$1:$K$1,0),FALSE)*2.5,0))))),0)),0)</f>
        <v>4</v>
      </c>
      <c r="AC47">
        <f>IFERROR(IF(VLOOKUP($F47,Sheet3!$A$1:'Sheet3'!$K$222,MATCH("Challenge",Sheet3!$A$1:'Sheet3'!$K$1,0),FALSE)&gt;=1,IFERROR(IF(VLOOKUP($F47,Sheet3!$A$1:'Sheet3'!$K$222,MATCH("Blue",Sheet3!$A$1:$K$1,0),FALSE)&gt;0,VLOOKUP($F47,Sheet3!$A$1:'Sheet3'!$K$222,MATCH("Blue",Sheet3!$A$1:$K$1,0),FALSE)*3,IF(VLOOKUP($F47,Sheet3!$A$1:'Sheet3'!$K$222,MATCH("Purple",Sheet3!$A$1:$K$1,0),FALSE)&gt;0,VLOOKUP($F47,Sheet3!$A$1:'Sheet3'!$K$222,MATCH("Purple",Sheet3!$A$1:$K$1,0),FALSE)*4,IF(VLOOKUP($F47,Sheet3!$A$1:'Sheet3'!$K$222,MATCH("Green",Sheet3!$A$1:$K$1,0),FALSE)&gt;0,VLOOKUP($F47,Sheet3!$A$1:'Sheet3'!$K$222,MATCH("Green",Sheet3!$A$1:$K$1,0),FALSE)*2,IF(VLOOKUP($F47,Sheet3!$A$1:'Sheet3'!$K$222,MATCH("White",Sheet3!$A$1:$K$1,0),FALSE)&gt;0,VLOOKUP($F47,Sheet3!$A$1:'Sheet3'!$K$222,MATCH("White",Sheet3!$A$1:$K$1,0),FALSE),IF(VLOOKUP($F47,Sheet3!$A$1:'Sheet3'!$K$222,MATCH("Yellow",Sheet3!$A$1:$K$1,0),FALSE)&gt;0,VLOOKUP($F47,Sheet3!$A$1:'Sheet3'!$K$222,MATCH("Yellow",Sheet3!$A$1:$K$1,0),FALSE)*5,0))))),0)/VLOOKUP($F47,Sheet3!$A$1:'Sheet3'!$K$222,MATCH("Challenge",Sheet3!$A$1:'Sheet3'!$K$1,0),FALSE),IFERROR(IF(VLOOKUP($F47,Sheet3!$A$1:'Sheet3'!$K$222,MATCH("Blue",Sheet3!$A$1:$K$1,0),FALSE)&gt;0,VLOOKUP($F47,Sheet3!$A$1:'Sheet3'!$K$222,MATCH("Blue",Sheet3!$A$1:$K$1,0),FALSE)*3,IF(VLOOKUP($F47,Sheet3!$A$1:'Sheet3'!$K$222,MATCH("Purple",Sheet3!$A$1:$K$1,0),FALSE)&gt;0,VLOOKUP($F47,Sheet3!$A$1:'Sheet3'!$K$222,MATCH("Purple",Sheet3!$A$1:$K$1,0),FALSE)*4,IF(VLOOKUP($F47,Sheet3!$A$1:'Sheet3'!$K$222,MATCH("Green",Sheet3!$A$1:$K$1,0),FALSE)&gt;0,VLOOKUP($F47,Sheet3!$A$1:'Sheet3'!$K$222,MATCH("Green",Sheet3!$A$1:$K$1,0),FALSE)*2,IF(VLOOKUP($F47,Sheet3!$A$1:'Sheet3'!$K$222,MATCH("White",Sheet3!$A$1:$K$1,0),FALSE)&gt;0,VLOOKUP($F47,Sheet3!$A$1:'Sheet3'!$K$222,MATCH("White",Sheet3!$A$1:$K$1,0),FALSE),IF(VLOOKUP($F47,Sheet3!$A$1:'Sheet3'!$K$222,MATCH("Yellow",Sheet3!$A$1:$K$1,0),FALSE)&gt;0,VLOOKUP($F47,Sheet3!$A$1:'Sheet3'!$K$222,MATCH("Yellow",Sheet3!$A$1:$K$1,0),FALSE)*5,0))))),0)),0)+IFERROR(IF(VLOOKUP($G47,Sheet3!$A$1:'Sheet3'!$K$222,MATCH("Challenge",Sheet3!$A$1:'Sheet3'!$K$1,0),FALSE)&gt;=1,IFERROR(IF(VLOOKUP($G47,Sheet3!$A$1:'Sheet3'!$K$222,MATCH("Blue",Sheet3!$A$1:$K$1,0),FALSE)&gt;0,VLOOKUP($G47,Sheet3!$A$1:'Sheet3'!$K$222,MATCH("Blue",Sheet3!$A$1:$K$1,0),FALSE)*3,IF(VLOOKUP($G47,Sheet3!$A$1:'Sheet3'!$K$222,MATCH("Purple",Sheet3!$A$1:$K$1,0),FALSE)&gt;0,VLOOKUP($G47,Sheet3!$A$1:'Sheet3'!$K$222,MATCH("Purple",Sheet3!$A$1:$K$1,0),FALSE)*4,IF(VLOOKUP($G47,Sheet3!$A$1:'Sheet3'!$K$222,MATCH("Green",Sheet3!$A$1:$K$1,0),FALSE)&gt;0,VLOOKUP($G47,Sheet3!$A$1:'Sheet3'!$K$222,MATCH("Green",Sheet3!$A$1:$K$1,0),FALSE)*2,IF(VLOOKUP($G47,Sheet3!$A$1:'Sheet3'!$K$222,MATCH("White",Sheet3!$A$1:$K$1,0),FALSE)&gt;0,VLOOKUP($G47,Sheet3!$A$1:'Sheet3'!$K$222,MATCH("White",Sheet3!$A$1:$K$1,0),FALSE),IF(VLOOKUP($G47,Sheet3!$A$1:'Sheet3'!$K$222,MATCH("Yellow",Sheet3!$A$1:$K$1,0),FALSE)&gt;0,VLOOKUP($G47,Sheet3!$A$1:'Sheet3'!$K$222,MATCH("Yellow",Sheet3!$A$1:$K$1,0),FALSE)*5,0))))),0)/VLOOKUP($G47,Sheet3!$A$1:'Sheet3'!$K$222,MATCH("Challenge",Sheet3!$A$1:'Sheet3'!$K$1,0),FALSE),IFERROR(IF(VLOOKUP($G47,Sheet3!$A$1:'Sheet3'!$K$222,MATCH("Blue",Sheet3!$A$1:$K$1,0),FALSE)&gt;0,VLOOKUP($G47,Sheet3!$A$1:'Sheet3'!$K$222,MATCH("Blue",Sheet3!$A$1:$K$1,0),FALSE)*3,IF(VLOOKUP($G47,Sheet3!$A$1:'Sheet3'!$K$222,MATCH("Purple",Sheet3!$A$1:$K$1,0),FALSE)&gt;0,VLOOKUP($G47,Sheet3!$A$1:'Sheet3'!$K$222,MATCH("Purple",Sheet3!$A$1:$K$1,0),FALSE)*4,IF(VLOOKUP($G47,Sheet3!$A$1:'Sheet3'!$K$222,MATCH("Green",Sheet3!$A$1:$K$1,0),FALSE)&gt;0,VLOOKUP($G47,Sheet3!$A$1:'Sheet3'!$K$222,MATCH("Green",Sheet3!$A$1:$K$1,0),FALSE)*2,IF(VLOOKUP($G47,Sheet3!$A$1:'Sheet3'!$K$222,MATCH("White",Sheet3!$A$1:$K$1,0),FALSE)&gt;0,VLOOKUP($G47,Sheet3!$A$1:'Sheet3'!$K$222,MATCH("White",Sheet3!$A$1:$K$1,0),FALSE),IF(VLOOKUP($G47,Sheet3!$A$1:'Sheet3'!$K$222,MATCH("Yellow",Sheet3!$A$1:$K$1,0),FALSE)&gt;0,VLOOKUP($G47,Sheet3!$A$1:'Sheet3'!$K$222,MATCH("Yellow",Sheet3!$A$1:$K$1,0),FALSE)*5,0))))),0)),0)</f>
        <v>1</v>
      </c>
      <c r="AD47">
        <f>IFERROR(IF(VLOOKUP($H47,Sheet3!$A$1:'Sheet3'!$K$222,MATCH("Challenge",Sheet3!$A$1:'Sheet3'!$K$1,0),FALSE)&gt;=1,IFERROR(IF(VLOOKUP($H47,Sheet3!$A$1:'Sheet3'!$K$222,MATCH("Blue",Sheet3!$A$1:$K$1,0),FALSE)&gt;0,VLOOKUP($H47,Sheet3!$A$1:'Sheet3'!$K$222,MATCH("Blue",Sheet3!$A$1:$K$1,0),FALSE)*3,IF(VLOOKUP($H47,Sheet3!$A$1:'Sheet3'!$K$222,MATCH("Purple",Sheet3!$A$1:$K$1,0),FALSE)&gt;0,VLOOKUP($H47,Sheet3!$A$1:'Sheet3'!$K$222,MATCH("Purple",Sheet3!$A$1:$K$1,0),FALSE)*4,IF(VLOOKUP($H47,Sheet3!$A$1:'Sheet3'!$K$222,MATCH("Green",Sheet3!$A$1:$K$1,0),FALSE)&gt;0,VLOOKUP($H47,Sheet3!$A$1:'Sheet3'!$K$222,MATCH("Green",Sheet3!$A$1:$K$1,0),FALSE)*2,IF(VLOOKUP($H47,Sheet3!$A$1:'Sheet3'!$K$222,MATCH("White",Sheet3!$A$1:$K$1,0),FALSE)&gt;0,VLOOKUP($H47,Sheet3!$A$1:'Sheet3'!$K$222,MATCH("White",Sheet3!$A$1:$K$1,0),FALSE),IF(VLOOKUP($H47,Sheet3!$A$1:'Sheet3'!$K$222,MATCH("Yellow",Sheet3!$A$1:$K$1,0),FALSE)&gt;0,VLOOKUP($H47,Sheet3!$A$1:'Sheet3'!$K$222,MATCH("Yellow",Sheet3!$A$1:$K$1,0),FALSE)*5,0))))),0)/VLOOKUP($H47,Sheet3!$A$1:'Sheet3'!$K$222,MATCH("Challenge",Sheet3!$A$1:'Sheet3'!$K$1,0),FALSE),IFERROR(IF(VLOOKUP($H47,Sheet3!$A$1:'Sheet3'!$K$222,MATCH("Blue",Sheet3!$A$1:$K$1,0),FALSE)&gt;0,VLOOKUP($H47,Sheet3!$A$1:'Sheet3'!$K$222,MATCH("Blue",Sheet3!$A$1:$K$1,0),FALSE)*3,IF(VLOOKUP($H47,Sheet3!$A$1:'Sheet3'!$K$222,MATCH("Purple",Sheet3!$A$1:$K$1,0),FALSE)&gt;0,VLOOKUP($H47,Sheet3!$A$1:'Sheet3'!$K$222,MATCH("Purple",Sheet3!$A$1:$K$1,0),FALSE)*4,IF(VLOOKUP($H47,Sheet3!$A$1:'Sheet3'!$K$222,MATCH("Green",Sheet3!$A$1:$K$1,0),FALSE)&gt;0,VLOOKUP($H47,Sheet3!$A$1:'Sheet3'!$K$222,MATCH("Green",Sheet3!$A$1:$K$1,0),FALSE)*2,IF(VLOOKUP($H47,Sheet3!$A$1:'Sheet3'!$K$222,MATCH("White",Sheet3!$A$1:$K$1,0),FALSE)&gt;0,VLOOKUP($H47,Sheet3!$A$1:'Sheet3'!$K$222,MATCH("White",Sheet3!$A$1:$K$1,0),FALSE),IF(VLOOKUP($H47,Sheet3!$A$1:'Sheet3'!$K$222,MATCH("Yellow",Sheet3!$A$1:$K$1,0),FALSE)&gt;0,VLOOKUP($H47,Sheet3!$A$1:'Sheet3'!$K$222,MATCH("Yellow",Sheet3!$A$1:$K$1,0),FALSE)*5,0))))),0)),0)+IFERROR(IF(VLOOKUP($I47,Sheet3!$A$1:'Sheet3'!$K$222,MATCH("Challenge",Sheet3!$A$1:'Sheet3'!$K$1,0),FALSE)&gt;=1,IFERROR(IF(VLOOKUP($I47,Sheet3!$A$1:'Sheet3'!$K$222,MATCH("Blue",Sheet3!$A$1:$K$1,0),FALSE)&gt;0,VLOOKUP($I47,Sheet3!$A$1:'Sheet3'!$K$222,MATCH("Blue",Sheet3!$A$1:$K$1,0),FALSE)*3,IF(VLOOKUP($I47,Sheet3!$A$1:'Sheet3'!$K$222,MATCH("Purple",Sheet3!$A$1:$K$1,0),FALSE)&gt;0,VLOOKUP($I47,Sheet3!$A$1:'Sheet3'!$K$222,MATCH("Purple",Sheet3!$A$1:$K$1,0),FALSE)*4,IF(VLOOKUP($I47,Sheet3!$A$1:'Sheet3'!$K$222,MATCH("Green",Sheet3!$A$1:$K$1,0),FALSE)&gt;0,VLOOKUP($I47,Sheet3!$A$1:'Sheet3'!$K$222,MATCH("Green",Sheet3!$A$1:$K$1,0),FALSE)*2,IF(VLOOKUP($I47,Sheet3!$A$1:'Sheet3'!$K$222,MATCH("White",Sheet3!$A$1:$K$1,0),FALSE)&gt;0,VLOOKUP($I47,Sheet3!$A$1:'Sheet3'!$K$222,MATCH("White",Sheet3!$A$1:$K$1,0),FALSE),IF(VLOOKUP($I47,Sheet3!$A$1:'Sheet3'!$K$222,MATCH("Yellow",Sheet3!$A$1:$K$1,0),FALSE)&gt;0,VLOOKUP($I47,Sheet3!$A$1:'Sheet3'!$K$222,MATCH("Yellow",Sheet3!$A$1:$K$1,0),FALSE)*5,0))))),0)/VLOOKUP($I47,Sheet3!$A$1:'Sheet3'!$K$222,MATCH("Challenge",Sheet3!$A$1:'Sheet3'!$K$1,0),FALSE),IFERROR(IF(VLOOKUP($I47,Sheet3!$A$1:'Sheet3'!$K$222,MATCH("Blue",Sheet3!$A$1:$K$1,0),FALSE)&gt;0,VLOOKUP($I47,Sheet3!$A$1:'Sheet3'!$K$222,MATCH("Blue",Sheet3!$A$1:$K$1,0),FALSE)*3,IF(VLOOKUP($I47,Sheet3!$A$1:'Sheet3'!$K$222,MATCH("Purple",Sheet3!$A$1:$K$1,0),FALSE)&gt;0,VLOOKUP($I47,Sheet3!$A$1:'Sheet3'!$K$222,MATCH("Purple",Sheet3!$A$1:$K$1,0),FALSE)*4,IF(VLOOKUP($I47,Sheet3!$A$1:'Sheet3'!$K$222,MATCH("Green",Sheet3!$A$1:$K$1,0),FALSE)&gt;0,VLOOKUP($I47,Sheet3!$A$1:'Sheet3'!$K$222,MATCH("Green",Sheet3!$A$1:$K$1,0),FALSE)*2,IF(VLOOKUP($I47,Sheet3!$A$1:'Sheet3'!$K$222,MATCH("White",Sheet3!$A$1:$K$1,0),FALSE)&gt;0,VLOOKUP($I47,Sheet3!$A$1:'Sheet3'!$K$222,MATCH("White",Sheet3!$A$1:$K$1,0),FALSE),IF(VLOOKUP($I47,Sheet3!$A$1:'Sheet3'!$K$222,MATCH("Yellow",Sheet3!$A$1:$K$1,0),FALSE)&gt;0,VLOOKUP($I47,Sheet3!$A$1:'Sheet3'!$K$222,MATCH("Yellow",Sheet3!$A$1:$K$1,0),FALSE)*5,0))))),0)),0)</f>
        <v>0</v>
      </c>
      <c r="AE47">
        <f>IFERROR(IF(VLOOKUP($J47,Sheet3!$A$1:'Sheet3'!$K$222,MATCH("Challenge",Sheet3!$A$1:'Sheet3'!$K$1,0),FALSE)&gt;=1,IFERROR(IF(VLOOKUP($J47,Sheet3!$A$1:'Sheet3'!$K$222,MATCH("Blue",Sheet3!$A$1:$K$1,0),FALSE)&gt;0,VLOOKUP($J47,Sheet3!$A$1:'Sheet3'!$K$222,MATCH("Blue",Sheet3!$A$1:$K$1,0),FALSE)*3,IF(VLOOKUP($J47,Sheet3!$A$1:'Sheet3'!$K$222,MATCH("Purple",Sheet3!$A$1:$K$1,0),FALSE)&gt;0,VLOOKUP($J47,Sheet3!$A$1:'Sheet3'!$K$222,MATCH("Purple",Sheet3!$A$1:$K$1,0),FALSE)*4,IF(VLOOKUP($J47,Sheet3!$A$1:'Sheet3'!$K$222,MATCH("Green",Sheet3!$A$1:$K$1,0),FALSE)&gt;0,VLOOKUP($J47,Sheet3!$A$1:'Sheet3'!$K$222,MATCH("Green",Sheet3!$A$1:$K$1,0),FALSE)*2,IF(VLOOKUP($J47,Sheet3!$A$1:'Sheet3'!$K$222,MATCH("White",Sheet3!$A$1:$K$1,0),FALSE)&gt;0,VLOOKUP($J47,Sheet3!$A$1:'Sheet3'!$K$222,MATCH("White",Sheet3!$A$1:$K$1,0),FALSE),IF(VLOOKUP($J47,Sheet3!$A$1:'Sheet3'!$K$222,MATCH("Yellow",Sheet3!$A$1:$K$1,0),FALSE)&gt;0,VLOOKUP($J47,Sheet3!$A$1:'Sheet3'!$K$222,MATCH("Yellow",Sheet3!$A$1:$K$1,0),FALSE)*5,0))))),0)/VLOOKUP($J47,Sheet3!$A$1:'Sheet3'!$K$222,MATCH("Challenge",Sheet3!$A$1:'Sheet3'!$K$1,0),FALSE),IFERROR(IF(VLOOKUP($J47,Sheet3!$A$1:'Sheet3'!$K$222,MATCH("Blue",Sheet3!$A$1:$K$1,0),FALSE)&gt;0,VLOOKUP($J47,Sheet3!$A$1:'Sheet3'!$K$222,MATCH("Blue",Sheet3!$A$1:$K$1,0),FALSE)*3,IF(VLOOKUP($J47,Sheet3!$A$1:'Sheet3'!$K$222,MATCH("Purple",Sheet3!$A$1:$K$1,0),FALSE)&gt;0,VLOOKUP($J47,Sheet3!$A$1:'Sheet3'!$K$222,MATCH("Purple",Sheet3!$A$1:$K$1,0),FALSE)*4,IF(VLOOKUP($J47,Sheet3!$A$1:'Sheet3'!$K$222,MATCH("Green",Sheet3!$A$1:$K$1,0),FALSE)&gt;0,VLOOKUP($J47,Sheet3!$A$1:'Sheet3'!$K$222,MATCH("Green",Sheet3!$A$1:$K$1,0),FALSE)*2,IF(VLOOKUP($J47,Sheet3!$A$1:'Sheet3'!$K$222,MATCH("White",Sheet3!$A$1:$K$1,0),FALSE)&gt;0,VLOOKUP($J47,Sheet3!$A$1:'Sheet3'!$K$222,MATCH("White",Sheet3!$A$1:$K$1,0),FALSE),IF(VLOOKUP($J47,Sheet3!$A$1:'Sheet3'!$K$222,MATCH("Yellow",Sheet3!$A$1:$K$1,0),FALSE)&gt;0,VLOOKUP($J47,Sheet3!$A$1:'Sheet3'!$K$222,MATCH("Yellow",Sheet3!$A$1:$K$1,0),FALSE)*5,0))))),0)),0)+IFERROR(IF(VLOOKUP($K47,Sheet3!$A$1:'Sheet3'!$K$222,MATCH("Challenge",Sheet3!$A$1:'Sheet3'!$K$1,0),FALSE)&gt;=1,IFERROR(IF(VLOOKUP($K47,Sheet3!$A$1:'Sheet3'!$K$222,MATCH("Blue",Sheet3!$A$1:$K$1,0),FALSE)&gt;0,VLOOKUP($K47,Sheet3!$A$1:'Sheet3'!$K$222,MATCH("Blue",Sheet3!$A$1:$K$1,0),FALSE)*3,IF(VLOOKUP($K47,Sheet3!$A$1:'Sheet3'!$K$222,MATCH("Purple",Sheet3!$A$1:$K$1,0),FALSE)&gt;0,VLOOKUP($K47,Sheet3!$A$1:'Sheet3'!$K$222,MATCH("Purple",Sheet3!$A$1:$K$1,0),FALSE)*4,IF(VLOOKUP($K47,Sheet3!$A$1:'Sheet3'!$K$222,MATCH("Green",Sheet3!$A$1:$K$1,0),FALSE)&gt;0,VLOOKUP($K47,Sheet3!$A$1:'Sheet3'!$K$222,MATCH("Green",Sheet3!$A$1:$K$1,0),FALSE)*2,IF(VLOOKUP($K47,Sheet3!$A$1:'Sheet3'!$K$222,MATCH("White",Sheet3!$A$1:$K$1,0),FALSE)&gt;0,VLOOKUP($K47,Sheet3!$A$1:'Sheet3'!$K$222,MATCH("White",Sheet3!$A$1:$K$1,0),FALSE),IF(VLOOKUP($K47,Sheet3!$A$1:'Sheet3'!$K$222,MATCH("Yellow",Sheet3!$A$1:$K$1,0),FALSE)&gt;0,VLOOKUP($K47,Sheet3!$A$1:'Sheet3'!$K$222,MATCH("Yellow",Sheet3!$A$1:$K$1,0),FALSE)*5,0))))),0)/VLOOKUP($K47,Sheet3!$A$1:'Sheet3'!$K$222,MATCH("Challenge",Sheet3!$A$1:'Sheet3'!$K$1,0),FALSE),IFERROR(IF(VLOOKUP($K47,Sheet3!$A$1:'Sheet3'!$K$222,MATCH("Blue",Sheet3!$A$1:$K$1,0),FALSE)&gt;0,VLOOKUP($K47,Sheet3!$A$1:'Sheet3'!$K$222,MATCH("Blue",Sheet3!$A$1:$K$1,0),FALSE)*3,IF(VLOOKUP($K47,Sheet3!$A$1:'Sheet3'!$K$222,MATCH("Purple",Sheet3!$A$1:$K$1,0),FALSE)&gt;0,VLOOKUP($K47,Sheet3!$A$1:'Sheet3'!$K$222,MATCH("Purple",Sheet3!$A$1:$K$1,0),FALSE)*4,IF(VLOOKUP($K47,Sheet3!$A$1:'Sheet3'!$K$222,MATCH("Green",Sheet3!$A$1:$K$1,0),FALSE)&gt;0,VLOOKUP($K47,Sheet3!$A$1:'Sheet3'!$K$222,MATCH("Green",Sheet3!$A$1:$K$1,0),FALSE)*2,IF(VLOOKUP($K47,Sheet3!$A$1:'Sheet3'!$K$222,MATCH("White",Sheet3!$A$1:$K$1,0),FALSE)&gt;0,VLOOKUP($K47,Sheet3!$A$1:'Sheet3'!$K$222,MATCH("White",Sheet3!$A$1:$K$1,0),FALSE),IF(VLOOKUP($K47,Sheet3!$A$1:'Sheet3'!$K$222,MATCH("Yellow",Sheet3!$A$1:$K$1,0),FALSE)&gt;0,VLOOKUP($K47,Sheet3!$A$1:'Sheet3'!$K$222,MATCH("Yellow",Sheet3!$A$1:$K$1,0),FALSE)*5,0))))),0)),0)</f>
        <v>0</v>
      </c>
      <c r="AF47">
        <f>IFERROR(IF(VLOOKUP($L47,Sheet3!$A$1:'Sheet3'!$K$222,MATCH("Challenge",Sheet3!$A$1:'Sheet3'!$K$1,0),FALSE)&gt;=1,IFERROR(IF(VLOOKUP($L47,Sheet3!$A$1:'Sheet3'!$K$222,MATCH("Blue",Sheet3!$A$1:$K$1,0),FALSE)&gt;0,VLOOKUP($L47,Sheet3!$A$1:'Sheet3'!$K$222,MATCH("Blue",Sheet3!$A$1:$K$1,0),FALSE)*3,IF(VLOOKUP($L47,Sheet3!$A$1:'Sheet3'!$K$222,MATCH("Purple",Sheet3!$A$1:$K$1,0),FALSE)&gt;0,VLOOKUP($L47,Sheet3!$A$1:'Sheet3'!$K$222,MATCH("Purple",Sheet3!$A$1:$K$1,0),FALSE)*4,IF(VLOOKUP($L47,Sheet3!$A$1:'Sheet3'!$K$222,MATCH("Green",Sheet3!$A$1:$K$1,0),FALSE)&gt;0,VLOOKUP($L47,Sheet3!$A$1:'Sheet3'!$K$222,MATCH("Green",Sheet3!$A$1:$K$1,0),FALSE)*2,IF(VLOOKUP($L47,Sheet3!$A$1:'Sheet3'!$K$222,MATCH("White",Sheet3!$A$1:$K$1,0),FALSE)&gt;0,VLOOKUP($L47,Sheet3!$A$1:'Sheet3'!$K$222,MATCH("White",Sheet3!$A$1:$K$1,0),FALSE),IF(VLOOKUP($L47,Sheet3!$A$1:'Sheet3'!$K$222,MATCH("Yellow",Sheet3!$A$1:$K$1,0),FALSE)&gt;0,VLOOKUP($L47,Sheet3!$A$1:'Sheet3'!$K$222,MATCH("Yellow",Sheet3!$A$1:$K$1,0),FALSE)*5,0))))),0)/VLOOKUP($L47,Sheet3!$A$1:'Sheet3'!$K$222,MATCH("Challenge",Sheet3!$A$1:'Sheet3'!$K$1,0),FALSE),IFERROR(IF(VLOOKUP($L47,Sheet3!$A$1:'Sheet3'!$K$222,MATCH("Blue",Sheet3!$A$1:$K$1,0),FALSE)&gt;0,VLOOKUP($L47,Sheet3!$A$1:'Sheet3'!$K$222,MATCH("Blue",Sheet3!$A$1:$K$1,0),FALSE)*3,IF(VLOOKUP($L47,Sheet3!$A$1:'Sheet3'!$K$222,MATCH("Purple",Sheet3!$A$1:$K$1,0),FALSE)&gt;0,VLOOKUP($L47,Sheet3!$A$1:'Sheet3'!$K$222,MATCH("Purple",Sheet3!$A$1:$K$1,0),FALSE)*4,IF(VLOOKUP($L47,Sheet3!$A$1:'Sheet3'!$K$222,MATCH("Green",Sheet3!$A$1:$K$1,0),FALSE)&gt;0,VLOOKUP($L47,Sheet3!$A$1:'Sheet3'!$K$222,MATCH("Green",Sheet3!$A$1:$K$1,0),FALSE)*2,IF(VLOOKUP($L47,Sheet3!$A$1:'Sheet3'!$K$222,MATCH("White",Sheet3!$A$1:$K$1,0),FALSE)&gt;0,VLOOKUP($L47,Sheet3!$A$1:'Sheet3'!$K$222,MATCH("White",Sheet3!$A$1:$K$1,0),FALSE),IF(VLOOKUP($L47,Sheet3!$A$1:'Sheet3'!$K$222,MATCH("Yellow",Sheet3!$A$1:$K$1,0),FALSE)&gt;0,VLOOKUP($L47,Sheet3!$A$1:'Sheet3'!$K$222,MATCH("Yellow",Sheet3!$A$1:$K$1,0),FALSE)*5,0))))),0)),0)+IFERROR(IF(VLOOKUP($M47,Sheet3!$A$1:'Sheet3'!$K$222,MATCH("Challenge",Sheet3!$A$1:'Sheet3'!$K$1,0),FALSE)&gt;=1,IFERROR(IF(VLOOKUP($M47,Sheet3!$A$1:'Sheet3'!$K$222,MATCH("Blue",Sheet3!$A$1:$K$1,0),FALSE)&gt;0,VLOOKUP($M47,Sheet3!$A$1:'Sheet3'!$K$222,MATCH("Blue",Sheet3!$A$1:$K$1,0),FALSE)*3,IF(VLOOKUP($M47,Sheet3!$A$1:'Sheet3'!$K$222,MATCH("Purple",Sheet3!$A$1:$K$1,0),FALSE)&gt;0,VLOOKUP($M47,Sheet3!$A$1:'Sheet3'!$K$222,MATCH("Purple",Sheet3!$A$1:$K$1,0),FALSE)*4,IF(VLOOKUP($M47,Sheet3!$A$1:'Sheet3'!$K$222,MATCH("Green",Sheet3!$A$1:$K$1,0),FALSE)&gt;0,VLOOKUP($M47,Sheet3!$A$1:'Sheet3'!$K$222,MATCH("Green",Sheet3!$A$1:$K$1,0),FALSE)*2,IF(VLOOKUP($M47,Sheet3!$A$1:'Sheet3'!$K$222,MATCH("White",Sheet3!$A$1:$K$1,0),FALSE)&gt;0,VLOOKUP($M47,Sheet3!$A$1:'Sheet3'!$K$222,MATCH("White",Sheet3!$A$1:$K$1,0),FALSE),IF(VLOOKUP($M47,Sheet3!$A$1:'Sheet3'!$K$222,MATCH("Yellow",Sheet3!$A$1:$K$1,0),FALSE)&gt;0,VLOOKUP($M47,Sheet3!$A$1:'Sheet3'!$K$222,MATCH("Yellow",Sheet3!$A$1:$K$1,0),FALSE)*5,0))))),0)/VLOOKUP($M47,Sheet3!$A$1:'Sheet3'!$K$222,MATCH("Challenge",Sheet3!$A$1:'Sheet3'!$K$1,0),FALSE),IFERROR(IF(VLOOKUP($M47,Sheet3!$A$1:'Sheet3'!$K$222,MATCH("Blue",Sheet3!$A$1:$K$1,0),FALSE)&gt;0,VLOOKUP($M47,Sheet3!$A$1:'Sheet3'!$K$222,MATCH("Blue",Sheet3!$A$1:$K$1,0),FALSE)*3,IF(VLOOKUP($M47,Sheet3!$A$1:'Sheet3'!$K$222,MATCH("Purple",Sheet3!$A$1:$K$1,0),FALSE)&gt;0,VLOOKUP($M47,Sheet3!$A$1:'Sheet3'!$K$222,MATCH("Purple",Sheet3!$A$1:$K$1,0),FALSE)*4,IF(VLOOKUP($M47,Sheet3!$A$1:'Sheet3'!$K$222,MATCH("Green",Sheet3!$A$1:$K$1,0),FALSE)&gt;0,VLOOKUP($M47,Sheet3!$A$1:'Sheet3'!$K$222,MATCH("Green",Sheet3!$A$1:$K$1,0),FALSE)*2,IF(VLOOKUP($M47,Sheet3!$A$1:'Sheet3'!$K$222,MATCH("White",Sheet3!$A$1:$K$1,0),FALSE)&gt;0,VLOOKUP($M47,Sheet3!$A$1:'Sheet3'!$K$222,MATCH("White",Sheet3!$A$1:$K$1,0),FALSE),IF(VLOOKUP($M47,Sheet3!$A$1:'Sheet3'!$K$222,MATCH("Yellow",Sheet3!$A$1:$K$1,0),FALSE)&gt;0,VLOOKUP($M47,Sheet3!$A$1:'Sheet3'!$K$222,MATCH("Yellow",Sheet3!$A$1:$K$1,0),FALSE)*5,0))))),0)),0)</f>
        <v>0</v>
      </c>
      <c r="AG47">
        <f>IFERROR(IF(VLOOKUP($N47,Sheet3!$A$1:'Sheet3'!$K$222,MATCH("Challenge",Sheet3!$A$1:'Sheet3'!$K$1,0),FALSE)&gt;=1,IFERROR(IF(VLOOKUP($N47,Sheet3!$A$1:'Sheet3'!$K$222,MATCH("Blue",Sheet3!$A$1:$K$1,0),FALSE)&gt;0,VLOOKUP($N47,Sheet3!$A$1:'Sheet3'!$K$222,MATCH("Blue",Sheet3!$A$1:$K$1,0),FALSE)*3,IF(VLOOKUP($N47,Sheet3!$A$1:'Sheet3'!$K$222,MATCH("Purple",Sheet3!$A$1:$K$1,0),FALSE)&gt;0,VLOOKUP($N47,Sheet3!$A$1:'Sheet3'!$K$222,MATCH("Purple",Sheet3!$A$1:$K$1,0),FALSE)*4,IF(VLOOKUP($N47,Sheet3!$A$1:'Sheet3'!$K$222,MATCH("Green",Sheet3!$A$1:$K$1,0),FALSE)&gt;0,VLOOKUP($N47,Sheet3!$A$1:'Sheet3'!$K$222,MATCH("Green",Sheet3!$A$1:$K$1,0),FALSE)*2,IF(VLOOKUP($N47,Sheet3!$A$1:'Sheet3'!$K$222,MATCH("White",Sheet3!$A$1:$K$1,0),FALSE)&gt;0,VLOOKUP($N47,Sheet3!$A$1:'Sheet3'!$K$222,MATCH("White",Sheet3!$A$1:$K$1,0),FALSE),IF(VLOOKUP($N47,Sheet3!$A$1:'Sheet3'!$K$222,MATCH("Yellow",Sheet3!$A$1:$K$1,0),FALSE)&gt;0,VLOOKUP($N47,Sheet3!$A$1:'Sheet3'!$K$222,MATCH("Yellow",Sheet3!$A$1:$K$1,0),FALSE)*5,0))))),0)/VLOOKUP($N47,Sheet3!$A$1:'Sheet3'!$K$222,MATCH("Challenge",Sheet3!$A$1:'Sheet3'!$K$1,0),FALSE),IFERROR(IF(VLOOKUP($N47,Sheet3!$A$1:'Sheet3'!$K$222,MATCH("Blue",Sheet3!$A$1:$K$1,0),FALSE)&gt;0,VLOOKUP($N47,Sheet3!$A$1:'Sheet3'!$K$222,MATCH("Blue",Sheet3!$A$1:$K$1,0),FALSE)*3,IF(VLOOKUP($N47,Sheet3!$A$1:'Sheet3'!$K$222,MATCH("Purple",Sheet3!$A$1:$K$1,0),FALSE)&gt;0,VLOOKUP($N47,Sheet3!$A$1:'Sheet3'!$K$222,MATCH("Purple",Sheet3!$A$1:$K$1,0),FALSE)*4,IF(VLOOKUP($N47,Sheet3!$A$1:'Sheet3'!$K$222,MATCH("Green",Sheet3!$A$1:$K$1,0),FALSE)&gt;0,VLOOKUP($N47,Sheet3!$A$1:'Sheet3'!$K$222,MATCH("Green",Sheet3!$A$1:$K$1,0),FALSE)*2,IF(VLOOKUP($N47,Sheet3!$A$1:'Sheet3'!$K$222,MATCH("White",Sheet3!$A$1:$K$1,0),FALSE)&gt;0,VLOOKUP($N47,Sheet3!$A$1:'Sheet3'!$K$222,MATCH("White",Sheet3!$A$1:$K$1,0),FALSE),IF(VLOOKUP($N47,Sheet3!$A$1:'Sheet3'!$K$222,MATCH("Yellow",Sheet3!$A$1:$K$1,0),FALSE)&gt;0,VLOOKUP($N47,Sheet3!$A$1:'Sheet3'!$K$222,MATCH("Yellow",Sheet3!$A$1:$K$1,0),FALSE)*5,0))))),0)),0)+IFERROR(IF(VLOOKUP($O47,Sheet3!$A$1:'Sheet3'!$K$222,MATCH("Challenge",Sheet3!$A$1:'Sheet3'!$K$1,0),FALSE)&gt;=1,IFERROR(IF(VLOOKUP($O47,Sheet3!$A$1:'Sheet3'!$K$222,MATCH("Blue",Sheet3!$A$1:$K$1,0),FALSE)&gt;0,VLOOKUP($O47,Sheet3!$A$1:'Sheet3'!$K$222,MATCH("Blue",Sheet3!$A$1:$K$1,0),FALSE)*3,IF(VLOOKUP($O47,Sheet3!$A$1:'Sheet3'!$K$222,MATCH("Purple",Sheet3!$A$1:$K$1,0),FALSE)&gt;0,VLOOKUP($O47,Sheet3!$A$1:'Sheet3'!$K$222,MATCH("Purple",Sheet3!$A$1:$K$1,0),FALSE)*4,IF(VLOOKUP($O47,Sheet3!$A$1:'Sheet3'!$K$222,MATCH("Green",Sheet3!$A$1:$K$1,0),FALSE)&gt;0,VLOOKUP($O47,Sheet3!$A$1:'Sheet3'!$K$222,MATCH("Green",Sheet3!$A$1:$K$1,0),FALSE)*2,IF(VLOOKUP($O47,Sheet3!$A$1:'Sheet3'!$K$222,MATCH("White",Sheet3!$A$1:$K$1,0),FALSE)&gt;0,VLOOKUP($O47,Sheet3!$A$1:'Sheet3'!$K$222,MATCH("White",Sheet3!$A$1:$K$1,0),FALSE),IF(VLOOKUP($O47,Sheet3!$A$1:'Sheet3'!$K$222,MATCH("Yellow",Sheet3!$A$1:$K$1,0),FALSE)&gt;0,VLOOKUP($O47,Sheet3!$A$1:'Sheet3'!$K$222,MATCH("Yellow",Sheet3!$A$1:$K$1,0),FALSE)*5,0))))),0)/VLOOKUP($O47,Sheet3!$A$1:'Sheet3'!$K$222,MATCH("Challenge",Sheet3!$A$1:'Sheet3'!$K$1,0),FALSE),IFERROR(IF(VLOOKUP($O47,Sheet3!$A$1:'Sheet3'!$K$222,MATCH("Blue",Sheet3!$A$1:$K$1,0),FALSE)&gt;0,VLOOKUP($O47,Sheet3!$A$1:'Sheet3'!$K$222,MATCH("Blue",Sheet3!$A$1:$K$1,0),FALSE)*3,IF(VLOOKUP($O47,Sheet3!$A$1:'Sheet3'!$K$222,MATCH("Purple",Sheet3!$A$1:$K$1,0),FALSE)&gt;0,VLOOKUP($O47,Sheet3!$A$1:'Sheet3'!$K$222,MATCH("Purple",Sheet3!$A$1:$K$1,0),FALSE)*4,IF(VLOOKUP($O47,Sheet3!$A$1:'Sheet3'!$K$222,MATCH("Green",Sheet3!$A$1:$K$1,0),FALSE)&gt;0,VLOOKUP($O47,Sheet3!$A$1:'Sheet3'!$K$222,MATCH("Green",Sheet3!$A$1:$K$1,0),FALSE)*2,IF(VLOOKUP($O47,Sheet3!$A$1:'Sheet3'!$K$222,MATCH("White",Sheet3!$A$1:$K$1,0),FALSE)&gt;0,VLOOKUP($O47,Sheet3!$A$1:'Sheet3'!$K$222,MATCH("White",Sheet3!$A$1:$K$1,0),FALSE),IF(VLOOKUP($O47,Sheet3!$A$1:'Sheet3'!$K$222,MATCH("Yellow",Sheet3!$A$1:$K$1,0),FALSE)&gt;0,VLOOKUP($O47,Sheet3!$A$1:'Sheet3'!$K$222,MATCH("Yellow",Sheet3!$A$1:$K$1,0),FALSE)*5,0))))),0)),0)</f>
        <v>0</v>
      </c>
      <c r="AH47">
        <f>VLOOKUP($D47,Sheet3!$A$1:'Sheet3'!$K$222,4,FALSE)</f>
        <v>0</v>
      </c>
      <c r="AI47">
        <f>VLOOKUP($D47,Sheet3!$A$1:'Sheet3'!$K$222,5,FALSE)</f>
        <v>0</v>
      </c>
    </row>
    <row r="48" spans="1:35" x14ac:dyDescent="0.25">
      <c r="A48" t="s">
        <v>120</v>
      </c>
      <c r="B48">
        <f>INDEX('Ingredients(Full)'!$A$1:$AA$180,MATCH(Score!$A48,'Ingredients(Full)'!$A$1:$A$180,0),MATCH(Score!B$1,'Ingredients(Full)'!$A$1:$AA$1,0))</f>
        <v>1</v>
      </c>
      <c r="C48">
        <f t="shared" si="1"/>
        <v>2</v>
      </c>
      <c r="D48" t="str">
        <f>IF(D$1&lt;=$B48,INDEX('Ingredients(Full)'!$A$1:$AA$180,MATCH(Score!$A48,'Ingredients(Full)'!$A$1:$A$180,0),MATCH(Score!D$1,'Ingredients(Full)'!$A$1:$AA$1,0)),"")</f>
        <v>Mk 2 TaggeCo Holo Lens</v>
      </c>
      <c r="E48" t="str">
        <f>IF(E$1&lt;=$B48,INDEX('Ingredients(Full)'!$A$1:$AA$140,MATCH(Score!$A48,'Ingredients(Full)'!$A$1:$A$140,0),MATCH(Score!E$1,'Ingredients(Full)'!$A$1:$AA$1,0)),"")</f>
        <v/>
      </c>
      <c r="F48" t="str">
        <f>IF(F$1&lt;=$B48,INDEX('Ingredients(Full)'!$A$1:$AA$140,MATCH(Score!$A48,'Ingredients(Full)'!$A$1:$A$140,0),MATCH(Score!F$1,'Ingredients(Full)'!$A$1:$AA$1,0)),"")</f>
        <v/>
      </c>
      <c r="G48" t="str">
        <f>IF(G$1&lt;=$B48,INDEX('Ingredients(Full)'!$A$1:$AA$140,MATCH(Score!$A48,'Ingredients(Full)'!$A$1:$A$140,0),MATCH(Score!G$1,'Ingredients(Full)'!$A$1:$AA$1,0)),"")</f>
        <v/>
      </c>
      <c r="H48" t="str">
        <f>IF(H$1&lt;=$B48,INDEX('Ingredients(Full)'!$A$1:$AA$140,MATCH(Score!$A48,'Ingredients(Full)'!$A$1:$A$140,0),MATCH(Score!H$1,'Ingredients(Full)'!$A$1:$AA$1,0)),"")</f>
        <v/>
      </c>
      <c r="I48" t="str">
        <f>IF(I$1&lt;=$B48,INDEX('Ingredients(Full)'!$A$1:$AA$140,MATCH(Score!$A48,'Ingredients(Full)'!$A$1:$A$140,0),MATCH(Score!I$1,'Ingredients(Full)'!$A$1:$AA$1,0)),"")</f>
        <v/>
      </c>
      <c r="J48" t="str">
        <f>IF(J$1&lt;=$B48,INDEX('Ingredients(Full)'!$A$1:$AA$140,MATCH(Score!$A48,'Ingredients(Full)'!$A$1:$A$140,0),MATCH(Score!J$1,'Ingredients(Full)'!$A$1:$AA$1,0)),"")</f>
        <v/>
      </c>
      <c r="K48" t="str">
        <f>IF(K$1&lt;=$B48,INDEX('Ingredients(Full)'!$A$1:$AA$140,MATCH(Score!$A48,'Ingredients(Full)'!$A$1:$A$140,0),MATCH(Score!K$1,'Ingredients(Full)'!$A$1:$AA$1,0)),"")</f>
        <v/>
      </c>
      <c r="L48" t="str">
        <f>IF(L$1&lt;=$B48,INDEX('Ingredients(Full)'!$A$1:$AA$140,MATCH(Score!$A48,'Ingredients(Full)'!$A$1:$A$140,0),MATCH(Score!L$1,'Ingredients(Full)'!$A$1:$AA$1,0)),"")</f>
        <v/>
      </c>
      <c r="M48" t="str">
        <f>IF(M$1&lt;=$B48,INDEX('Ingredients(Full)'!$A$1:$AA$140,MATCH(Score!$A48,'Ingredients(Full)'!$A$1:$A$140,0),MATCH(Score!M$1,'Ingredients(Full)'!$A$1:$AA$1,0)),"")</f>
        <v/>
      </c>
      <c r="N48" t="str">
        <f>IF(N$1&lt;=$B48,INDEX('Ingredients(Full)'!$A$1:$AA$140,MATCH(Score!$A48,'Ingredients(Full)'!$A$1:$A$140,0),MATCH(Score!N$1,'Ingredients(Full)'!$A$1:$AA$1,0)),"")</f>
        <v/>
      </c>
      <c r="O48" t="str">
        <f>IF(O$1&lt;=$B48,INDEX('Ingredients(Full)'!$A$1:$AA$140,MATCH(Score!$A48,'Ingredients(Full)'!$A$1:$A$140,0),MATCH(Score!O$1,'Ingredients(Full)'!$A$1:$AA$1,0)),"")</f>
        <v/>
      </c>
      <c r="P48">
        <f>IF(VALUE(RIGHT(P$1,LEN(P$1)-1))&lt;=$B48,INDEX('Ingredients(Full)'!$A$1:$AA$140,MATCH(Score!$A48,'Ingredients(Full)'!$A$1:$A$140,0),MATCH(Score!P$1,'Ingredients(Full)'!$A$1:$AA$1,0)),"")</f>
        <v>1</v>
      </c>
      <c r="Q48" t="str">
        <f>IF(VALUE(RIGHT(Q$1,LEN(Q$1)-1))&lt;=$B48,INDEX('Ingredients(Full)'!$A$1:$AA$140,MATCH(Score!$A48,'Ingredients(Full)'!$A$1:$A$140,0),MATCH(Score!Q$1,'Ingredients(Full)'!$A$1:$AA$1,0)),"")</f>
        <v/>
      </c>
      <c r="R48" t="str">
        <f>IF(VALUE(RIGHT(R$1,LEN(R$1)-1))&lt;=$B48,INDEX('Ingredients(Full)'!$A$1:$AA$140,MATCH(Score!$A48,'Ingredients(Full)'!$A$1:$A$140,0),MATCH(Score!R$1,'Ingredients(Full)'!$A$1:$AA$1,0)),"")</f>
        <v/>
      </c>
      <c r="S48" t="str">
        <f>IF(VALUE(RIGHT(S$1,LEN(S$1)-1))&lt;=$B48,INDEX('Ingredients(Full)'!$A$1:$AA$140,MATCH(Score!$A48,'Ingredients(Full)'!$A$1:$A$140,0),MATCH(Score!S$1,'Ingredients(Full)'!$A$1:$AA$1,0)),"")</f>
        <v/>
      </c>
      <c r="T48" t="str">
        <f>IF(VALUE(RIGHT(T$1,LEN(T$1)-1))&lt;=$B48,INDEX('Ingredients(Full)'!$A$1:$AA$140,MATCH(Score!$A48,'Ingredients(Full)'!$A$1:$A$140,0),MATCH(Score!T$1,'Ingredients(Full)'!$A$1:$AA$1,0)),"")</f>
        <v/>
      </c>
      <c r="U48" t="str">
        <f>IF(VALUE(RIGHT(U$1,LEN(U$1)-1))&lt;=$B48,INDEX('Ingredients(Full)'!$A$1:$AA$140,MATCH(Score!$A48,'Ingredients(Full)'!$A$1:$A$140,0),MATCH(Score!U$1,'Ingredients(Full)'!$A$1:$AA$1,0)),"")</f>
        <v/>
      </c>
      <c r="V48" t="str">
        <f>IF(VALUE(RIGHT(V$1,LEN(V$1)-1))&lt;=$B48,INDEX('Ingredients(Full)'!$A$1:$AA$140,MATCH(Score!$A48,'Ingredients(Full)'!$A$1:$A$140,0),MATCH(Score!V$1,'Ingredients(Full)'!$A$1:$AA$1,0)),"")</f>
        <v/>
      </c>
      <c r="W48" t="str">
        <f>IF(VALUE(RIGHT(W$1,LEN(W$1)-1))&lt;=$B48,INDEX('Ingredients(Full)'!$A$1:$AA$140,MATCH(Score!$A48,'Ingredients(Full)'!$A$1:$A$140,0),MATCH(Score!W$1,'Ingredients(Full)'!$A$1:$AA$1,0)),"")</f>
        <v/>
      </c>
      <c r="X48" t="str">
        <f>IF(VALUE(RIGHT(X$1,LEN(X$1)-1))&lt;=$B48,INDEX('Ingredients(Full)'!$A$1:$AA$140,MATCH(Score!$A48,'Ingredients(Full)'!$A$1:$A$140,0),MATCH(Score!X$1,'Ingredients(Full)'!$A$1:$AA$1,0)),"")</f>
        <v/>
      </c>
      <c r="Y48" t="str">
        <f>IF(VALUE(RIGHT(Y$1,LEN(Y$1)-1))&lt;=$B48,INDEX('Ingredients(Full)'!$A$1:$AA$140,MATCH(Score!$A48,'Ingredients(Full)'!$A$1:$A$140,0),MATCH(Score!Y$1,'Ingredients(Full)'!$A$1:$AA$1,0)),"")</f>
        <v/>
      </c>
      <c r="Z48" t="str">
        <f>IF(VALUE(RIGHT(Z$1,LEN(Z$1)-1))&lt;=$B48,INDEX('Ingredients(Full)'!$A$1:$AA$140,MATCH(Score!$A48,'Ingredients(Full)'!$A$1:$A$140,0),MATCH(Score!Z$1,'Ingredients(Full)'!$A$1:$AA$1,0)),"")</f>
        <v/>
      </c>
      <c r="AA48" t="str">
        <f>IF(VALUE(RIGHT(AA$1,LEN(AA$1)-1))&lt;=$B48,INDEX('Ingredients(Full)'!$A$1:$AA$140,MATCH(Score!$A48,'Ingredients(Full)'!$A$1:$A$140,0),MATCH(Score!AA$1,'Ingredients(Full)'!$A$1:$AA$1,0)),"")</f>
        <v/>
      </c>
      <c r="AB48">
        <f>IFERROR(IF(VLOOKUP($D48,Sheet3!$A$1:'Sheet3'!$K$222,MATCH("Challenge",Sheet3!$A$1:'Sheet3'!$K$1,0),FALSE)&gt;=1,IFERROR(IF(VLOOKUP($D48,Sheet3!$A$1:'Sheet3'!$K$222,MATCH("Blue",Sheet3!$A$1:$K$1,0),FALSE)&gt;0,VLOOKUP($D48,Sheet3!$A$1:'Sheet3'!$K$222,MATCH("Blue",Sheet3!$A$1:$K$1,0),FALSE)*3,IF(VLOOKUP($D48,Sheet3!$A$1:'Sheet3'!$K$222,MATCH("Purple",Sheet3!$A$1:$K$1,0),FALSE)&gt;0,VLOOKUP($D48,Sheet3!$A$1:'Sheet3'!$K$222,MATCH("Purple",Sheet3!$A$1:$K$1,0),FALSE)*4,IF(VLOOKUP($D48,Sheet3!$A$1:'Sheet3'!$K$222,MATCH("Green",Sheet3!$A$1:$K$1,0),FALSE)&gt;0,VLOOKUP($D48,Sheet3!$A$1:'Sheet3'!$K$222,MATCH("Green",Sheet3!$A$1:$K$1,0),FALSE)*2,IF(VLOOKUP($D48,Sheet3!$A$1:'Sheet3'!$K$222,MATCH("White",Sheet3!$A$1:$K$1,0),FALSE)&gt;0,VLOOKUP($D48,Sheet3!$A$1:'Sheet3'!$K$222,MATCH("White",Sheet3!$A$1:$K$1,0),FALSE),IF(VLOOKUP($D48,Sheet3!$A$1:'Sheet3'!$K$222,MATCH("Yellow",Sheet3!$A$1:$K$1,0),FALSE)&gt;0,VLOOKUP($D48,Sheet3!$A$1:'Sheet3'!$K$222,MATCH("Yellow",Sheet3!$A$1:$K$1,0),FALSE)*2.5,0))))),0)/VLOOKUP($D48,Sheet3!$A$1:'Sheet3'!$K$222,MATCH("Challenge",Sheet3!$A$1:'Sheet3'!$K$1,0),FALSE),IFERROR(IF(VLOOKUP($D48,Sheet3!$A$1:'Sheet3'!$K$222,MATCH("Blue",Sheet3!$A$1:$K$1,0),FALSE)&gt;0,VLOOKUP($D48,Sheet3!$A$1:'Sheet3'!$K$222,MATCH("Blue",Sheet3!$A$1:$K$1,0),FALSE)*3,IF(VLOOKUP($D48,Sheet3!$A$1:'Sheet3'!$K$222,MATCH("Purple",Sheet3!$A$1:$K$1,0),FALSE)&gt;0,VLOOKUP($D48,Sheet3!$A$1:'Sheet3'!$K$222,MATCH("Purple",Sheet3!$A$1:$K$1,0),FALSE)*4,IF(VLOOKUP($D48,Sheet3!$A$1:'Sheet3'!$K$222,MATCH("Green",Sheet3!$A$1:$K$1,0),FALSE)&gt;0,VLOOKUP($D48,Sheet3!$A$1:'Sheet3'!$K$222,MATCH("Green",Sheet3!$A$1:$K$1,0),FALSE)*2,IF(VLOOKUP($D48,Sheet3!$A$1:'Sheet3'!$K$222,MATCH("White",Sheet3!$A$1:$K$1,0),FALSE)&gt;0,VLOOKUP($D48,Sheet3!$A$1:'Sheet3'!$K$222,MATCH("White",Sheet3!$A$1:$K$1,0),FALSE),IF(VLOOKUP($D48,Sheet3!$A$1:'Sheet3'!$K$222,MATCH("Yellow",Sheet3!$A$1:$K$1,0),FALSE)&gt;0,VLOOKUP($D48,Sheet3!$A$1:'Sheet3'!$K$222,MATCH("Yellow",Sheet3!$A$1:$K$1,0),FALSE)*2.5,0))))),0)),0)+IFERROR(IF(VLOOKUP($E48,Sheet3!$A$1:'Sheet3'!$K$222,MATCH("Challenge",Sheet3!$A$1:'Sheet3'!$K$1,0),FALSE)&gt;=1,IFERROR(IF(VLOOKUP($E48,Sheet3!$A$1:'Sheet3'!$K$222,MATCH("Blue",Sheet3!$A$1:$K$1,0),FALSE)&gt;0,VLOOKUP($E48,Sheet3!$A$1:'Sheet3'!$K$222,MATCH("Blue",Sheet3!$A$1:$K$1,0),FALSE)*3,IF(VLOOKUP($E48,Sheet3!$A$1:'Sheet3'!$K$222,MATCH("Purple",Sheet3!$A$1:$K$1,0),FALSE)&gt;0,VLOOKUP($E48,Sheet3!$A$1:'Sheet3'!$K$222,MATCH("Purple",Sheet3!$A$1:$K$1,0),FALSE)*4,IF(VLOOKUP($E48,Sheet3!$A$1:'Sheet3'!$K$222,MATCH("Green",Sheet3!$A$1:$K$1,0),FALSE)&gt;0,VLOOKUP($E48,Sheet3!$A$1:'Sheet3'!$K$222,MATCH("Green",Sheet3!$A$1:$K$1,0),FALSE)*2,IF(VLOOKUP($E48,Sheet3!$A$1:'Sheet3'!$K$222,MATCH("White",Sheet3!$A$1:$K$1,0),FALSE)&gt;0,VLOOKUP($E48,Sheet3!$A$1:'Sheet3'!$K$222,MATCH("White",Sheet3!$A$1:$K$1,0),FALSE),IF(VLOOKUP($E48,Sheet3!$A$1:'Sheet3'!$K$222,MATCH("Yellow",Sheet3!$A$1:$K$1,0),FALSE)&gt;0,VLOOKUP($E48,Sheet3!$A$1:'Sheet3'!$K$222,MATCH("Yellow",Sheet3!$A$1:$K$1,0),FALSE)*2.5,0))))),0)/VLOOKUP($E48,Sheet3!$A$1:'Sheet3'!$K$222,MATCH("Challenge",Sheet3!$A$1:'Sheet3'!$K$1,0),FALSE),IFERROR(IF(VLOOKUP($E48,Sheet3!$A$1:'Sheet3'!$K$222,MATCH("Blue",Sheet3!$A$1:$K$1,0),FALSE)&gt;0,VLOOKUP($E48,Sheet3!$A$1:'Sheet3'!$K$222,MATCH("Blue",Sheet3!$A$1:$K$1,0),FALSE)*3,IF(VLOOKUP($E48,Sheet3!$A$1:'Sheet3'!$K$222,MATCH("Purple",Sheet3!$A$1:$K$1,0),FALSE)&gt;0,VLOOKUP($E48,Sheet3!$A$1:'Sheet3'!$K$222,MATCH("Purple",Sheet3!$A$1:$K$1,0),FALSE)*4,IF(VLOOKUP($E48,Sheet3!$A$1:'Sheet3'!$K$222,MATCH("Green",Sheet3!$A$1:$K$1,0),FALSE)&gt;0,VLOOKUP($E48,Sheet3!$A$1:'Sheet3'!$K$222,MATCH("Green",Sheet3!$A$1:$K$1,0),FALSE)*2,IF(VLOOKUP($E48,Sheet3!$A$1:'Sheet3'!$K$222,MATCH("White",Sheet3!$A$1:$K$1,0),FALSE)&gt;0,VLOOKUP($E48,Sheet3!$A$1:'Sheet3'!$K$222,MATCH("White",Sheet3!$A$1:$K$1,0),FALSE),IF(VLOOKUP($E48,Sheet3!$A$1:'Sheet3'!$K$222,MATCH("Yellow",Sheet3!$A$1:$K$1,0),FALSE)&gt;0,VLOOKUP($E48,Sheet3!$A$1:'Sheet3'!$K$222,MATCH("Yellow",Sheet3!$A$1:$K$1,0),FALSE)*2.5,0))))),0)),0)</f>
        <v>2</v>
      </c>
      <c r="AC48">
        <f>IFERROR(IF(VLOOKUP($F48,Sheet3!$A$1:'Sheet3'!$K$222,MATCH("Challenge",Sheet3!$A$1:'Sheet3'!$K$1,0),FALSE)&gt;=1,IFERROR(IF(VLOOKUP($F48,Sheet3!$A$1:'Sheet3'!$K$222,MATCH("Blue",Sheet3!$A$1:$K$1,0),FALSE)&gt;0,VLOOKUP($F48,Sheet3!$A$1:'Sheet3'!$K$222,MATCH("Blue",Sheet3!$A$1:$K$1,0),FALSE)*3,IF(VLOOKUP($F48,Sheet3!$A$1:'Sheet3'!$K$222,MATCH("Purple",Sheet3!$A$1:$K$1,0),FALSE)&gt;0,VLOOKUP($F48,Sheet3!$A$1:'Sheet3'!$K$222,MATCH("Purple",Sheet3!$A$1:$K$1,0),FALSE)*4,IF(VLOOKUP($F48,Sheet3!$A$1:'Sheet3'!$K$222,MATCH("Green",Sheet3!$A$1:$K$1,0),FALSE)&gt;0,VLOOKUP($F48,Sheet3!$A$1:'Sheet3'!$K$222,MATCH("Green",Sheet3!$A$1:$K$1,0),FALSE)*2,IF(VLOOKUP($F48,Sheet3!$A$1:'Sheet3'!$K$222,MATCH("White",Sheet3!$A$1:$K$1,0),FALSE)&gt;0,VLOOKUP($F48,Sheet3!$A$1:'Sheet3'!$K$222,MATCH("White",Sheet3!$A$1:$K$1,0),FALSE),IF(VLOOKUP($F48,Sheet3!$A$1:'Sheet3'!$K$222,MATCH("Yellow",Sheet3!$A$1:$K$1,0),FALSE)&gt;0,VLOOKUP($F48,Sheet3!$A$1:'Sheet3'!$K$222,MATCH("Yellow",Sheet3!$A$1:$K$1,0),FALSE)*5,0))))),0)/VLOOKUP($F48,Sheet3!$A$1:'Sheet3'!$K$222,MATCH("Challenge",Sheet3!$A$1:'Sheet3'!$K$1,0),FALSE),IFERROR(IF(VLOOKUP($F48,Sheet3!$A$1:'Sheet3'!$K$222,MATCH("Blue",Sheet3!$A$1:$K$1,0),FALSE)&gt;0,VLOOKUP($F48,Sheet3!$A$1:'Sheet3'!$K$222,MATCH("Blue",Sheet3!$A$1:$K$1,0),FALSE)*3,IF(VLOOKUP($F48,Sheet3!$A$1:'Sheet3'!$K$222,MATCH("Purple",Sheet3!$A$1:$K$1,0),FALSE)&gt;0,VLOOKUP($F48,Sheet3!$A$1:'Sheet3'!$K$222,MATCH("Purple",Sheet3!$A$1:$K$1,0),FALSE)*4,IF(VLOOKUP($F48,Sheet3!$A$1:'Sheet3'!$K$222,MATCH("Green",Sheet3!$A$1:$K$1,0),FALSE)&gt;0,VLOOKUP($F48,Sheet3!$A$1:'Sheet3'!$K$222,MATCH("Green",Sheet3!$A$1:$K$1,0),FALSE)*2,IF(VLOOKUP($F48,Sheet3!$A$1:'Sheet3'!$K$222,MATCH("White",Sheet3!$A$1:$K$1,0),FALSE)&gt;0,VLOOKUP($F48,Sheet3!$A$1:'Sheet3'!$K$222,MATCH("White",Sheet3!$A$1:$K$1,0),FALSE),IF(VLOOKUP($F48,Sheet3!$A$1:'Sheet3'!$K$222,MATCH("Yellow",Sheet3!$A$1:$K$1,0),FALSE)&gt;0,VLOOKUP($F48,Sheet3!$A$1:'Sheet3'!$K$222,MATCH("Yellow",Sheet3!$A$1:$K$1,0),FALSE)*5,0))))),0)),0)+IFERROR(IF(VLOOKUP($G48,Sheet3!$A$1:'Sheet3'!$K$222,MATCH("Challenge",Sheet3!$A$1:'Sheet3'!$K$1,0),FALSE)&gt;=1,IFERROR(IF(VLOOKUP($G48,Sheet3!$A$1:'Sheet3'!$K$222,MATCH("Blue",Sheet3!$A$1:$K$1,0),FALSE)&gt;0,VLOOKUP($G48,Sheet3!$A$1:'Sheet3'!$K$222,MATCH("Blue",Sheet3!$A$1:$K$1,0),FALSE)*3,IF(VLOOKUP($G48,Sheet3!$A$1:'Sheet3'!$K$222,MATCH("Purple",Sheet3!$A$1:$K$1,0),FALSE)&gt;0,VLOOKUP($G48,Sheet3!$A$1:'Sheet3'!$K$222,MATCH("Purple",Sheet3!$A$1:$K$1,0),FALSE)*4,IF(VLOOKUP($G48,Sheet3!$A$1:'Sheet3'!$K$222,MATCH("Green",Sheet3!$A$1:$K$1,0),FALSE)&gt;0,VLOOKUP($G48,Sheet3!$A$1:'Sheet3'!$K$222,MATCH("Green",Sheet3!$A$1:$K$1,0),FALSE)*2,IF(VLOOKUP($G48,Sheet3!$A$1:'Sheet3'!$K$222,MATCH("White",Sheet3!$A$1:$K$1,0),FALSE)&gt;0,VLOOKUP($G48,Sheet3!$A$1:'Sheet3'!$K$222,MATCH("White",Sheet3!$A$1:$K$1,0),FALSE),IF(VLOOKUP($G48,Sheet3!$A$1:'Sheet3'!$K$222,MATCH("Yellow",Sheet3!$A$1:$K$1,0),FALSE)&gt;0,VLOOKUP($G48,Sheet3!$A$1:'Sheet3'!$K$222,MATCH("Yellow",Sheet3!$A$1:$K$1,0),FALSE)*5,0))))),0)/VLOOKUP($G48,Sheet3!$A$1:'Sheet3'!$K$222,MATCH("Challenge",Sheet3!$A$1:'Sheet3'!$K$1,0),FALSE),IFERROR(IF(VLOOKUP($G48,Sheet3!$A$1:'Sheet3'!$K$222,MATCH("Blue",Sheet3!$A$1:$K$1,0),FALSE)&gt;0,VLOOKUP($G48,Sheet3!$A$1:'Sheet3'!$K$222,MATCH("Blue",Sheet3!$A$1:$K$1,0),FALSE)*3,IF(VLOOKUP($G48,Sheet3!$A$1:'Sheet3'!$K$222,MATCH("Purple",Sheet3!$A$1:$K$1,0),FALSE)&gt;0,VLOOKUP($G48,Sheet3!$A$1:'Sheet3'!$K$222,MATCH("Purple",Sheet3!$A$1:$K$1,0),FALSE)*4,IF(VLOOKUP($G48,Sheet3!$A$1:'Sheet3'!$K$222,MATCH("Green",Sheet3!$A$1:$K$1,0),FALSE)&gt;0,VLOOKUP($G48,Sheet3!$A$1:'Sheet3'!$K$222,MATCH("Green",Sheet3!$A$1:$K$1,0),FALSE)*2,IF(VLOOKUP($G48,Sheet3!$A$1:'Sheet3'!$K$222,MATCH("White",Sheet3!$A$1:$K$1,0),FALSE)&gt;0,VLOOKUP($G48,Sheet3!$A$1:'Sheet3'!$K$222,MATCH("White",Sheet3!$A$1:$K$1,0),FALSE),IF(VLOOKUP($G48,Sheet3!$A$1:'Sheet3'!$K$222,MATCH("Yellow",Sheet3!$A$1:$K$1,0),FALSE)&gt;0,VLOOKUP($G48,Sheet3!$A$1:'Sheet3'!$K$222,MATCH("Yellow",Sheet3!$A$1:$K$1,0),FALSE)*5,0))))),0)),0)</f>
        <v>0</v>
      </c>
      <c r="AD48">
        <f>IFERROR(IF(VLOOKUP($H48,Sheet3!$A$1:'Sheet3'!$K$222,MATCH("Challenge",Sheet3!$A$1:'Sheet3'!$K$1,0),FALSE)&gt;=1,IFERROR(IF(VLOOKUP($H48,Sheet3!$A$1:'Sheet3'!$K$222,MATCH("Blue",Sheet3!$A$1:$K$1,0),FALSE)&gt;0,VLOOKUP($H48,Sheet3!$A$1:'Sheet3'!$K$222,MATCH("Blue",Sheet3!$A$1:$K$1,0),FALSE)*3,IF(VLOOKUP($H48,Sheet3!$A$1:'Sheet3'!$K$222,MATCH("Purple",Sheet3!$A$1:$K$1,0),FALSE)&gt;0,VLOOKUP($H48,Sheet3!$A$1:'Sheet3'!$K$222,MATCH("Purple",Sheet3!$A$1:$K$1,0),FALSE)*4,IF(VLOOKUP($H48,Sheet3!$A$1:'Sheet3'!$K$222,MATCH("Green",Sheet3!$A$1:$K$1,0),FALSE)&gt;0,VLOOKUP($H48,Sheet3!$A$1:'Sheet3'!$K$222,MATCH("Green",Sheet3!$A$1:$K$1,0),FALSE)*2,IF(VLOOKUP($H48,Sheet3!$A$1:'Sheet3'!$K$222,MATCH("White",Sheet3!$A$1:$K$1,0),FALSE)&gt;0,VLOOKUP($H48,Sheet3!$A$1:'Sheet3'!$K$222,MATCH("White",Sheet3!$A$1:$K$1,0),FALSE),IF(VLOOKUP($H48,Sheet3!$A$1:'Sheet3'!$K$222,MATCH("Yellow",Sheet3!$A$1:$K$1,0),FALSE)&gt;0,VLOOKUP($H48,Sheet3!$A$1:'Sheet3'!$K$222,MATCH("Yellow",Sheet3!$A$1:$K$1,0),FALSE)*5,0))))),0)/VLOOKUP($H48,Sheet3!$A$1:'Sheet3'!$K$222,MATCH("Challenge",Sheet3!$A$1:'Sheet3'!$K$1,0),FALSE),IFERROR(IF(VLOOKUP($H48,Sheet3!$A$1:'Sheet3'!$K$222,MATCH("Blue",Sheet3!$A$1:$K$1,0),FALSE)&gt;0,VLOOKUP($H48,Sheet3!$A$1:'Sheet3'!$K$222,MATCH("Blue",Sheet3!$A$1:$K$1,0),FALSE)*3,IF(VLOOKUP($H48,Sheet3!$A$1:'Sheet3'!$K$222,MATCH("Purple",Sheet3!$A$1:$K$1,0),FALSE)&gt;0,VLOOKUP($H48,Sheet3!$A$1:'Sheet3'!$K$222,MATCH("Purple",Sheet3!$A$1:$K$1,0),FALSE)*4,IF(VLOOKUP($H48,Sheet3!$A$1:'Sheet3'!$K$222,MATCH("Green",Sheet3!$A$1:$K$1,0),FALSE)&gt;0,VLOOKUP($H48,Sheet3!$A$1:'Sheet3'!$K$222,MATCH("Green",Sheet3!$A$1:$K$1,0),FALSE)*2,IF(VLOOKUP($H48,Sheet3!$A$1:'Sheet3'!$K$222,MATCH("White",Sheet3!$A$1:$K$1,0),FALSE)&gt;0,VLOOKUP($H48,Sheet3!$A$1:'Sheet3'!$K$222,MATCH("White",Sheet3!$A$1:$K$1,0),FALSE),IF(VLOOKUP($H48,Sheet3!$A$1:'Sheet3'!$K$222,MATCH("Yellow",Sheet3!$A$1:$K$1,0),FALSE)&gt;0,VLOOKUP($H48,Sheet3!$A$1:'Sheet3'!$K$222,MATCH("Yellow",Sheet3!$A$1:$K$1,0),FALSE)*5,0))))),0)),0)+IFERROR(IF(VLOOKUP($I48,Sheet3!$A$1:'Sheet3'!$K$222,MATCH("Challenge",Sheet3!$A$1:'Sheet3'!$K$1,0),FALSE)&gt;=1,IFERROR(IF(VLOOKUP($I48,Sheet3!$A$1:'Sheet3'!$K$222,MATCH("Blue",Sheet3!$A$1:$K$1,0),FALSE)&gt;0,VLOOKUP($I48,Sheet3!$A$1:'Sheet3'!$K$222,MATCH("Blue",Sheet3!$A$1:$K$1,0),FALSE)*3,IF(VLOOKUP($I48,Sheet3!$A$1:'Sheet3'!$K$222,MATCH("Purple",Sheet3!$A$1:$K$1,0),FALSE)&gt;0,VLOOKUP($I48,Sheet3!$A$1:'Sheet3'!$K$222,MATCH("Purple",Sheet3!$A$1:$K$1,0),FALSE)*4,IF(VLOOKUP($I48,Sheet3!$A$1:'Sheet3'!$K$222,MATCH("Green",Sheet3!$A$1:$K$1,0),FALSE)&gt;0,VLOOKUP($I48,Sheet3!$A$1:'Sheet3'!$K$222,MATCH("Green",Sheet3!$A$1:$K$1,0),FALSE)*2,IF(VLOOKUP($I48,Sheet3!$A$1:'Sheet3'!$K$222,MATCH("White",Sheet3!$A$1:$K$1,0),FALSE)&gt;0,VLOOKUP($I48,Sheet3!$A$1:'Sheet3'!$K$222,MATCH("White",Sheet3!$A$1:$K$1,0),FALSE),IF(VLOOKUP($I48,Sheet3!$A$1:'Sheet3'!$K$222,MATCH("Yellow",Sheet3!$A$1:$K$1,0),FALSE)&gt;0,VLOOKUP($I48,Sheet3!$A$1:'Sheet3'!$K$222,MATCH("Yellow",Sheet3!$A$1:$K$1,0),FALSE)*5,0))))),0)/VLOOKUP($I48,Sheet3!$A$1:'Sheet3'!$K$222,MATCH("Challenge",Sheet3!$A$1:'Sheet3'!$K$1,0),FALSE),IFERROR(IF(VLOOKUP($I48,Sheet3!$A$1:'Sheet3'!$K$222,MATCH("Blue",Sheet3!$A$1:$K$1,0),FALSE)&gt;0,VLOOKUP($I48,Sheet3!$A$1:'Sheet3'!$K$222,MATCH("Blue",Sheet3!$A$1:$K$1,0),FALSE)*3,IF(VLOOKUP($I48,Sheet3!$A$1:'Sheet3'!$K$222,MATCH("Purple",Sheet3!$A$1:$K$1,0),FALSE)&gt;0,VLOOKUP($I48,Sheet3!$A$1:'Sheet3'!$K$222,MATCH("Purple",Sheet3!$A$1:$K$1,0),FALSE)*4,IF(VLOOKUP($I48,Sheet3!$A$1:'Sheet3'!$K$222,MATCH("Green",Sheet3!$A$1:$K$1,0),FALSE)&gt;0,VLOOKUP($I48,Sheet3!$A$1:'Sheet3'!$K$222,MATCH("Green",Sheet3!$A$1:$K$1,0),FALSE)*2,IF(VLOOKUP($I48,Sheet3!$A$1:'Sheet3'!$K$222,MATCH("White",Sheet3!$A$1:$K$1,0),FALSE)&gt;0,VLOOKUP($I48,Sheet3!$A$1:'Sheet3'!$K$222,MATCH("White",Sheet3!$A$1:$K$1,0),FALSE),IF(VLOOKUP($I48,Sheet3!$A$1:'Sheet3'!$K$222,MATCH("Yellow",Sheet3!$A$1:$K$1,0),FALSE)&gt;0,VLOOKUP($I48,Sheet3!$A$1:'Sheet3'!$K$222,MATCH("Yellow",Sheet3!$A$1:$K$1,0),FALSE)*5,0))))),0)),0)</f>
        <v>0</v>
      </c>
      <c r="AE48">
        <f>IFERROR(IF(VLOOKUP($J48,Sheet3!$A$1:'Sheet3'!$K$222,MATCH("Challenge",Sheet3!$A$1:'Sheet3'!$K$1,0),FALSE)&gt;=1,IFERROR(IF(VLOOKUP($J48,Sheet3!$A$1:'Sheet3'!$K$222,MATCH("Blue",Sheet3!$A$1:$K$1,0),FALSE)&gt;0,VLOOKUP($J48,Sheet3!$A$1:'Sheet3'!$K$222,MATCH("Blue",Sheet3!$A$1:$K$1,0),FALSE)*3,IF(VLOOKUP($J48,Sheet3!$A$1:'Sheet3'!$K$222,MATCH("Purple",Sheet3!$A$1:$K$1,0),FALSE)&gt;0,VLOOKUP($J48,Sheet3!$A$1:'Sheet3'!$K$222,MATCH("Purple",Sheet3!$A$1:$K$1,0),FALSE)*4,IF(VLOOKUP($J48,Sheet3!$A$1:'Sheet3'!$K$222,MATCH("Green",Sheet3!$A$1:$K$1,0),FALSE)&gt;0,VLOOKUP($J48,Sheet3!$A$1:'Sheet3'!$K$222,MATCH("Green",Sheet3!$A$1:$K$1,0),FALSE)*2,IF(VLOOKUP($J48,Sheet3!$A$1:'Sheet3'!$K$222,MATCH("White",Sheet3!$A$1:$K$1,0),FALSE)&gt;0,VLOOKUP($J48,Sheet3!$A$1:'Sheet3'!$K$222,MATCH("White",Sheet3!$A$1:$K$1,0),FALSE),IF(VLOOKUP($J48,Sheet3!$A$1:'Sheet3'!$K$222,MATCH("Yellow",Sheet3!$A$1:$K$1,0),FALSE)&gt;0,VLOOKUP($J48,Sheet3!$A$1:'Sheet3'!$K$222,MATCH("Yellow",Sheet3!$A$1:$K$1,0),FALSE)*5,0))))),0)/VLOOKUP($J48,Sheet3!$A$1:'Sheet3'!$K$222,MATCH("Challenge",Sheet3!$A$1:'Sheet3'!$K$1,0),FALSE),IFERROR(IF(VLOOKUP($J48,Sheet3!$A$1:'Sheet3'!$K$222,MATCH("Blue",Sheet3!$A$1:$K$1,0),FALSE)&gt;0,VLOOKUP($J48,Sheet3!$A$1:'Sheet3'!$K$222,MATCH("Blue",Sheet3!$A$1:$K$1,0),FALSE)*3,IF(VLOOKUP($J48,Sheet3!$A$1:'Sheet3'!$K$222,MATCH("Purple",Sheet3!$A$1:$K$1,0),FALSE)&gt;0,VLOOKUP($J48,Sheet3!$A$1:'Sheet3'!$K$222,MATCH("Purple",Sheet3!$A$1:$K$1,0),FALSE)*4,IF(VLOOKUP($J48,Sheet3!$A$1:'Sheet3'!$K$222,MATCH("Green",Sheet3!$A$1:$K$1,0),FALSE)&gt;0,VLOOKUP($J48,Sheet3!$A$1:'Sheet3'!$K$222,MATCH("Green",Sheet3!$A$1:$K$1,0),FALSE)*2,IF(VLOOKUP($J48,Sheet3!$A$1:'Sheet3'!$K$222,MATCH("White",Sheet3!$A$1:$K$1,0),FALSE)&gt;0,VLOOKUP($J48,Sheet3!$A$1:'Sheet3'!$K$222,MATCH("White",Sheet3!$A$1:$K$1,0),FALSE),IF(VLOOKUP($J48,Sheet3!$A$1:'Sheet3'!$K$222,MATCH("Yellow",Sheet3!$A$1:$K$1,0),FALSE)&gt;0,VLOOKUP($J48,Sheet3!$A$1:'Sheet3'!$K$222,MATCH("Yellow",Sheet3!$A$1:$K$1,0),FALSE)*5,0))))),0)),0)+IFERROR(IF(VLOOKUP($K48,Sheet3!$A$1:'Sheet3'!$K$222,MATCH("Challenge",Sheet3!$A$1:'Sheet3'!$K$1,0),FALSE)&gt;=1,IFERROR(IF(VLOOKUP($K48,Sheet3!$A$1:'Sheet3'!$K$222,MATCH("Blue",Sheet3!$A$1:$K$1,0),FALSE)&gt;0,VLOOKUP($K48,Sheet3!$A$1:'Sheet3'!$K$222,MATCH("Blue",Sheet3!$A$1:$K$1,0),FALSE)*3,IF(VLOOKUP($K48,Sheet3!$A$1:'Sheet3'!$K$222,MATCH("Purple",Sheet3!$A$1:$K$1,0),FALSE)&gt;0,VLOOKUP($K48,Sheet3!$A$1:'Sheet3'!$K$222,MATCH("Purple",Sheet3!$A$1:$K$1,0),FALSE)*4,IF(VLOOKUP($K48,Sheet3!$A$1:'Sheet3'!$K$222,MATCH("Green",Sheet3!$A$1:$K$1,0),FALSE)&gt;0,VLOOKUP($K48,Sheet3!$A$1:'Sheet3'!$K$222,MATCH("Green",Sheet3!$A$1:$K$1,0),FALSE)*2,IF(VLOOKUP($K48,Sheet3!$A$1:'Sheet3'!$K$222,MATCH("White",Sheet3!$A$1:$K$1,0),FALSE)&gt;0,VLOOKUP($K48,Sheet3!$A$1:'Sheet3'!$K$222,MATCH("White",Sheet3!$A$1:$K$1,0),FALSE),IF(VLOOKUP($K48,Sheet3!$A$1:'Sheet3'!$K$222,MATCH("Yellow",Sheet3!$A$1:$K$1,0),FALSE)&gt;0,VLOOKUP($K48,Sheet3!$A$1:'Sheet3'!$K$222,MATCH("Yellow",Sheet3!$A$1:$K$1,0),FALSE)*5,0))))),0)/VLOOKUP($K48,Sheet3!$A$1:'Sheet3'!$K$222,MATCH("Challenge",Sheet3!$A$1:'Sheet3'!$K$1,0),FALSE),IFERROR(IF(VLOOKUP($K48,Sheet3!$A$1:'Sheet3'!$K$222,MATCH("Blue",Sheet3!$A$1:$K$1,0),FALSE)&gt;0,VLOOKUP($K48,Sheet3!$A$1:'Sheet3'!$K$222,MATCH("Blue",Sheet3!$A$1:$K$1,0),FALSE)*3,IF(VLOOKUP($K48,Sheet3!$A$1:'Sheet3'!$K$222,MATCH("Purple",Sheet3!$A$1:$K$1,0),FALSE)&gt;0,VLOOKUP($K48,Sheet3!$A$1:'Sheet3'!$K$222,MATCH("Purple",Sheet3!$A$1:$K$1,0),FALSE)*4,IF(VLOOKUP($K48,Sheet3!$A$1:'Sheet3'!$K$222,MATCH("Green",Sheet3!$A$1:$K$1,0),FALSE)&gt;0,VLOOKUP($K48,Sheet3!$A$1:'Sheet3'!$K$222,MATCH("Green",Sheet3!$A$1:$K$1,0),FALSE)*2,IF(VLOOKUP($K48,Sheet3!$A$1:'Sheet3'!$K$222,MATCH("White",Sheet3!$A$1:$K$1,0),FALSE)&gt;0,VLOOKUP($K48,Sheet3!$A$1:'Sheet3'!$K$222,MATCH("White",Sheet3!$A$1:$K$1,0),FALSE),IF(VLOOKUP($K48,Sheet3!$A$1:'Sheet3'!$K$222,MATCH("Yellow",Sheet3!$A$1:$K$1,0),FALSE)&gt;0,VLOOKUP($K48,Sheet3!$A$1:'Sheet3'!$K$222,MATCH("Yellow",Sheet3!$A$1:$K$1,0),FALSE)*5,0))))),0)),0)</f>
        <v>0</v>
      </c>
      <c r="AF48">
        <f>IFERROR(IF(VLOOKUP($L48,Sheet3!$A$1:'Sheet3'!$K$222,MATCH("Challenge",Sheet3!$A$1:'Sheet3'!$K$1,0),FALSE)&gt;=1,IFERROR(IF(VLOOKUP($L48,Sheet3!$A$1:'Sheet3'!$K$222,MATCH("Blue",Sheet3!$A$1:$K$1,0),FALSE)&gt;0,VLOOKUP($L48,Sheet3!$A$1:'Sheet3'!$K$222,MATCH("Blue",Sheet3!$A$1:$K$1,0),FALSE)*3,IF(VLOOKUP($L48,Sheet3!$A$1:'Sheet3'!$K$222,MATCH("Purple",Sheet3!$A$1:$K$1,0),FALSE)&gt;0,VLOOKUP($L48,Sheet3!$A$1:'Sheet3'!$K$222,MATCH("Purple",Sheet3!$A$1:$K$1,0),FALSE)*4,IF(VLOOKUP($L48,Sheet3!$A$1:'Sheet3'!$K$222,MATCH("Green",Sheet3!$A$1:$K$1,0),FALSE)&gt;0,VLOOKUP($L48,Sheet3!$A$1:'Sheet3'!$K$222,MATCH("Green",Sheet3!$A$1:$K$1,0),FALSE)*2,IF(VLOOKUP($L48,Sheet3!$A$1:'Sheet3'!$K$222,MATCH("White",Sheet3!$A$1:$K$1,0),FALSE)&gt;0,VLOOKUP($L48,Sheet3!$A$1:'Sheet3'!$K$222,MATCH("White",Sheet3!$A$1:$K$1,0),FALSE),IF(VLOOKUP($L48,Sheet3!$A$1:'Sheet3'!$K$222,MATCH("Yellow",Sheet3!$A$1:$K$1,0),FALSE)&gt;0,VLOOKUP($L48,Sheet3!$A$1:'Sheet3'!$K$222,MATCH("Yellow",Sheet3!$A$1:$K$1,0),FALSE)*5,0))))),0)/VLOOKUP($L48,Sheet3!$A$1:'Sheet3'!$K$222,MATCH("Challenge",Sheet3!$A$1:'Sheet3'!$K$1,0),FALSE),IFERROR(IF(VLOOKUP($L48,Sheet3!$A$1:'Sheet3'!$K$222,MATCH("Blue",Sheet3!$A$1:$K$1,0),FALSE)&gt;0,VLOOKUP($L48,Sheet3!$A$1:'Sheet3'!$K$222,MATCH("Blue",Sheet3!$A$1:$K$1,0),FALSE)*3,IF(VLOOKUP($L48,Sheet3!$A$1:'Sheet3'!$K$222,MATCH("Purple",Sheet3!$A$1:$K$1,0),FALSE)&gt;0,VLOOKUP($L48,Sheet3!$A$1:'Sheet3'!$K$222,MATCH("Purple",Sheet3!$A$1:$K$1,0),FALSE)*4,IF(VLOOKUP($L48,Sheet3!$A$1:'Sheet3'!$K$222,MATCH("Green",Sheet3!$A$1:$K$1,0),FALSE)&gt;0,VLOOKUP($L48,Sheet3!$A$1:'Sheet3'!$K$222,MATCH("Green",Sheet3!$A$1:$K$1,0),FALSE)*2,IF(VLOOKUP($L48,Sheet3!$A$1:'Sheet3'!$K$222,MATCH("White",Sheet3!$A$1:$K$1,0),FALSE)&gt;0,VLOOKUP($L48,Sheet3!$A$1:'Sheet3'!$K$222,MATCH("White",Sheet3!$A$1:$K$1,0),FALSE),IF(VLOOKUP($L48,Sheet3!$A$1:'Sheet3'!$K$222,MATCH("Yellow",Sheet3!$A$1:$K$1,0),FALSE)&gt;0,VLOOKUP($L48,Sheet3!$A$1:'Sheet3'!$K$222,MATCH("Yellow",Sheet3!$A$1:$K$1,0),FALSE)*5,0))))),0)),0)+IFERROR(IF(VLOOKUP($M48,Sheet3!$A$1:'Sheet3'!$K$222,MATCH("Challenge",Sheet3!$A$1:'Sheet3'!$K$1,0),FALSE)&gt;=1,IFERROR(IF(VLOOKUP($M48,Sheet3!$A$1:'Sheet3'!$K$222,MATCH("Blue",Sheet3!$A$1:$K$1,0),FALSE)&gt;0,VLOOKUP($M48,Sheet3!$A$1:'Sheet3'!$K$222,MATCH("Blue",Sheet3!$A$1:$K$1,0),FALSE)*3,IF(VLOOKUP($M48,Sheet3!$A$1:'Sheet3'!$K$222,MATCH("Purple",Sheet3!$A$1:$K$1,0),FALSE)&gt;0,VLOOKUP($M48,Sheet3!$A$1:'Sheet3'!$K$222,MATCH("Purple",Sheet3!$A$1:$K$1,0),FALSE)*4,IF(VLOOKUP($M48,Sheet3!$A$1:'Sheet3'!$K$222,MATCH("Green",Sheet3!$A$1:$K$1,0),FALSE)&gt;0,VLOOKUP($M48,Sheet3!$A$1:'Sheet3'!$K$222,MATCH("Green",Sheet3!$A$1:$K$1,0),FALSE)*2,IF(VLOOKUP($M48,Sheet3!$A$1:'Sheet3'!$K$222,MATCH("White",Sheet3!$A$1:$K$1,0),FALSE)&gt;0,VLOOKUP($M48,Sheet3!$A$1:'Sheet3'!$K$222,MATCH("White",Sheet3!$A$1:$K$1,0),FALSE),IF(VLOOKUP($M48,Sheet3!$A$1:'Sheet3'!$K$222,MATCH("Yellow",Sheet3!$A$1:$K$1,0),FALSE)&gt;0,VLOOKUP($M48,Sheet3!$A$1:'Sheet3'!$K$222,MATCH("Yellow",Sheet3!$A$1:$K$1,0),FALSE)*5,0))))),0)/VLOOKUP($M48,Sheet3!$A$1:'Sheet3'!$K$222,MATCH("Challenge",Sheet3!$A$1:'Sheet3'!$K$1,0),FALSE),IFERROR(IF(VLOOKUP($M48,Sheet3!$A$1:'Sheet3'!$K$222,MATCH("Blue",Sheet3!$A$1:$K$1,0),FALSE)&gt;0,VLOOKUP($M48,Sheet3!$A$1:'Sheet3'!$K$222,MATCH("Blue",Sheet3!$A$1:$K$1,0),FALSE)*3,IF(VLOOKUP($M48,Sheet3!$A$1:'Sheet3'!$K$222,MATCH("Purple",Sheet3!$A$1:$K$1,0),FALSE)&gt;0,VLOOKUP($M48,Sheet3!$A$1:'Sheet3'!$K$222,MATCH("Purple",Sheet3!$A$1:$K$1,0),FALSE)*4,IF(VLOOKUP($M48,Sheet3!$A$1:'Sheet3'!$K$222,MATCH("Green",Sheet3!$A$1:$K$1,0),FALSE)&gt;0,VLOOKUP($M48,Sheet3!$A$1:'Sheet3'!$K$222,MATCH("Green",Sheet3!$A$1:$K$1,0),FALSE)*2,IF(VLOOKUP($M48,Sheet3!$A$1:'Sheet3'!$K$222,MATCH("White",Sheet3!$A$1:$K$1,0),FALSE)&gt;0,VLOOKUP($M48,Sheet3!$A$1:'Sheet3'!$K$222,MATCH("White",Sheet3!$A$1:$K$1,0),FALSE),IF(VLOOKUP($M48,Sheet3!$A$1:'Sheet3'!$K$222,MATCH("Yellow",Sheet3!$A$1:$K$1,0),FALSE)&gt;0,VLOOKUP($M48,Sheet3!$A$1:'Sheet3'!$K$222,MATCH("Yellow",Sheet3!$A$1:$K$1,0),FALSE)*5,0))))),0)),0)</f>
        <v>0</v>
      </c>
      <c r="AG48">
        <f>IFERROR(IF(VLOOKUP($N48,Sheet3!$A$1:'Sheet3'!$K$222,MATCH("Challenge",Sheet3!$A$1:'Sheet3'!$K$1,0),FALSE)&gt;=1,IFERROR(IF(VLOOKUP($N48,Sheet3!$A$1:'Sheet3'!$K$222,MATCH("Blue",Sheet3!$A$1:$K$1,0),FALSE)&gt;0,VLOOKUP($N48,Sheet3!$A$1:'Sheet3'!$K$222,MATCH("Blue",Sheet3!$A$1:$K$1,0),FALSE)*3,IF(VLOOKUP($N48,Sheet3!$A$1:'Sheet3'!$K$222,MATCH("Purple",Sheet3!$A$1:$K$1,0),FALSE)&gt;0,VLOOKUP($N48,Sheet3!$A$1:'Sheet3'!$K$222,MATCH("Purple",Sheet3!$A$1:$K$1,0),FALSE)*4,IF(VLOOKUP($N48,Sheet3!$A$1:'Sheet3'!$K$222,MATCH("Green",Sheet3!$A$1:$K$1,0),FALSE)&gt;0,VLOOKUP($N48,Sheet3!$A$1:'Sheet3'!$K$222,MATCH("Green",Sheet3!$A$1:$K$1,0),FALSE)*2,IF(VLOOKUP($N48,Sheet3!$A$1:'Sheet3'!$K$222,MATCH("White",Sheet3!$A$1:$K$1,0),FALSE)&gt;0,VLOOKUP($N48,Sheet3!$A$1:'Sheet3'!$K$222,MATCH("White",Sheet3!$A$1:$K$1,0),FALSE),IF(VLOOKUP($N48,Sheet3!$A$1:'Sheet3'!$K$222,MATCH("Yellow",Sheet3!$A$1:$K$1,0),FALSE)&gt;0,VLOOKUP($N48,Sheet3!$A$1:'Sheet3'!$K$222,MATCH("Yellow",Sheet3!$A$1:$K$1,0),FALSE)*5,0))))),0)/VLOOKUP($N48,Sheet3!$A$1:'Sheet3'!$K$222,MATCH("Challenge",Sheet3!$A$1:'Sheet3'!$K$1,0),FALSE),IFERROR(IF(VLOOKUP($N48,Sheet3!$A$1:'Sheet3'!$K$222,MATCH("Blue",Sheet3!$A$1:$K$1,0),FALSE)&gt;0,VLOOKUP($N48,Sheet3!$A$1:'Sheet3'!$K$222,MATCH("Blue",Sheet3!$A$1:$K$1,0),FALSE)*3,IF(VLOOKUP($N48,Sheet3!$A$1:'Sheet3'!$K$222,MATCH("Purple",Sheet3!$A$1:$K$1,0),FALSE)&gt;0,VLOOKUP($N48,Sheet3!$A$1:'Sheet3'!$K$222,MATCH("Purple",Sheet3!$A$1:$K$1,0),FALSE)*4,IF(VLOOKUP($N48,Sheet3!$A$1:'Sheet3'!$K$222,MATCH("Green",Sheet3!$A$1:$K$1,0),FALSE)&gt;0,VLOOKUP($N48,Sheet3!$A$1:'Sheet3'!$K$222,MATCH("Green",Sheet3!$A$1:$K$1,0),FALSE)*2,IF(VLOOKUP($N48,Sheet3!$A$1:'Sheet3'!$K$222,MATCH("White",Sheet3!$A$1:$K$1,0),FALSE)&gt;0,VLOOKUP($N48,Sheet3!$A$1:'Sheet3'!$K$222,MATCH("White",Sheet3!$A$1:$K$1,0),FALSE),IF(VLOOKUP($N48,Sheet3!$A$1:'Sheet3'!$K$222,MATCH("Yellow",Sheet3!$A$1:$K$1,0),FALSE)&gt;0,VLOOKUP($N48,Sheet3!$A$1:'Sheet3'!$K$222,MATCH("Yellow",Sheet3!$A$1:$K$1,0),FALSE)*5,0))))),0)),0)+IFERROR(IF(VLOOKUP($O48,Sheet3!$A$1:'Sheet3'!$K$222,MATCH("Challenge",Sheet3!$A$1:'Sheet3'!$K$1,0),FALSE)&gt;=1,IFERROR(IF(VLOOKUP($O48,Sheet3!$A$1:'Sheet3'!$K$222,MATCH("Blue",Sheet3!$A$1:$K$1,0),FALSE)&gt;0,VLOOKUP($O48,Sheet3!$A$1:'Sheet3'!$K$222,MATCH("Blue",Sheet3!$A$1:$K$1,0),FALSE)*3,IF(VLOOKUP($O48,Sheet3!$A$1:'Sheet3'!$K$222,MATCH("Purple",Sheet3!$A$1:$K$1,0),FALSE)&gt;0,VLOOKUP($O48,Sheet3!$A$1:'Sheet3'!$K$222,MATCH("Purple",Sheet3!$A$1:$K$1,0),FALSE)*4,IF(VLOOKUP($O48,Sheet3!$A$1:'Sheet3'!$K$222,MATCH("Green",Sheet3!$A$1:$K$1,0),FALSE)&gt;0,VLOOKUP($O48,Sheet3!$A$1:'Sheet3'!$K$222,MATCH("Green",Sheet3!$A$1:$K$1,0),FALSE)*2,IF(VLOOKUP($O48,Sheet3!$A$1:'Sheet3'!$K$222,MATCH("White",Sheet3!$A$1:$K$1,0),FALSE)&gt;0,VLOOKUP($O48,Sheet3!$A$1:'Sheet3'!$K$222,MATCH("White",Sheet3!$A$1:$K$1,0),FALSE),IF(VLOOKUP($O48,Sheet3!$A$1:'Sheet3'!$K$222,MATCH("Yellow",Sheet3!$A$1:$K$1,0),FALSE)&gt;0,VLOOKUP($O48,Sheet3!$A$1:'Sheet3'!$K$222,MATCH("Yellow",Sheet3!$A$1:$K$1,0),FALSE)*5,0))))),0)/VLOOKUP($O48,Sheet3!$A$1:'Sheet3'!$K$222,MATCH("Challenge",Sheet3!$A$1:'Sheet3'!$K$1,0),FALSE),IFERROR(IF(VLOOKUP($O48,Sheet3!$A$1:'Sheet3'!$K$222,MATCH("Blue",Sheet3!$A$1:$K$1,0),FALSE)&gt;0,VLOOKUP($O48,Sheet3!$A$1:'Sheet3'!$K$222,MATCH("Blue",Sheet3!$A$1:$K$1,0),FALSE)*3,IF(VLOOKUP($O48,Sheet3!$A$1:'Sheet3'!$K$222,MATCH("Purple",Sheet3!$A$1:$K$1,0),FALSE)&gt;0,VLOOKUP($O48,Sheet3!$A$1:'Sheet3'!$K$222,MATCH("Purple",Sheet3!$A$1:$K$1,0),FALSE)*4,IF(VLOOKUP($O48,Sheet3!$A$1:'Sheet3'!$K$222,MATCH("Green",Sheet3!$A$1:$K$1,0),FALSE)&gt;0,VLOOKUP($O48,Sheet3!$A$1:'Sheet3'!$K$222,MATCH("Green",Sheet3!$A$1:$K$1,0),FALSE)*2,IF(VLOOKUP($O48,Sheet3!$A$1:'Sheet3'!$K$222,MATCH("White",Sheet3!$A$1:$K$1,0),FALSE)&gt;0,VLOOKUP($O48,Sheet3!$A$1:'Sheet3'!$K$222,MATCH("White",Sheet3!$A$1:$K$1,0),FALSE),IF(VLOOKUP($O48,Sheet3!$A$1:'Sheet3'!$K$222,MATCH("Yellow",Sheet3!$A$1:$K$1,0),FALSE)&gt;0,VLOOKUP($O48,Sheet3!$A$1:'Sheet3'!$K$222,MATCH("Yellow",Sheet3!$A$1:$K$1,0),FALSE)*5,0))))),0)),0)</f>
        <v>0</v>
      </c>
      <c r="AH48">
        <f>VLOOKUP($D48,Sheet3!$A$1:'Sheet3'!$K$222,4,FALSE)</f>
        <v>0</v>
      </c>
      <c r="AI48">
        <f>VLOOKUP($D48,Sheet3!$A$1:'Sheet3'!$K$222,5,FALSE)</f>
        <v>0</v>
      </c>
    </row>
    <row r="49" spans="1:35" x14ac:dyDescent="0.25">
      <c r="A49" t="s">
        <v>45</v>
      </c>
      <c r="B49">
        <f>INDEX('Ingredients(Full)'!$A$1:$AA$180,MATCH(Score!$A49,'Ingredients(Full)'!$A$1:$A$180,0),MATCH(Score!B$1,'Ingredients(Full)'!$A$1:$AA$1,0))</f>
        <v>6</v>
      </c>
      <c r="C49">
        <f t="shared" si="1"/>
        <v>89</v>
      </c>
      <c r="D49" t="str">
        <f>IF(D$1&lt;=$B49,INDEX('Ingredients(Full)'!$A$1:$AA$180,MATCH(Score!$A49,'Ingredients(Full)'!$A$1:$A$180,0),MATCH(Score!D$1,'Ingredients(Full)'!$A$1:$AA$1,0)),"")</f>
        <v>Mk 2 Zaltin Bacta Gel Prototype Salvage</v>
      </c>
      <c r="E49" t="str">
        <f>IF(E$1&lt;=$B49,INDEX('Ingredients(Full)'!$A$1:$AA$140,MATCH(Score!$A49,'Ingredients(Full)'!$A$1:$A$140,0),MATCH(Score!E$1,'Ingredients(Full)'!$A$1:$AA$1,0)),"")</f>
        <v>Mk 3 BlasTech Weapon Mod</v>
      </c>
      <c r="F49" t="str">
        <f>IF(F$1&lt;=$B49,INDEX('Ingredients(Full)'!$A$1:$AA$140,MATCH(Score!$A49,'Ingredients(Full)'!$A$1:$A$140,0),MATCH(Score!F$1,'Ingredients(Full)'!$A$1:$AA$1,0)),"")</f>
        <v>Mk 3 BioTech Implant</v>
      </c>
      <c r="G49" t="str">
        <f>IF(G$1&lt;=$B49,INDEX('Ingredients(Full)'!$A$1:$AA$140,MATCH(Score!$A49,'Ingredients(Full)'!$A$1:$A$140,0),MATCH(Score!G$1,'Ingredients(Full)'!$A$1:$AA$1,0)),"")</f>
        <v>Mk 1 Czerka Stun Cuffs</v>
      </c>
      <c r="H49" t="str">
        <f>IF(H$1&lt;=$B49,INDEX('Ingredients(Full)'!$A$1:$AA$140,MATCH(Score!$A49,'Ingredients(Full)'!$A$1:$A$140,0),MATCH(Score!H$1,'Ingredients(Full)'!$A$1:$AA$1,0)),"")</f>
        <v>Mk 3 Loronar Power Cell</v>
      </c>
      <c r="I49" t="str">
        <f>IF(I$1&lt;=$B49,INDEX('Ingredients(Full)'!$A$1:$AA$140,MATCH(Score!$A49,'Ingredients(Full)'!$A$1:$A$140,0),MATCH(Score!I$1,'Ingredients(Full)'!$A$1:$AA$1,0)),"")</f>
        <v>Mk 1 Arakyd Droid Caller</v>
      </c>
      <c r="J49" t="str">
        <f>IF(J$1&lt;=$B49,INDEX('Ingredients(Full)'!$A$1:$AA$140,MATCH(Score!$A49,'Ingredients(Full)'!$A$1:$A$140,0),MATCH(Score!J$1,'Ingredients(Full)'!$A$1:$AA$1,0)),"")</f>
        <v/>
      </c>
      <c r="K49" t="str">
        <f>IF(K$1&lt;=$B49,INDEX('Ingredients(Full)'!$A$1:$AA$140,MATCH(Score!$A49,'Ingredients(Full)'!$A$1:$A$140,0),MATCH(Score!K$1,'Ingredients(Full)'!$A$1:$AA$1,0)),"")</f>
        <v/>
      </c>
      <c r="L49" t="str">
        <f>IF(L$1&lt;=$B49,INDEX('Ingredients(Full)'!$A$1:$AA$140,MATCH(Score!$A49,'Ingredients(Full)'!$A$1:$A$140,0),MATCH(Score!L$1,'Ingredients(Full)'!$A$1:$AA$1,0)),"")</f>
        <v/>
      </c>
      <c r="M49" t="str">
        <f>IF(M$1&lt;=$B49,INDEX('Ingredients(Full)'!$A$1:$AA$140,MATCH(Score!$A49,'Ingredients(Full)'!$A$1:$A$140,0),MATCH(Score!M$1,'Ingredients(Full)'!$A$1:$AA$1,0)),"")</f>
        <v/>
      </c>
      <c r="N49" t="str">
        <f>IF(N$1&lt;=$B49,INDEX('Ingredients(Full)'!$A$1:$AA$140,MATCH(Score!$A49,'Ingredients(Full)'!$A$1:$A$140,0),MATCH(Score!N$1,'Ingredients(Full)'!$A$1:$AA$1,0)),"")</f>
        <v/>
      </c>
      <c r="O49" t="str">
        <f>IF(O$1&lt;=$B49,INDEX('Ingredients(Full)'!$A$1:$AA$140,MATCH(Score!$A49,'Ingredients(Full)'!$A$1:$A$140,0),MATCH(Score!O$1,'Ingredients(Full)'!$A$1:$AA$1,0)),"")</f>
        <v/>
      </c>
      <c r="P49">
        <f>IF(VALUE(RIGHT(P$1,LEN(P$1)-1))&lt;=$B49,INDEX('Ingredients(Full)'!$A$1:$AA$140,MATCH(Score!$A49,'Ingredients(Full)'!$A$1:$A$140,0),MATCH(Score!P$1,'Ingredients(Full)'!$A$1:$AA$1,0)),"")</f>
        <v>20</v>
      </c>
      <c r="Q49">
        <f>IF(VALUE(RIGHT(Q$1,LEN(Q$1)-1))&lt;=$B49,INDEX('Ingredients(Full)'!$A$1:$AA$140,MATCH(Score!$A49,'Ingredients(Full)'!$A$1:$A$140,0),MATCH(Score!Q$1,'Ingredients(Full)'!$A$1:$AA$1,0)),"")</f>
        <v>1</v>
      </c>
      <c r="R49">
        <f>IF(VALUE(RIGHT(R$1,LEN(R$1)-1))&lt;=$B49,INDEX('Ingredients(Full)'!$A$1:$AA$140,MATCH(Score!$A49,'Ingredients(Full)'!$A$1:$A$140,0),MATCH(Score!R$1,'Ingredients(Full)'!$A$1:$AA$1,0)),"")</f>
        <v>1</v>
      </c>
      <c r="S49">
        <f>IF(VALUE(RIGHT(S$1,LEN(S$1)-1))&lt;=$B49,INDEX('Ingredients(Full)'!$A$1:$AA$140,MATCH(Score!$A49,'Ingredients(Full)'!$A$1:$A$140,0),MATCH(Score!S$1,'Ingredients(Full)'!$A$1:$AA$1,0)),"")</f>
        <v>1</v>
      </c>
      <c r="T49">
        <f>IF(VALUE(RIGHT(T$1,LEN(T$1)-1))&lt;=$B49,INDEX('Ingredients(Full)'!$A$1:$AA$140,MATCH(Score!$A49,'Ingredients(Full)'!$A$1:$A$140,0),MATCH(Score!T$1,'Ingredients(Full)'!$A$1:$AA$1,0)),"")</f>
        <v>1</v>
      </c>
      <c r="U49">
        <f>IF(VALUE(RIGHT(U$1,LEN(U$1)-1))&lt;=$B49,INDEX('Ingredients(Full)'!$A$1:$AA$140,MATCH(Score!$A49,'Ingredients(Full)'!$A$1:$A$140,0),MATCH(Score!U$1,'Ingredients(Full)'!$A$1:$AA$1,0)),"")</f>
        <v>1</v>
      </c>
      <c r="V49" t="str">
        <f>IF(VALUE(RIGHT(V$1,LEN(V$1)-1))&lt;=$B49,INDEX('Ingredients(Full)'!$A$1:$AA$140,MATCH(Score!$A49,'Ingredients(Full)'!$A$1:$A$140,0),MATCH(Score!V$1,'Ingredients(Full)'!$A$1:$AA$1,0)),"")</f>
        <v/>
      </c>
      <c r="W49" t="str">
        <f>IF(VALUE(RIGHT(W$1,LEN(W$1)-1))&lt;=$B49,INDEX('Ingredients(Full)'!$A$1:$AA$140,MATCH(Score!$A49,'Ingredients(Full)'!$A$1:$A$140,0),MATCH(Score!W$1,'Ingredients(Full)'!$A$1:$AA$1,0)),"")</f>
        <v/>
      </c>
      <c r="X49" t="str">
        <f>IF(VALUE(RIGHT(X$1,LEN(X$1)-1))&lt;=$B49,INDEX('Ingredients(Full)'!$A$1:$AA$140,MATCH(Score!$A49,'Ingredients(Full)'!$A$1:$A$140,0),MATCH(Score!X$1,'Ingredients(Full)'!$A$1:$AA$1,0)),"")</f>
        <v/>
      </c>
      <c r="Y49" t="str">
        <f>IF(VALUE(RIGHT(Y$1,LEN(Y$1)-1))&lt;=$B49,INDEX('Ingredients(Full)'!$A$1:$AA$140,MATCH(Score!$A49,'Ingredients(Full)'!$A$1:$A$140,0),MATCH(Score!Y$1,'Ingredients(Full)'!$A$1:$AA$1,0)),"")</f>
        <v/>
      </c>
      <c r="Z49" t="str">
        <f>IF(VALUE(RIGHT(Z$1,LEN(Z$1)-1))&lt;=$B49,INDEX('Ingredients(Full)'!$A$1:$AA$140,MATCH(Score!$A49,'Ingredients(Full)'!$A$1:$A$140,0),MATCH(Score!Z$1,'Ingredients(Full)'!$A$1:$AA$1,0)),"")</f>
        <v/>
      </c>
      <c r="AA49" t="str">
        <f>IF(VALUE(RIGHT(AA$1,LEN(AA$1)-1))&lt;=$B49,INDEX('Ingredients(Full)'!$A$1:$AA$140,MATCH(Score!$A49,'Ingredients(Full)'!$A$1:$A$140,0),MATCH(Score!AA$1,'Ingredients(Full)'!$A$1:$AA$1,0)),"")</f>
        <v/>
      </c>
      <c r="AB49">
        <f>IFERROR(IF(VLOOKUP($D49,Sheet3!$A$1:'Sheet3'!$K$222,MATCH("Challenge",Sheet3!$A$1:'Sheet3'!$K$1,0),FALSE)&gt;=1,IFERROR(IF(VLOOKUP($D49,Sheet3!$A$1:'Sheet3'!$K$222,MATCH("Blue",Sheet3!$A$1:$K$1,0),FALSE)&gt;0,VLOOKUP($D49,Sheet3!$A$1:'Sheet3'!$K$222,MATCH("Blue",Sheet3!$A$1:$K$1,0),FALSE)*3,IF(VLOOKUP($D49,Sheet3!$A$1:'Sheet3'!$K$222,MATCH("Purple",Sheet3!$A$1:$K$1,0),FALSE)&gt;0,VLOOKUP($D49,Sheet3!$A$1:'Sheet3'!$K$222,MATCH("Purple",Sheet3!$A$1:$K$1,0),FALSE)*4,IF(VLOOKUP($D49,Sheet3!$A$1:'Sheet3'!$K$222,MATCH("Green",Sheet3!$A$1:$K$1,0),FALSE)&gt;0,VLOOKUP($D49,Sheet3!$A$1:'Sheet3'!$K$222,MATCH("Green",Sheet3!$A$1:$K$1,0),FALSE)*2,IF(VLOOKUP($D49,Sheet3!$A$1:'Sheet3'!$K$222,MATCH("White",Sheet3!$A$1:$K$1,0),FALSE)&gt;0,VLOOKUP($D49,Sheet3!$A$1:'Sheet3'!$K$222,MATCH("White",Sheet3!$A$1:$K$1,0),FALSE),IF(VLOOKUP($D49,Sheet3!$A$1:'Sheet3'!$K$222,MATCH("Yellow",Sheet3!$A$1:$K$1,0),FALSE)&gt;0,VLOOKUP($D49,Sheet3!$A$1:'Sheet3'!$K$222,MATCH("Yellow",Sheet3!$A$1:$K$1,0),FALSE)*2.5,0))))),0)/VLOOKUP($D49,Sheet3!$A$1:'Sheet3'!$K$222,MATCH("Challenge",Sheet3!$A$1:'Sheet3'!$K$1,0),FALSE),IFERROR(IF(VLOOKUP($D49,Sheet3!$A$1:'Sheet3'!$K$222,MATCH("Blue",Sheet3!$A$1:$K$1,0),FALSE)&gt;0,VLOOKUP($D49,Sheet3!$A$1:'Sheet3'!$K$222,MATCH("Blue",Sheet3!$A$1:$K$1,0),FALSE)*3,IF(VLOOKUP($D49,Sheet3!$A$1:'Sheet3'!$K$222,MATCH("Purple",Sheet3!$A$1:$K$1,0),FALSE)&gt;0,VLOOKUP($D49,Sheet3!$A$1:'Sheet3'!$K$222,MATCH("Purple",Sheet3!$A$1:$K$1,0),FALSE)*4,IF(VLOOKUP($D49,Sheet3!$A$1:'Sheet3'!$K$222,MATCH("Green",Sheet3!$A$1:$K$1,0),FALSE)&gt;0,VLOOKUP($D49,Sheet3!$A$1:'Sheet3'!$K$222,MATCH("Green",Sheet3!$A$1:$K$1,0),FALSE)*2,IF(VLOOKUP($D49,Sheet3!$A$1:'Sheet3'!$K$222,MATCH("White",Sheet3!$A$1:$K$1,0),FALSE)&gt;0,VLOOKUP($D49,Sheet3!$A$1:'Sheet3'!$K$222,MATCH("White",Sheet3!$A$1:$K$1,0),FALSE),IF(VLOOKUP($D49,Sheet3!$A$1:'Sheet3'!$K$222,MATCH("Yellow",Sheet3!$A$1:$K$1,0),FALSE)&gt;0,VLOOKUP($D49,Sheet3!$A$1:'Sheet3'!$K$222,MATCH("Yellow",Sheet3!$A$1:$K$1,0),FALSE)*2.5,0))))),0)),0)+IFERROR(IF(VLOOKUP($E49,Sheet3!$A$1:'Sheet3'!$K$222,MATCH("Challenge",Sheet3!$A$1:'Sheet3'!$K$1,0),FALSE)&gt;=1,IFERROR(IF(VLOOKUP($E49,Sheet3!$A$1:'Sheet3'!$K$222,MATCH("Blue",Sheet3!$A$1:$K$1,0),FALSE)&gt;0,VLOOKUP($E49,Sheet3!$A$1:'Sheet3'!$K$222,MATCH("Blue",Sheet3!$A$1:$K$1,0),FALSE)*3,IF(VLOOKUP($E49,Sheet3!$A$1:'Sheet3'!$K$222,MATCH("Purple",Sheet3!$A$1:$K$1,0),FALSE)&gt;0,VLOOKUP($E49,Sheet3!$A$1:'Sheet3'!$K$222,MATCH("Purple",Sheet3!$A$1:$K$1,0),FALSE)*4,IF(VLOOKUP($E49,Sheet3!$A$1:'Sheet3'!$K$222,MATCH("Green",Sheet3!$A$1:$K$1,0),FALSE)&gt;0,VLOOKUP($E49,Sheet3!$A$1:'Sheet3'!$K$222,MATCH("Green",Sheet3!$A$1:$K$1,0),FALSE)*2,IF(VLOOKUP($E49,Sheet3!$A$1:'Sheet3'!$K$222,MATCH("White",Sheet3!$A$1:$K$1,0),FALSE)&gt;0,VLOOKUP($E49,Sheet3!$A$1:'Sheet3'!$K$222,MATCH("White",Sheet3!$A$1:$K$1,0),FALSE),IF(VLOOKUP($E49,Sheet3!$A$1:'Sheet3'!$K$222,MATCH("Yellow",Sheet3!$A$1:$K$1,0),FALSE)&gt;0,VLOOKUP($E49,Sheet3!$A$1:'Sheet3'!$K$222,MATCH("Yellow",Sheet3!$A$1:$K$1,0),FALSE)*2.5,0))))),0)/VLOOKUP($E49,Sheet3!$A$1:'Sheet3'!$K$222,MATCH("Challenge",Sheet3!$A$1:'Sheet3'!$K$1,0),FALSE),IFERROR(IF(VLOOKUP($E49,Sheet3!$A$1:'Sheet3'!$K$222,MATCH("Blue",Sheet3!$A$1:$K$1,0),FALSE)&gt;0,VLOOKUP($E49,Sheet3!$A$1:'Sheet3'!$K$222,MATCH("Blue",Sheet3!$A$1:$K$1,0),FALSE)*3,IF(VLOOKUP($E49,Sheet3!$A$1:'Sheet3'!$K$222,MATCH("Purple",Sheet3!$A$1:$K$1,0),FALSE)&gt;0,VLOOKUP($E49,Sheet3!$A$1:'Sheet3'!$K$222,MATCH("Purple",Sheet3!$A$1:$K$1,0),FALSE)*4,IF(VLOOKUP($E49,Sheet3!$A$1:'Sheet3'!$K$222,MATCH("Green",Sheet3!$A$1:$K$1,0),FALSE)&gt;0,VLOOKUP($E49,Sheet3!$A$1:'Sheet3'!$K$222,MATCH("Green",Sheet3!$A$1:$K$1,0),FALSE)*2,IF(VLOOKUP($E49,Sheet3!$A$1:'Sheet3'!$K$222,MATCH("White",Sheet3!$A$1:$K$1,0),FALSE)&gt;0,VLOOKUP($E49,Sheet3!$A$1:'Sheet3'!$K$222,MATCH("White",Sheet3!$A$1:$K$1,0),FALSE),IF(VLOOKUP($E49,Sheet3!$A$1:'Sheet3'!$K$222,MATCH("Yellow",Sheet3!$A$1:$K$1,0),FALSE)&gt;0,VLOOKUP($E49,Sheet3!$A$1:'Sheet3'!$K$222,MATCH("Yellow",Sheet3!$A$1:$K$1,0),FALSE)*2.5,0))))),0)),0)</f>
        <v>82</v>
      </c>
      <c r="AC49">
        <f>IFERROR(IF(VLOOKUP($F49,Sheet3!$A$1:'Sheet3'!$K$222,MATCH("Challenge",Sheet3!$A$1:'Sheet3'!$K$1,0),FALSE)&gt;=1,IFERROR(IF(VLOOKUP($F49,Sheet3!$A$1:'Sheet3'!$K$222,MATCH("Blue",Sheet3!$A$1:$K$1,0),FALSE)&gt;0,VLOOKUP($F49,Sheet3!$A$1:'Sheet3'!$K$222,MATCH("Blue",Sheet3!$A$1:$K$1,0),FALSE)*3,IF(VLOOKUP($F49,Sheet3!$A$1:'Sheet3'!$K$222,MATCH("Purple",Sheet3!$A$1:$K$1,0),FALSE)&gt;0,VLOOKUP($F49,Sheet3!$A$1:'Sheet3'!$K$222,MATCH("Purple",Sheet3!$A$1:$K$1,0),FALSE)*4,IF(VLOOKUP($F49,Sheet3!$A$1:'Sheet3'!$K$222,MATCH("Green",Sheet3!$A$1:$K$1,0),FALSE)&gt;0,VLOOKUP($F49,Sheet3!$A$1:'Sheet3'!$K$222,MATCH("Green",Sheet3!$A$1:$K$1,0),FALSE)*2,IF(VLOOKUP($F49,Sheet3!$A$1:'Sheet3'!$K$222,MATCH("White",Sheet3!$A$1:$K$1,0),FALSE)&gt;0,VLOOKUP($F49,Sheet3!$A$1:'Sheet3'!$K$222,MATCH("White",Sheet3!$A$1:$K$1,0),FALSE),IF(VLOOKUP($F49,Sheet3!$A$1:'Sheet3'!$K$222,MATCH("Yellow",Sheet3!$A$1:$K$1,0),FALSE)&gt;0,VLOOKUP($F49,Sheet3!$A$1:'Sheet3'!$K$222,MATCH("Yellow",Sheet3!$A$1:$K$1,0),FALSE)*5,0))))),0)/VLOOKUP($F49,Sheet3!$A$1:'Sheet3'!$K$222,MATCH("Challenge",Sheet3!$A$1:'Sheet3'!$K$1,0),FALSE),IFERROR(IF(VLOOKUP($F49,Sheet3!$A$1:'Sheet3'!$K$222,MATCH("Blue",Sheet3!$A$1:$K$1,0),FALSE)&gt;0,VLOOKUP($F49,Sheet3!$A$1:'Sheet3'!$K$222,MATCH("Blue",Sheet3!$A$1:$K$1,0),FALSE)*3,IF(VLOOKUP($F49,Sheet3!$A$1:'Sheet3'!$K$222,MATCH("Purple",Sheet3!$A$1:$K$1,0),FALSE)&gt;0,VLOOKUP($F49,Sheet3!$A$1:'Sheet3'!$K$222,MATCH("Purple",Sheet3!$A$1:$K$1,0),FALSE)*4,IF(VLOOKUP($F49,Sheet3!$A$1:'Sheet3'!$K$222,MATCH("Green",Sheet3!$A$1:$K$1,0),FALSE)&gt;0,VLOOKUP($F49,Sheet3!$A$1:'Sheet3'!$K$222,MATCH("Green",Sheet3!$A$1:$K$1,0),FALSE)*2,IF(VLOOKUP($F49,Sheet3!$A$1:'Sheet3'!$K$222,MATCH("White",Sheet3!$A$1:$K$1,0),FALSE)&gt;0,VLOOKUP($F49,Sheet3!$A$1:'Sheet3'!$K$222,MATCH("White",Sheet3!$A$1:$K$1,0),FALSE),IF(VLOOKUP($F49,Sheet3!$A$1:'Sheet3'!$K$222,MATCH("Yellow",Sheet3!$A$1:$K$1,0),FALSE)&gt;0,VLOOKUP($F49,Sheet3!$A$1:'Sheet3'!$K$222,MATCH("Yellow",Sheet3!$A$1:$K$1,0),FALSE)*5,0))))),0)),0)+IFERROR(IF(VLOOKUP($G49,Sheet3!$A$1:'Sheet3'!$K$222,MATCH("Challenge",Sheet3!$A$1:'Sheet3'!$K$1,0),FALSE)&gt;=1,IFERROR(IF(VLOOKUP($G49,Sheet3!$A$1:'Sheet3'!$K$222,MATCH("Blue",Sheet3!$A$1:$K$1,0),FALSE)&gt;0,VLOOKUP($G49,Sheet3!$A$1:'Sheet3'!$K$222,MATCH("Blue",Sheet3!$A$1:$K$1,0),FALSE)*3,IF(VLOOKUP($G49,Sheet3!$A$1:'Sheet3'!$K$222,MATCH("Purple",Sheet3!$A$1:$K$1,0),FALSE)&gt;0,VLOOKUP($G49,Sheet3!$A$1:'Sheet3'!$K$222,MATCH("Purple",Sheet3!$A$1:$K$1,0),FALSE)*4,IF(VLOOKUP($G49,Sheet3!$A$1:'Sheet3'!$K$222,MATCH("Green",Sheet3!$A$1:$K$1,0),FALSE)&gt;0,VLOOKUP($G49,Sheet3!$A$1:'Sheet3'!$K$222,MATCH("Green",Sheet3!$A$1:$K$1,0),FALSE)*2,IF(VLOOKUP($G49,Sheet3!$A$1:'Sheet3'!$K$222,MATCH("White",Sheet3!$A$1:$K$1,0),FALSE)&gt;0,VLOOKUP($G49,Sheet3!$A$1:'Sheet3'!$K$222,MATCH("White",Sheet3!$A$1:$K$1,0),FALSE),IF(VLOOKUP($G49,Sheet3!$A$1:'Sheet3'!$K$222,MATCH("Yellow",Sheet3!$A$1:$K$1,0),FALSE)&gt;0,VLOOKUP($G49,Sheet3!$A$1:'Sheet3'!$K$222,MATCH("Yellow",Sheet3!$A$1:$K$1,0),FALSE)*5,0))))),0)/VLOOKUP($G49,Sheet3!$A$1:'Sheet3'!$K$222,MATCH("Challenge",Sheet3!$A$1:'Sheet3'!$K$1,0),FALSE),IFERROR(IF(VLOOKUP($G49,Sheet3!$A$1:'Sheet3'!$K$222,MATCH("Blue",Sheet3!$A$1:$K$1,0),FALSE)&gt;0,VLOOKUP($G49,Sheet3!$A$1:'Sheet3'!$K$222,MATCH("Blue",Sheet3!$A$1:$K$1,0),FALSE)*3,IF(VLOOKUP($G49,Sheet3!$A$1:'Sheet3'!$K$222,MATCH("Purple",Sheet3!$A$1:$K$1,0),FALSE)&gt;0,VLOOKUP($G49,Sheet3!$A$1:'Sheet3'!$K$222,MATCH("Purple",Sheet3!$A$1:$K$1,0),FALSE)*4,IF(VLOOKUP($G49,Sheet3!$A$1:'Sheet3'!$K$222,MATCH("Green",Sheet3!$A$1:$K$1,0),FALSE)&gt;0,VLOOKUP($G49,Sheet3!$A$1:'Sheet3'!$K$222,MATCH("Green",Sheet3!$A$1:$K$1,0),FALSE)*2,IF(VLOOKUP($G49,Sheet3!$A$1:'Sheet3'!$K$222,MATCH("White",Sheet3!$A$1:$K$1,0),FALSE)&gt;0,VLOOKUP($G49,Sheet3!$A$1:'Sheet3'!$K$222,MATCH("White",Sheet3!$A$1:$K$1,0),FALSE),IF(VLOOKUP($G49,Sheet3!$A$1:'Sheet3'!$K$222,MATCH("Yellow",Sheet3!$A$1:$K$1,0),FALSE)&gt;0,VLOOKUP($G49,Sheet3!$A$1:'Sheet3'!$K$222,MATCH("Yellow",Sheet3!$A$1:$K$1,0),FALSE)*5,0))))),0)),0)</f>
        <v>4</v>
      </c>
      <c r="AD49">
        <f>IFERROR(IF(VLOOKUP($H49,Sheet3!$A$1:'Sheet3'!$K$222,MATCH("Challenge",Sheet3!$A$1:'Sheet3'!$K$1,0),FALSE)&gt;=1,IFERROR(IF(VLOOKUP($H49,Sheet3!$A$1:'Sheet3'!$K$222,MATCH("Blue",Sheet3!$A$1:$K$1,0),FALSE)&gt;0,VLOOKUP($H49,Sheet3!$A$1:'Sheet3'!$K$222,MATCH("Blue",Sheet3!$A$1:$K$1,0),FALSE)*3,IF(VLOOKUP($H49,Sheet3!$A$1:'Sheet3'!$K$222,MATCH("Purple",Sheet3!$A$1:$K$1,0),FALSE)&gt;0,VLOOKUP($H49,Sheet3!$A$1:'Sheet3'!$K$222,MATCH("Purple",Sheet3!$A$1:$K$1,0),FALSE)*4,IF(VLOOKUP($H49,Sheet3!$A$1:'Sheet3'!$K$222,MATCH("Green",Sheet3!$A$1:$K$1,0),FALSE)&gt;0,VLOOKUP($H49,Sheet3!$A$1:'Sheet3'!$K$222,MATCH("Green",Sheet3!$A$1:$K$1,0),FALSE)*2,IF(VLOOKUP($H49,Sheet3!$A$1:'Sheet3'!$K$222,MATCH("White",Sheet3!$A$1:$K$1,0),FALSE)&gt;0,VLOOKUP($H49,Sheet3!$A$1:'Sheet3'!$K$222,MATCH("White",Sheet3!$A$1:$K$1,0),FALSE),IF(VLOOKUP($H49,Sheet3!$A$1:'Sheet3'!$K$222,MATCH("Yellow",Sheet3!$A$1:$K$1,0),FALSE)&gt;0,VLOOKUP($H49,Sheet3!$A$1:'Sheet3'!$K$222,MATCH("Yellow",Sheet3!$A$1:$K$1,0),FALSE)*5,0))))),0)/VLOOKUP($H49,Sheet3!$A$1:'Sheet3'!$K$222,MATCH("Challenge",Sheet3!$A$1:'Sheet3'!$K$1,0),FALSE),IFERROR(IF(VLOOKUP($H49,Sheet3!$A$1:'Sheet3'!$K$222,MATCH("Blue",Sheet3!$A$1:$K$1,0),FALSE)&gt;0,VLOOKUP($H49,Sheet3!$A$1:'Sheet3'!$K$222,MATCH("Blue",Sheet3!$A$1:$K$1,0),FALSE)*3,IF(VLOOKUP($H49,Sheet3!$A$1:'Sheet3'!$K$222,MATCH("Purple",Sheet3!$A$1:$K$1,0),FALSE)&gt;0,VLOOKUP($H49,Sheet3!$A$1:'Sheet3'!$K$222,MATCH("Purple",Sheet3!$A$1:$K$1,0),FALSE)*4,IF(VLOOKUP($H49,Sheet3!$A$1:'Sheet3'!$K$222,MATCH("Green",Sheet3!$A$1:$K$1,0),FALSE)&gt;0,VLOOKUP($H49,Sheet3!$A$1:'Sheet3'!$K$222,MATCH("Green",Sheet3!$A$1:$K$1,0),FALSE)*2,IF(VLOOKUP($H49,Sheet3!$A$1:'Sheet3'!$K$222,MATCH("White",Sheet3!$A$1:$K$1,0),FALSE)&gt;0,VLOOKUP($H49,Sheet3!$A$1:'Sheet3'!$K$222,MATCH("White",Sheet3!$A$1:$K$1,0),FALSE),IF(VLOOKUP($H49,Sheet3!$A$1:'Sheet3'!$K$222,MATCH("Yellow",Sheet3!$A$1:$K$1,0),FALSE)&gt;0,VLOOKUP($H49,Sheet3!$A$1:'Sheet3'!$K$222,MATCH("Yellow",Sheet3!$A$1:$K$1,0),FALSE)*5,0))))),0)),0)+IFERROR(IF(VLOOKUP($I49,Sheet3!$A$1:'Sheet3'!$K$222,MATCH("Challenge",Sheet3!$A$1:'Sheet3'!$K$1,0),FALSE)&gt;=1,IFERROR(IF(VLOOKUP($I49,Sheet3!$A$1:'Sheet3'!$K$222,MATCH("Blue",Sheet3!$A$1:$K$1,0),FALSE)&gt;0,VLOOKUP($I49,Sheet3!$A$1:'Sheet3'!$K$222,MATCH("Blue",Sheet3!$A$1:$K$1,0),FALSE)*3,IF(VLOOKUP($I49,Sheet3!$A$1:'Sheet3'!$K$222,MATCH("Purple",Sheet3!$A$1:$K$1,0),FALSE)&gt;0,VLOOKUP($I49,Sheet3!$A$1:'Sheet3'!$K$222,MATCH("Purple",Sheet3!$A$1:$K$1,0),FALSE)*4,IF(VLOOKUP($I49,Sheet3!$A$1:'Sheet3'!$K$222,MATCH("Green",Sheet3!$A$1:$K$1,0),FALSE)&gt;0,VLOOKUP($I49,Sheet3!$A$1:'Sheet3'!$K$222,MATCH("Green",Sheet3!$A$1:$K$1,0),FALSE)*2,IF(VLOOKUP($I49,Sheet3!$A$1:'Sheet3'!$K$222,MATCH("White",Sheet3!$A$1:$K$1,0),FALSE)&gt;0,VLOOKUP($I49,Sheet3!$A$1:'Sheet3'!$K$222,MATCH("White",Sheet3!$A$1:$K$1,0),FALSE),IF(VLOOKUP($I49,Sheet3!$A$1:'Sheet3'!$K$222,MATCH("Yellow",Sheet3!$A$1:$K$1,0),FALSE)&gt;0,VLOOKUP($I49,Sheet3!$A$1:'Sheet3'!$K$222,MATCH("Yellow",Sheet3!$A$1:$K$1,0),FALSE)*5,0))))),0)/VLOOKUP($I49,Sheet3!$A$1:'Sheet3'!$K$222,MATCH("Challenge",Sheet3!$A$1:'Sheet3'!$K$1,0),FALSE),IFERROR(IF(VLOOKUP($I49,Sheet3!$A$1:'Sheet3'!$K$222,MATCH("Blue",Sheet3!$A$1:$K$1,0),FALSE)&gt;0,VLOOKUP($I49,Sheet3!$A$1:'Sheet3'!$K$222,MATCH("Blue",Sheet3!$A$1:$K$1,0),FALSE)*3,IF(VLOOKUP($I49,Sheet3!$A$1:'Sheet3'!$K$222,MATCH("Purple",Sheet3!$A$1:$K$1,0),FALSE)&gt;0,VLOOKUP($I49,Sheet3!$A$1:'Sheet3'!$K$222,MATCH("Purple",Sheet3!$A$1:$K$1,0),FALSE)*4,IF(VLOOKUP($I49,Sheet3!$A$1:'Sheet3'!$K$222,MATCH("Green",Sheet3!$A$1:$K$1,0),FALSE)&gt;0,VLOOKUP($I49,Sheet3!$A$1:'Sheet3'!$K$222,MATCH("Green",Sheet3!$A$1:$K$1,0),FALSE)*2,IF(VLOOKUP($I49,Sheet3!$A$1:'Sheet3'!$K$222,MATCH("White",Sheet3!$A$1:$K$1,0),FALSE)&gt;0,VLOOKUP($I49,Sheet3!$A$1:'Sheet3'!$K$222,MATCH("White",Sheet3!$A$1:$K$1,0),FALSE),IF(VLOOKUP($I49,Sheet3!$A$1:'Sheet3'!$K$222,MATCH("Yellow",Sheet3!$A$1:$K$1,0),FALSE)&gt;0,VLOOKUP($I49,Sheet3!$A$1:'Sheet3'!$K$222,MATCH("Yellow",Sheet3!$A$1:$K$1,0),FALSE)*5,0))))),0)),0)</f>
        <v>3</v>
      </c>
      <c r="AE49">
        <f>IFERROR(IF(VLOOKUP($J49,Sheet3!$A$1:'Sheet3'!$K$222,MATCH("Challenge",Sheet3!$A$1:'Sheet3'!$K$1,0),FALSE)&gt;=1,IFERROR(IF(VLOOKUP($J49,Sheet3!$A$1:'Sheet3'!$K$222,MATCH("Blue",Sheet3!$A$1:$K$1,0),FALSE)&gt;0,VLOOKUP($J49,Sheet3!$A$1:'Sheet3'!$K$222,MATCH("Blue",Sheet3!$A$1:$K$1,0),FALSE)*3,IF(VLOOKUP($J49,Sheet3!$A$1:'Sheet3'!$K$222,MATCH("Purple",Sheet3!$A$1:$K$1,0),FALSE)&gt;0,VLOOKUP($J49,Sheet3!$A$1:'Sheet3'!$K$222,MATCH("Purple",Sheet3!$A$1:$K$1,0),FALSE)*4,IF(VLOOKUP($J49,Sheet3!$A$1:'Sheet3'!$K$222,MATCH("Green",Sheet3!$A$1:$K$1,0),FALSE)&gt;0,VLOOKUP($J49,Sheet3!$A$1:'Sheet3'!$K$222,MATCH("Green",Sheet3!$A$1:$K$1,0),FALSE)*2,IF(VLOOKUP($J49,Sheet3!$A$1:'Sheet3'!$K$222,MATCH("White",Sheet3!$A$1:$K$1,0),FALSE)&gt;0,VLOOKUP($J49,Sheet3!$A$1:'Sheet3'!$K$222,MATCH("White",Sheet3!$A$1:$K$1,0),FALSE),IF(VLOOKUP($J49,Sheet3!$A$1:'Sheet3'!$K$222,MATCH("Yellow",Sheet3!$A$1:$K$1,0),FALSE)&gt;0,VLOOKUP($J49,Sheet3!$A$1:'Sheet3'!$K$222,MATCH("Yellow",Sheet3!$A$1:$K$1,0),FALSE)*5,0))))),0)/VLOOKUP($J49,Sheet3!$A$1:'Sheet3'!$K$222,MATCH("Challenge",Sheet3!$A$1:'Sheet3'!$K$1,0),FALSE),IFERROR(IF(VLOOKUP($J49,Sheet3!$A$1:'Sheet3'!$K$222,MATCH("Blue",Sheet3!$A$1:$K$1,0),FALSE)&gt;0,VLOOKUP($J49,Sheet3!$A$1:'Sheet3'!$K$222,MATCH("Blue",Sheet3!$A$1:$K$1,0),FALSE)*3,IF(VLOOKUP($J49,Sheet3!$A$1:'Sheet3'!$K$222,MATCH("Purple",Sheet3!$A$1:$K$1,0),FALSE)&gt;0,VLOOKUP($J49,Sheet3!$A$1:'Sheet3'!$K$222,MATCH("Purple",Sheet3!$A$1:$K$1,0),FALSE)*4,IF(VLOOKUP($J49,Sheet3!$A$1:'Sheet3'!$K$222,MATCH("Green",Sheet3!$A$1:$K$1,0),FALSE)&gt;0,VLOOKUP($J49,Sheet3!$A$1:'Sheet3'!$K$222,MATCH("Green",Sheet3!$A$1:$K$1,0),FALSE)*2,IF(VLOOKUP($J49,Sheet3!$A$1:'Sheet3'!$K$222,MATCH("White",Sheet3!$A$1:$K$1,0),FALSE)&gt;0,VLOOKUP($J49,Sheet3!$A$1:'Sheet3'!$K$222,MATCH("White",Sheet3!$A$1:$K$1,0),FALSE),IF(VLOOKUP($J49,Sheet3!$A$1:'Sheet3'!$K$222,MATCH("Yellow",Sheet3!$A$1:$K$1,0),FALSE)&gt;0,VLOOKUP($J49,Sheet3!$A$1:'Sheet3'!$K$222,MATCH("Yellow",Sheet3!$A$1:$K$1,0),FALSE)*5,0))))),0)),0)+IFERROR(IF(VLOOKUP($K49,Sheet3!$A$1:'Sheet3'!$K$222,MATCH("Challenge",Sheet3!$A$1:'Sheet3'!$K$1,0),FALSE)&gt;=1,IFERROR(IF(VLOOKUP($K49,Sheet3!$A$1:'Sheet3'!$K$222,MATCH("Blue",Sheet3!$A$1:$K$1,0),FALSE)&gt;0,VLOOKUP($K49,Sheet3!$A$1:'Sheet3'!$K$222,MATCH("Blue",Sheet3!$A$1:$K$1,0),FALSE)*3,IF(VLOOKUP($K49,Sheet3!$A$1:'Sheet3'!$K$222,MATCH("Purple",Sheet3!$A$1:$K$1,0),FALSE)&gt;0,VLOOKUP($K49,Sheet3!$A$1:'Sheet3'!$K$222,MATCH("Purple",Sheet3!$A$1:$K$1,0),FALSE)*4,IF(VLOOKUP($K49,Sheet3!$A$1:'Sheet3'!$K$222,MATCH("Green",Sheet3!$A$1:$K$1,0),FALSE)&gt;0,VLOOKUP($K49,Sheet3!$A$1:'Sheet3'!$K$222,MATCH("Green",Sheet3!$A$1:$K$1,0),FALSE)*2,IF(VLOOKUP($K49,Sheet3!$A$1:'Sheet3'!$K$222,MATCH("White",Sheet3!$A$1:$K$1,0),FALSE)&gt;0,VLOOKUP($K49,Sheet3!$A$1:'Sheet3'!$K$222,MATCH("White",Sheet3!$A$1:$K$1,0),FALSE),IF(VLOOKUP($K49,Sheet3!$A$1:'Sheet3'!$K$222,MATCH("Yellow",Sheet3!$A$1:$K$1,0),FALSE)&gt;0,VLOOKUP($K49,Sheet3!$A$1:'Sheet3'!$K$222,MATCH("Yellow",Sheet3!$A$1:$K$1,0),FALSE)*5,0))))),0)/VLOOKUP($K49,Sheet3!$A$1:'Sheet3'!$K$222,MATCH("Challenge",Sheet3!$A$1:'Sheet3'!$K$1,0),FALSE),IFERROR(IF(VLOOKUP($K49,Sheet3!$A$1:'Sheet3'!$K$222,MATCH("Blue",Sheet3!$A$1:$K$1,0),FALSE)&gt;0,VLOOKUP($K49,Sheet3!$A$1:'Sheet3'!$K$222,MATCH("Blue",Sheet3!$A$1:$K$1,0),FALSE)*3,IF(VLOOKUP($K49,Sheet3!$A$1:'Sheet3'!$K$222,MATCH("Purple",Sheet3!$A$1:$K$1,0),FALSE)&gt;0,VLOOKUP($K49,Sheet3!$A$1:'Sheet3'!$K$222,MATCH("Purple",Sheet3!$A$1:$K$1,0),FALSE)*4,IF(VLOOKUP($K49,Sheet3!$A$1:'Sheet3'!$K$222,MATCH("Green",Sheet3!$A$1:$K$1,0),FALSE)&gt;0,VLOOKUP($K49,Sheet3!$A$1:'Sheet3'!$K$222,MATCH("Green",Sheet3!$A$1:$K$1,0),FALSE)*2,IF(VLOOKUP($K49,Sheet3!$A$1:'Sheet3'!$K$222,MATCH("White",Sheet3!$A$1:$K$1,0),FALSE)&gt;0,VLOOKUP($K49,Sheet3!$A$1:'Sheet3'!$K$222,MATCH("White",Sheet3!$A$1:$K$1,0),FALSE),IF(VLOOKUP($K49,Sheet3!$A$1:'Sheet3'!$K$222,MATCH("Yellow",Sheet3!$A$1:$K$1,0),FALSE)&gt;0,VLOOKUP($K49,Sheet3!$A$1:'Sheet3'!$K$222,MATCH("Yellow",Sheet3!$A$1:$K$1,0),FALSE)*5,0))))),0)),0)</f>
        <v>0</v>
      </c>
      <c r="AF49">
        <f>IFERROR(IF(VLOOKUP($L49,Sheet3!$A$1:'Sheet3'!$K$222,MATCH("Challenge",Sheet3!$A$1:'Sheet3'!$K$1,0),FALSE)&gt;=1,IFERROR(IF(VLOOKUP($L49,Sheet3!$A$1:'Sheet3'!$K$222,MATCH("Blue",Sheet3!$A$1:$K$1,0),FALSE)&gt;0,VLOOKUP($L49,Sheet3!$A$1:'Sheet3'!$K$222,MATCH("Blue",Sheet3!$A$1:$K$1,0),FALSE)*3,IF(VLOOKUP($L49,Sheet3!$A$1:'Sheet3'!$K$222,MATCH("Purple",Sheet3!$A$1:$K$1,0),FALSE)&gt;0,VLOOKUP($L49,Sheet3!$A$1:'Sheet3'!$K$222,MATCH("Purple",Sheet3!$A$1:$K$1,0),FALSE)*4,IF(VLOOKUP($L49,Sheet3!$A$1:'Sheet3'!$K$222,MATCH("Green",Sheet3!$A$1:$K$1,0),FALSE)&gt;0,VLOOKUP($L49,Sheet3!$A$1:'Sheet3'!$K$222,MATCH("Green",Sheet3!$A$1:$K$1,0),FALSE)*2,IF(VLOOKUP($L49,Sheet3!$A$1:'Sheet3'!$K$222,MATCH("White",Sheet3!$A$1:$K$1,0),FALSE)&gt;0,VLOOKUP($L49,Sheet3!$A$1:'Sheet3'!$K$222,MATCH("White",Sheet3!$A$1:$K$1,0),FALSE),IF(VLOOKUP($L49,Sheet3!$A$1:'Sheet3'!$K$222,MATCH("Yellow",Sheet3!$A$1:$K$1,0),FALSE)&gt;0,VLOOKUP($L49,Sheet3!$A$1:'Sheet3'!$K$222,MATCH("Yellow",Sheet3!$A$1:$K$1,0),FALSE)*5,0))))),0)/VLOOKUP($L49,Sheet3!$A$1:'Sheet3'!$K$222,MATCH("Challenge",Sheet3!$A$1:'Sheet3'!$K$1,0),FALSE),IFERROR(IF(VLOOKUP($L49,Sheet3!$A$1:'Sheet3'!$K$222,MATCH("Blue",Sheet3!$A$1:$K$1,0),FALSE)&gt;0,VLOOKUP($L49,Sheet3!$A$1:'Sheet3'!$K$222,MATCH("Blue",Sheet3!$A$1:$K$1,0),FALSE)*3,IF(VLOOKUP($L49,Sheet3!$A$1:'Sheet3'!$K$222,MATCH("Purple",Sheet3!$A$1:$K$1,0),FALSE)&gt;0,VLOOKUP($L49,Sheet3!$A$1:'Sheet3'!$K$222,MATCH("Purple",Sheet3!$A$1:$K$1,0),FALSE)*4,IF(VLOOKUP($L49,Sheet3!$A$1:'Sheet3'!$K$222,MATCH("Green",Sheet3!$A$1:$K$1,0),FALSE)&gt;0,VLOOKUP($L49,Sheet3!$A$1:'Sheet3'!$K$222,MATCH("Green",Sheet3!$A$1:$K$1,0),FALSE)*2,IF(VLOOKUP($L49,Sheet3!$A$1:'Sheet3'!$K$222,MATCH("White",Sheet3!$A$1:$K$1,0),FALSE)&gt;0,VLOOKUP($L49,Sheet3!$A$1:'Sheet3'!$K$222,MATCH("White",Sheet3!$A$1:$K$1,0),FALSE),IF(VLOOKUP($L49,Sheet3!$A$1:'Sheet3'!$K$222,MATCH("Yellow",Sheet3!$A$1:$K$1,0),FALSE)&gt;0,VLOOKUP($L49,Sheet3!$A$1:'Sheet3'!$K$222,MATCH("Yellow",Sheet3!$A$1:$K$1,0),FALSE)*5,0))))),0)),0)+IFERROR(IF(VLOOKUP($M49,Sheet3!$A$1:'Sheet3'!$K$222,MATCH("Challenge",Sheet3!$A$1:'Sheet3'!$K$1,0),FALSE)&gt;=1,IFERROR(IF(VLOOKUP($M49,Sheet3!$A$1:'Sheet3'!$K$222,MATCH("Blue",Sheet3!$A$1:$K$1,0),FALSE)&gt;0,VLOOKUP($M49,Sheet3!$A$1:'Sheet3'!$K$222,MATCH("Blue",Sheet3!$A$1:$K$1,0),FALSE)*3,IF(VLOOKUP($M49,Sheet3!$A$1:'Sheet3'!$K$222,MATCH("Purple",Sheet3!$A$1:$K$1,0),FALSE)&gt;0,VLOOKUP($M49,Sheet3!$A$1:'Sheet3'!$K$222,MATCH("Purple",Sheet3!$A$1:$K$1,0),FALSE)*4,IF(VLOOKUP($M49,Sheet3!$A$1:'Sheet3'!$K$222,MATCH("Green",Sheet3!$A$1:$K$1,0),FALSE)&gt;0,VLOOKUP($M49,Sheet3!$A$1:'Sheet3'!$K$222,MATCH("Green",Sheet3!$A$1:$K$1,0),FALSE)*2,IF(VLOOKUP($M49,Sheet3!$A$1:'Sheet3'!$K$222,MATCH("White",Sheet3!$A$1:$K$1,0),FALSE)&gt;0,VLOOKUP($M49,Sheet3!$A$1:'Sheet3'!$K$222,MATCH("White",Sheet3!$A$1:$K$1,0),FALSE),IF(VLOOKUP($M49,Sheet3!$A$1:'Sheet3'!$K$222,MATCH("Yellow",Sheet3!$A$1:$K$1,0),FALSE)&gt;0,VLOOKUP($M49,Sheet3!$A$1:'Sheet3'!$K$222,MATCH("Yellow",Sheet3!$A$1:$K$1,0),FALSE)*5,0))))),0)/VLOOKUP($M49,Sheet3!$A$1:'Sheet3'!$K$222,MATCH("Challenge",Sheet3!$A$1:'Sheet3'!$K$1,0),FALSE),IFERROR(IF(VLOOKUP($M49,Sheet3!$A$1:'Sheet3'!$K$222,MATCH("Blue",Sheet3!$A$1:$K$1,0),FALSE)&gt;0,VLOOKUP($M49,Sheet3!$A$1:'Sheet3'!$K$222,MATCH("Blue",Sheet3!$A$1:$K$1,0),FALSE)*3,IF(VLOOKUP($M49,Sheet3!$A$1:'Sheet3'!$K$222,MATCH("Purple",Sheet3!$A$1:$K$1,0),FALSE)&gt;0,VLOOKUP($M49,Sheet3!$A$1:'Sheet3'!$K$222,MATCH("Purple",Sheet3!$A$1:$K$1,0),FALSE)*4,IF(VLOOKUP($M49,Sheet3!$A$1:'Sheet3'!$K$222,MATCH("Green",Sheet3!$A$1:$K$1,0),FALSE)&gt;0,VLOOKUP($M49,Sheet3!$A$1:'Sheet3'!$K$222,MATCH("Green",Sheet3!$A$1:$K$1,0),FALSE)*2,IF(VLOOKUP($M49,Sheet3!$A$1:'Sheet3'!$K$222,MATCH("White",Sheet3!$A$1:$K$1,0),FALSE)&gt;0,VLOOKUP($M49,Sheet3!$A$1:'Sheet3'!$K$222,MATCH("White",Sheet3!$A$1:$K$1,0),FALSE),IF(VLOOKUP($M49,Sheet3!$A$1:'Sheet3'!$K$222,MATCH("Yellow",Sheet3!$A$1:$K$1,0),FALSE)&gt;0,VLOOKUP($M49,Sheet3!$A$1:'Sheet3'!$K$222,MATCH("Yellow",Sheet3!$A$1:$K$1,0),FALSE)*5,0))))),0)),0)</f>
        <v>0</v>
      </c>
      <c r="AG49">
        <f>IFERROR(IF(VLOOKUP($N49,Sheet3!$A$1:'Sheet3'!$K$222,MATCH("Challenge",Sheet3!$A$1:'Sheet3'!$K$1,0),FALSE)&gt;=1,IFERROR(IF(VLOOKUP($N49,Sheet3!$A$1:'Sheet3'!$K$222,MATCH("Blue",Sheet3!$A$1:$K$1,0),FALSE)&gt;0,VLOOKUP($N49,Sheet3!$A$1:'Sheet3'!$K$222,MATCH("Blue",Sheet3!$A$1:$K$1,0),FALSE)*3,IF(VLOOKUP($N49,Sheet3!$A$1:'Sheet3'!$K$222,MATCH("Purple",Sheet3!$A$1:$K$1,0),FALSE)&gt;0,VLOOKUP($N49,Sheet3!$A$1:'Sheet3'!$K$222,MATCH("Purple",Sheet3!$A$1:$K$1,0),FALSE)*4,IF(VLOOKUP($N49,Sheet3!$A$1:'Sheet3'!$K$222,MATCH("Green",Sheet3!$A$1:$K$1,0),FALSE)&gt;0,VLOOKUP($N49,Sheet3!$A$1:'Sheet3'!$K$222,MATCH("Green",Sheet3!$A$1:$K$1,0),FALSE)*2,IF(VLOOKUP($N49,Sheet3!$A$1:'Sheet3'!$K$222,MATCH("White",Sheet3!$A$1:$K$1,0),FALSE)&gt;0,VLOOKUP($N49,Sheet3!$A$1:'Sheet3'!$K$222,MATCH("White",Sheet3!$A$1:$K$1,0),FALSE),IF(VLOOKUP($N49,Sheet3!$A$1:'Sheet3'!$K$222,MATCH("Yellow",Sheet3!$A$1:$K$1,0),FALSE)&gt;0,VLOOKUP($N49,Sheet3!$A$1:'Sheet3'!$K$222,MATCH("Yellow",Sheet3!$A$1:$K$1,0),FALSE)*5,0))))),0)/VLOOKUP($N49,Sheet3!$A$1:'Sheet3'!$K$222,MATCH("Challenge",Sheet3!$A$1:'Sheet3'!$K$1,0),FALSE),IFERROR(IF(VLOOKUP($N49,Sheet3!$A$1:'Sheet3'!$K$222,MATCH("Blue",Sheet3!$A$1:$K$1,0),FALSE)&gt;0,VLOOKUP($N49,Sheet3!$A$1:'Sheet3'!$K$222,MATCH("Blue",Sheet3!$A$1:$K$1,0),FALSE)*3,IF(VLOOKUP($N49,Sheet3!$A$1:'Sheet3'!$K$222,MATCH("Purple",Sheet3!$A$1:$K$1,0),FALSE)&gt;0,VLOOKUP($N49,Sheet3!$A$1:'Sheet3'!$K$222,MATCH("Purple",Sheet3!$A$1:$K$1,0),FALSE)*4,IF(VLOOKUP($N49,Sheet3!$A$1:'Sheet3'!$K$222,MATCH("Green",Sheet3!$A$1:$K$1,0),FALSE)&gt;0,VLOOKUP($N49,Sheet3!$A$1:'Sheet3'!$K$222,MATCH("Green",Sheet3!$A$1:$K$1,0),FALSE)*2,IF(VLOOKUP($N49,Sheet3!$A$1:'Sheet3'!$K$222,MATCH("White",Sheet3!$A$1:$K$1,0),FALSE)&gt;0,VLOOKUP($N49,Sheet3!$A$1:'Sheet3'!$K$222,MATCH("White",Sheet3!$A$1:$K$1,0),FALSE),IF(VLOOKUP($N49,Sheet3!$A$1:'Sheet3'!$K$222,MATCH("Yellow",Sheet3!$A$1:$K$1,0),FALSE)&gt;0,VLOOKUP($N49,Sheet3!$A$1:'Sheet3'!$K$222,MATCH("Yellow",Sheet3!$A$1:$K$1,0),FALSE)*5,0))))),0)),0)+IFERROR(IF(VLOOKUP($O49,Sheet3!$A$1:'Sheet3'!$K$222,MATCH("Challenge",Sheet3!$A$1:'Sheet3'!$K$1,0),FALSE)&gt;=1,IFERROR(IF(VLOOKUP($O49,Sheet3!$A$1:'Sheet3'!$K$222,MATCH("Blue",Sheet3!$A$1:$K$1,0),FALSE)&gt;0,VLOOKUP($O49,Sheet3!$A$1:'Sheet3'!$K$222,MATCH("Blue",Sheet3!$A$1:$K$1,0),FALSE)*3,IF(VLOOKUP($O49,Sheet3!$A$1:'Sheet3'!$K$222,MATCH("Purple",Sheet3!$A$1:$K$1,0),FALSE)&gt;0,VLOOKUP($O49,Sheet3!$A$1:'Sheet3'!$K$222,MATCH("Purple",Sheet3!$A$1:$K$1,0),FALSE)*4,IF(VLOOKUP($O49,Sheet3!$A$1:'Sheet3'!$K$222,MATCH("Green",Sheet3!$A$1:$K$1,0),FALSE)&gt;0,VLOOKUP($O49,Sheet3!$A$1:'Sheet3'!$K$222,MATCH("Green",Sheet3!$A$1:$K$1,0),FALSE)*2,IF(VLOOKUP($O49,Sheet3!$A$1:'Sheet3'!$K$222,MATCH("White",Sheet3!$A$1:$K$1,0),FALSE)&gt;0,VLOOKUP($O49,Sheet3!$A$1:'Sheet3'!$K$222,MATCH("White",Sheet3!$A$1:$K$1,0),FALSE),IF(VLOOKUP($O49,Sheet3!$A$1:'Sheet3'!$K$222,MATCH("Yellow",Sheet3!$A$1:$K$1,0),FALSE)&gt;0,VLOOKUP($O49,Sheet3!$A$1:'Sheet3'!$K$222,MATCH("Yellow",Sheet3!$A$1:$K$1,0),FALSE)*5,0))))),0)/VLOOKUP($O49,Sheet3!$A$1:'Sheet3'!$K$222,MATCH("Challenge",Sheet3!$A$1:'Sheet3'!$K$1,0),FALSE),IFERROR(IF(VLOOKUP($O49,Sheet3!$A$1:'Sheet3'!$K$222,MATCH("Blue",Sheet3!$A$1:$K$1,0),FALSE)&gt;0,VLOOKUP($O49,Sheet3!$A$1:'Sheet3'!$K$222,MATCH("Blue",Sheet3!$A$1:$K$1,0),FALSE)*3,IF(VLOOKUP($O49,Sheet3!$A$1:'Sheet3'!$K$222,MATCH("Purple",Sheet3!$A$1:$K$1,0),FALSE)&gt;0,VLOOKUP($O49,Sheet3!$A$1:'Sheet3'!$K$222,MATCH("Purple",Sheet3!$A$1:$K$1,0),FALSE)*4,IF(VLOOKUP($O49,Sheet3!$A$1:'Sheet3'!$K$222,MATCH("Green",Sheet3!$A$1:$K$1,0),FALSE)&gt;0,VLOOKUP($O49,Sheet3!$A$1:'Sheet3'!$K$222,MATCH("Green",Sheet3!$A$1:$K$1,0),FALSE)*2,IF(VLOOKUP($O49,Sheet3!$A$1:'Sheet3'!$K$222,MATCH("White",Sheet3!$A$1:$K$1,0),FALSE)&gt;0,VLOOKUP($O49,Sheet3!$A$1:'Sheet3'!$K$222,MATCH("White",Sheet3!$A$1:$K$1,0),FALSE),IF(VLOOKUP($O49,Sheet3!$A$1:'Sheet3'!$K$222,MATCH("Yellow",Sheet3!$A$1:$K$1,0),FALSE)&gt;0,VLOOKUP($O49,Sheet3!$A$1:'Sheet3'!$K$222,MATCH("Yellow",Sheet3!$A$1:$K$1,0),FALSE)*5,0))))),0)),0)</f>
        <v>0</v>
      </c>
      <c r="AH49">
        <f>VLOOKUP($D49,Sheet3!$A$1:'Sheet3'!$K$222,4,FALSE)</f>
        <v>0</v>
      </c>
      <c r="AI49">
        <f>VLOOKUP($D49,Sheet3!$A$1:'Sheet3'!$K$222,5,FALSE)</f>
        <v>0</v>
      </c>
    </row>
    <row r="50" spans="1:35" x14ac:dyDescent="0.25">
      <c r="A50" t="s">
        <v>110</v>
      </c>
      <c r="B50">
        <f>INDEX('Ingredients(Full)'!$A$1:$AA$180,MATCH(Score!$A50,'Ingredients(Full)'!$A$1:$A$180,0),MATCH(Score!B$1,'Ingredients(Full)'!$A$1:$AA$1,0))</f>
        <v>2</v>
      </c>
      <c r="C50">
        <f t="shared" si="1"/>
        <v>3</v>
      </c>
      <c r="D50" t="str">
        <f>IF(D$1&lt;=$B50,INDEX('Ingredients(Full)'!$A$1:$AA$180,MATCH(Score!$A50,'Ingredients(Full)'!$A$1:$A$180,0),MATCH(Score!D$1,'Ingredients(Full)'!$A$1:$AA$1,0)),"")</f>
        <v>Mk 1 Merr-Sonn Shield Generator</v>
      </c>
      <c r="E50" t="str">
        <f>IF(E$1&lt;=$B50,INDEX('Ingredients(Full)'!$A$1:$AA$140,MATCH(Score!$A50,'Ingredients(Full)'!$A$1:$A$140,0),MATCH(Score!E$1,'Ingredients(Full)'!$A$1:$AA$1,0)),"")</f>
        <v>Mk 3 BlasTech Weapon Mod</v>
      </c>
      <c r="F50" t="str">
        <f>IF(F$1&lt;=$B50,INDEX('Ingredients(Full)'!$A$1:$AA$140,MATCH(Score!$A50,'Ingredients(Full)'!$A$1:$A$140,0),MATCH(Score!F$1,'Ingredients(Full)'!$A$1:$AA$1,0)),"")</f>
        <v/>
      </c>
      <c r="G50" t="str">
        <f>IF(G$1&lt;=$B50,INDEX('Ingredients(Full)'!$A$1:$AA$140,MATCH(Score!$A50,'Ingredients(Full)'!$A$1:$A$140,0),MATCH(Score!G$1,'Ingredients(Full)'!$A$1:$AA$1,0)),"")</f>
        <v/>
      </c>
      <c r="H50" t="str">
        <f>IF(H$1&lt;=$B50,INDEX('Ingredients(Full)'!$A$1:$AA$140,MATCH(Score!$A50,'Ingredients(Full)'!$A$1:$A$140,0),MATCH(Score!H$1,'Ingredients(Full)'!$A$1:$AA$1,0)),"")</f>
        <v/>
      </c>
      <c r="I50" t="str">
        <f>IF(I$1&lt;=$B50,INDEX('Ingredients(Full)'!$A$1:$AA$140,MATCH(Score!$A50,'Ingredients(Full)'!$A$1:$A$140,0),MATCH(Score!I$1,'Ingredients(Full)'!$A$1:$AA$1,0)),"")</f>
        <v/>
      </c>
      <c r="J50" t="str">
        <f>IF(J$1&lt;=$B50,INDEX('Ingredients(Full)'!$A$1:$AA$140,MATCH(Score!$A50,'Ingredients(Full)'!$A$1:$A$140,0),MATCH(Score!J$1,'Ingredients(Full)'!$A$1:$AA$1,0)),"")</f>
        <v/>
      </c>
      <c r="K50" t="str">
        <f>IF(K$1&lt;=$B50,INDEX('Ingredients(Full)'!$A$1:$AA$140,MATCH(Score!$A50,'Ingredients(Full)'!$A$1:$A$140,0),MATCH(Score!K$1,'Ingredients(Full)'!$A$1:$AA$1,0)),"")</f>
        <v/>
      </c>
      <c r="L50" t="str">
        <f>IF(L$1&lt;=$B50,INDEX('Ingredients(Full)'!$A$1:$AA$140,MATCH(Score!$A50,'Ingredients(Full)'!$A$1:$A$140,0),MATCH(Score!L$1,'Ingredients(Full)'!$A$1:$AA$1,0)),"")</f>
        <v/>
      </c>
      <c r="M50" t="str">
        <f>IF(M$1&lt;=$B50,INDEX('Ingredients(Full)'!$A$1:$AA$140,MATCH(Score!$A50,'Ingredients(Full)'!$A$1:$A$140,0),MATCH(Score!M$1,'Ingredients(Full)'!$A$1:$AA$1,0)),"")</f>
        <v/>
      </c>
      <c r="N50" t="str">
        <f>IF(N$1&lt;=$B50,INDEX('Ingredients(Full)'!$A$1:$AA$140,MATCH(Score!$A50,'Ingredients(Full)'!$A$1:$A$140,0),MATCH(Score!N$1,'Ingredients(Full)'!$A$1:$AA$1,0)),"")</f>
        <v/>
      </c>
      <c r="O50" t="str">
        <f>IF(O$1&lt;=$B50,INDEX('Ingredients(Full)'!$A$1:$AA$140,MATCH(Score!$A50,'Ingredients(Full)'!$A$1:$A$140,0),MATCH(Score!O$1,'Ingredients(Full)'!$A$1:$AA$1,0)),"")</f>
        <v/>
      </c>
      <c r="P50">
        <f>IF(VALUE(RIGHT(P$1,LEN(P$1)-1))&lt;=$B50,INDEX('Ingredients(Full)'!$A$1:$AA$140,MATCH(Score!$A50,'Ingredients(Full)'!$A$1:$A$140,0),MATCH(Score!P$1,'Ingredients(Full)'!$A$1:$AA$1,0)),"")</f>
        <v>1</v>
      </c>
      <c r="Q50">
        <f>IF(VALUE(RIGHT(Q$1,LEN(Q$1)-1))&lt;=$B50,INDEX('Ingredients(Full)'!$A$1:$AA$140,MATCH(Score!$A50,'Ingredients(Full)'!$A$1:$A$140,0),MATCH(Score!Q$1,'Ingredients(Full)'!$A$1:$AA$1,0)),"")</f>
        <v>1</v>
      </c>
      <c r="R50" t="str">
        <f>IF(VALUE(RIGHT(R$1,LEN(R$1)-1))&lt;=$B50,INDEX('Ingredients(Full)'!$A$1:$AA$140,MATCH(Score!$A50,'Ingredients(Full)'!$A$1:$A$140,0),MATCH(Score!R$1,'Ingredients(Full)'!$A$1:$AA$1,0)),"")</f>
        <v/>
      </c>
      <c r="S50" t="str">
        <f>IF(VALUE(RIGHT(S$1,LEN(S$1)-1))&lt;=$B50,INDEX('Ingredients(Full)'!$A$1:$AA$140,MATCH(Score!$A50,'Ingredients(Full)'!$A$1:$A$140,0),MATCH(Score!S$1,'Ingredients(Full)'!$A$1:$AA$1,0)),"")</f>
        <v/>
      </c>
      <c r="T50" t="str">
        <f>IF(VALUE(RIGHT(T$1,LEN(T$1)-1))&lt;=$B50,INDEX('Ingredients(Full)'!$A$1:$AA$140,MATCH(Score!$A50,'Ingredients(Full)'!$A$1:$A$140,0),MATCH(Score!T$1,'Ingredients(Full)'!$A$1:$AA$1,0)),"")</f>
        <v/>
      </c>
      <c r="U50" t="str">
        <f>IF(VALUE(RIGHT(U$1,LEN(U$1)-1))&lt;=$B50,INDEX('Ingredients(Full)'!$A$1:$AA$140,MATCH(Score!$A50,'Ingredients(Full)'!$A$1:$A$140,0),MATCH(Score!U$1,'Ingredients(Full)'!$A$1:$AA$1,0)),"")</f>
        <v/>
      </c>
      <c r="V50" t="str">
        <f>IF(VALUE(RIGHT(V$1,LEN(V$1)-1))&lt;=$B50,INDEX('Ingredients(Full)'!$A$1:$AA$140,MATCH(Score!$A50,'Ingredients(Full)'!$A$1:$A$140,0),MATCH(Score!V$1,'Ingredients(Full)'!$A$1:$AA$1,0)),"")</f>
        <v/>
      </c>
      <c r="W50" t="str">
        <f>IF(VALUE(RIGHT(W$1,LEN(W$1)-1))&lt;=$B50,INDEX('Ingredients(Full)'!$A$1:$AA$140,MATCH(Score!$A50,'Ingredients(Full)'!$A$1:$A$140,0),MATCH(Score!W$1,'Ingredients(Full)'!$A$1:$AA$1,0)),"")</f>
        <v/>
      </c>
      <c r="X50" t="str">
        <f>IF(VALUE(RIGHT(X$1,LEN(X$1)-1))&lt;=$B50,INDEX('Ingredients(Full)'!$A$1:$AA$140,MATCH(Score!$A50,'Ingredients(Full)'!$A$1:$A$140,0),MATCH(Score!X$1,'Ingredients(Full)'!$A$1:$AA$1,0)),"")</f>
        <v/>
      </c>
      <c r="Y50" t="str">
        <f>IF(VALUE(RIGHT(Y$1,LEN(Y$1)-1))&lt;=$B50,INDEX('Ingredients(Full)'!$A$1:$AA$140,MATCH(Score!$A50,'Ingredients(Full)'!$A$1:$A$140,0),MATCH(Score!Y$1,'Ingredients(Full)'!$A$1:$AA$1,0)),"")</f>
        <v/>
      </c>
      <c r="Z50" t="str">
        <f>IF(VALUE(RIGHT(Z$1,LEN(Z$1)-1))&lt;=$B50,INDEX('Ingredients(Full)'!$A$1:$AA$140,MATCH(Score!$A50,'Ingredients(Full)'!$A$1:$A$140,0),MATCH(Score!Z$1,'Ingredients(Full)'!$A$1:$AA$1,0)),"")</f>
        <v/>
      </c>
      <c r="AA50" t="str">
        <f>IF(VALUE(RIGHT(AA$1,LEN(AA$1)-1))&lt;=$B50,INDEX('Ingredients(Full)'!$A$1:$AA$140,MATCH(Score!$A50,'Ingredients(Full)'!$A$1:$A$140,0),MATCH(Score!AA$1,'Ingredients(Full)'!$A$1:$AA$1,0)),"")</f>
        <v/>
      </c>
      <c r="AB50">
        <f>IFERROR(IF(VLOOKUP($D50,Sheet3!$A$1:'Sheet3'!$K$222,MATCH("Challenge",Sheet3!$A$1:'Sheet3'!$K$1,0),FALSE)&gt;=1,IFERROR(IF(VLOOKUP($D50,Sheet3!$A$1:'Sheet3'!$K$222,MATCH("Blue",Sheet3!$A$1:$K$1,0),FALSE)&gt;0,VLOOKUP($D50,Sheet3!$A$1:'Sheet3'!$K$222,MATCH("Blue",Sheet3!$A$1:$K$1,0),FALSE)*3,IF(VLOOKUP($D50,Sheet3!$A$1:'Sheet3'!$K$222,MATCH("Purple",Sheet3!$A$1:$K$1,0),FALSE)&gt;0,VLOOKUP($D50,Sheet3!$A$1:'Sheet3'!$K$222,MATCH("Purple",Sheet3!$A$1:$K$1,0),FALSE)*4,IF(VLOOKUP($D50,Sheet3!$A$1:'Sheet3'!$K$222,MATCH("Green",Sheet3!$A$1:$K$1,0),FALSE)&gt;0,VLOOKUP($D50,Sheet3!$A$1:'Sheet3'!$K$222,MATCH("Green",Sheet3!$A$1:$K$1,0),FALSE)*2,IF(VLOOKUP($D50,Sheet3!$A$1:'Sheet3'!$K$222,MATCH("White",Sheet3!$A$1:$K$1,0),FALSE)&gt;0,VLOOKUP($D50,Sheet3!$A$1:'Sheet3'!$K$222,MATCH("White",Sheet3!$A$1:$K$1,0),FALSE),IF(VLOOKUP($D50,Sheet3!$A$1:'Sheet3'!$K$222,MATCH("Yellow",Sheet3!$A$1:$K$1,0),FALSE)&gt;0,VLOOKUP($D50,Sheet3!$A$1:'Sheet3'!$K$222,MATCH("Yellow",Sheet3!$A$1:$K$1,0),FALSE)*2.5,0))))),0)/VLOOKUP($D50,Sheet3!$A$1:'Sheet3'!$K$222,MATCH("Challenge",Sheet3!$A$1:'Sheet3'!$K$1,0),FALSE),IFERROR(IF(VLOOKUP($D50,Sheet3!$A$1:'Sheet3'!$K$222,MATCH("Blue",Sheet3!$A$1:$K$1,0),FALSE)&gt;0,VLOOKUP($D50,Sheet3!$A$1:'Sheet3'!$K$222,MATCH("Blue",Sheet3!$A$1:$K$1,0),FALSE)*3,IF(VLOOKUP($D50,Sheet3!$A$1:'Sheet3'!$K$222,MATCH("Purple",Sheet3!$A$1:$K$1,0),FALSE)&gt;0,VLOOKUP($D50,Sheet3!$A$1:'Sheet3'!$K$222,MATCH("Purple",Sheet3!$A$1:$K$1,0),FALSE)*4,IF(VLOOKUP($D50,Sheet3!$A$1:'Sheet3'!$K$222,MATCH("Green",Sheet3!$A$1:$K$1,0),FALSE)&gt;0,VLOOKUP($D50,Sheet3!$A$1:'Sheet3'!$K$222,MATCH("Green",Sheet3!$A$1:$K$1,0),FALSE)*2,IF(VLOOKUP($D50,Sheet3!$A$1:'Sheet3'!$K$222,MATCH("White",Sheet3!$A$1:$K$1,0),FALSE)&gt;0,VLOOKUP($D50,Sheet3!$A$1:'Sheet3'!$K$222,MATCH("White",Sheet3!$A$1:$K$1,0),FALSE),IF(VLOOKUP($D50,Sheet3!$A$1:'Sheet3'!$K$222,MATCH("Yellow",Sheet3!$A$1:$K$1,0),FALSE)&gt;0,VLOOKUP($D50,Sheet3!$A$1:'Sheet3'!$K$222,MATCH("Yellow",Sheet3!$A$1:$K$1,0),FALSE)*2.5,0))))),0)),0)+IFERROR(IF(VLOOKUP($E50,Sheet3!$A$1:'Sheet3'!$K$222,MATCH("Challenge",Sheet3!$A$1:'Sheet3'!$K$1,0),FALSE)&gt;=1,IFERROR(IF(VLOOKUP($E50,Sheet3!$A$1:'Sheet3'!$K$222,MATCH("Blue",Sheet3!$A$1:$K$1,0),FALSE)&gt;0,VLOOKUP($E50,Sheet3!$A$1:'Sheet3'!$K$222,MATCH("Blue",Sheet3!$A$1:$K$1,0),FALSE)*3,IF(VLOOKUP($E50,Sheet3!$A$1:'Sheet3'!$K$222,MATCH("Purple",Sheet3!$A$1:$K$1,0),FALSE)&gt;0,VLOOKUP($E50,Sheet3!$A$1:'Sheet3'!$K$222,MATCH("Purple",Sheet3!$A$1:$K$1,0),FALSE)*4,IF(VLOOKUP($E50,Sheet3!$A$1:'Sheet3'!$K$222,MATCH("Green",Sheet3!$A$1:$K$1,0),FALSE)&gt;0,VLOOKUP($E50,Sheet3!$A$1:'Sheet3'!$K$222,MATCH("Green",Sheet3!$A$1:$K$1,0),FALSE)*2,IF(VLOOKUP($E50,Sheet3!$A$1:'Sheet3'!$K$222,MATCH("White",Sheet3!$A$1:$K$1,0),FALSE)&gt;0,VLOOKUP($E50,Sheet3!$A$1:'Sheet3'!$K$222,MATCH("White",Sheet3!$A$1:$K$1,0),FALSE),IF(VLOOKUP($E50,Sheet3!$A$1:'Sheet3'!$K$222,MATCH("Yellow",Sheet3!$A$1:$K$1,0),FALSE)&gt;0,VLOOKUP($E50,Sheet3!$A$1:'Sheet3'!$K$222,MATCH("Yellow",Sheet3!$A$1:$K$1,0),FALSE)*2.5,0))))),0)/VLOOKUP($E50,Sheet3!$A$1:'Sheet3'!$K$222,MATCH("Challenge",Sheet3!$A$1:'Sheet3'!$K$1,0),FALSE),IFERROR(IF(VLOOKUP($E50,Sheet3!$A$1:'Sheet3'!$K$222,MATCH("Blue",Sheet3!$A$1:$K$1,0),FALSE)&gt;0,VLOOKUP($E50,Sheet3!$A$1:'Sheet3'!$K$222,MATCH("Blue",Sheet3!$A$1:$K$1,0),FALSE)*3,IF(VLOOKUP($E50,Sheet3!$A$1:'Sheet3'!$K$222,MATCH("Purple",Sheet3!$A$1:$K$1,0),FALSE)&gt;0,VLOOKUP($E50,Sheet3!$A$1:'Sheet3'!$K$222,MATCH("Purple",Sheet3!$A$1:$K$1,0),FALSE)*4,IF(VLOOKUP($E50,Sheet3!$A$1:'Sheet3'!$K$222,MATCH("Green",Sheet3!$A$1:$K$1,0),FALSE)&gt;0,VLOOKUP($E50,Sheet3!$A$1:'Sheet3'!$K$222,MATCH("Green",Sheet3!$A$1:$K$1,0),FALSE)*2,IF(VLOOKUP($E50,Sheet3!$A$1:'Sheet3'!$K$222,MATCH("White",Sheet3!$A$1:$K$1,0),FALSE)&gt;0,VLOOKUP($E50,Sheet3!$A$1:'Sheet3'!$K$222,MATCH("White",Sheet3!$A$1:$K$1,0),FALSE),IF(VLOOKUP($E50,Sheet3!$A$1:'Sheet3'!$K$222,MATCH("Yellow",Sheet3!$A$1:$K$1,0),FALSE)&gt;0,VLOOKUP($E50,Sheet3!$A$1:'Sheet3'!$K$222,MATCH("Yellow",Sheet3!$A$1:$K$1,0),FALSE)*2.5,0))))),0)),0)</f>
        <v>3</v>
      </c>
      <c r="AC50">
        <f>IFERROR(IF(VLOOKUP($F50,Sheet3!$A$1:'Sheet3'!$K$222,MATCH("Challenge",Sheet3!$A$1:'Sheet3'!$K$1,0),FALSE)&gt;=1,IFERROR(IF(VLOOKUP($F50,Sheet3!$A$1:'Sheet3'!$K$222,MATCH("Blue",Sheet3!$A$1:$K$1,0),FALSE)&gt;0,VLOOKUP($F50,Sheet3!$A$1:'Sheet3'!$K$222,MATCH("Blue",Sheet3!$A$1:$K$1,0),FALSE)*3,IF(VLOOKUP($F50,Sheet3!$A$1:'Sheet3'!$K$222,MATCH("Purple",Sheet3!$A$1:$K$1,0),FALSE)&gt;0,VLOOKUP($F50,Sheet3!$A$1:'Sheet3'!$K$222,MATCH("Purple",Sheet3!$A$1:$K$1,0),FALSE)*4,IF(VLOOKUP($F50,Sheet3!$A$1:'Sheet3'!$K$222,MATCH("Green",Sheet3!$A$1:$K$1,0),FALSE)&gt;0,VLOOKUP($F50,Sheet3!$A$1:'Sheet3'!$K$222,MATCH("Green",Sheet3!$A$1:$K$1,0),FALSE)*2,IF(VLOOKUP($F50,Sheet3!$A$1:'Sheet3'!$K$222,MATCH("White",Sheet3!$A$1:$K$1,0),FALSE)&gt;0,VLOOKUP($F50,Sheet3!$A$1:'Sheet3'!$K$222,MATCH("White",Sheet3!$A$1:$K$1,0),FALSE),IF(VLOOKUP($F50,Sheet3!$A$1:'Sheet3'!$K$222,MATCH("Yellow",Sheet3!$A$1:$K$1,0),FALSE)&gt;0,VLOOKUP($F50,Sheet3!$A$1:'Sheet3'!$K$222,MATCH("Yellow",Sheet3!$A$1:$K$1,0),FALSE)*5,0))))),0)/VLOOKUP($F50,Sheet3!$A$1:'Sheet3'!$K$222,MATCH("Challenge",Sheet3!$A$1:'Sheet3'!$K$1,0),FALSE),IFERROR(IF(VLOOKUP($F50,Sheet3!$A$1:'Sheet3'!$K$222,MATCH("Blue",Sheet3!$A$1:$K$1,0),FALSE)&gt;0,VLOOKUP($F50,Sheet3!$A$1:'Sheet3'!$K$222,MATCH("Blue",Sheet3!$A$1:$K$1,0),FALSE)*3,IF(VLOOKUP($F50,Sheet3!$A$1:'Sheet3'!$K$222,MATCH("Purple",Sheet3!$A$1:$K$1,0),FALSE)&gt;0,VLOOKUP($F50,Sheet3!$A$1:'Sheet3'!$K$222,MATCH("Purple",Sheet3!$A$1:$K$1,0),FALSE)*4,IF(VLOOKUP($F50,Sheet3!$A$1:'Sheet3'!$K$222,MATCH("Green",Sheet3!$A$1:$K$1,0),FALSE)&gt;0,VLOOKUP($F50,Sheet3!$A$1:'Sheet3'!$K$222,MATCH("Green",Sheet3!$A$1:$K$1,0),FALSE)*2,IF(VLOOKUP($F50,Sheet3!$A$1:'Sheet3'!$K$222,MATCH("White",Sheet3!$A$1:$K$1,0),FALSE)&gt;0,VLOOKUP($F50,Sheet3!$A$1:'Sheet3'!$K$222,MATCH("White",Sheet3!$A$1:$K$1,0),FALSE),IF(VLOOKUP($F50,Sheet3!$A$1:'Sheet3'!$K$222,MATCH("Yellow",Sheet3!$A$1:$K$1,0),FALSE)&gt;0,VLOOKUP($F50,Sheet3!$A$1:'Sheet3'!$K$222,MATCH("Yellow",Sheet3!$A$1:$K$1,0),FALSE)*5,0))))),0)),0)+IFERROR(IF(VLOOKUP($G50,Sheet3!$A$1:'Sheet3'!$K$222,MATCH("Challenge",Sheet3!$A$1:'Sheet3'!$K$1,0),FALSE)&gt;=1,IFERROR(IF(VLOOKUP($G50,Sheet3!$A$1:'Sheet3'!$K$222,MATCH("Blue",Sheet3!$A$1:$K$1,0),FALSE)&gt;0,VLOOKUP($G50,Sheet3!$A$1:'Sheet3'!$K$222,MATCH("Blue",Sheet3!$A$1:$K$1,0),FALSE)*3,IF(VLOOKUP($G50,Sheet3!$A$1:'Sheet3'!$K$222,MATCH("Purple",Sheet3!$A$1:$K$1,0),FALSE)&gt;0,VLOOKUP($G50,Sheet3!$A$1:'Sheet3'!$K$222,MATCH("Purple",Sheet3!$A$1:$K$1,0),FALSE)*4,IF(VLOOKUP($G50,Sheet3!$A$1:'Sheet3'!$K$222,MATCH("Green",Sheet3!$A$1:$K$1,0),FALSE)&gt;0,VLOOKUP($G50,Sheet3!$A$1:'Sheet3'!$K$222,MATCH("Green",Sheet3!$A$1:$K$1,0),FALSE)*2,IF(VLOOKUP($G50,Sheet3!$A$1:'Sheet3'!$K$222,MATCH("White",Sheet3!$A$1:$K$1,0),FALSE)&gt;0,VLOOKUP($G50,Sheet3!$A$1:'Sheet3'!$K$222,MATCH("White",Sheet3!$A$1:$K$1,0),FALSE),IF(VLOOKUP($G50,Sheet3!$A$1:'Sheet3'!$K$222,MATCH("Yellow",Sheet3!$A$1:$K$1,0),FALSE)&gt;0,VLOOKUP($G50,Sheet3!$A$1:'Sheet3'!$K$222,MATCH("Yellow",Sheet3!$A$1:$K$1,0),FALSE)*5,0))))),0)/VLOOKUP($G50,Sheet3!$A$1:'Sheet3'!$K$222,MATCH("Challenge",Sheet3!$A$1:'Sheet3'!$K$1,0),FALSE),IFERROR(IF(VLOOKUP($G50,Sheet3!$A$1:'Sheet3'!$K$222,MATCH("Blue",Sheet3!$A$1:$K$1,0),FALSE)&gt;0,VLOOKUP($G50,Sheet3!$A$1:'Sheet3'!$K$222,MATCH("Blue",Sheet3!$A$1:$K$1,0),FALSE)*3,IF(VLOOKUP($G50,Sheet3!$A$1:'Sheet3'!$K$222,MATCH("Purple",Sheet3!$A$1:$K$1,0),FALSE)&gt;0,VLOOKUP($G50,Sheet3!$A$1:'Sheet3'!$K$222,MATCH("Purple",Sheet3!$A$1:$K$1,0),FALSE)*4,IF(VLOOKUP($G50,Sheet3!$A$1:'Sheet3'!$K$222,MATCH("Green",Sheet3!$A$1:$K$1,0),FALSE)&gt;0,VLOOKUP($G50,Sheet3!$A$1:'Sheet3'!$K$222,MATCH("Green",Sheet3!$A$1:$K$1,0),FALSE)*2,IF(VLOOKUP($G50,Sheet3!$A$1:'Sheet3'!$K$222,MATCH("White",Sheet3!$A$1:$K$1,0),FALSE)&gt;0,VLOOKUP($G50,Sheet3!$A$1:'Sheet3'!$K$222,MATCH("White",Sheet3!$A$1:$K$1,0),FALSE),IF(VLOOKUP($G50,Sheet3!$A$1:'Sheet3'!$K$222,MATCH("Yellow",Sheet3!$A$1:$K$1,0),FALSE)&gt;0,VLOOKUP($G50,Sheet3!$A$1:'Sheet3'!$K$222,MATCH("Yellow",Sheet3!$A$1:$K$1,0),FALSE)*5,0))))),0)),0)</f>
        <v>0</v>
      </c>
      <c r="AD50">
        <f>IFERROR(IF(VLOOKUP($H50,Sheet3!$A$1:'Sheet3'!$K$222,MATCH("Challenge",Sheet3!$A$1:'Sheet3'!$K$1,0),FALSE)&gt;=1,IFERROR(IF(VLOOKUP($H50,Sheet3!$A$1:'Sheet3'!$K$222,MATCH("Blue",Sheet3!$A$1:$K$1,0),FALSE)&gt;0,VLOOKUP($H50,Sheet3!$A$1:'Sheet3'!$K$222,MATCH("Blue",Sheet3!$A$1:$K$1,0),FALSE)*3,IF(VLOOKUP($H50,Sheet3!$A$1:'Sheet3'!$K$222,MATCH("Purple",Sheet3!$A$1:$K$1,0),FALSE)&gt;0,VLOOKUP($H50,Sheet3!$A$1:'Sheet3'!$K$222,MATCH("Purple",Sheet3!$A$1:$K$1,0),FALSE)*4,IF(VLOOKUP($H50,Sheet3!$A$1:'Sheet3'!$K$222,MATCH("Green",Sheet3!$A$1:$K$1,0),FALSE)&gt;0,VLOOKUP($H50,Sheet3!$A$1:'Sheet3'!$K$222,MATCH("Green",Sheet3!$A$1:$K$1,0),FALSE)*2,IF(VLOOKUP($H50,Sheet3!$A$1:'Sheet3'!$K$222,MATCH("White",Sheet3!$A$1:$K$1,0),FALSE)&gt;0,VLOOKUP($H50,Sheet3!$A$1:'Sheet3'!$K$222,MATCH("White",Sheet3!$A$1:$K$1,0),FALSE),IF(VLOOKUP($H50,Sheet3!$A$1:'Sheet3'!$K$222,MATCH("Yellow",Sheet3!$A$1:$K$1,0),FALSE)&gt;0,VLOOKUP($H50,Sheet3!$A$1:'Sheet3'!$K$222,MATCH("Yellow",Sheet3!$A$1:$K$1,0),FALSE)*5,0))))),0)/VLOOKUP($H50,Sheet3!$A$1:'Sheet3'!$K$222,MATCH("Challenge",Sheet3!$A$1:'Sheet3'!$K$1,0),FALSE),IFERROR(IF(VLOOKUP($H50,Sheet3!$A$1:'Sheet3'!$K$222,MATCH("Blue",Sheet3!$A$1:$K$1,0),FALSE)&gt;0,VLOOKUP($H50,Sheet3!$A$1:'Sheet3'!$K$222,MATCH("Blue",Sheet3!$A$1:$K$1,0),FALSE)*3,IF(VLOOKUP($H50,Sheet3!$A$1:'Sheet3'!$K$222,MATCH("Purple",Sheet3!$A$1:$K$1,0),FALSE)&gt;0,VLOOKUP($H50,Sheet3!$A$1:'Sheet3'!$K$222,MATCH("Purple",Sheet3!$A$1:$K$1,0),FALSE)*4,IF(VLOOKUP($H50,Sheet3!$A$1:'Sheet3'!$K$222,MATCH("Green",Sheet3!$A$1:$K$1,0),FALSE)&gt;0,VLOOKUP($H50,Sheet3!$A$1:'Sheet3'!$K$222,MATCH("Green",Sheet3!$A$1:$K$1,0),FALSE)*2,IF(VLOOKUP($H50,Sheet3!$A$1:'Sheet3'!$K$222,MATCH("White",Sheet3!$A$1:$K$1,0),FALSE)&gt;0,VLOOKUP($H50,Sheet3!$A$1:'Sheet3'!$K$222,MATCH("White",Sheet3!$A$1:$K$1,0),FALSE),IF(VLOOKUP($H50,Sheet3!$A$1:'Sheet3'!$K$222,MATCH("Yellow",Sheet3!$A$1:$K$1,0),FALSE)&gt;0,VLOOKUP($H50,Sheet3!$A$1:'Sheet3'!$K$222,MATCH("Yellow",Sheet3!$A$1:$K$1,0),FALSE)*5,0))))),0)),0)+IFERROR(IF(VLOOKUP($I50,Sheet3!$A$1:'Sheet3'!$K$222,MATCH("Challenge",Sheet3!$A$1:'Sheet3'!$K$1,0),FALSE)&gt;=1,IFERROR(IF(VLOOKUP($I50,Sheet3!$A$1:'Sheet3'!$K$222,MATCH("Blue",Sheet3!$A$1:$K$1,0),FALSE)&gt;0,VLOOKUP($I50,Sheet3!$A$1:'Sheet3'!$K$222,MATCH("Blue",Sheet3!$A$1:$K$1,0),FALSE)*3,IF(VLOOKUP($I50,Sheet3!$A$1:'Sheet3'!$K$222,MATCH("Purple",Sheet3!$A$1:$K$1,0),FALSE)&gt;0,VLOOKUP($I50,Sheet3!$A$1:'Sheet3'!$K$222,MATCH("Purple",Sheet3!$A$1:$K$1,0),FALSE)*4,IF(VLOOKUP($I50,Sheet3!$A$1:'Sheet3'!$K$222,MATCH("Green",Sheet3!$A$1:$K$1,0),FALSE)&gt;0,VLOOKUP($I50,Sheet3!$A$1:'Sheet3'!$K$222,MATCH("Green",Sheet3!$A$1:$K$1,0),FALSE)*2,IF(VLOOKUP($I50,Sheet3!$A$1:'Sheet3'!$K$222,MATCH("White",Sheet3!$A$1:$K$1,0),FALSE)&gt;0,VLOOKUP($I50,Sheet3!$A$1:'Sheet3'!$K$222,MATCH("White",Sheet3!$A$1:$K$1,0),FALSE),IF(VLOOKUP($I50,Sheet3!$A$1:'Sheet3'!$K$222,MATCH("Yellow",Sheet3!$A$1:$K$1,0),FALSE)&gt;0,VLOOKUP($I50,Sheet3!$A$1:'Sheet3'!$K$222,MATCH("Yellow",Sheet3!$A$1:$K$1,0),FALSE)*5,0))))),0)/VLOOKUP($I50,Sheet3!$A$1:'Sheet3'!$K$222,MATCH("Challenge",Sheet3!$A$1:'Sheet3'!$K$1,0),FALSE),IFERROR(IF(VLOOKUP($I50,Sheet3!$A$1:'Sheet3'!$K$222,MATCH("Blue",Sheet3!$A$1:$K$1,0),FALSE)&gt;0,VLOOKUP($I50,Sheet3!$A$1:'Sheet3'!$K$222,MATCH("Blue",Sheet3!$A$1:$K$1,0),FALSE)*3,IF(VLOOKUP($I50,Sheet3!$A$1:'Sheet3'!$K$222,MATCH("Purple",Sheet3!$A$1:$K$1,0),FALSE)&gt;0,VLOOKUP($I50,Sheet3!$A$1:'Sheet3'!$K$222,MATCH("Purple",Sheet3!$A$1:$K$1,0),FALSE)*4,IF(VLOOKUP($I50,Sheet3!$A$1:'Sheet3'!$K$222,MATCH("Green",Sheet3!$A$1:$K$1,0),FALSE)&gt;0,VLOOKUP($I50,Sheet3!$A$1:'Sheet3'!$K$222,MATCH("Green",Sheet3!$A$1:$K$1,0),FALSE)*2,IF(VLOOKUP($I50,Sheet3!$A$1:'Sheet3'!$K$222,MATCH("White",Sheet3!$A$1:$K$1,0),FALSE)&gt;0,VLOOKUP($I50,Sheet3!$A$1:'Sheet3'!$K$222,MATCH("White",Sheet3!$A$1:$K$1,0),FALSE),IF(VLOOKUP($I50,Sheet3!$A$1:'Sheet3'!$K$222,MATCH("Yellow",Sheet3!$A$1:$K$1,0),FALSE)&gt;0,VLOOKUP($I50,Sheet3!$A$1:'Sheet3'!$K$222,MATCH("Yellow",Sheet3!$A$1:$K$1,0),FALSE)*5,0))))),0)),0)</f>
        <v>0</v>
      </c>
      <c r="AE50">
        <f>IFERROR(IF(VLOOKUP($J50,Sheet3!$A$1:'Sheet3'!$K$222,MATCH("Challenge",Sheet3!$A$1:'Sheet3'!$K$1,0),FALSE)&gt;=1,IFERROR(IF(VLOOKUP($J50,Sheet3!$A$1:'Sheet3'!$K$222,MATCH("Blue",Sheet3!$A$1:$K$1,0),FALSE)&gt;0,VLOOKUP($J50,Sheet3!$A$1:'Sheet3'!$K$222,MATCH("Blue",Sheet3!$A$1:$K$1,0),FALSE)*3,IF(VLOOKUP($J50,Sheet3!$A$1:'Sheet3'!$K$222,MATCH("Purple",Sheet3!$A$1:$K$1,0),FALSE)&gt;0,VLOOKUP($J50,Sheet3!$A$1:'Sheet3'!$K$222,MATCH("Purple",Sheet3!$A$1:$K$1,0),FALSE)*4,IF(VLOOKUP($J50,Sheet3!$A$1:'Sheet3'!$K$222,MATCH("Green",Sheet3!$A$1:$K$1,0),FALSE)&gt;0,VLOOKUP($J50,Sheet3!$A$1:'Sheet3'!$K$222,MATCH("Green",Sheet3!$A$1:$K$1,0),FALSE)*2,IF(VLOOKUP($J50,Sheet3!$A$1:'Sheet3'!$K$222,MATCH("White",Sheet3!$A$1:$K$1,0),FALSE)&gt;0,VLOOKUP($J50,Sheet3!$A$1:'Sheet3'!$K$222,MATCH("White",Sheet3!$A$1:$K$1,0),FALSE),IF(VLOOKUP($J50,Sheet3!$A$1:'Sheet3'!$K$222,MATCH("Yellow",Sheet3!$A$1:$K$1,0),FALSE)&gt;0,VLOOKUP($J50,Sheet3!$A$1:'Sheet3'!$K$222,MATCH("Yellow",Sheet3!$A$1:$K$1,0),FALSE)*5,0))))),0)/VLOOKUP($J50,Sheet3!$A$1:'Sheet3'!$K$222,MATCH("Challenge",Sheet3!$A$1:'Sheet3'!$K$1,0),FALSE),IFERROR(IF(VLOOKUP($J50,Sheet3!$A$1:'Sheet3'!$K$222,MATCH("Blue",Sheet3!$A$1:$K$1,0),FALSE)&gt;0,VLOOKUP($J50,Sheet3!$A$1:'Sheet3'!$K$222,MATCH("Blue",Sheet3!$A$1:$K$1,0),FALSE)*3,IF(VLOOKUP($J50,Sheet3!$A$1:'Sheet3'!$K$222,MATCH("Purple",Sheet3!$A$1:$K$1,0),FALSE)&gt;0,VLOOKUP($J50,Sheet3!$A$1:'Sheet3'!$K$222,MATCH("Purple",Sheet3!$A$1:$K$1,0),FALSE)*4,IF(VLOOKUP($J50,Sheet3!$A$1:'Sheet3'!$K$222,MATCH("Green",Sheet3!$A$1:$K$1,0),FALSE)&gt;0,VLOOKUP($J50,Sheet3!$A$1:'Sheet3'!$K$222,MATCH("Green",Sheet3!$A$1:$K$1,0),FALSE)*2,IF(VLOOKUP($J50,Sheet3!$A$1:'Sheet3'!$K$222,MATCH("White",Sheet3!$A$1:$K$1,0),FALSE)&gt;0,VLOOKUP($J50,Sheet3!$A$1:'Sheet3'!$K$222,MATCH("White",Sheet3!$A$1:$K$1,0),FALSE),IF(VLOOKUP($J50,Sheet3!$A$1:'Sheet3'!$K$222,MATCH("Yellow",Sheet3!$A$1:$K$1,0),FALSE)&gt;0,VLOOKUP($J50,Sheet3!$A$1:'Sheet3'!$K$222,MATCH("Yellow",Sheet3!$A$1:$K$1,0),FALSE)*5,0))))),0)),0)+IFERROR(IF(VLOOKUP($K50,Sheet3!$A$1:'Sheet3'!$K$222,MATCH("Challenge",Sheet3!$A$1:'Sheet3'!$K$1,0),FALSE)&gt;=1,IFERROR(IF(VLOOKUP($K50,Sheet3!$A$1:'Sheet3'!$K$222,MATCH("Blue",Sheet3!$A$1:$K$1,0),FALSE)&gt;0,VLOOKUP($K50,Sheet3!$A$1:'Sheet3'!$K$222,MATCH("Blue",Sheet3!$A$1:$K$1,0),FALSE)*3,IF(VLOOKUP($K50,Sheet3!$A$1:'Sheet3'!$K$222,MATCH("Purple",Sheet3!$A$1:$K$1,0),FALSE)&gt;0,VLOOKUP($K50,Sheet3!$A$1:'Sheet3'!$K$222,MATCH("Purple",Sheet3!$A$1:$K$1,0),FALSE)*4,IF(VLOOKUP($K50,Sheet3!$A$1:'Sheet3'!$K$222,MATCH("Green",Sheet3!$A$1:$K$1,0),FALSE)&gt;0,VLOOKUP($K50,Sheet3!$A$1:'Sheet3'!$K$222,MATCH("Green",Sheet3!$A$1:$K$1,0),FALSE)*2,IF(VLOOKUP($K50,Sheet3!$A$1:'Sheet3'!$K$222,MATCH("White",Sheet3!$A$1:$K$1,0),FALSE)&gt;0,VLOOKUP($K50,Sheet3!$A$1:'Sheet3'!$K$222,MATCH("White",Sheet3!$A$1:$K$1,0),FALSE),IF(VLOOKUP($K50,Sheet3!$A$1:'Sheet3'!$K$222,MATCH("Yellow",Sheet3!$A$1:$K$1,0),FALSE)&gt;0,VLOOKUP($K50,Sheet3!$A$1:'Sheet3'!$K$222,MATCH("Yellow",Sheet3!$A$1:$K$1,0),FALSE)*5,0))))),0)/VLOOKUP($K50,Sheet3!$A$1:'Sheet3'!$K$222,MATCH("Challenge",Sheet3!$A$1:'Sheet3'!$K$1,0),FALSE),IFERROR(IF(VLOOKUP($K50,Sheet3!$A$1:'Sheet3'!$K$222,MATCH("Blue",Sheet3!$A$1:$K$1,0),FALSE)&gt;0,VLOOKUP($K50,Sheet3!$A$1:'Sheet3'!$K$222,MATCH("Blue",Sheet3!$A$1:$K$1,0),FALSE)*3,IF(VLOOKUP($K50,Sheet3!$A$1:'Sheet3'!$K$222,MATCH("Purple",Sheet3!$A$1:$K$1,0),FALSE)&gt;0,VLOOKUP($K50,Sheet3!$A$1:'Sheet3'!$K$222,MATCH("Purple",Sheet3!$A$1:$K$1,0),FALSE)*4,IF(VLOOKUP($K50,Sheet3!$A$1:'Sheet3'!$K$222,MATCH("Green",Sheet3!$A$1:$K$1,0),FALSE)&gt;0,VLOOKUP($K50,Sheet3!$A$1:'Sheet3'!$K$222,MATCH("Green",Sheet3!$A$1:$K$1,0),FALSE)*2,IF(VLOOKUP($K50,Sheet3!$A$1:'Sheet3'!$K$222,MATCH("White",Sheet3!$A$1:$K$1,0),FALSE)&gt;0,VLOOKUP($K50,Sheet3!$A$1:'Sheet3'!$K$222,MATCH("White",Sheet3!$A$1:$K$1,0),FALSE),IF(VLOOKUP($K50,Sheet3!$A$1:'Sheet3'!$K$222,MATCH("Yellow",Sheet3!$A$1:$K$1,0),FALSE)&gt;0,VLOOKUP($K50,Sheet3!$A$1:'Sheet3'!$K$222,MATCH("Yellow",Sheet3!$A$1:$K$1,0),FALSE)*5,0))))),0)),0)</f>
        <v>0</v>
      </c>
      <c r="AF50">
        <f>IFERROR(IF(VLOOKUP($L50,Sheet3!$A$1:'Sheet3'!$K$222,MATCH("Challenge",Sheet3!$A$1:'Sheet3'!$K$1,0),FALSE)&gt;=1,IFERROR(IF(VLOOKUP($L50,Sheet3!$A$1:'Sheet3'!$K$222,MATCH("Blue",Sheet3!$A$1:$K$1,0),FALSE)&gt;0,VLOOKUP($L50,Sheet3!$A$1:'Sheet3'!$K$222,MATCH("Blue",Sheet3!$A$1:$K$1,0),FALSE)*3,IF(VLOOKUP($L50,Sheet3!$A$1:'Sheet3'!$K$222,MATCH("Purple",Sheet3!$A$1:$K$1,0),FALSE)&gt;0,VLOOKUP($L50,Sheet3!$A$1:'Sheet3'!$K$222,MATCH("Purple",Sheet3!$A$1:$K$1,0),FALSE)*4,IF(VLOOKUP($L50,Sheet3!$A$1:'Sheet3'!$K$222,MATCH("Green",Sheet3!$A$1:$K$1,0),FALSE)&gt;0,VLOOKUP($L50,Sheet3!$A$1:'Sheet3'!$K$222,MATCH("Green",Sheet3!$A$1:$K$1,0),FALSE)*2,IF(VLOOKUP($L50,Sheet3!$A$1:'Sheet3'!$K$222,MATCH("White",Sheet3!$A$1:$K$1,0),FALSE)&gt;0,VLOOKUP($L50,Sheet3!$A$1:'Sheet3'!$K$222,MATCH("White",Sheet3!$A$1:$K$1,0),FALSE),IF(VLOOKUP($L50,Sheet3!$A$1:'Sheet3'!$K$222,MATCH("Yellow",Sheet3!$A$1:$K$1,0),FALSE)&gt;0,VLOOKUP($L50,Sheet3!$A$1:'Sheet3'!$K$222,MATCH("Yellow",Sheet3!$A$1:$K$1,0),FALSE)*5,0))))),0)/VLOOKUP($L50,Sheet3!$A$1:'Sheet3'!$K$222,MATCH("Challenge",Sheet3!$A$1:'Sheet3'!$K$1,0),FALSE),IFERROR(IF(VLOOKUP($L50,Sheet3!$A$1:'Sheet3'!$K$222,MATCH("Blue",Sheet3!$A$1:$K$1,0),FALSE)&gt;0,VLOOKUP($L50,Sheet3!$A$1:'Sheet3'!$K$222,MATCH("Blue",Sheet3!$A$1:$K$1,0),FALSE)*3,IF(VLOOKUP($L50,Sheet3!$A$1:'Sheet3'!$K$222,MATCH("Purple",Sheet3!$A$1:$K$1,0),FALSE)&gt;0,VLOOKUP($L50,Sheet3!$A$1:'Sheet3'!$K$222,MATCH("Purple",Sheet3!$A$1:$K$1,0),FALSE)*4,IF(VLOOKUP($L50,Sheet3!$A$1:'Sheet3'!$K$222,MATCH("Green",Sheet3!$A$1:$K$1,0),FALSE)&gt;0,VLOOKUP($L50,Sheet3!$A$1:'Sheet3'!$K$222,MATCH("Green",Sheet3!$A$1:$K$1,0),FALSE)*2,IF(VLOOKUP($L50,Sheet3!$A$1:'Sheet3'!$K$222,MATCH("White",Sheet3!$A$1:$K$1,0),FALSE)&gt;0,VLOOKUP($L50,Sheet3!$A$1:'Sheet3'!$K$222,MATCH("White",Sheet3!$A$1:$K$1,0),FALSE),IF(VLOOKUP($L50,Sheet3!$A$1:'Sheet3'!$K$222,MATCH("Yellow",Sheet3!$A$1:$K$1,0),FALSE)&gt;0,VLOOKUP($L50,Sheet3!$A$1:'Sheet3'!$K$222,MATCH("Yellow",Sheet3!$A$1:$K$1,0),FALSE)*5,0))))),0)),0)+IFERROR(IF(VLOOKUP($M50,Sheet3!$A$1:'Sheet3'!$K$222,MATCH("Challenge",Sheet3!$A$1:'Sheet3'!$K$1,0),FALSE)&gt;=1,IFERROR(IF(VLOOKUP($M50,Sheet3!$A$1:'Sheet3'!$K$222,MATCH("Blue",Sheet3!$A$1:$K$1,0),FALSE)&gt;0,VLOOKUP($M50,Sheet3!$A$1:'Sheet3'!$K$222,MATCH("Blue",Sheet3!$A$1:$K$1,0),FALSE)*3,IF(VLOOKUP($M50,Sheet3!$A$1:'Sheet3'!$K$222,MATCH("Purple",Sheet3!$A$1:$K$1,0),FALSE)&gt;0,VLOOKUP($M50,Sheet3!$A$1:'Sheet3'!$K$222,MATCH("Purple",Sheet3!$A$1:$K$1,0),FALSE)*4,IF(VLOOKUP($M50,Sheet3!$A$1:'Sheet3'!$K$222,MATCH("Green",Sheet3!$A$1:$K$1,0),FALSE)&gt;0,VLOOKUP($M50,Sheet3!$A$1:'Sheet3'!$K$222,MATCH("Green",Sheet3!$A$1:$K$1,0),FALSE)*2,IF(VLOOKUP($M50,Sheet3!$A$1:'Sheet3'!$K$222,MATCH("White",Sheet3!$A$1:$K$1,0),FALSE)&gt;0,VLOOKUP($M50,Sheet3!$A$1:'Sheet3'!$K$222,MATCH("White",Sheet3!$A$1:$K$1,0),FALSE),IF(VLOOKUP($M50,Sheet3!$A$1:'Sheet3'!$K$222,MATCH("Yellow",Sheet3!$A$1:$K$1,0),FALSE)&gt;0,VLOOKUP($M50,Sheet3!$A$1:'Sheet3'!$K$222,MATCH("Yellow",Sheet3!$A$1:$K$1,0),FALSE)*5,0))))),0)/VLOOKUP($M50,Sheet3!$A$1:'Sheet3'!$K$222,MATCH("Challenge",Sheet3!$A$1:'Sheet3'!$K$1,0),FALSE),IFERROR(IF(VLOOKUP($M50,Sheet3!$A$1:'Sheet3'!$K$222,MATCH("Blue",Sheet3!$A$1:$K$1,0),FALSE)&gt;0,VLOOKUP($M50,Sheet3!$A$1:'Sheet3'!$K$222,MATCH("Blue",Sheet3!$A$1:$K$1,0),FALSE)*3,IF(VLOOKUP($M50,Sheet3!$A$1:'Sheet3'!$K$222,MATCH("Purple",Sheet3!$A$1:$K$1,0),FALSE)&gt;0,VLOOKUP($M50,Sheet3!$A$1:'Sheet3'!$K$222,MATCH("Purple",Sheet3!$A$1:$K$1,0),FALSE)*4,IF(VLOOKUP($M50,Sheet3!$A$1:'Sheet3'!$K$222,MATCH("Green",Sheet3!$A$1:$K$1,0),FALSE)&gt;0,VLOOKUP($M50,Sheet3!$A$1:'Sheet3'!$K$222,MATCH("Green",Sheet3!$A$1:$K$1,0),FALSE)*2,IF(VLOOKUP($M50,Sheet3!$A$1:'Sheet3'!$K$222,MATCH("White",Sheet3!$A$1:$K$1,0),FALSE)&gt;0,VLOOKUP($M50,Sheet3!$A$1:'Sheet3'!$K$222,MATCH("White",Sheet3!$A$1:$K$1,0),FALSE),IF(VLOOKUP($M50,Sheet3!$A$1:'Sheet3'!$K$222,MATCH("Yellow",Sheet3!$A$1:$K$1,0),FALSE)&gt;0,VLOOKUP($M50,Sheet3!$A$1:'Sheet3'!$K$222,MATCH("Yellow",Sheet3!$A$1:$K$1,0),FALSE)*5,0))))),0)),0)</f>
        <v>0</v>
      </c>
      <c r="AG50">
        <f>IFERROR(IF(VLOOKUP($N50,Sheet3!$A$1:'Sheet3'!$K$222,MATCH("Challenge",Sheet3!$A$1:'Sheet3'!$K$1,0),FALSE)&gt;=1,IFERROR(IF(VLOOKUP($N50,Sheet3!$A$1:'Sheet3'!$K$222,MATCH("Blue",Sheet3!$A$1:$K$1,0),FALSE)&gt;0,VLOOKUP($N50,Sheet3!$A$1:'Sheet3'!$K$222,MATCH("Blue",Sheet3!$A$1:$K$1,0),FALSE)*3,IF(VLOOKUP($N50,Sheet3!$A$1:'Sheet3'!$K$222,MATCH("Purple",Sheet3!$A$1:$K$1,0),FALSE)&gt;0,VLOOKUP($N50,Sheet3!$A$1:'Sheet3'!$K$222,MATCH("Purple",Sheet3!$A$1:$K$1,0),FALSE)*4,IF(VLOOKUP($N50,Sheet3!$A$1:'Sheet3'!$K$222,MATCH("Green",Sheet3!$A$1:$K$1,0),FALSE)&gt;0,VLOOKUP($N50,Sheet3!$A$1:'Sheet3'!$K$222,MATCH("Green",Sheet3!$A$1:$K$1,0),FALSE)*2,IF(VLOOKUP($N50,Sheet3!$A$1:'Sheet3'!$K$222,MATCH("White",Sheet3!$A$1:$K$1,0),FALSE)&gt;0,VLOOKUP($N50,Sheet3!$A$1:'Sheet3'!$K$222,MATCH("White",Sheet3!$A$1:$K$1,0),FALSE),IF(VLOOKUP($N50,Sheet3!$A$1:'Sheet3'!$K$222,MATCH("Yellow",Sheet3!$A$1:$K$1,0),FALSE)&gt;0,VLOOKUP($N50,Sheet3!$A$1:'Sheet3'!$K$222,MATCH("Yellow",Sheet3!$A$1:$K$1,0),FALSE)*5,0))))),0)/VLOOKUP($N50,Sheet3!$A$1:'Sheet3'!$K$222,MATCH("Challenge",Sheet3!$A$1:'Sheet3'!$K$1,0),FALSE),IFERROR(IF(VLOOKUP($N50,Sheet3!$A$1:'Sheet3'!$K$222,MATCH("Blue",Sheet3!$A$1:$K$1,0),FALSE)&gt;0,VLOOKUP($N50,Sheet3!$A$1:'Sheet3'!$K$222,MATCH("Blue",Sheet3!$A$1:$K$1,0),FALSE)*3,IF(VLOOKUP($N50,Sheet3!$A$1:'Sheet3'!$K$222,MATCH("Purple",Sheet3!$A$1:$K$1,0),FALSE)&gt;0,VLOOKUP($N50,Sheet3!$A$1:'Sheet3'!$K$222,MATCH("Purple",Sheet3!$A$1:$K$1,0),FALSE)*4,IF(VLOOKUP($N50,Sheet3!$A$1:'Sheet3'!$K$222,MATCH("Green",Sheet3!$A$1:$K$1,0),FALSE)&gt;0,VLOOKUP($N50,Sheet3!$A$1:'Sheet3'!$K$222,MATCH("Green",Sheet3!$A$1:$K$1,0),FALSE)*2,IF(VLOOKUP($N50,Sheet3!$A$1:'Sheet3'!$K$222,MATCH("White",Sheet3!$A$1:$K$1,0),FALSE)&gt;0,VLOOKUP($N50,Sheet3!$A$1:'Sheet3'!$K$222,MATCH("White",Sheet3!$A$1:$K$1,0),FALSE),IF(VLOOKUP($N50,Sheet3!$A$1:'Sheet3'!$K$222,MATCH("Yellow",Sheet3!$A$1:$K$1,0),FALSE)&gt;0,VLOOKUP($N50,Sheet3!$A$1:'Sheet3'!$K$222,MATCH("Yellow",Sheet3!$A$1:$K$1,0),FALSE)*5,0))))),0)),0)+IFERROR(IF(VLOOKUP($O50,Sheet3!$A$1:'Sheet3'!$K$222,MATCH("Challenge",Sheet3!$A$1:'Sheet3'!$K$1,0),FALSE)&gt;=1,IFERROR(IF(VLOOKUP($O50,Sheet3!$A$1:'Sheet3'!$K$222,MATCH("Blue",Sheet3!$A$1:$K$1,0),FALSE)&gt;0,VLOOKUP($O50,Sheet3!$A$1:'Sheet3'!$K$222,MATCH("Blue",Sheet3!$A$1:$K$1,0),FALSE)*3,IF(VLOOKUP($O50,Sheet3!$A$1:'Sheet3'!$K$222,MATCH("Purple",Sheet3!$A$1:$K$1,0),FALSE)&gt;0,VLOOKUP($O50,Sheet3!$A$1:'Sheet3'!$K$222,MATCH("Purple",Sheet3!$A$1:$K$1,0),FALSE)*4,IF(VLOOKUP($O50,Sheet3!$A$1:'Sheet3'!$K$222,MATCH("Green",Sheet3!$A$1:$K$1,0),FALSE)&gt;0,VLOOKUP($O50,Sheet3!$A$1:'Sheet3'!$K$222,MATCH("Green",Sheet3!$A$1:$K$1,0),FALSE)*2,IF(VLOOKUP($O50,Sheet3!$A$1:'Sheet3'!$K$222,MATCH("White",Sheet3!$A$1:$K$1,0),FALSE)&gt;0,VLOOKUP($O50,Sheet3!$A$1:'Sheet3'!$K$222,MATCH("White",Sheet3!$A$1:$K$1,0),FALSE),IF(VLOOKUP($O50,Sheet3!$A$1:'Sheet3'!$K$222,MATCH("Yellow",Sheet3!$A$1:$K$1,0),FALSE)&gt;0,VLOOKUP($O50,Sheet3!$A$1:'Sheet3'!$K$222,MATCH("Yellow",Sheet3!$A$1:$K$1,0),FALSE)*5,0))))),0)/VLOOKUP($O50,Sheet3!$A$1:'Sheet3'!$K$222,MATCH("Challenge",Sheet3!$A$1:'Sheet3'!$K$1,0),FALSE),IFERROR(IF(VLOOKUP($O50,Sheet3!$A$1:'Sheet3'!$K$222,MATCH("Blue",Sheet3!$A$1:$K$1,0),FALSE)&gt;0,VLOOKUP($O50,Sheet3!$A$1:'Sheet3'!$K$222,MATCH("Blue",Sheet3!$A$1:$K$1,0),FALSE)*3,IF(VLOOKUP($O50,Sheet3!$A$1:'Sheet3'!$K$222,MATCH("Purple",Sheet3!$A$1:$K$1,0),FALSE)&gt;0,VLOOKUP($O50,Sheet3!$A$1:'Sheet3'!$K$222,MATCH("Purple",Sheet3!$A$1:$K$1,0),FALSE)*4,IF(VLOOKUP($O50,Sheet3!$A$1:'Sheet3'!$K$222,MATCH("Green",Sheet3!$A$1:$K$1,0),FALSE)&gt;0,VLOOKUP($O50,Sheet3!$A$1:'Sheet3'!$K$222,MATCH("Green",Sheet3!$A$1:$K$1,0),FALSE)*2,IF(VLOOKUP($O50,Sheet3!$A$1:'Sheet3'!$K$222,MATCH("White",Sheet3!$A$1:$K$1,0),FALSE)&gt;0,VLOOKUP($O50,Sheet3!$A$1:'Sheet3'!$K$222,MATCH("White",Sheet3!$A$1:$K$1,0),FALSE),IF(VLOOKUP($O50,Sheet3!$A$1:'Sheet3'!$K$222,MATCH("Yellow",Sheet3!$A$1:$K$1,0),FALSE)&gt;0,VLOOKUP($O50,Sheet3!$A$1:'Sheet3'!$K$222,MATCH("Yellow",Sheet3!$A$1:$K$1,0),FALSE)*5,0))))),0)),0)</f>
        <v>0</v>
      </c>
      <c r="AH50">
        <f>VLOOKUP($D50,Sheet3!$A$1:'Sheet3'!$K$222,4,FALSE)</f>
        <v>0</v>
      </c>
      <c r="AI50">
        <f>VLOOKUP($D50,Sheet3!$A$1:'Sheet3'!$K$222,5,FALSE)</f>
        <v>0</v>
      </c>
    </row>
    <row r="51" spans="1:35" x14ac:dyDescent="0.25">
      <c r="A51" t="s">
        <v>91</v>
      </c>
      <c r="B51">
        <f>INDEX('Ingredients(Full)'!$A$1:$AA$180,MATCH(Score!$A51,'Ingredients(Full)'!$A$1:$A$180,0),MATCH(Score!B$1,'Ingredients(Full)'!$A$1:$AA$1,0))</f>
        <v>1</v>
      </c>
      <c r="C51">
        <f t="shared" si="1"/>
        <v>1.6666666666666667</v>
      </c>
      <c r="D51" t="str">
        <f>IF(D$1&lt;=$B51,INDEX('Ingredients(Full)'!$A$1:$AA$180,MATCH(Score!$A51,'Ingredients(Full)'!$A$1:$A$180,0),MATCH(Score!D$1,'Ingredients(Full)'!$A$1:$AA$1,0)),"")</f>
        <v>Mk 3 Arakyd Droid Caller Salvage</v>
      </c>
      <c r="E51" t="str">
        <f>IF(E$1&lt;=$B51,INDEX('Ingredients(Full)'!$A$1:$AA$140,MATCH(Score!$A51,'Ingredients(Full)'!$A$1:$A$140,0),MATCH(Score!E$1,'Ingredients(Full)'!$A$1:$AA$1,0)),"")</f>
        <v/>
      </c>
      <c r="F51" t="str">
        <f>IF(F$1&lt;=$B51,INDEX('Ingredients(Full)'!$A$1:$AA$140,MATCH(Score!$A51,'Ingredients(Full)'!$A$1:$A$140,0),MATCH(Score!F$1,'Ingredients(Full)'!$A$1:$AA$1,0)),"")</f>
        <v/>
      </c>
      <c r="G51" t="str">
        <f>IF(G$1&lt;=$B51,INDEX('Ingredients(Full)'!$A$1:$AA$140,MATCH(Score!$A51,'Ingredients(Full)'!$A$1:$A$140,0),MATCH(Score!G$1,'Ingredients(Full)'!$A$1:$AA$1,0)),"")</f>
        <v/>
      </c>
      <c r="H51" t="str">
        <f>IF(H$1&lt;=$B51,INDEX('Ingredients(Full)'!$A$1:$AA$140,MATCH(Score!$A51,'Ingredients(Full)'!$A$1:$A$140,0),MATCH(Score!H$1,'Ingredients(Full)'!$A$1:$AA$1,0)),"")</f>
        <v/>
      </c>
      <c r="I51" t="str">
        <f>IF(I$1&lt;=$B51,INDEX('Ingredients(Full)'!$A$1:$AA$140,MATCH(Score!$A51,'Ingredients(Full)'!$A$1:$A$140,0),MATCH(Score!I$1,'Ingredients(Full)'!$A$1:$AA$1,0)),"")</f>
        <v/>
      </c>
      <c r="J51" t="str">
        <f>IF(J$1&lt;=$B51,INDEX('Ingredients(Full)'!$A$1:$AA$140,MATCH(Score!$A51,'Ingredients(Full)'!$A$1:$A$140,0),MATCH(Score!J$1,'Ingredients(Full)'!$A$1:$AA$1,0)),"")</f>
        <v/>
      </c>
      <c r="K51" t="str">
        <f>IF(K$1&lt;=$B51,INDEX('Ingredients(Full)'!$A$1:$AA$140,MATCH(Score!$A51,'Ingredients(Full)'!$A$1:$A$140,0),MATCH(Score!K$1,'Ingredients(Full)'!$A$1:$AA$1,0)),"")</f>
        <v/>
      </c>
      <c r="L51" t="str">
        <f>IF(L$1&lt;=$B51,INDEX('Ingredients(Full)'!$A$1:$AA$140,MATCH(Score!$A51,'Ingredients(Full)'!$A$1:$A$140,0),MATCH(Score!L$1,'Ingredients(Full)'!$A$1:$AA$1,0)),"")</f>
        <v/>
      </c>
      <c r="M51" t="str">
        <f>IF(M$1&lt;=$B51,INDEX('Ingredients(Full)'!$A$1:$AA$140,MATCH(Score!$A51,'Ingredients(Full)'!$A$1:$A$140,0),MATCH(Score!M$1,'Ingredients(Full)'!$A$1:$AA$1,0)),"")</f>
        <v/>
      </c>
      <c r="N51" t="str">
        <f>IF(N$1&lt;=$B51,INDEX('Ingredients(Full)'!$A$1:$AA$140,MATCH(Score!$A51,'Ingredients(Full)'!$A$1:$A$140,0),MATCH(Score!N$1,'Ingredients(Full)'!$A$1:$AA$1,0)),"")</f>
        <v/>
      </c>
      <c r="O51" t="str">
        <f>IF(O$1&lt;=$B51,INDEX('Ingredients(Full)'!$A$1:$AA$140,MATCH(Score!$A51,'Ingredients(Full)'!$A$1:$A$140,0),MATCH(Score!O$1,'Ingredients(Full)'!$A$1:$AA$1,0)),"")</f>
        <v/>
      </c>
      <c r="P51">
        <f>IF(VALUE(RIGHT(P$1,LEN(P$1)-1))&lt;=$B51,INDEX('Ingredients(Full)'!$A$1:$AA$140,MATCH(Score!$A51,'Ingredients(Full)'!$A$1:$A$140,0),MATCH(Score!P$1,'Ingredients(Full)'!$A$1:$AA$1,0)),"")</f>
        <v>5</v>
      </c>
      <c r="Q51" t="str">
        <f>IF(VALUE(RIGHT(Q$1,LEN(Q$1)-1))&lt;=$B51,INDEX('Ingredients(Full)'!$A$1:$AA$140,MATCH(Score!$A51,'Ingredients(Full)'!$A$1:$A$140,0),MATCH(Score!Q$1,'Ingredients(Full)'!$A$1:$AA$1,0)),"")</f>
        <v/>
      </c>
      <c r="R51" t="str">
        <f>IF(VALUE(RIGHT(R$1,LEN(R$1)-1))&lt;=$B51,INDEX('Ingredients(Full)'!$A$1:$AA$140,MATCH(Score!$A51,'Ingredients(Full)'!$A$1:$A$140,0),MATCH(Score!R$1,'Ingredients(Full)'!$A$1:$AA$1,0)),"")</f>
        <v/>
      </c>
      <c r="S51" t="str">
        <f>IF(VALUE(RIGHT(S$1,LEN(S$1)-1))&lt;=$B51,INDEX('Ingredients(Full)'!$A$1:$AA$140,MATCH(Score!$A51,'Ingredients(Full)'!$A$1:$A$140,0),MATCH(Score!S$1,'Ingredients(Full)'!$A$1:$AA$1,0)),"")</f>
        <v/>
      </c>
      <c r="T51" t="str">
        <f>IF(VALUE(RIGHT(T$1,LEN(T$1)-1))&lt;=$B51,INDEX('Ingredients(Full)'!$A$1:$AA$140,MATCH(Score!$A51,'Ingredients(Full)'!$A$1:$A$140,0),MATCH(Score!T$1,'Ingredients(Full)'!$A$1:$AA$1,0)),"")</f>
        <v/>
      </c>
      <c r="U51" t="str">
        <f>IF(VALUE(RIGHT(U$1,LEN(U$1)-1))&lt;=$B51,INDEX('Ingredients(Full)'!$A$1:$AA$140,MATCH(Score!$A51,'Ingredients(Full)'!$A$1:$A$140,0),MATCH(Score!U$1,'Ingredients(Full)'!$A$1:$AA$1,0)),"")</f>
        <v/>
      </c>
      <c r="V51" t="str">
        <f>IF(VALUE(RIGHT(V$1,LEN(V$1)-1))&lt;=$B51,INDEX('Ingredients(Full)'!$A$1:$AA$140,MATCH(Score!$A51,'Ingredients(Full)'!$A$1:$A$140,0),MATCH(Score!V$1,'Ingredients(Full)'!$A$1:$AA$1,0)),"")</f>
        <v/>
      </c>
      <c r="W51" t="str">
        <f>IF(VALUE(RIGHT(W$1,LEN(W$1)-1))&lt;=$B51,INDEX('Ingredients(Full)'!$A$1:$AA$140,MATCH(Score!$A51,'Ingredients(Full)'!$A$1:$A$140,0),MATCH(Score!W$1,'Ingredients(Full)'!$A$1:$AA$1,0)),"")</f>
        <v/>
      </c>
      <c r="X51" t="str">
        <f>IF(VALUE(RIGHT(X$1,LEN(X$1)-1))&lt;=$B51,INDEX('Ingredients(Full)'!$A$1:$AA$140,MATCH(Score!$A51,'Ingredients(Full)'!$A$1:$A$140,0),MATCH(Score!X$1,'Ingredients(Full)'!$A$1:$AA$1,0)),"")</f>
        <v/>
      </c>
      <c r="Y51" t="str">
        <f>IF(VALUE(RIGHT(Y$1,LEN(Y$1)-1))&lt;=$B51,INDEX('Ingredients(Full)'!$A$1:$AA$140,MATCH(Score!$A51,'Ingredients(Full)'!$A$1:$A$140,0),MATCH(Score!Y$1,'Ingredients(Full)'!$A$1:$AA$1,0)),"")</f>
        <v/>
      </c>
      <c r="Z51" t="str">
        <f>IF(VALUE(RIGHT(Z$1,LEN(Z$1)-1))&lt;=$B51,INDEX('Ingredients(Full)'!$A$1:$AA$140,MATCH(Score!$A51,'Ingredients(Full)'!$A$1:$A$140,0),MATCH(Score!Z$1,'Ingredients(Full)'!$A$1:$AA$1,0)),"")</f>
        <v/>
      </c>
      <c r="AA51" t="str">
        <f>IF(VALUE(RIGHT(AA$1,LEN(AA$1)-1))&lt;=$B51,INDEX('Ingredients(Full)'!$A$1:$AA$140,MATCH(Score!$A51,'Ingredients(Full)'!$A$1:$A$140,0),MATCH(Score!AA$1,'Ingredients(Full)'!$A$1:$AA$1,0)),"")</f>
        <v/>
      </c>
      <c r="AB51">
        <f>IFERROR(IF(VLOOKUP($D51,Sheet3!$A$1:'Sheet3'!$K$222,MATCH("Challenge",Sheet3!$A$1:'Sheet3'!$K$1,0),FALSE)&gt;=1,IFERROR(IF(VLOOKUP($D51,Sheet3!$A$1:'Sheet3'!$K$222,MATCH("Blue",Sheet3!$A$1:$K$1,0),FALSE)&gt;0,VLOOKUP($D51,Sheet3!$A$1:'Sheet3'!$K$222,MATCH("Blue",Sheet3!$A$1:$K$1,0),FALSE)*3,IF(VLOOKUP($D51,Sheet3!$A$1:'Sheet3'!$K$222,MATCH("Purple",Sheet3!$A$1:$K$1,0),FALSE)&gt;0,VLOOKUP($D51,Sheet3!$A$1:'Sheet3'!$K$222,MATCH("Purple",Sheet3!$A$1:$K$1,0),FALSE)*4,IF(VLOOKUP($D51,Sheet3!$A$1:'Sheet3'!$K$222,MATCH("Green",Sheet3!$A$1:$K$1,0),FALSE)&gt;0,VLOOKUP($D51,Sheet3!$A$1:'Sheet3'!$K$222,MATCH("Green",Sheet3!$A$1:$K$1,0),FALSE)*2,IF(VLOOKUP($D51,Sheet3!$A$1:'Sheet3'!$K$222,MATCH("White",Sheet3!$A$1:$K$1,0),FALSE)&gt;0,VLOOKUP($D51,Sheet3!$A$1:'Sheet3'!$K$222,MATCH("White",Sheet3!$A$1:$K$1,0),FALSE),IF(VLOOKUP($D51,Sheet3!$A$1:'Sheet3'!$K$222,MATCH("Yellow",Sheet3!$A$1:$K$1,0),FALSE)&gt;0,VLOOKUP($D51,Sheet3!$A$1:'Sheet3'!$K$222,MATCH("Yellow",Sheet3!$A$1:$K$1,0),FALSE)*2.5,0))))),0)/VLOOKUP($D51,Sheet3!$A$1:'Sheet3'!$K$222,MATCH("Challenge",Sheet3!$A$1:'Sheet3'!$K$1,0),FALSE),IFERROR(IF(VLOOKUP($D51,Sheet3!$A$1:'Sheet3'!$K$222,MATCH("Blue",Sheet3!$A$1:$K$1,0),FALSE)&gt;0,VLOOKUP($D51,Sheet3!$A$1:'Sheet3'!$K$222,MATCH("Blue",Sheet3!$A$1:$K$1,0),FALSE)*3,IF(VLOOKUP($D51,Sheet3!$A$1:'Sheet3'!$K$222,MATCH("Purple",Sheet3!$A$1:$K$1,0),FALSE)&gt;0,VLOOKUP($D51,Sheet3!$A$1:'Sheet3'!$K$222,MATCH("Purple",Sheet3!$A$1:$K$1,0),FALSE)*4,IF(VLOOKUP($D51,Sheet3!$A$1:'Sheet3'!$K$222,MATCH("Green",Sheet3!$A$1:$K$1,0),FALSE)&gt;0,VLOOKUP($D51,Sheet3!$A$1:'Sheet3'!$K$222,MATCH("Green",Sheet3!$A$1:$K$1,0),FALSE)*2,IF(VLOOKUP($D51,Sheet3!$A$1:'Sheet3'!$K$222,MATCH("White",Sheet3!$A$1:$K$1,0),FALSE)&gt;0,VLOOKUP($D51,Sheet3!$A$1:'Sheet3'!$K$222,MATCH("White",Sheet3!$A$1:$K$1,0),FALSE),IF(VLOOKUP($D51,Sheet3!$A$1:'Sheet3'!$K$222,MATCH("Yellow",Sheet3!$A$1:$K$1,0),FALSE)&gt;0,VLOOKUP($D51,Sheet3!$A$1:'Sheet3'!$K$222,MATCH("Yellow",Sheet3!$A$1:$K$1,0),FALSE)*2.5,0))))),0)),0)+IFERROR(IF(VLOOKUP($E51,Sheet3!$A$1:'Sheet3'!$K$222,MATCH("Challenge",Sheet3!$A$1:'Sheet3'!$K$1,0),FALSE)&gt;=1,IFERROR(IF(VLOOKUP($E51,Sheet3!$A$1:'Sheet3'!$K$222,MATCH("Blue",Sheet3!$A$1:$K$1,0),FALSE)&gt;0,VLOOKUP($E51,Sheet3!$A$1:'Sheet3'!$K$222,MATCH("Blue",Sheet3!$A$1:$K$1,0),FALSE)*3,IF(VLOOKUP($E51,Sheet3!$A$1:'Sheet3'!$K$222,MATCH("Purple",Sheet3!$A$1:$K$1,0),FALSE)&gt;0,VLOOKUP($E51,Sheet3!$A$1:'Sheet3'!$K$222,MATCH("Purple",Sheet3!$A$1:$K$1,0),FALSE)*4,IF(VLOOKUP($E51,Sheet3!$A$1:'Sheet3'!$K$222,MATCH("Green",Sheet3!$A$1:$K$1,0),FALSE)&gt;0,VLOOKUP($E51,Sheet3!$A$1:'Sheet3'!$K$222,MATCH("Green",Sheet3!$A$1:$K$1,0),FALSE)*2,IF(VLOOKUP($E51,Sheet3!$A$1:'Sheet3'!$K$222,MATCH("White",Sheet3!$A$1:$K$1,0),FALSE)&gt;0,VLOOKUP($E51,Sheet3!$A$1:'Sheet3'!$K$222,MATCH("White",Sheet3!$A$1:$K$1,0),FALSE),IF(VLOOKUP($E51,Sheet3!$A$1:'Sheet3'!$K$222,MATCH("Yellow",Sheet3!$A$1:$K$1,0),FALSE)&gt;0,VLOOKUP($E51,Sheet3!$A$1:'Sheet3'!$K$222,MATCH("Yellow",Sheet3!$A$1:$K$1,0),FALSE)*2.5,0))))),0)/VLOOKUP($E51,Sheet3!$A$1:'Sheet3'!$K$222,MATCH("Challenge",Sheet3!$A$1:'Sheet3'!$K$1,0),FALSE),IFERROR(IF(VLOOKUP($E51,Sheet3!$A$1:'Sheet3'!$K$222,MATCH("Blue",Sheet3!$A$1:$K$1,0),FALSE)&gt;0,VLOOKUP($E51,Sheet3!$A$1:'Sheet3'!$K$222,MATCH("Blue",Sheet3!$A$1:$K$1,0),FALSE)*3,IF(VLOOKUP($E51,Sheet3!$A$1:'Sheet3'!$K$222,MATCH("Purple",Sheet3!$A$1:$K$1,0),FALSE)&gt;0,VLOOKUP($E51,Sheet3!$A$1:'Sheet3'!$K$222,MATCH("Purple",Sheet3!$A$1:$K$1,0),FALSE)*4,IF(VLOOKUP($E51,Sheet3!$A$1:'Sheet3'!$K$222,MATCH("Green",Sheet3!$A$1:$K$1,0),FALSE)&gt;0,VLOOKUP($E51,Sheet3!$A$1:'Sheet3'!$K$222,MATCH("Green",Sheet3!$A$1:$K$1,0),FALSE)*2,IF(VLOOKUP($E51,Sheet3!$A$1:'Sheet3'!$K$222,MATCH("White",Sheet3!$A$1:$K$1,0),FALSE)&gt;0,VLOOKUP($E51,Sheet3!$A$1:'Sheet3'!$K$222,MATCH("White",Sheet3!$A$1:$K$1,0),FALSE),IF(VLOOKUP($E51,Sheet3!$A$1:'Sheet3'!$K$222,MATCH("Yellow",Sheet3!$A$1:$K$1,0),FALSE)&gt;0,VLOOKUP($E51,Sheet3!$A$1:'Sheet3'!$K$222,MATCH("Yellow",Sheet3!$A$1:$K$1,0),FALSE)*2.5,0))))),0)),0)</f>
        <v>1.6666666666666667</v>
      </c>
      <c r="AC51">
        <f>IFERROR(IF(VLOOKUP($F51,Sheet3!$A$1:'Sheet3'!$K$222,MATCH("Challenge",Sheet3!$A$1:'Sheet3'!$K$1,0),FALSE)&gt;=1,IFERROR(IF(VLOOKUP($F51,Sheet3!$A$1:'Sheet3'!$K$222,MATCH("Blue",Sheet3!$A$1:$K$1,0),FALSE)&gt;0,VLOOKUP($F51,Sheet3!$A$1:'Sheet3'!$K$222,MATCH("Blue",Sheet3!$A$1:$K$1,0),FALSE)*3,IF(VLOOKUP($F51,Sheet3!$A$1:'Sheet3'!$K$222,MATCH("Purple",Sheet3!$A$1:$K$1,0),FALSE)&gt;0,VLOOKUP($F51,Sheet3!$A$1:'Sheet3'!$K$222,MATCH("Purple",Sheet3!$A$1:$K$1,0),FALSE)*4,IF(VLOOKUP($F51,Sheet3!$A$1:'Sheet3'!$K$222,MATCH("Green",Sheet3!$A$1:$K$1,0),FALSE)&gt;0,VLOOKUP($F51,Sheet3!$A$1:'Sheet3'!$K$222,MATCH("Green",Sheet3!$A$1:$K$1,0),FALSE)*2,IF(VLOOKUP($F51,Sheet3!$A$1:'Sheet3'!$K$222,MATCH("White",Sheet3!$A$1:$K$1,0),FALSE)&gt;0,VLOOKUP($F51,Sheet3!$A$1:'Sheet3'!$K$222,MATCH("White",Sheet3!$A$1:$K$1,0),FALSE),IF(VLOOKUP($F51,Sheet3!$A$1:'Sheet3'!$K$222,MATCH("Yellow",Sheet3!$A$1:$K$1,0),FALSE)&gt;0,VLOOKUP($F51,Sheet3!$A$1:'Sheet3'!$K$222,MATCH("Yellow",Sheet3!$A$1:$K$1,0),FALSE)*5,0))))),0)/VLOOKUP($F51,Sheet3!$A$1:'Sheet3'!$K$222,MATCH("Challenge",Sheet3!$A$1:'Sheet3'!$K$1,0),FALSE),IFERROR(IF(VLOOKUP($F51,Sheet3!$A$1:'Sheet3'!$K$222,MATCH("Blue",Sheet3!$A$1:$K$1,0),FALSE)&gt;0,VLOOKUP($F51,Sheet3!$A$1:'Sheet3'!$K$222,MATCH("Blue",Sheet3!$A$1:$K$1,0),FALSE)*3,IF(VLOOKUP($F51,Sheet3!$A$1:'Sheet3'!$K$222,MATCH("Purple",Sheet3!$A$1:$K$1,0),FALSE)&gt;0,VLOOKUP($F51,Sheet3!$A$1:'Sheet3'!$K$222,MATCH("Purple",Sheet3!$A$1:$K$1,0),FALSE)*4,IF(VLOOKUP($F51,Sheet3!$A$1:'Sheet3'!$K$222,MATCH("Green",Sheet3!$A$1:$K$1,0),FALSE)&gt;0,VLOOKUP($F51,Sheet3!$A$1:'Sheet3'!$K$222,MATCH("Green",Sheet3!$A$1:$K$1,0),FALSE)*2,IF(VLOOKUP($F51,Sheet3!$A$1:'Sheet3'!$K$222,MATCH("White",Sheet3!$A$1:$K$1,0),FALSE)&gt;0,VLOOKUP($F51,Sheet3!$A$1:'Sheet3'!$K$222,MATCH("White",Sheet3!$A$1:$K$1,0),FALSE),IF(VLOOKUP($F51,Sheet3!$A$1:'Sheet3'!$K$222,MATCH("Yellow",Sheet3!$A$1:$K$1,0),FALSE)&gt;0,VLOOKUP($F51,Sheet3!$A$1:'Sheet3'!$K$222,MATCH("Yellow",Sheet3!$A$1:$K$1,0),FALSE)*5,0))))),0)),0)+IFERROR(IF(VLOOKUP($G51,Sheet3!$A$1:'Sheet3'!$K$222,MATCH("Challenge",Sheet3!$A$1:'Sheet3'!$K$1,0),FALSE)&gt;=1,IFERROR(IF(VLOOKUP($G51,Sheet3!$A$1:'Sheet3'!$K$222,MATCH("Blue",Sheet3!$A$1:$K$1,0),FALSE)&gt;0,VLOOKUP($G51,Sheet3!$A$1:'Sheet3'!$K$222,MATCH("Blue",Sheet3!$A$1:$K$1,0),FALSE)*3,IF(VLOOKUP($G51,Sheet3!$A$1:'Sheet3'!$K$222,MATCH("Purple",Sheet3!$A$1:$K$1,0),FALSE)&gt;0,VLOOKUP($G51,Sheet3!$A$1:'Sheet3'!$K$222,MATCH("Purple",Sheet3!$A$1:$K$1,0),FALSE)*4,IF(VLOOKUP($G51,Sheet3!$A$1:'Sheet3'!$K$222,MATCH("Green",Sheet3!$A$1:$K$1,0),FALSE)&gt;0,VLOOKUP($G51,Sheet3!$A$1:'Sheet3'!$K$222,MATCH("Green",Sheet3!$A$1:$K$1,0),FALSE)*2,IF(VLOOKUP($G51,Sheet3!$A$1:'Sheet3'!$K$222,MATCH("White",Sheet3!$A$1:$K$1,0),FALSE)&gt;0,VLOOKUP($G51,Sheet3!$A$1:'Sheet3'!$K$222,MATCH("White",Sheet3!$A$1:$K$1,0),FALSE),IF(VLOOKUP($G51,Sheet3!$A$1:'Sheet3'!$K$222,MATCH("Yellow",Sheet3!$A$1:$K$1,0),FALSE)&gt;0,VLOOKUP($G51,Sheet3!$A$1:'Sheet3'!$K$222,MATCH("Yellow",Sheet3!$A$1:$K$1,0),FALSE)*5,0))))),0)/VLOOKUP($G51,Sheet3!$A$1:'Sheet3'!$K$222,MATCH("Challenge",Sheet3!$A$1:'Sheet3'!$K$1,0),FALSE),IFERROR(IF(VLOOKUP($G51,Sheet3!$A$1:'Sheet3'!$K$222,MATCH("Blue",Sheet3!$A$1:$K$1,0),FALSE)&gt;0,VLOOKUP($G51,Sheet3!$A$1:'Sheet3'!$K$222,MATCH("Blue",Sheet3!$A$1:$K$1,0),FALSE)*3,IF(VLOOKUP($G51,Sheet3!$A$1:'Sheet3'!$K$222,MATCH("Purple",Sheet3!$A$1:$K$1,0),FALSE)&gt;0,VLOOKUP($G51,Sheet3!$A$1:'Sheet3'!$K$222,MATCH("Purple",Sheet3!$A$1:$K$1,0),FALSE)*4,IF(VLOOKUP($G51,Sheet3!$A$1:'Sheet3'!$K$222,MATCH("Green",Sheet3!$A$1:$K$1,0),FALSE)&gt;0,VLOOKUP($G51,Sheet3!$A$1:'Sheet3'!$K$222,MATCH("Green",Sheet3!$A$1:$K$1,0),FALSE)*2,IF(VLOOKUP($G51,Sheet3!$A$1:'Sheet3'!$K$222,MATCH("White",Sheet3!$A$1:$K$1,0),FALSE)&gt;0,VLOOKUP($G51,Sheet3!$A$1:'Sheet3'!$K$222,MATCH("White",Sheet3!$A$1:$K$1,0),FALSE),IF(VLOOKUP($G51,Sheet3!$A$1:'Sheet3'!$K$222,MATCH("Yellow",Sheet3!$A$1:$K$1,0),FALSE)&gt;0,VLOOKUP($G51,Sheet3!$A$1:'Sheet3'!$K$222,MATCH("Yellow",Sheet3!$A$1:$K$1,0),FALSE)*5,0))))),0)),0)</f>
        <v>0</v>
      </c>
      <c r="AD51">
        <f>IFERROR(IF(VLOOKUP($H51,Sheet3!$A$1:'Sheet3'!$K$222,MATCH("Challenge",Sheet3!$A$1:'Sheet3'!$K$1,0),FALSE)&gt;=1,IFERROR(IF(VLOOKUP($H51,Sheet3!$A$1:'Sheet3'!$K$222,MATCH("Blue",Sheet3!$A$1:$K$1,0),FALSE)&gt;0,VLOOKUP($H51,Sheet3!$A$1:'Sheet3'!$K$222,MATCH("Blue",Sheet3!$A$1:$K$1,0),FALSE)*3,IF(VLOOKUP($H51,Sheet3!$A$1:'Sheet3'!$K$222,MATCH("Purple",Sheet3!$A$1:$K$1,0),FALSE)&gt;0,VLOOKUP($H51,Sheet3!$A$1:'Sheet3'!$K$222,MATCH("Purple",Sheet3!$A$1:$K$1,0),FALSE)*4,IF(VLOOKUP($H51,Sheet3!$A$1:'Sheet3'!$K$222,MATCH("Green",Sheet3!$A$1:$K$1,0),FALSE)&gt;0,VLOOKUP($H51,Sheet3!$A$1:'Sheet3'!$K$222,MATCH("Green",Sheet3!$A$1:$K$1,0),FALSE)*2,IF(VLOOKUP($H51,Sheet3!$A$1:'Sheet3'!$K$222,MATCH("White",Sheet3!$A$1:$K$1,0),FALSE)&gt;0,VLOOKUP($H51,Sheet3!$A$1:'Sheet3'!$K$222,MATCH("White",Sheet3!$A$1:$K$1,0),FALSE),IF(VLOOKUP($H51,Sheet3!$A$1:'Sheet3'!$K$222,MATCH("Yellow",Sheet3!$A$1:$K$1,0),FALSE)&gt;0,VLOOKUP($H51,Sheet3!$A$1:'Sheet3'!$K$222,MATCH("Yellow",Sheet3!$A$1:$K$1,0),FALSE)*5,0))))),0)/VLOOKUP($H51,Sheet3!$A$1:'Sheet3'!$K$222,MATCH("Challenge",Sheet3!$A$1:'Sheet3'!$K$1,0),FALSE),IFERROR(IF(VLOOKUP($H51,Sheet3!$A$1:'Sheet3'!$K$222,MATCH("Blue",Sheet3!$A$1:$K$1,0),FALSE)&gt;0,VLOOKUP($H51,Sheet3!$A$1:'Sheet3'!$K$222,MATCH("Blue",Sheet3!$A$1:$K$1,0),FALSE)*3,IF(VLOOKUP($H51,Sheet3!$A$1:'Sheet3'!$K$222,MATCH("Purple",Sheet3!$A$1:$K$1,0),FALSE)&gt;0,VLOOKUP($H51,Sheet3!$A$1:'Sheet3'!$K$222,MATCH("Purple",Sheet3!$A$1:$K$1,0),FALSE)*4,IF(VLOOKUP($H51,Sheet3!$A$1:'Sheet3'!$K$222,MATCH("Green",Sheet3!$A$1:$K$1,0),FALSE)&gt;0,VLOOKUP($H51,Sheet3!$A$1:'Sheet3'!$K$222,MATCH("Green",Sheet3!$A$1:$K$1,0),FALSE)*2,IF(VLOOKUP($H51,Sheet3!$A$1:'Sheet3'!$K$222,MATCH("White",Sheet3!$A$1:$K$1,0),FALSE)&gt;0,VLOOKUP($H51,Sheet3!$A$1:'Sheet3'!$K$222,MATCH("White",Sheet3!$A$1:$K$1,0),FALSE),IF(VLOOKUP($H51,Sheet3!$A$1:'Sheet3'!$K$222,MATCH("Yellow",Sheet3!$A$1:$K$1,0),FALSE)&gt;0,VLOOKUP($H51,Sheet3!$A$1:'Sheet3'!$K$222,MATCH("Yellow",Sheet3!$A$1:$K$1,0),FALSE)*5,0))))),0)),0)+IFERROR(IF(VLOOKUP($I51,Sheet3!$A$1:'Sheet3'!$K$222,MATCH("Challenge",Sheet3!$A$1:'Sheet3'!$K$1,0),FALSE)&gt;=1,IFERROR(IF(VLOOKUP($I51,Sheet3!$A$1:'Sheet3'!$K$222,MATCH("Blue",Sheet3!$A$1:$K$1,0),FALSE)&gt;0,VLOOKUP($I51,Sheet3!$A$1:'Sheet3'!$K$222,MATCH("Blue",Sheet3!$A$1:$K$1,0),FALSE)*3,IF(VLOOKUP($I51,Sheet3!$A$1:'Sheet3'!$K$222,MATCH("Purple",Sheet3!$A$1:$K$1,0),FALSE)&gt;0,VLOOKUP($I51,Sheet3!$A$1:'Sheet3'!$K$222,MATCH("Purple",Sheet3!$A$1:$K$1,0),FALSE)*4,IF(VLOOKUP($I51,Sheet3!$A$1:'Sheet3'!$K$222,MATCH("Green",Sheet3!$A$1:$K$1,0),FALSE)&gt;0,VLOOKUP($I51,Sheet3!$A$1:'Sheet3'!$K$222,MATCH("Green",Sheet3!$A$1:$K$1,0),FALSE)*2,IF(VLOOKUP($I51,Sheet3!$A$1:'Sheet3'!$K$222,MATCH("White",Sheet3!$A$1:$K$1,0),FALSE)&gt;0,VLOOKUP($I51,Sheet3!$A$1:'Sheet3'!$K$222,MATCH("White",Sheet3!$A$1:$K$1,0),FALSE),IF(VLOOKUP($I51,Sheet3!$A$1:'Sheet3'!$K$222,MATCH("Yellow",Sheet3!$A$1:$K$1,0),FALSE)&gt;0,VLOOKUP($I51,Sheet3!$A$1:'Sheet3'!$K$222,MATCH("Yellow",Sheet3!$A$1:$K$1,0),FALSE)*5,0))))),0)/VLOOKUP($I51,Sheet3!$A$1:'Sheet3'!$K$222,MATCH("Challenge",Sheet3!$A$1:'Sheet3'!$K$1,0),FALSE),IFERROR(IF(VLOOKUP($I51,Sheet3!$A$1:'Sheet3'!$K$222,MATCH("Blue",Sheet3!$A$1:$K$1,0),FALSE)&gt;0,VLOOKUP($I51,Sheet3!$A$1:'Sheet3'!$K$222,MATCH("Blue",Sheet3!$A$1:$K$1,0),FALSE)*3,IF(VLOOKUP($I51,Sheet3!$A$1:'Sheet3'!$K$222,MATCH("Purple",Sheet3!$A$1:$K$1,0),FALSE)&gt;0,VLOOKUP($I51,Sheet3!$A$1:'Sheet3'!$K$222,MATCH("Purple",Sheet3!$A$1:$K$1,0),FALSE)*4,IF(VLOOKUP($I51,Sheet3!$A$1:'Sheet3'!$K$222,MATCH("Green",Sheet3!$A$1:$K$1,0),FALSE)&gt;0,VLOOKUP($I51,Sheet3!$A$1:'Sheet3'!$K$222,MATCH("Green",Sheet3!$A$1:$K$1,0),FALSE)*2,IF(VLOOKUP($I51,Sheet3!$A$1:'Sheet3'!$K$222,MATCH("White",Sheet3!$A$1:$K$1,0),FALSE)&gt;0,VLOOKUP($I51,Sheet3!$A$1:'Sheet3'!$K$222,MATCH("White",Sheet3!$A$1:$K$1,0),FALSE),IF(VLOOKUP($I51,Sheet3!$A$1:'Sheet3'!$K$222,MATCH("Yellow",Sheet3!$A$1:$K$1,0),FALSE)&gt;0,VLOOKUP($I51,Sheet3!$A$1:'Sheet3'!$K$222,MATCH("Yellow",Sheet3!$A$1:$K$1,0),FALSE)*5,0))))),0)),0)</f>
        <v>0</v>
      </c>
      <c r="AE51">
        <f>IFERROR(IF(VLOOKUP($J51,Sheet3!$A$1:'Sheet3'!$K$222,MATCH("Challenge",Sheet3!$A$1:'Sheet3'!$K$1,0),FALSE)&gt;=1,IFERROR(IF(VLOOKUP($J51,Sheet3!$A$1:'Sheet3'!$K$222,MATCH("Blue",Sheet3!$A$1:$K$1,0),FALSE)&gt;0,VLOOKUP($J51,Sheet3!$A$1:'Sheet3'!$K$222,MATCH("Blue",Sheet3!$A$1:$K$1,0),FALSE)*3,IF(VLOOKUP($J51,Sheet3!$A$1:'Sheet3'!$K$222,MATCH("Purple",Sheet3!$A$1:$K$1,0),FALSE)&gt;0,VLOOKUP($J51,Sheet3!$A$1:'Sheet3'!$K$222,MATCH("Purple",Sheet3!$A$1:$K$1,0),FALSE)*4,IF(VLOOKUP($J51,Sheet3!$A$1:'Sheet3'!$K$222,MATCH("Green",Sheet3!$A$1:$K$1,0),FALSE)&gt;0,VLOOKUP($J51,Sheet3!$A$1:'Sheet3'!$K$222,MATCH("Green",Sheet3!$A$1:$K$1,0),FALSE)*2,IF(VLOOKUP($J51,Sheet3!$A$1:'Sheet3'!$K$222,MATCH("White",Sheet3!$A$1:$K$1,0),FALSE)&gt;0,VLOOKUP($J51,Sheet3!$A$1:'Sheet3'!$K$222,MATCH("White",Sheet3!$A$1:$K$1,0),FALSE),IF(VLOOKUP($J51,Sheet3!$A$1:'Sheet3'!$K$222,MATCH("Yellow",Sheet3!$A$1:$K$1,0),FALSE)&gt;0,VLOOKUP($J51,Sheet3!$A$1:'Sheet3'!$K$222,MATCH("Yellow",Sheet3!$A$1:$K$1,0),FALSE)*5,0))))),0)/VLOOKUP($J51,Sheet3!$A$1:'Sheet3'!$K$222,MATCH("Challenge",Sheet3!$A$1:'Sheet3'!$K$1,0),FALSE),IFERROR(IF(VLOOKUP($J51,Sheet3!$A$1:'Sheet3'!$K$222,MATCH("Blue",Sheet3!$A$1:$K$1,0),FALSE)&gt;0,VLOOKUP($J51,Sheet3!$A$1:'Sheet3'!$K$222,MATCH("Blue",Sheet3!$A$1:$K$1,0),FALSE)*3,IF(VLOOKUP($J51,Sheet3!$A$1:'Sheet3'!$K$222,MATCH("Purple",Sheet3!$A$1:$K$1,0),FALSE)&gt;0,VLOOKUP($J51,Sheet3!$A$1:'Sheet3'!$K$222,MATCH("Purple",Sheet3!$A$1:$K$1,0),FALSE)*4,IF(VLOOKUP($J51,Sheet3!$A$1:'Sheet3'!$K$222,MATCH("Green",Sheet3!$A$1:$K$1,0),FALSE)&gt;0,VLOOKUP($J51,Sheet3!$A$1:'Sheet3'!$K$222,MATCH("Green",Sheet3!$A$1:$K$1,0),FALSE)*2,IF(VLOOKUP($J51,Sheet3!$A$1:'Sheet3'!$K$222,MATCH("White",Sheet3!$A$1:$K$1,0),FALSE)&gt;0,VLOOKUP($J51,Sheet3!$A$1:'Sheet3'!$K$222,MATCH("White",Sheet3!$A$1:$K$1,0),FALSE),IF(VLOOKUP($J51,Sheet3!$A$1:'Sheet3'!$K$222,MATCH("Yellow",Sheet3!$A$1:$K$1,0),FALSE)&gt;0,VLOOKUP($J51,Sheet3!$A$1:'Sheet3'!$K$222,MATCH("Yellow",Sheet3!$A$1:$K$1,0),FALSE)*5,0))))),0)),0)+IFERROR(IF(VLOOKUP($K51,Sheet3!$A$1:'Sheet3'!$K$222,MATCH("Challenge",Sheet3!$A$1:'Sheet3'!$K$1,0),FALSE)&gt;=1,IFERROR(IF(VLOOKUP($K51,Sheet3!$A$1:'Sheet3'!$K$222,MATCH("Blue",Sheet3!$A$1:$K$1,0),FALSE)&gt;0,VLOOKUP($K51,Sheet3!$A$1:'Sheet3'!$K$222,MATCH("Blue",Sheet3!$A$1:$K$1,0),FALSE)*3,IF(VLOOKUP($K51,Sheet3!$A$1:'Sheet3'!$K$222,MATCH("Purple",Sheet3!$A$1:$K$1,0),FALSE)&gt;0,VLOOKUP($K51,Sheet3!$A$1:'Sheet3'!$K$222,MATCH("Purple",Sheet3!$A$1:$K$1,0),FALSE)*4,IF(VLOOKUP($K51,Sheet3!$A$1:'Sheet3'!$K$222,MATCH("Green",Sheet3!$A$1:$K$1,0),FALSE)&gt;0,VLOOKUP($K51,Sheet3!$A$1:'Sheet3'!$K$222,MATCH("Green",Sheet3!$A$1:$K$1,0),FALSE)*2,IF(VLOOKUP($K51,Sheet3!$A$1:'Sheet3'!$K$222,MATCH("White",Sheet3!$A$1:$K$1,0),FALSE)&gt;0,VLOOKUP($K51,Sheet3!$A$1:'Sheet3'!$K$222,MATCH("White",Sheet3!$A$1:$K$1,0),FALSE),IF(VLOOKUP($K51,Sheet3!$A$1:'Sheet3'!$K$222,MATCH("Yellow",Sheet3!$A$1:$K$1,0),FALSE)&gt;0,VLOOKUP($K51,Sheet3!$A$1:'Sheet3'!$K$222,MATCH("Yellow",Sheet3!$A$1:$K$1,0),FALSE)*5,0))))),0)/VLOOKUP($K51,Sheet3!$A$1:'Sheet3'!$K$222,MATCH("Challenge",Sheet3!$A$1:'Sheet3'!$K$1,0),FALSE),IFERROR(IF(VLOOKUP($K51,Sheet3!$A$1:'Sheet3'!$K$222,MATCH("Blue",Sheet3!$A$1:$K$1,0),FALSE)&gt;0,VLOOKUP($K51,Sheet3!$A$1:'Sheet3'!$K$222,MATCH("Blue",Sheet3!$A$1:$K$1,0),FALSE)*3,IF(VLOOKUP($K51,Sheet3!$A$1:'Sheet3'!$K$222,MATCH("Purple",Sheet3!$A$1:$K$1,0),FALSE)&gt;0,VLOOKUP($K51,Sheet3!$A$1:'Sheet3'!$K$222,MATCH("Purple",Sheet3!$A$1:$K$1,0),FALSE)*4,IF(VLOOKUP($K51,Sheet3!$A$1:'Sheet3'!$K$222,MATCH("Green",Sheet3!$A$1:$K$1,0),FALSE)&gt;0,VLOOKUP($K51,Sheet3!$A$1:'Sheet3'!$K$222,MATCH("Green",Sheet3!$A$1:$K$1,0),FALSE)*2,IF(VLOOKUP($K51,Sheet3!$A$1:'Sheet3'!$K$222,MATCH("White",Sheet3!$A$1:$K$1,0),FALSE)&gt;0,VLOOKUP($K51,Sheet3!$A$1:'Sheet3'!$K$222,MATCH("White",Sheet3!$A$1:$K$1,0),FALSE),IF(VLOOKUP($K51,Sheet3!$A$1:'Sheet3'!$K$222,MATCH("Yellow",Sheet3!$A$1:$K$1,0),FALSE)&gt;0,VLOOKUP($K51,Sheet3!$A$1:'Sheet3'!$K$222,MATCH("Yellow",Sheet3!$A$1:$K$1,0),FALSE)*5,0))))),0)),0)</f>
        <v>0</v>
      </c>
      <c r="AF51">
        <f>IFERROR(IF(VLOOKUP($L51,Sheet3!$A$1:'Sheet3'!$K$222,MATCH("Challenge",Sheet3!$A$1:'Sheet3'!$K$1,0),FALSE)&gt;=1,IFERROR(IF(VLOOKUP($L51,Sheet3!$A$1:'Sheet3'!$K$222,MATCH("Blue",Sheet3!$A$1:$K$1,0),FALSE)&gt;0,VLOOKUP($L51,Sheet3!$A$1:'Sheet3'!$K$222,MATCH("Blue",Sheet3!$A$1:$K$1,0),FALSE)*3,IF(VLOOKUP($L51,Sheet3!$A$1:'Sheet3'!$K$222,MATCH("Purple",Sheet3!$A$1:$K$1,0),FALSE)&gt;0,VLOOKUP($L51,Sheet3!$A$1:'Sheet3'!$K$222,MATCH("Purple",Sheet3!$A$1:$K$1,0),FALSE)*4,IF(VLOOKUP($L51,Sheet3!$A$1:'Sheet3'!$K$222,MATCH("Green",Sheet3!$A$1:$K$1,0),FALSE)&gt;0,VLOOKUP($L51,Sheet3!$A$1:'Sheet3'!$K$222,MATCH("Green",Sheet3!$A$1:$K$1,0),FALSE)*2,IF(VLOOKUP($L51,Sheet3!$A$1:'Sheet3'!$K$222,MATCH("White",Sheet3!$A$1:$K$1,0),FALSE)&gt;0,VLOOKUP($L51,Sheet3!$A$1:'Sheet3'!$K$222,MATCH("White",Sheet3!$A$1:$K$1,0),FALSE),IF(VLOOKUP($L51,Sheet3!$A$1:'Sheet3'!$K$222,MATCH("Yellow",Sheet3!$A$1:$K$1,0),FALSE)&gt;0,VLOOKUP($L51,Sheet3!$A$1:'Sheet3'!$K$222,MATCH("Yellow",Sheet3!$A$1:$K$1,0),FALSE)*5,0))))),0)/VLOOKUP($L51,Sheet3!$A$1:'Sheet3'!$K$222,MATCH("Challenge",Sheet3!$A$1:'Sheet3'!$K$1,0),FALSE),IFERROR(IF(VLOOKUP($L51,Sheet3!$A$1:'Sheet3'!$K$222,MATCH("Blue",Sheet3!$A$1:$K$1,0),FALSE)&gt;0,VLOOKUP($L51,Sheet3!$A$1:'Sheet3'!$K$222,MATCH("Blue",Sheet3!$A$1:$K$1,0),FALSE)*3,IF(VLOOKUP($L51,Sheet3!$A$1:'Sheet3'!$K$222,MATCH("Purple",Sheet3!$A$1:$K$1,0),FALSE)&gt;0,VLOOKUP($L51,Sheet3!$A$1:'Sheet3'!$K$222,MATCH("Purple",Sheet3!$A$1:$K$1,0),FALSE)*4,IF(VLOOKUP($L51,Sheet3!$A$1:'Sheet3'!$K$222,MATCH("Green",Sheet3!$A$1:$K$1,0),FALSE)&gt;0,VLOOKUP($L51,Sheet3!$A$1:'Sheet3'!$K$222,MATCH("Green",Sheet3!$A$1:$K$1,0),FALSE)*2,IF(VLOOKUP($L51,Sheet3!$A$1:'Sheet3'!$K$222,MATCH("White",Sheet3!$A$1:$K$1,0),FALSE)&gt;0,VLOOKUP($L51,Sheet3!$A$1:'Sheet3'!$K$222,MATCH("White",Sheet3!$A$1:$K$1,0),FALSE),IF(VLOOKUP($L51,Sheet3!$A$1:'Sheet3'!$K$222,MATCH("Yellow",Sheet3!$A$1:$K$1,0),FALSE)&gt;0,VLOOKUP($L51,Sheet3!$A$1:'Sheet3'!$K$222,MATCH("Yellow",Sheet3!$A$1:$K$1,0),FALSE)*5,0))))),0)),0)+IFERROR(IF(VLOOKUP($M51,Sheet3!$A$1:'Sheet3'!$K$222,MATCH("Challenge",Sheet3!$A$1:'Sheet3'!$K$1,0),FALSE)&gt;=1,IFERROR(IF(VLOOKUP($M51,Sheet3!$A$1:'Sheet3'!$K$222,MATCH("Blue",Sheet3!$A$1:$K$1,0),FALSE)&gt;0,VLOOKUP($M51,Sheet3!$A$1:'Sheet3'!$K$222,MATCH("Blue",Sheet3!$A$1:$K$1,0),FALSE)*3,IF(VLOOKUP($M51,Sheet3!$A$1:'Sheet3'!$K$222,MATCH("Purple",Sheet3!$A$1:$K$1,0),FALSE)&gt;0,VLOOKUP($M51,Sheet3!$A$1:'Sheet3'!$K$222,MATCH("Purple",Sheet3!$A$1:$K$1,0),FALSE)*4,IF(VLOOKUP($M51,Sheet3!$A$1:'Sheet3'!$K$222,MATCH("Green",Sheet3!$A$1:$K$1,0),FALSE)&gt;0,VLOOKUP($M51,Sheet3!$A$1:'Sheet3'!$K$222,MATCH("Green",Sheet3!$A$1:$K$1,0),FALSE)*2,IF(VLOOKUP($M51,Sheet3!$A$1:'Sheet3'!$K$222,MATCH("White",Sheet3!$A$1:$K$1,0),FALSE)&gt;0,VLOOKUP($M51,Sheet3!$A$1:'Sheet3'!$K$222,MATCH("White",Sheet3!$A$1:$K$1,0),FALSE),IF(VLOOKUP($M51,Sheet3!$A$1:'Sheet3'!$K$222,MATCH("Yellow",Sheet3!$A$1:$K$1,0),FALSE)&gt;0,VLOOKUP($M51,Sheet3!$A$1:'Sheet3'!$K$222,MATCH("Yellow",Sheet3!$A$1:$K$1,0),FALSE)*5,0))))),0)/VLOOKUP($M51,Sheet3!$A$1:'Sheet3'!$K$222,MATCH("Challenge",Sheet3!$A$1:'Sheet3'!$K$1,0),FALSE),IFERROR(IF(VLOOKUP($M51,Sheet3!$A$1:'Sheet3'!$K$222,MATCH("Blue",Sheet3!$A$1:$K$1,0),FALSE)&gt;0,VLOOKUP($M51,Sheet3!$A$1:'Sheet3'!$K$222,MATCH("Blue",Sheet3!$A$1:$K$1,0),FALSE)*3,IF(VLOOKUP($M51,Sheet3!$A$1:'Sheet3'!$K$222,MATCH("Purple",Sheet3!$A$1:$K$1,0),FALSE)&gt;0,VLOOKUP($M51,Sheet3!$A$1:'Sheet3'!$K$222,MATCH("Purple",Sheet3!$A$1:$K$1,0),FALSE)*4,IF(VLOOKUP($M51,Sheet3!$A$1:'Sheet3'!$K$222,MATCH("Green",Sheet3!$A$1:$K$1,0),FALSE)&gt;0,VLOOKUP($M51,Sheet3!$A$1:'Sheet3'!$K$222,MATCH("Green",Sheet3!$A$1:$K$1,0),FALSE)*2,IF(VLOOKUP($M51,Sheet3!$A$1:'Sheet3'!$K$222,MATCH("White",Sheet3!$A$1:$K$1,0),FALSE)&gt;0,VLOOKUP($M51,Sheet3!$A$1:'Sheet3'!$K$222,MATCH("White",Sheet3!$A$1:$K$1,0),FALSE),IF(VLOOKUP($M51,Sheet3!$A$1:'Sheet3'!$K$222,MATCH("Yellow",Sheet3!$A$1:$K$1,0),FALSE)&gt;0,VLOOKUP($M51,Sheet3!$A$1:'Sheet3'!$K$222,MATCH("Yellow",Sheet3!$A$1:$K$1,0),FALSE)*5,0))))),0)),0)</f>
        <v>0</v>
      </c>
      <c r="AG51">
        <f>IFERROR(IF(VLOOKUP($N51,Sheet3!$A$1:'Sheet3'!$K$222,MATCH("Challenge",Sheet3!$A$1:'Sheet3'!$K$1,0),FALSE)&gt;=1,IFERROR(IF(VLOOKUP($N51,Sheet3!$A$1:'Sheet3'!$K$222,MATCH("Blue",Sheet3!$A$1:$K$1,0),FALSE)&gt;0,VLOOKUP($N51,Sheet3!$A$1:'Sheet3'!$K$222,MATCH("Blue",Sheet3!$A$1:$K$1,0),FALSE)*3,IF(VLOOKUP($N51,Sheet3!$A$1:'Sheet3'!$K$222,MATCH("Purple",Sheet3!$A$1:$K$1,0),FALSE)&gt;0,VLOOKUP($N51,Sheet3!$A$1:'Sheet3'!$K$222,MATCH("Purple",Sheet3!$A$1:$K$1,0),FALSE)*4,IF(VLOOKUP($N51,Sheet3!$A$1:'Sheet3'!$K$222,MATCH("Green",Sheet3!$A$1:$K$1,0),FALSE)&gt;0,VLOOKUP($N51,Sheet3!$A$1:'Sheet3'!$K$222,MATCH("Green",Sheet3!$A$1:$K$1,0),FALSE)*2,IF(VLOOKUP($N51,Sheet3!$A$1:'Sheet3'!$K$222,MATCH("White",Sheet3!$A$1:$K$1,0),FALSE)&gt;0,VLOOKUP($N51,Sheet3!$A$1:'Sheet3'!$K$222,MATCH("White",Sheet3!$A$1:$K$1,0),FALSE),IF(VLOOKUP($N51,Sheet3!$A$1:'Sheet3'!$K$222,MATCH("Yellow",Sheet3!$A$1:$K$1,0),FALSE)&gt;0,VLOOKUP($N51,Sheet3!$A$1:'Sheet3'!$K$222,MATCH("Yellow",Sheet3!$A$1:$K$1,0),FALSE)*5,0))))),0)/VLOOKUP($N51,Sheet3!$A$1:'Sheet3'!$K$222,MATCH("Challenge",Sheet3!$A$1:'Sheet3'!$K$1,0),FALSE),IFERROR(IF(VLOOKUP($N51,Sheet3!$A$1:'Sheet3'!$K$222,MATCH("Blue",Sheet3!$A$1:$K$1,0),FALSE)&gt;0,VLOOKUP($N51,Sheet3!$A$1:'Sheet3'!$K$222,MATCH("Blue",Sheet3!$A$1:$K$1,0),FALSE)*3,IF(VLOOKUP($N51,Sheet3!$A$1:'Sheet3'!$K$222,MATCH("Purple",Sheet3!$A$1:$K$1,0),FALSE)&gt;0,VLOOKUP($N51,Sheet3!$A$1:'Sheet3'!$K$222,MATCH("Purple",Sheet3!$A$1:$K$1,0),FALSE)*4,IF(VLOOKUP($N51,Sheet3!$A$1:'Sheet3'!$K$222,MATCH("Green",Sheet3!$A$1:$K$1,0),FALSE)&gt;0,VLOOKUP($N51,Sheet3!$A$1:'Sheet3'!$K$222,MATCH("Green",Sheet3!$A$1:$K$1,0),FALSE)*2,IF(VLOOKUP($N51,Sheet3!$A$1:'Sheet3'!$K$222,MATCH("White",Sheet3!$A$1:$K$1,0),FALSE)&gt;0,VLOOKUP($N51,Sheet3!$A$1:'Sheet3'!$K$222,MATCH("White",Sheet3!$A$1:$K$1,0),FALSE),IF(VLOOKUP($N51,Sheet3!$A$1:'Sheet3'!$K$222,MATCH("Yellow",Sheet3!$A$1:$K$1,0),FALSE)&gt;0,VLOOKUP($N51,Sheet3!$A$1:'Sheet3'!$K$222,MATCH("Yellow",Sheet3!$A$1:$K$1,0),FALSE)*5,0))))),0)),0)+IFERROR(IF(VLOOKUP($O51,Sheet3!$A$1:'Sheet3'!$K$222,MATCH("Challenge",Sheet3!$A$1:'Sheet3'!$K$1,0),FALSE)&gt;=1,IFERROR(IF(VLOOKUP($O51,Sheet3!$A$1:'Sheet3'!$K$222,MATCH("Blue",Sheet3!$A$1:$K$1,0),FALSE)&gt;0,VLOOKUP($O51,Sheet3!$A$1:'Sheet3'!$K$222,MATCH("Blue",Sheet3!$A$1:$K$1,0),FALSE)*3,IF(VLOOKUP($O51,Sheet3!$A$1:'Sheet3'!$K$222,MATCH("Purple",Sheet3!$A$1:$K$1,0),FALSE)&gt;0,VLOOKUP($O51,Sheet3!$A$1:'Sheet3'!$K$222,MATCH("Purple",Sheet3!$A$1:$K$1,0),FALSE)*4,IF(VLOOKUP($O51,Sheet3!$A$1:'Sheet3'!$K$222,MATCH("Green",Sheet3!$A$1:$K$1,0),FALSE)&gt;0,VLOOKUP($O51,Sheet3!$A$1:'Sheet3'!$K$222,MATCH("Green",Sheet3!$A$1:$K$1,0),FALSE)*2,IF(VLOOKUP($O51,Sheet3!$A$1:'Sheet3'!$K$222,MATCH("White",Sheet3!$A$1:$K$1,0),FALSE)&gt;0,VLOOKUP($O51,Sheet3!$A$1:'Sheet3'!$K$222,MATCH("White",Sheet3!$A$1:$K$1,0),FALSE),IF(VLOOKUP($O51,Sheet3!$A$1:'Sheet3'!$K$222,MATCH("Yellow",Sheet3!$A$1:$K$1,0),FALSE)&gt;0,VLOOKUP($O51,Sheet3!$A$1:'Sheet3'!$K$222,MATCH("Yellow",Sheet3!$A$1:$K$1,0),FALSE)*5,0))))),0)/VLOOKUP($O51,Sheet3!$A$1:'Sheet3'!$K$222,MATCH("Challenge",Sheet3!$A$1:'Sheet3'!$K$1,0),FALSE),IFERROR(IF(VLOOKUP($O51,Sheet3!$A$1:'Sheet3'!$K$222,MATCH("Blue",Sheet3!$A$1:$K$1,0),FALSE)&gt;0,VLOOKUP($O51,Sheet3!$A$1:'Sheet3'!$K$222,MATCH("Blue",Sheet3!$A$1:$K$1,0),FALSE)*3,IF(VLOOKUP($O51,Sheet3!$A$1:'Sheet3'!$K$222,MATCH("Purple",Sheet3!$A$1:$K$1,0),FALSE)&gt;0,VLOOKUP($O51,Sheet3!$A$1:'Sheet3'!$K$222,MATCH("Purple",Sheet3!$A$1:$K$1,0),FALSE)*4,IF(VLOOKUP($O51,Sheet3!$A$1:'Sheet3'!$K$222,MATCH("Green",Sheet3!$A$1:$K$1,0),FALSE)&gt;0,VLOOKUP($O51,Sheet3!$A$1:'Sheet3'!$K$222,MATCH("Green",Sheet3!$A$1:$K$1,0),FALSE)*2,IF(VLOOKUP($O51,Sheet3!$A$1:'Sheet3'!$K$222,MATCH("White",Sheet3!$A$1:$K$1,0),FALSE)&gt;0,VLOOKUP($O51,Sheet3!$A$1:'Sheet3'!$K$222,MATCH("White",Sheet3!$A$1:$K$1,0),FALSE),IF(VLOOKUP($O51,Sheet3!$A$1:'Sheet3'!$K$222,MATCH("Yellow",Sheet3!$A$1:$K$1,0),FALSE)&gt;0,VLOOKUP($O51,Sheet3!$A$1:'Sheet3'!$K$222,MATCH("Yellow",Sheet3!$A$1:$K$1,0),FALSE)*5,0))))),0)),0)</f>
        <v>0</v>
      </c>
      <c r="AH51">
        <f>VLOOKUP($D51,Sheet3!$A$1:'Sheet3'!$K$222,4,FALSE)</f>
        <v>0</v>
      </c>
      <c r="AI51">
        <f>VLOOKUP($D51,Sheet3!$A$1:'Sheet3'!$K$222,5,FALSE)</f>
        <v>0</v>
      </c>
    </row>
    <row r="52" spans="1:35" x14ac:dyDescent="0.25">
      <c r="A52" t="s">
        <v>41</v>
      </c>
      <c r="B52">
        <f>INDEX('Ingredients(Full)'!$A$1:$AA$180,MATCH(Score!$A52,'Ingredients(Full)'!$A$1:$A$180,0),MATCH(Score!B$1,'Ingredients(Full)'!$A$1:$AA$1,0))</f>
        <v>3</v>
      </c>
      <c r="C52">
        <f t="shared" si="1"/>
        <v>20</v>
      </c>
      <c r="D52" t="str">
        <f>IF(D$1&lt;=$B52,INDEX('Ingredients(Full)'!$A$1:$AA$180,MATCH(Score!$A52,'Ingredients(Full)'!$A$1:$A$180,0),MATCH(Score!D$1,'Ingredients(Full)'!$A$1:$AA$1,0)),"")</f>
        <v>Mk 1 Zaltin Bacta Gel Prototype Salvage</v>
      </c>
      <c r="E52" t="str">
        <f>IF(E$1&lt;=$B52,INDEX('Ingredients(Full)'!$A$1:$AA$140,MATCH(Score!$A52,'Ingredients(Full)'!$A$1:$A$140,0),MATCH(Score!E$1,'Ingredients(Full)'!$A$1:$AA$1,0)),"")</f>
        <v>Mk 5 Loronar Power Cell Salvage</v>
      </c>
      <c r="F52" t="str">
        <f>IF(F$1&lt;=$B52,INDEX('Ingredients(Full)'!$A$1:$AA$140,MATCH(Score!$A52,'Ingredients(Full)'!$A$1:$A$140,0),MATCH(Score!F$1,'Ingredients(Full)'!$A$1:$AA$1,0)),"")</f>
        <v>Mk 2 TaggeCo Holo Lens</v>
      </c>
      <c r="G52" t="str">
        <f>IF(G$1&lt;=$B52,INDEX('Ingredients(Full)'!$A$1:$AA$140,MATCH(Score!$A52,'Ingredients(Full)'!$A$1:$A$140,0),MATCH(Score!G$1,'Ingredients(Full)'!$A$1:$AA$1,0)),"")</f>
        <v/>
      </c>
      <c r="H52" t="str">
        <f>IF(H$1&lt;=$B52,INDEX('Ingredients(Full)'!$A$1:$AA$140,MATCH(Score!$A52,'Ingredients(Full)'!$A$1:$A$140,0),MATCH(Score!H$1,'Ingredients(Full)'!$A$1:$AA$1,0)),"")</f>
        <v/>
      </c>
      <c r="I52" t="str">
        <f>IF(I$1&lt;=$B52,INDEX('Ingredients(Full)'!$A$1:$AA$140,MATCH(Score!$A52,'Ingredients(Full)'!$A$1:$A$140,0),MATCH(Score!I$1,'Ingredients(Full)'!$A$1:$AA$1,0)),"")</f>
        <v/>
      </c>
      <c r="J52" t="str">
        <f>IF(J$1&lt;=$B52,INDEX('Ingredients(Full)'!$A$1:$AA$140,MATCH(Score!$A52,'Ingredients(Full)'!$A$1:$A$140,0),MATCH(Score!J$1,'Ingredients(Full)'!$A$1:$AA$1,0)),"")</f>
        <v/>
      </c>
      <c r="K52" t="str">
        <f>IF(K$1&lt;=$B52,INDEX('Ingredients(Full)'!$A$1:$AA$140,MATCH(Score!$A52,'Ingredients(Full)'!$A$1:$A$140,0),MATCH(Score!K$1,'Ingredients(Full)'!$A$1:$AA$1,0)),"")</f>
        <v/>
      </c>
      <c r="L52" t="str">
        <f>IF(L$1&lt;=$B52,INDEX('Ingredients(Full)'!$A$1:$AA$140,MATCH(Score!$A52,'Ingredients(Full)'!$A$1:$A$140,0),MATCH(Score!L$1,'Ingredients(Full)'!$A$1:$AA$1,0)),"")</f>
        <v/>
      </c>
      <c r="M52" t="str">
        <f>IF(M$1&lt;=$B52,INDEX('Ingredients(Full)'!$A$1:$AA$140,MATCH(Score!$A52,'Ingredients(Full)'!$A$1:$A$140,0),MATCH(Score!M$1,'Ingredients(Full)'!$A$1:$AA$1,0)),"")</f>
        <v/>
      </c>
      <c r="N52" t="str">
        <f>IF(N$1&lt;=$B52,INDEX('Ingredients(Full)'!$A$1:$AA$140,MATCH(Score!$A52,'Ingredients(Full)'!$A$1:$A$140,0),MATCH(Score!N$1,'Ingredients(Full)'!$A$1:$AA$1,0)),"")</f>
        <v/>
      </c>
      <c r="O52" t="str">
        <f>IF(O$1&lt;=$B52,INDEX('Ingredients(Full)'!$A$1:$AA$140,MATCH(Score!$A52,'Ingredients(Full)'!$A$1:$A$140,0),MATCH(Score!O$1,'Ingredients(Full)'!$A$1:$AA$1,0)),"")</f>
        <v/>
      </c>
      <c r="P52">
        <f>IF(VALUE(RIGHT(P$1,LEN(P$1)-1))&lt;=$B52,INDEX('Ingredients(Full)'!$A$1:$AA$140,MATCH(Score!$A52,'Ingredients(Full)'!$A$1:$A$140,0),MATCH(Score!P$1,'Ingredients(Full)'!$A$1:$AA$1,0)),"")</f>
        <v>5</v>
      </c>
      <c r="Q52">
        <f>IF(VALUE(RIGHT(Q$1,LEN(Q$1)-1))&lt;=$B52,INDEX('Ingredients(Full)'!$A$1:$AA$140,MATCH(Score!$A52,'Ingredients(Full)'!$A$1:$A$140,0),MATCH(Score!Q$1,'Ingredients(Full)'!$A$1:$AA$1,0)),"")</f>
        <v>5</v>
      </c>
      <c r="R52">
        <f>IF(VALUE(RIGHT(R$1,LEN(R$1)-1))&lt;=$B52,INDEX('Ingredients(Full)'!$A$1:$AA$140,MATCH(Score!$A52,'Ingredients(Full)'!$A$1:$A$140,0),MATCH(Score!R$1,'Ingredients(Full)'!$A$1:$AA$1,0)),"")</f>
        <v>5</v>
      </c>
      <c r="S52" t="str">
        <f>IF(VALUE(RIGHT(S$1,LEN(S$1)-1))&lt;=$B52,INDEX('Ingredients(Full)'!$A$1:$AA$140,MATCH(Score!$A52,'Ingredients(Full)'!$A$1:$A$140,0),MATCH(Score!S$1,'Ingredients(Full)'!$A$1:$AA$1,0)),"")</f>
        <v/>
      </c>
      <c r="T52" t="str">
        <f>IF(VALUE(RIGHT(T$1,LEN(T$1)-1))&lt;=$B52,INDEX('Ingredients(Full)'!$A$1:$AA$140,MATCH(Score!$A52,'Ingredients(Full)'!$A$1:$A$140,0),MATCH(Score!T$1,'Ingredients(Full)'!$A$1:$AA$1,0)),"")</f>
        <v/>
      </c>
      <c r="U52" t="str">
        <f>IF(VALUE(RIGHT(U$1,LEN(U$1)-1))&lt;=$B52,INDEX('Ingredients(Full)'!$A$1:$AA$140,MATCH(Score!$A52,'Ingredients(Full)'!$A$1:$A$140,0),MATCH(Score!U$1,'Ingredients(Full)'!$A$1:$AA$1,0)),"")</f>
        <v/>
      </c>
      <c r="V52" t="str">
        <f>IF(VALUE(RIGHT(V$1,LEN(V$1)-1))&lt;=$B52,INDEX('Ingredients(Full)'!$A$1:$AA$140,MATCH(Score!$A52,'Ingredients(Full)'!$A$1:$A$140,0),MATCH(Score!V$1,'Ingredients(Full)'!$A$1:$AA$1,0)),"")</f>
        <v/>
      </c>
      <c r="W52" t="str">
        <f>IF(VALUE(RIGHT(W$1,LEN(W$1)-1))&lt;=$B52,INDEX('Ingredients(Full)'!$A$1:$AA$140,MATCH(Score!$A52,'Ingredients(Full)'!$A$1:$A$140,0),MATCH(Score!W$1,'Ingredients(Full)'!$A$1:$AA$1,0)),"")</f>
        <v/>
      </c>
      <c r="X52" t="str">
        <f>IF(VALUE(RIGHT(X$1,LEN(X$1)-1))&lt;=$B52,INDEX('Ingredients(Full)'!$A$1:$AA$140,MATCH(Score!$A52,'Ingredients(Full)'!$A$1:$A$140,0),MATCH(Score!X$1,'Ingredients(Full)'!$A$1:$AA$1,0)),"")</f>
        <v/>
      </c>
      <c r="Y52" t="str">
        <f>IF(VALUE(RIGHT(Y$1,LEN(Y$1)-1))&lt;=$B52,INDEX('Ingredients(Full)'!$A$1:$AA$140,MATCH(Score!$A52,'Ingredients(Full)'!$A$1:$A$140,0),MATCH(Score!Y$1,'Ingredients(Full)'!$A$1:$AA$1,0)),"")</f>
        <v/>
      </c>
      <c r="Z52" t="str">
        <f>IF(VALUE(RIGHT(Z$1,LEN(Z$1)-1))&lt;=$B52,INDEX('Ingredients(Full)'!$A$1:$AA$140,MATCH(Score!$A52,'Ingredients(Full)'!$A$1:$A$140,0),MATCH(Score!Z$1,'Ingredients(Full)'!$A$1:$AA$1,0)),"")</f>
        <v/>
      </c>
      <c r="AA52" t="str">
        <f>IF(VALUE(RIGHT(AA$1,LEN(AA$1)-1))&lt;=$B52,INDEX('Ingredients(Full)'!$A$1:$AA$140,MATCH(Score!$A52,'Ingredients(Full)'!$A$1:$A$140,0),MATCH(Score!AA$1,'Ingredients(Full)'!$A$1:$AA$1,0)),"")</f>
        <v/>
      </c>
      <c r="AB52">
        <f>IFERROR(IF(VLOOKUP($D52,Sheet3!$A$1:'Sheet3'!$K$222,MATCH("Challenge",Sheet3!$A$1:'Sheet3'!$K$1,0),FALSE)&gt;=1,IFERROR(IF(VLOOKUP($D52,Sheet3!$A$1:'Sheet3'!$K$222,MATCH("Blue",Sheet3!$A$1:$K$1,0),FALSE)&gt;0,VLOOKUP($D52,Sheet3!$A$1:'Sheet3'!$K$222,MATCH("Blue",Sheet3!$A$1:$K$1,0),FALSE)*3,IF(VLOOKUP($D52,Sheet3!$A$1:'Sheet3'!$K$222,MATCH("Purple",Sheet3!$A$1:$K$1,0),FALSE)&gt;0,VLOOKUP($D52,Sheet3!$A$1:'Sheet3'!$K$222,MATCH("Purple",Sheet3!$A$1:$K$1,0),FALSE)*4,IF(VLOOKUP($D52,Sheet3!$A$1:'Sheet3'!$K$222,MATCH("Green",Sheet3!$A$1:$K$1,0),FALSE)&gt;0,VLOOKUP($D52,Sheet3!$A$1:'Sheet3'!$K$222,MATCH("Green",Sheet3!$A$1:$K$1,0),FALSE)*2,IF(VLOOKUP($D52,Sheet3!$A$1:'Sheet3'!$K$222,MATCH("White",Sheet3!$A$1:$K$1,0),FALSE)&gt;0,VLOOKUP($D52,Sheet3!$A$1:'Sheet3'!$K$222,MATCH("White",Sheet3!$A$1:$K$1,0),FALSE),IF(VLOOKUP($D52,Sheet3!$A$1:'Sheet3'!$K$222,MATCH("Yellow",Sheet3!$A$1:$K$1,0),FALSE)&gt;0,VLOOKUP($D52,Sheet3!$A$1:'Sheet3'!$K$222,MATCH("Yellow",Sheet3!$A$1:$K$1,0),FALSE)*2.5,0))))),0)/VLOOKUP($D52,Sheet3!$A$1:'Sheet3'!$K$222,MATCH("Challenge",Sheet3!$A$1:'Sheet3'!$K$1,0),FALSE),IFERROR(IF(VLOOKUP($D52,Sheet3!$A$1:'Sheet3'!$K$222,MATCH("Blue",Sheet3!$A$1:$K$1,0),FALSE)&gt;0,VLOOKUP($D52,Sheet3!$A$1:'Sheet3'!$K$222,MATCH("Blue",Sheet3!$A$1:$K$1,0),FALSE)*3,IF(VLOOKUP($D52,Sheet3!$A$1:'Sheet3'!$K$222,MATCH("Purple",Sheet3!$A$1:$K$1,0),FALSE)&gt;0,VLOOKUP($D52,Sheet3!$A$1:'Sheet3'!$K$222,MATCH("Purple",Sheet3!$A$1:$K$1,0),FALSE)*4,IF(VLOOKUP($D52,Sheet3!$A$1:'Sheet3'!$K$222,MATCH("Green",Sheet3!$A$1:$K$1,0),FALSE)&gt;0,VLOOKUP($D52,Sheet3!$A$1:'Sheet3'!$K$222,MATCH("Green",Sheet3!$A$1:$K$1,0),FALSE)*2,IF(VLOOKUP($D52,Sheet3!$A$1:'Sheet3'!$K$222,MATCH("White",Sheet3!$A$1:$K$1,0),FALSE)&gt;0,VLOOKUP($D52,Sheet3!$A$1:'Sheet3'!$K$222,MATCH("White",Sheet3!$A$1:$K$1,0),FALSE),IF(VLOOKUP($D52,Sheet3!$A$1:'Sheet3'!$K$222,MATCH("Yellow",Sheet3!$A$1:$K$1,0),FALSE)&gt;0,VLOOKUP($D52,Sheet3!$A$1:'Sheet3'!$K$222,MATCH("Yellow",Sheet3!$A$1:$K$1,0),FALSE)*2.5,0))))),0)),0)+IFERROR(IF(VLOOKUP($E52,Sheet3!$A$1:'Sheet3'!$K$222,MATCH("Challenge",Sheet3!$A$1:'Sheet3'!$K$1,0),FALSE)&gt;=1,IFERROR(IF(VLOOKUP($E52,Sheet3!$A$1:'Sheet3'!$K$222,MATCH("Blue",Sheet3!$A$1:$K$1,0),FALSE)&gt;0,VLOOKUP($E52,Sheet3!$A$1:'Sheet3'!$K$222,MATCH("Blue",Sheet3!$A$1:$K$1,0),FALSE)*3,IF(VLOOKUP($E52,Sheet3!$A$1:'Sheet3'!$K$222,MATCH("Purple",Sheet3!$A$1:$K$1,0),FALSE)&gt;0,VLOOKUP($E52,Sheet3!$A$1:'Sheet3'!$K$222,MATCH("Purple",Sheet3!$A$1:$K$1,0),FALSE)*4,IF(VLOOKUP($E52,Sheet3!$A$1:'Sheet3'!$K$222,MATCH("Green",Sheet3!$A$1:$K$1,0),FALSE)&gt;0,VLOOKUP($E52,Sheet3!$A$1:'Sheet3'!$K$222,MATCH("Green",Sheet3!$A$1:$K$1,0),FALSE)*2,IF(VLOOKUP($E52,Sheet3!$A$1:'Sheet3'!$K$222,MATCH("White",Sheet3!$A$1:$K$1,0),FALSE)&gt;0,VLOOKUP($E52,Sheet3!$A$1:'Sheet3'!$K$222,MATCH("White",Sheet3!$A$1:$K$1,0),FALSE),IF(VLOOKUP($E52,Sheet3!$A$1:'Sheet3'!$K$222,MATCH("Yellow",Sheet3!$A$1:$K$1,0),FALSE)&gt;0,VLOOKUP($E52,Sheet3!$A$1:'Sheet3'!$K$222,MATCH("Yellow",Sheet3!$A$1:$K$1,0),FALSE)*2.5,0))))),0)/VLOOKUP($E52,Sheet3!$A$1:'Sheet3'!$K$222,MATCH("Challenge",Sheet3!$A$1:'Sheet3'!$K$1,0),FALSE),IFERROR(IF(VLOOKUP($E52,Sheet3!$A$1:'Sheet3'!$K$222,MATCH("Blue",Sheet3!$A$1:$K$1,0),FALSE)&gt;0,VLOOKUP($E52,Sheet3!$A$1:'Sheet3'!$K$222,MATCH("Blue",Sheet3!$A$1:$K$1,0),FALSE)*3,IF(VLOOKUP($E52,Sheet3!$A$1:'Sheet3'!$K$222,MATCH("Purple",Sheet3!$A$1:$K$1,0),FALSE)&gt;0,VLOOKUP($E52,Sheet3!$A$1:'Sheet3'!$K$222,MATCH("Purple",Sheet3!$A$1:$K$1,0),FALSE)*4,IF(VLOOKUP($E52,Sheet3!$A$1:'Sheet3'!$K$222,MATCH("Green",Sheet3!$A$1:$K$1,0),FALSE)&gt;0,VLOOKUP($E52,Sheet3!$A$1:'Sheet3'!$K$222,MATCH("Green",Sheet3!$A$1:$K$1,0),FALSE)*2,IF(VLOOKUP($E52,Sheet3!$A$1:'Sheet3'!$K$222,MATCH("White",Sheet3!$A$1:$K$1,0),FALSE)&gt;0,VLOOKUP($E52,Sheet3!$A$1:'Sheet3'!$K$222,MATCH("White",Sheet3!$A$1:$K$1,0),FALSE),IF(VLOOKUP($E52,Sheet3!$A$1:'Sheet3'!$K$222,MATCH("Yellow",Sheet3!$A$1:$K$1,0),FALSE)&gt;0,VLOOKUP($E52,Sheet3!$A$1:'Sheet3'!$K$222,MATCH("Yellow",Sheet3!$A$1:$K$1,0),FALSE)*2.5,0))))),0)),0)</f>
        <v>18</v>
      </c>
      <c r="AC52">
        <f>IFERROR(IF(VLOOKUP($F52,Sheet3!$A$1:'Sheet3'!$K$222,MATCH("Challenge",Sheet3!$A$1:'Sheet3'!$K$1,0),FALSE)&gt;=1,IFERROR(IF(VLOOKUP($F52,Sheet3!$A$1:'Sheet3'!$K$222,MATCH("Blue",Sheet3!$A$1:$K$1,0),FALSE)&gt;0,VLOOKUP($F52,Sheet3!$A$1:'Sheet3'!$K$222,MATCH("Blue",Sheet3!$A$1:$K$1,0),FALSE)*3,IF(VLOOKUP($F52,Sheet3!$A$1:'Sheet3'!$K$222,MATCH("Purple",Sheet3!$A$1:$K$1,0),FALSE)&gt;0,VLOOKUP($F52,Sheet3!$A$1:'Sheet3'!$K$222,MATCH("Purple",Sheet3!$A$1:$K$1,0),FALSE)*4,IF(VLOOKUP($F52,Sheet3!$A$1:'Sheet3'!$K$222,MATCH("Green",Sheet3!$A$1:$K$1,0),FALSE)&gt;0,VLOOKUP($F52,Sheet3!$A$1:'Sheet3'!$K$222,MATCH("Green",Sheet3!$A$1:$K$1,0),FALSE)*2,IF(VLOOKUP($F52,Sheet3!$A$1:'Sheet3'!$K$222,MATCH("White",Sheet3!$A$1:$K$1,0),FALSE)&gt;0,VLOOKUP($F52,Sheet3!$A$1:'Sheet3'!$K$222,MATCH("White",Sheet3!$A$1:$K$1,0),FALSE),IF(VLOOKUP($F52,Sheet3!$A$1:'Sheet3'!$K$222,MATCH("Yellow",Sheet3!$A$1:$K$1,0),FALSE)&gt;0,VLOOKUP($F52,Sheet3!$A$1:'Sheet3'!$K$222,MATCH("Yellow",Sheet3!$A$1:$K$1,0),FALSE)*5,0))))),0)/VLOOKUP($F52,Sheet3!$A$1:'Sheet3'!$K$222,MATCH("Challenge",Sheet3!$A$1:'Sheet3'!$K$1,0),FALSE),IFERROR(IF(VLOOKUP($F52,Sheet3!$A$1:'Sheet3'!$K$222,MATCH("Blue",Sheet3!$A$1:$K$1,0),FALSE)&gt;0,VLOOKUP($F52,Sheet3!$A$1:'Sheet3'!$K$222,MATCH("Blue",Sheet3!$A$1:$K$1,0),FALSE)*3,IF(VLOOKUP($F52,Sheet3!$A$1:'Sheet3'!$K$222,MATCH("Purple",Sheet3!$A$1:$K$1,0),FALSE)&gt;0,VLOOKUP($F52,Sheet3!$A$1:'Sheet3'!$K$222,MATCH("Purple",Sheet3!$A$1:$K$1,0),FALSE)*4,IF(VLOOKUP($F52,Sheet3!$A$1:'Sheet3'!$K$222,MATCH("Green",Sheet3!$A$1:$K$1,0),FALSE)&gt;0,VLOOKUP($F52,Sheet3!$A$1:'Sheet3'!$K$222,MATCH("Green",Sheet3!$A$1:$K$1,0),FALSE)*2,IF(VLOOKUP($F52,Sheet3!$A$1:'Sheet3'!$K$222,MATCH("White",Sheet3!$A$1:$K$1,0),FALSE)&gt;0,VLOOKUP($F52,Sheet3!$A$1:'Sheet3'!$K$222,MATCH("White",Sheet3!$A$1:$K$1,0),FALSE),IF(VLOOKUP($F52,Sheet3!$A$1:'Sheet3'!$K$222,MATCH("Yellow",Sheet3!$A$1:$K$1,0),FALSE)&gt;0,VLOOKUP($F52,Sheet3!$A$1:'Sheet3'!$K$222,MATCH("Yellow",Sheet3!$A$1:$K$1,0),FALSE)*5,0))))),0)),0)+IFERROR(IF(VLOOKUP($G52,Sheet3!$A$1:'Sheet3'!$K$222,MATCH("Challenge",Sheet3!$A$1:'Sheet3'!$K$1,0),FALSE)&gt;=1,IFERROR(IF(VLOOKUP($G52,Sheet3!$A$1:'Sheet3'!$K$222,MATCH("Blue",Sheet3!$A$1:$K$1,0),FALSE)&gt;0,VLOOKUP($G52,Sheet3!$A$1:'Sheet3'!$K$222,MATCH("Blue",Sheet3!$A$1:$K$1,0),FALSE)*3,IF(VLOOKUP($G52,Sheet3!$A$1:'Sheet3'!$K$222,MATCH("Purple",Sheet3!$A$1:$K$1,0),FALSE)&gt;0,VLOOKUP($G52,Sheet3!$A$1:'Sheet3'!$K$222,MATCH("Purple",Sheet3!$A$1:$K$1,0),FALSE)*4,IF(VLOOKUP($G52,Sheet3!$A$1:'Sheet3'!$K$222,MATCH("Green",Sheet3!$A$1:$K$1,0),FALSE)&gt;0,VLOOKUP($G52,Sheet3!$A$1:'Sheet3'!$K$222,MATCH("Green",Sheet3!$A$1:$K$1,0),FALSE)*2,IF(VLOOKUP($G52,Sheet3!$A$1:'Sheet3'!$K$222,MATCH("White",Sheet3!$A$1:$K$1,0),FALSE)&gt;0,VLOOKUP($G52,Sheet3!$A$1:'Sheet3'!$K$222,MATCH("White",Sheet3!$A$1:$K$1,0),FALSE),IF(VLOOKUP($G52,Sheet3!$A$1:'Sheet3'!$K$222,MATCH("Yellow",Sheet3!$A$1:$K$1,0),FALSE)&gt;0,VLOOKUP($G52,Sheet3!$A$1:'Sheet3'!$K$222,MATCH("Yellow",Sheet3!$A$1:$K$1,0),FALSE)*5,0))))),0)/VLOOKUP($G52,Sheet3!$A$1:'Sheet3'!$K$222,MATCH("Challenge",Sheet3!$A$1:'Sheet3'!$K$1,0),FALSE),IFERROR(IF(VLOOKUP($G52,Sheet3!$A$1:'Sheet3'!$K$222,MATCH("Blue",Sheet3!$A$1:$K$1,0),FALSE)&gt;0,VLOOKUP($G52,Sheet3!$A$1:'Sheet3'!$K$222,MATCH("Blue",Sheet3!$A$1:$K$1,0),FALSE)*3,IF(VLOOKUP($G52,Sheet3!$A$1:'Sheet3'!$K$222,MATCH("Purple",Sheet3!$A$1:$K$1,0),FALSE)&gt;0,VLOOKUP($G52,Sheet3!$A$1:'Sheet3'!$K$222,MATCH("Purple",Sheet3!$A$1:$K$1,0),FALSE)*4,IF(VLOOKUP($G52,Sheet3!$A$1:'Sheet3'!$K$222,MATCH("Green",Sheet3!$A$1:$K$1,0),FALSE)&gt;0,VLOOKUP($G52,Sheet3!$A$1:'Sheet3'!$K$222,MATCH("Green",Sheet3!$A$1:$K$1,0),FALSE)*2,IF(VLOOKUP($G52,Sheet3!$A$1:'Sheet3'!$K$222,MATCH("White",Sheet3!$A$1:$K$1,0),FALSE)&gt;0,VLOOKUP($G52,Sheet3!$A$1:'Sheet3'!$K$222,MATCH("White",Sheet3!$A$1:$K$1,0),FALSE),IF(VLOOKUP($G52,Sheet3!$A$1:'Sheet3'!$K$222,MATCH("Yellow",Sheet3!$A$1:$K$1,0),FALSE)&gt;0,VLOOKUP($G52,Sheet3!$A$1:'Sheet3'!$K$222,MATCH("Yellow",Sheet3!$A$1:$K$1,0),FALSE)*5,0))))),0)),0)</f>
        <v>2</v>
      </c>
      <c r="AD52">
        <f>IFERROR(IF(VLOOKUP($H52,Sheet3!$A$1:'Sheet3'!$K$222,MATCH("Challenge",Sheet3!$A$1:'Sheet3'!$K$1,0),FALSE)&gt;=1,IFERROR(IF(VLOOKUP($H52,Sheet3!$A$1:'Sheet3'!$K$222,MATCH("Blue",Sheet3!$A$1:$K$1,0),FALSE)&gt;0,VLOOKUP($H52,Sheet3!$A$1:'Sheet3'!$K$222,MATCH("Blue",Sheet3!$A$1:$K$1,0),FALSE)*3,IF(VLOOKUP($H52,Sheet3!$A$1:'Sheet3'!$K$222,MATCH("Purple",Sheet3!$A$1:$K$1,0),FALSE)&gt;0,VLOOKUP($H52,Sheet3!$A$1:'Sheet3'!$K$222,MATCH("Purple",Sheet3!$A$1:$K$1,0),FALSE)*4,IF(VLOOKUP($H52,Sheet3!$A$1:'Sheet3'!$K$222,MATCH("Green",Sheet3!$A$1:$K$1,0),FALSE)&gt;0,VLOOKUP($H52,Sheet3!$A$1:'Sheet3'!$K$222,MATCH("Green",Sheet3!$A$1:$K$1,0),FALSE)*2,IF(VLOOKUP($H52,Sheet3!$A$1:'Sheet3'!$K$222,MATCH("White",Sheet3!$A$1:$K$1,0),FALSE)&gt;0,VLOOKUP($H52,Sheet3!$A$1:'Sheet3'!$K$222,MATCH("White",Sheet3!$A$1:$K$1,0),FALSE),IF(VLOOKUP($H52,Sheet3!$A$1:'Sheet3'!$K$222,MATCH("Yellow",Sheet3!$A$1:$K$1,0),FALSE)&gt;0,VLOOKUP($H52,Sheet3!$A$1:'Sheet3'!$K$222,MATCH("Yellow",Sheet3!$A$1:$K$1,0),FALSE)*5,0))))),0)/VLOOKUP($H52,Sheet3!$A$1:'Sheet3'!$K$222,MATCH("Challenge",Sheet3!$A$1:'Sheet3'!$K$1,0),FALSE),IFERROR(IF(VLOOKUP($H52,Sheet3!$A$1:'Sheet3'!$K$222,MATCH("Blue",Sheet3!$A$1:$K$1,0),FALSE)&gt;0,VLOOKUP($H52,Sheet3!$A$1:'Sheet3'!$K$222,MATCH("Blue",Sheet3!$A$1:$K$1,0),FALSE)*3,IF(VLOOKUP($H52,Sheet3!$A$1:'Sheet3'!$K$222,MATCH("Purple",Sheet3!$A$1:$K$1,0),FALSE)&gt;0,VLOOKUP($H52,Sheet3!$A$1:'Sheet3'!$K$222,MATCH("Purple",Sheet3!$A$1:$K$1,0),FALSE)*4,IF(VLOOKUP($H52,Sheet3!$A$1:'Sheet3'!$K$222,MATCH("Green",Sheet3!$A$1:$K$1,0),FALSE)&gt;0,VLOOKUP($H52,Sheet3!$A$1:'Sheet3'!$K$222,MATCH("Green",Sheet3!$A$1:$K$1,0),FALSE)*2,IF(VLOOKUP($H52,Sheet3!$A$1:'Sheet3'!$K$222,MATCH("White",Sheet3!$A$1:$K$1,0),FALSE)&gt;0,VLOOKUP($H52,Sheet3!$A$1:'Sheet3'!$K$222,MATCH("White",Sheet3!$A$1:$K$1,0),FALSE),IF(VLOOKUP($H52,Sheet3!$A$1:'Sheet3'!$K$222,MATCH("Yellow",Sheet3!$A$1:$K$1,0),FALSE)&gt;0,VLOOKUP($H52,Sheet3!$A$1:'Sheet3'!$K$222,MATCH("Yellow",Sheet3!$A$1:$K$1,0),FALSE)*5,0))))),0)),0)+IFERROR(IF(VLOOKUP($I52,Sheet3!$A$1:'Sheet3'!$K$222,MATCH("Challenge",Sheet3!$A$1:'Sheet3'!$K$1,0),FALSE)&gt;=1,IFERROR(IF(VLOOKUP($I52,Sheet3!$A$1:'Sheet3'!$K$222,MATCH("Blue",Sheet3!$A$1:$K$1,0),FALSE)&gt;0,VLOOKUP($I52,Sheet3!$A$1:'Sheet3'!$K$222,MATCH("Blue",Sheet3!$A$1:$K$1,0),FALSE)*3,IF(VLOOKUP($I52,Sheet3!$A$1:'Sheet3'!$K$222,MATCH("Purple",Sheet3!$A$1:$K$1,0),FALSE)&gt;0,VLOOKUP($I52,Sheet3!$A$1:'Sheet3'!$K$222,MATCH("Purple",Sheet3!$A$1:$K$1,0),FALSE)*4,IF(VLOOKUP($I52,Sheet3!$A$1:'Sheet3'!$K$222,MATCH("Green",Sheet3!$A$1:$K$1,0),FALSE)&gt;0,VLOOKUP($I52,Sheet3!$A$1:'Sheet3'!$K$222,MATCH("Green",Sheet3!$A$1:$K$1,0),FALSE)*2,IF(VLOOKUP($I52,Sheet3!$A$1:'Sheet3'!$K$222,MATCH("White",Sheet3!$A$1:$K$1,0),FALSE)&gt;0,VLOOKUP($I52,Sheet3!$A$1:'Sheet3'!$K$222,MATCH("White",Sheet3!$A$1:$K$1,0),FALSE),IF(VLOOKUP($I52,Sheet3!$A$1:'Sheet3'!$K$222,MATCH("Yellow",Sheet3!$A$1:$K$1,0),FALSE)&gt;0,VLOOKUP($I52,Sheet3!$A$1:'Sheet3'!$K$222,MATCH("Yellow",Sheet3!$A$1:$K$1,0),FALSE)*5,0))))),0)/VLOOKUP($I52,Sheet3!$A$1:'Sheet3'!$K$222,MATCH("Challenge",Sheet3!$A$1:'Sheet3'!$K$1,0),FALSE),IFERROR(IF(VLOOKUP($I52,Sheet3!$A$1:'Sheet3'!$K$222,MATCH("Blue",Sheet3!$A$1:$K$1,0),FALSE)&gt;0,VLOOKUP($I52,Sheet3!$A$1:'Sheet3'!$K$222,MATCH("Blue",Sheet3!$A$1:$K$1,0),FALSE)*3,IF(VLOOKUP($I52,Sheet3!$A$1:'Sheet3'!$K$222,MATCH("Purple",Sheet3!$A$1:$K$1,0),FALSE)&gt;0,VLOOKUP($I52,Sheet3!$A$1:'Sheet3'!$K$222,MATCH("Purple",Sheet3!$A$1:$K$1,0),FALSE)*4,IF(VLOOKUP($I52,Sheet3!$A$1:'Sheet3'!$K$222,MATCH("Green",Sheet3!$A$1:$K$1,0),FALSE)&gt;0,VLOOKUP($I52,Sheet3!$A$1:'Sheet3'!$K$222,MATCH("Green",Sheet3!$A$1:$K$1,0),FALSE)*2,IF(VLOOKUP($I52,Sheet3!$A$1:'Sheet3'!$K$222,MATCH("White",Sheet3!$A$1:$K$1,0),FALSE)&gt;0,VLOOKUP($I52,Sheet3!$A$1:'Sheet3'!$K$222,MATCH("White",Sheet3!$A$1:$K$1,0),FALSE),IF(VLOOKUP($I52,Sheet3!$A$1:'Sheet3'!$K$222,MATCH("Yellow",Sheet3!$A$1:$K$1,0),FALSE)&gt;0,VLOOKUP($I52,Sheet3!$A$1:'Sheet3'!$K$222,MATCH("Yellow",Sheet3!$A$1:$K$1,0),FALSE)*5,0))))),0)),0)</f>
        <v>0</v>
      </c>
      <c r="AE52">
        <f>IFERROR(IF(VLOOKUP($J52,Sheet3!$A$1:'Sheet3'!$K$222,MATCH("Challenge",Sheet3!$A$1:'Sheet3'!$K$1,0),FALSE)&gt;=1,IFERROR(IF(VLOOKUP($J52,Sheet3!$A$1:'Sheet3'!$K$222,MATCH("Blue",Sheet3!$A$1:$K$1,0),FALSE)&gt;0,VLOOKUP($J52,Sheet3!$A$1:'Sheet3'!$K$222,MATCH("Blue",Sheet3!$A$1:$K$1,0),FALSE)*3,IF(VLOOKUP($J52,Sheet3!$A$1:'Sheet3'!$K$222,MATCH("Purple",Sheet3!$A$1:$K$1,0),FALSE)&gt;0,VLOOKUP($J52,Sheet3!$A$1:'Sheet3'!$K$222,MATCH("Purple",Sheet3!$A$1:$K$1,0),FALSE)*4,IF(VLOOKUP($J52,Sheet3!$A$1:'Sheet3'!$K$222,MATCH("Green",Sheet3!$A$1:$K$1,0),FALSE)&gt;0,VLOOKUP($J52,Sheet3!$A$1:'Sheet3'!$K$222,MATCH("Green",Sheet3!$A$1:$K$1,0),FALSE)*2,IF(VLOOKUP($J52,Sheet3!$A$1:'Sheet3'!$K$222,MATCH("White",Sheet3!$A$1:$K$1,0),FALSE)&gt;0,VLOOKUP($J52,Sheet3!$A$1:'Sheet3'!$K$222,MATCH("White",Sheet3!$A$1:$K$1,0),FALSE),IF(VLOOKUP($J52,Sheet3!$A$1:'Sheet3'!$K$222,MATCH("Yellow",Sheet3!$A$1:$K$1,0),FALSE)&gt;0,VLOOKUP($J52,Sheet3!$A$1:'Sheet3'!$K$222,MATCH("Yellow",Sheet3!$A$1:$K$1,0),FALSE)*5,0))))),0)/VLOOKUP($J52,Sheet3!$A$1:'Sheet3'!$K$222,MATCH("Challenge",Sheet3!$A$1:'Sheet3'!$K$1,0),FALSE),IFERROR(IF(VLOOKUP($J52,Sheet3!$A$1:'Sheet3'!$K$222,MATCH("Blue",Sheet3!$A$1:$K$1,0),FALSE)&gt;0,VLOOKUP($J52,Sheet3!$A$1:'Sheet3'!$K$222,MATCH("Blue",Sheet3!$A$1:$K$1,0),FALSE)*3,IF(VLOOKUP($J52,Sheet3!$A$1:'Sheet3'!$K$222,MATCH("Purple",Sheet3!$A$1:$K$1,0),FALSE)&gt;0,VLOOKUP($J52,Sheet3!$A$1:'Sheet3'!$K$222,MATCH("Purple",Sheet3!$A$1:$K$1,0),FALSE)*4,IF(VLOOKUP($J52,Sheet3!$A$1:'Sheet3'!$K$222,MATCH("Green",Sheet3!$A$1:$K$1,0),FALSE)&gt;0,VLOOKUP($J52,Sheet3!$A$1:'Sheet3'!$K$222,MATCH("Green",Sheet3!$A$1:$K$1,0),FALSE)*2,IF(VLOOKUP($J52,Sheet3!$A$1:'Sheet3'!$K$222,MATCH("White",Sheet3!$A$1:$K$1,0),FALSE)&gt;0,VLOOKUP($J52,Sheet3!$A$1:'Sheet3'!$K$222,MATCH("White",Sheet3!$A$1:$K$1,0),FALSE),IF(VLOOKUP($J52,Sheet3!$A$1:'Sheet3'!$K$222,MATCH("Yellow",Sheet3!$A$1:$K$1,0),FALSE)&gt;0,VLOOKUP($J52,Sheet3!$A$1:'Sheet3'!$K$222,MATCH("Yellow",Sheet3!$A$1:$K$1,0),FALSE)*5,0))))),0)),0)+IFERROR(IF(VLOOKUP($K52,Sheet3!$A$1:'Sheet3'!$K$222,MATCH("Challenge",Sheet3!$A$1:'Sheet3'!$K$1,0),FALSE)&gt;=1,IFERROR(IF(VLOOKUP($K52,Sheet3!$A$1:'Sheet3'!$K$222,MATCH("Blue",Sheet3!$A$1:$K$1,0),FALSE)&gt;0,VLOOKUP($K52,Sheet3!$A$1:'Sheet3'!$K$222,MATCH("Blue",Sheet3!$A$1:$K$1,0),FALSE)*3,IF(VLOOKUP($K52,Sheet3!$A$1:'Sheet3'!$K$222,MATCH("Purple",Sheet3!$A$1:$K$1,0),FALSE)&gt;0,VLOOKUP($K52,Sheet3!$A$1:'Sheet3'!$K$222,MATCH("Purple",Sheet3!$A$1:$K$1,0),FALSE)*4,IF(VLOOKUP($K52,Sheet3!$A$1:'Sheet3'!$K$222,MATCH("Green",Sheet3!$A$1:$K$1,0),FALSE)&gt;0,VLOOKUP($K52,Sheet3!$A$1:'Sheet3'!$K$222,MATCH("Green",Sheet3!$A$1:$K$1,0),FALSE)*2,IF(VLOOKUP($K52,Sheet3!$A$1:'Sheet3'!$K$222,MATCH("White",Sheet3!$A$1:$K$1,0),FALSE)&gt;0,VLOOKUP($K52,Sheet3!$A$1:'Sheet3'!$K$222,MATCH("White",Sheet3!$A$1:$K$1,0),FALSE),IF(VLOOKUP($K52,Sheet3!$A$1:'Sheet3'!$K$222,MATCH("Yellow",Sheet3!$A$1:$K$1,0),FALSE)&gt;0,VLOOKUP($K52,Sheet3!$A$1:'Sheet3'!$K$222,MATCH("Yellow",Sheet3!$A$1:$K$1,0),FALSE)*5,0))))),0)/VLOOKUP($K52,Sheet3!$A$1:'Sheet3'!$K$222,MATCH("Challenge",Sheet3!$A$1:'Sheet3'!$K$1,0),FALSE),IFERROR(IF(VLOOKUP($K52,Sheet3!$A$1:'Sheet3'!$K$222,MATCH("Blue",Sheet3!$A$1:$K$1,0),FALSE)&gt;0,VLOOKUP($K52,Sheet3!$A$1:'Sheet3'!$K$222,MATCH("Blue",Sheet3!$A$1:$K$1,0),FALSE)*3,IF(VLOOKUP($K52,Sheet3!$A$1:'Sheet3'!$K$222,MATCH("Purple",Sheet3!$A$1:$K$1,0),FALSE)&gt;0,VLOOKUP($K52,Sheet3!$A$1:'Sheet3'!$K$222,MATCH("Purple",Sheet3!$A$1:$K$1,0),FALSE)*4,IF(VLOOKUP($K52,Sheet3!$A$1:'Sheet3'!$K$222,MATCH("Green",Sheet3!$A$1:$K$1,0),FALSE)&gt;0,VLOOKUP($K52,Sheet3!$A$1:'Sheet3'!$K$222,MATCH("Green",Sheet3!$A$1:$K$1,0),FALSE)*2,IF(VLOOKUP($K52,Sheet3!$A$1:'Sheet3'!$K$222,MATCH("White",Sheet3!$A$1:$K$1,0),FALSE)&gt;0,VLOOKUP($K52,Sheet3!$A$1:'Sheet3'!$K$222,MATCH("White",Sheet3!$A$1:$K$1,0),FALSE),IF(VLOOKUP($K52,Sheet3!$A$1:'Sheet3'!$K$222,MATCH("Yellow",Sheet3!$A$1:$K$1,0),FALSE)&gt;0,VLOOKUP($K52,Sheet3!$A$1:'Sheet3'!$K$222,MATCH("Yellow",Sheet3!$A$1:$K$1,0),FALSE)*5,0))))),0)),0)</f>
        <v>0</v>
      </c>
      <c r="AF52">
        <f>IFERROR(IF(VLOOKUP($L52,Sheet3!$A$1:'Sheet3'!$K$222,MATCH("Challenge",Sheet3!$A$1:'Sheet3'!$K$1,0),FALSE)&gt;=1,IFERROR(IF(VLOOKUP($L52,Sheet3!$A$1:'Sheet3'!$K$222,MATCH("Blue",Sheet3!$A$1:$K$1,0),FALSE)&gt;0,VLOOKUP($L52,Sheet3!$A$1:'Sheet3'!$K$222,MATCH("Blue",Sheet3!$A$1:$K$1,0),FALSE)*3,IF(VLOOKUP($L52,Sheet3!$A$1:'Sheet3'!$K$222,MATCH("Purple",Sheet3!$A$1:$K$1,0),FALSE)&gt;0,VLOOKUP($L52,Sheet3!$A$1:'Sheet3'!$K$222,MATCH("Purple",Sheet3!$A$1:$K$1,0),FALSE)*4,IF(VLOOKUP($L52,Sheet3!$A$1:'Sheet3'!$K$222,MATCH("Green",Sheet3!$A$1:$K$1,0),FALSE)&gt;0,VLOOKUP($L52,Sheet3!$A$1:'Sheet3'!$K$222,MATCH("Green",Sheet3!$A$1:$K$1,0),FALSE)*2,IF(VLOOKUP($L52,Sheet3!$A$1:'Sheet3'!$K$222,MATCH("White",Sheet3!$A$1:$K$1,0),FALSE)&gt;0,VLOOKUP($L52,Sheet3!$A$1:'Sheet3'!$K$222,MATCH("White",Sheet3!$A$1:$K$1,0),FALSE),IF(VLOOKUP($L52,Sheet3!$A$1:'Sheet3'!$K$222,MATCH("Yellow",Sheet3!$A$1:$K$1,0),FALSE)&gt;0,VLOOKUP($L52,Sheet3!$A$1:'Sheet3'!$K$222,MATCH("Yellow",Sheet3!$A$1:$K$1,0),FALSE)*5,0))))),0)/VLOOKUP($L52,Sheet3!$A$1:'Sheet3'!$K$222,MATCH("Challenge",Sheet3!$A$1:'Sheet3'!$K$1,0),FALSE),IFERROR(IF(VLOOKUP($L52,Sheet3!$A$1:'Sheet3'!$K$222,MATCH("Blue",Sheet3!$A$1:$K$1,0),FALSE)&gt;0,VLOOKUP($L52,Sheet3!$A$1:'Sheet3'!$K$222,MATCH("Blue",Sheet3!$A$1:$K$1,0),FALSE)*3,IF(VLOOKUP($L52,Sheet3!$A$1:'Sheet3'!$K$222,MATCH("Purple",Sheet3!$A$1:$K$1,0),FALSE)&gt;0,VLOOKUP($L52,Sheet3!$A$1:'Sheet3'!$K$222,MATCH("Purple",Sheet3!$A$1:$K$1,0),FALSE)*4,IF(VLOOKUP($L52,Sheet3!$A$1:'Sheet3'!$K$222,MATCH("Green",Sheet3!$A$1:$K$1,0),FALSE)&gt;0,VLOOKUP($L52,Sheet3!$A$1:'Sheet3'!$K$222,MATCH("Green",Sheet3!$A$1:$K$1,0),FALSE)*2,IF(VLOOKUP($L52,Sheet3!$A$1:'Sheet3'!$K$222,MATCH("White",Sheet3!$A$1:$K$1,0),FALSE)&gt;0,VLOOKUP($L52,Sheet3!$A$1:'Sheet3'!$K$222,MATCH("White",Sheet3!$A$1:$K$1,0),FALSE),IF(VLOOKUP($L52,Sheet3!$A$1:'Sheet3'!$K$222,MATCH("Yellow",Sheet3!$A$1:$K$1,0),FALSE)&gt;0,VLOOKUP($L52,Sheet3!$A$1:'Sheet3'!$K$222,MATCH("Yellow",Sheet3!$A$1:$K$1,0),FALSE)*5,0))))),0)),0)+IFERROR(IF(VLOOKUP($M52,Sheet3!$A$1:'Sheet3'!$K$222,MATCH("Challenge",Sheet3!$A$1:'Sheet3'!$K$1,0),FALSE)&gt;=1,IFERROR(IF(VLOOKUP($M52,Sheet3!$A$1:'Sheet3'!$K$222,MATCH("Blue",Sheet3!$A$1:$K$1,0),FALSE)&gt;0,VLOOKUP($M52,Sheet3!$A$1:'Sheet3'!$K$222,MATCH("Blue",Sheet3!$A$1:$K$1,0),FALSE)*3,IF(VLOOKUP($M52,Sheet3!$A$1:'Sheet3'!$K$222,MATCH("Purple",Sheet3!$A$1:$K$1,0),FALSE)&gt;0,VLOOKUP($M52,Sheet3!$A$1:'Sheet3'!$K$222,MATCH("Purple",Sheet3!$A$1:$K$1,0),FALSE)*4,IF(VLOOKUP($M52,Sheet3!$A$1:'Sheet3'!$K$222,MATCH("Green",Sheet3!$A$1:$K$1,0),FALSE)&gt;0,VLOOKUP($M52,Sheet3!$A$1:'Sheet3'!$K$222,MATCH("Green",Sheet3!$A$1:$K$1,0),FALSE)*2,IF(VLOOKUP($M52,Sheet3!$A$1:'Sheet3'!$K$222,MATCH("White",Sheet3!$A$1:$K$1,0),FALSE)&gt;0,VLOOKUP($M52,Sheet3!$A$1:'Sheet3'!$K$222,MATCH("White",Sheet3!$A$1:$K$1,0),FALSE),IF(VLOOKUP($M52,Sheet3!$A$1:'Sheet3'!$K$222,MATCH("Yellow",Sheet3!$A$1:$K$1,0),FALSE)&gt;0,VLOOKUP($M52,Sheet3!$A$1:'Sheet3'!$K$222,MATCH("Yellow",Sheet3!$A$1:$K$1,0),FALSE)*5,0))))),0)/VLOOKUP($M52,Sheet3!$A$1:'Sheet3'!$K$222,MATCH("Challenge",Sheet3!$A$1:'Sheet3'!$K$1,0),FALSE),IFERROR(IF(VLOOKUP($M52,Sheet3!$A$1:'Sheet3'!$K$222,MATCH("Blue",Sheet3!$A$1:$K$1,0),FALSE)&gt;0,VLOOKUP($M52,Sheet3!$A$1:'Sheet3'!$K$222,MATCH("Blue",Sheet3!$A$1:$K$1,0),FALSE)*3,IF(VLOOKUP($M52,Sheet3!$A$1:'Sheet3'!$K$222,MATCH("Purple",Sheet3!$A$1:$K$1,0),FALSE)&gt;0,VLOOKUP($M52,Sheet3!$A$1:'Sheet3'!$K$222,MATCH("Purple",Sheet3!$A$1:$K$1,0),FALSE)*4,IF(VLOOKUP($M52,Sheet3!$A$1:'Sheet3'!$K$222,MATCH("Green",Sheet3!$A$1:$K$1,0),FALSE)&gt;0,VLOOKUP($M52,Sheet3!$A$1:'Sheet3'!$K$222,MATCH("Green",Sheet3!$A$1:$K$1,0),FALSE)*2,IF(VLOOKUP($M52,Sheet3!$A$1:'Sheet3'!$K$222,MATCH("White",Sheet3!$A$1:$K$1,0),FALSE)&gt;0,VLOOKUP($M52,Sheet3!$A$1:'Sheet3'!$K$222,MATCH("White",Sheet3!$A$1:$K$1,0),FALSE),IF(VLOOKUP($M52,Sheet3!$A$1:'Sheet3'!$K$222,MATCH("Yellow",Sheet3!$A$1:$K$1,0),FALSE)&gt;0,VLOOKUP($M52,Sheet3!$A$1:'Sheet3'!$K$222,MATCH("Yellow",Sheet3!$A$1:$K$1,0),FALSE)*5,0))))),0)),0)</f>
        <v>0</v>
      </c>
      <c r="AG52">
        <f>IFERROR(IF(VLOOKUP($N52,Sheet3!$A$1:'Sheet3'!$K$222,MATCH("Challenge",Sheet3!$A$1:'Sheet3'!$K$1,0),FALSE)&gt;=1,IFERROR(IF(VLOOKUP($N52,Sheet3!$A$1:'Sheet3'!$K$222,MATCH("Blue",Sheet3!$A$1:$K$1,0),FALSE)&gt;0,VLOOKUP($N52,Sheet3!$A$1:'Sheet3'!$K$222,MATCH("Blue",Sheet3!$A$1:$K$1,0),FALSE)*3,IF(VLOOKUP($N52,Sheet3!$A$1:'Sheet3'!$K$222,MATCH("Purple",Sheet3!$A$1:$K$1,0),FALSE)&gt;0,VLOOKUP($N52,Sheet3!$A$1:'Sheet3'!$K$222,MATCH("Purple",Sheet3!$A$1:$K$1,0),FALSE)*4,IF(VLOOKUP($N52,Sheet3!$A$1:'Sheet3'!$K$222,MATCH("Green",Sheet3!$A$1:$K$1,0),FALSE)&gt;0,VLOOKUP($N52,Sheet3!$A$1:'Sheet3'!$K$222,MATCH("Green",Sheet3!$A$1:$K$1,0),FALSE)*2,IF(VLOOKUP($N52,Sheet3!$A$1:'Sheet3'!$K$222,MATCH("White",Sheet3!$A$1:$K$1,0),FALSE)&gt;0,VLOOKUP($N52,Sheet3!$A$1:'Sheet3'!$K$222,MATCH("White",Sheet3!$A$1:$K$1,0),FALSE),IF(VLOOKUP($N52,Sheet3!$A$1:'Sheet3'!$K$222,MATCH("Yellow",Sheet3!$A$1:$K$1,0),FALSE)&gt;0,VLOOKUP($N52,Sheet3!$A$1:'Sheet3'!$K$222,MATCH("Yellow",Sheet3!$A$1:$K$1,0),FALSE)*5,0))))),0)/VLOOKUP($N52,Sheet3!$A$1:'Sheet3'!$K$222,MATCH("Challenge",Sheet3!$A$1:'Sheet3'!$K$1,0),FALSE),IFERROR(IF(VLOOKUP($N52,Sheet3!$A$1:'Sheet3'!$K$222,MATCH("Blue",Sheet3!$A$1:$K$1,0),FALSE)&gt;0,VLOOKUP($N52,Sheet3!$A$1:'Sheet3'!$K$222,MATCH("Blue",Sheet3!$A$1:$K$1,0),FALSE)*3,IF(VLOOKUP($N52,Sheet3!$A$1:'Sheet3'!$K$222,MATCH("Purple",Sheet3!$A$1:$K$1,0),FALSE)&gt;0,VLOOKUP($N52,Sheet3!$A$1:'Sheet3'!$K$222,MATCH("Purple",Sheet3!$A$1:$K$1,0),FALSE)*4,IF(VLOOKUP($N52,Sheet3!$A$1:'Sheet3'!$K$222,MATCH("Green",Sheet3!$A$1:$K$1,0),FALSE)&gt;0,VLOOKUP($N52,Sheet3!$A$1:'Sheet3'!$K$222,MATCH("Green",Sheet3!$A$1:$K$1,0),FALSE)*2,IF(VLOOKUP($N52,Sheet3!$A$1:'Sheet3'!$K$222,MATCH("White",Sheet3!$A$1:$K$1,0),FALSE)&gt;0,VLOOKUP($N52,Sheet3!$A$1:'Sheet3'!$K$222,MATCH("White",Sheet3!$A$1:$K$1,0),FALSE),IF(VLOOKUP($N52,Sheet3!$A$1:'Sheet3'!$K$222,MATCH("Yellow",Sheet3!$A$1:$K$1,0),FALSE)&gt;0,VLOOKUP($N52,Sheet3!$A$1:'Sheet3'!$K$222,MATCH("Yellow",Sheet3!$A$1:$K$1,0),FALSE)*5,0))))),0)),0)+IFERROR(IF(VLOOKUP($O52,Sheet3!$A$1:'Sheet3'!$K$222,MATCH("Challenge",Sheet3!$A$1:'Sheet3'!$K$1,0),FALSE)&gt;=1,IFERROR(IF(VLOOKUP($O52,Sheet3!$A$1:'Sheet3'!$K$222,MATCH("Blue",Sheet3!$A$1:$K$1,0),FALSE)&gt;0,VLOOKUP($O52,Sheet3!$A$1:'Sheet3'!$K$222,MATCH("Blue",Sheet3!$A$1:$K$1,0),FALSE)*3,IF(VLOOKUP($O52,Sheet3!$A$1:'Sheet3'!$K$222,MATCH("Purple",Sheet3!$A$1:$K$1,0),FALSE)&gt;0,VLOOKUP($O52,Sheet3!$A$1:'Sheet3'!$K$222,MATCH("Purple",Sheet3!$A$1:$K$1,0),FALSE)*4,IF(VLOOKUP($O52,Sheet3!$A$1:'Sheet3'!$K$222,MATCH("Green",Sheet3!$A$1:$K$1,0),FALSE)&gt;0,VLOOKUP($O52,Sheet3!$A$1:'Sheet3'!$K$222,MATCH("Green",Sheet3!$A$1:$K$1,0),FALSE)*2,IF(VLOOKUP($O52,Sheet3!$A$1:'Sheet3'!$K$222,MATCH("White",Sheet3!$A$1:$K$1,0),FALSE)&gt;0,VLOOKUP($O52,Sheet3!$A$1:'Sheet3'!$K$222,MATCH("White",Sheet3!$A$1:$K$1,0),FALSE),IF(VLOOKUP($O52,Sheet3!$A$1:'Sheet3'!$K$222,MATCH("Yellow",Sheet3!$A$1:$K$1,0),FALSE)&gt;0,VLOOKUP($O52,Sheet3!$A$1:'Sheet3'!$K$222,MATCH("Yellow",Sheet3!$A$1:$K$1,0),FALSE)*5,0))))),0)/VLOOKUP($O52,Sheet3!$A$1:'Sheet3'!$K$222,MATCH("Challenge",Sheet3!$A$1:'Sheet3'!$K$1,0),FALSE),IFERROR(IF(VLOOKUP($O52,Sheet3!$A$1:'Sheet3'!$K$222,MATCH("Blue",Sheet3!$A$1:$K$1,0),FALSE)&gt;0,VLOOKUP($O52,Sheet3!$A$1:'Sheet3'!$K$222,MATCH("Blue",Sheet3!$A$1:$K$1,0),FALSE)*3,IF(VLOOKUP($O52,Sheet3!$A$1:'Sheet3'!$K$222,MATCH("Purple",Sheet3!$A$1:$K$1,0),FALSE)&gt;0,VLOOKUP($O52,Sheet3!$A$1:'Sheet3'!$K$222,MATCH("Purple",Sheet3!$A$1:$K$1,0),FALSE)*4,IF(VLOOKUP($O52,Sheet3!$A$1:'Sheet3'!$K$222,MATCH("Green",Sheet3!$A$1:$K$1,0),FALSE)&gt;0,VLOOKUP($O52,Sheet3!$A$1:'Sheet3'!$K$222,MATCH("Green",Sheet3!$A$1:$K$1,0),FALSE)*2,IF(VLOOKUP($O52,Sheet3!$A$1:'Sheet3'!$K$222,MATCH("White",Sheet3!$A$1:$K$1,0),FALSE)&gt;0,VLOOKUP($O52,Sheet3!$A$1:'Sheet3'!$K$222,MATCH("White",Sheet3!$A$1:$K$1,0),FALSE),IF(VLOOKUP($O52,Sheet3!$A$1:'Sheet3'!$K$222,MATCH("Yellow",Sheet3!$A$1:$K$1,0),FALSE)&gt;0,VLOOKUP($O52,Sheet3!$A$1:'Sheet3'!$K$222,MATCH("Yellow",Sheet3!$A$1:$K$1,0),FALSE)*5,0))))),0)),0)</f>
        <v>0</v>
      </c>
      <c r="AH52">
        <f>VLOOKUP($D52,Sheet3!$A$1:'Sheet3'!$K$222,4,FALSE)</f>
        <v>0</v>
      </c>
      <c r="AI52">
        <f>VLOOKUP($D52,Sheet3!$A$1:'Sheet3'!$K$222,5,FALSE)</f>
        <v>0</v>
      </c>
    </row>
    <row r="53" spans="1:35" x14ac:dyDescent="0.25">
      <c r="A53" t="s">
        <v>118</v>
      </c>
      <c r="B53">
        <f>INDEX('Ingredients(Full)'!$A$1:$AA$180,MATCH(Score!$A53,'Ingredients(Full)'!$A$1:$A$180,0),MATCH(Score!B$1,'Ingredients(Full)'!$A$1:$AA$1,0))</f>
        <v>1</v>
      </c>
      <c r="C53">
        <f t="shared" si="1"/>
        <v>2</v>
      </c>
      <c r="D53" t="str">
        <f>IF(D$1&lt;=$B53,INDEX('Ingredients(Full)'!$A$1:$AA$180,MATCH(Score!$A53,'Ingredients(Full)'!$A$1:$A$180,0),MATCH(Score!D$1,'Ingredients(Full)'!$A$1:$AA$1,0)),"")</f>
        <v>Mk 3 BAW Armor Mod</v>
      </c>
      <c r="E53" t="str">
        <f>IF(E$1&lt;=$B53,INDEX('Ingredients(Full)'!$A$1:$AA$140,MATCH(Score!$A53,'Ingredients(Full)'!$A$1:$A$140,0),MATCH(Score!E$1,'Ingredients(Full)'!$A$1:$AA$1,0)),"")</f>
        <v/>
      </c>
      <c r="F53" t="str">
        <f>IF(F$1&lt;=$B53,INDEX('Ingredients(Full)'!$A$1:$AA$140,MATCH(Score!$A53,'Ingredients(Full)'!$A$1:$A$140,0),MATCH(Score!F$1,'Ingredients(Full)'!$A$1:$AA$1,0)),"")</f>
        <v/>
      </c>
      <c r="G53" t="str">
        <f>IF(G$1&lt;=$B53,INDEX('Ingredients(Full)'!$A$1:$AA$140,MATCH(Score!$A53,'Ingredients(Full)'!$A$1:$A$140,0),MATCH(Score!G$1,'Ingredients(Full)'!$A$1:$AA$1,0)),"")</f>
        <v/>
      </c>
      <c r="H53" t="str">
        <f>IF(H$1&lt;=$B53,INDEX('Ingredients(Full)'!$A$1:$AA$140,MATCH(Score!$A53,'Ingredients(Full)'!$A$1:$A$140,0),MATCH(Score!H$1,'Ingredients(Full)'!$A$1:$AA$1,0)),"")</f>
        <v/>
      </c>
      <c r="I53" t="str">
        <f>IF(I$1&lt;=$B53,INDEX('Ingredients(Full)'!$A$1:$AA$140,MATCH(Score!$A53,'Ingredients(Full)'!$A$1:$A$140,0),MATCH(Score!I$1,'Ingredients(Full)'!$A$1:$AA$1,0)),"")</f>
        <v/>
      </c>
      <c r="J53" t="str">
        <f>IF(J$1&lt;=$B53,INDEX('Ingredients(Full)'!$A$1:$AA$140,MATCH(Score!$A53,'Ingredients(Full)'!$A$1:$A$140,0),MATCH(Score!J$1,'Ingredients(Full)'!$A$1:$AA$1,0)),"")</f>
        <v/>
      </c>
      <c r="K53" t="str">
        <f>IF(K$1&lt;=$B53,INDEX('Ingredients(Full)'!$A$1:$AA$140,MATCH(Score!$A53,'Ingredients(Full)'!$A$1:$A$140,0),MATCH(Score!K$1,'Ingredients(Full)'!$A$1:$AA$1,0)),"")</f>
        <v/>
      </c>
      <c r="L53" t="str">
        <f>IF(L$1&lt;=$B53,INDEX('Ingredients(Full)'!$A$1:$AA$140,MATCH(Score!$A53,'Ingredients(Full)'!$A$1:$A$140,0),MATCH(Score!L$1,'Ingredients(Full)'!$A$1:$AA$1,0)),"")</f>
        <v/>
      </c>
      <c r="M53" t="str">
        <f>IF(M$1&lt;=$B53,INDEX('Ingredients(Full)'!$A$1:$AA$140,MATCH(Score!$A53,'Ingredients(Full)'!$A$1:$A$140,0),MATCH(Score!M$1,'Ingredients(Full)'!$A$1:$AA$1,0)),"")</f>
        <v/>
      </c>
      <c r="N53" t="str">
        <f>IF(N$1&lt;=$B53,INDEX('Ingredients(Full)'!$A$1:$AA$140,MATCH(Score!$A53,'Ingredients(Full)'!$A$1:$A$140,0),MATCH(Score!N$1,'Ingredients(Full)'!$A$1:$AA$1,0)),"")</f>
        <v/>
      </c>
      <c r="O53" t="str">
        <f>IF(O$1&lt;=$B53,INDEX('Ingredients(Full)'!$A$1:$AA$140,MATCH(Score!$A53,'Ingredients(Full)'!$A$1:$A$140,0),MATCH(Score!O$1,'Ingredients(Full)'!$A$1:$AA$1,0)),"")</f>
        <v/>
      </c>
      <c r="P53">
        <f>IF(VALUE(RIGHT(P$1,LEN(P$1)-1))&lt;=$B53,INDEX('Ingredients(Full)'!$A$1:$AA$140,MATCH(Score!$A53,'Ingredients(Full)'!$A$1:$A$140,0),MATCH(Score!P$1,'Ingredients(Full)'!$A$1:$AA$1,0)),"")</f>
        <v>1</v>
      </c>
      <c r="Q53" t="str">
        <f>IF(VALUE(RIGHT(Q$1,LEN(Q$1)-1))&lt;=$B53,INDEX('Ingredients(Full)'!$A$1:$AA$140,MATCH(Score!$A53,'Ingredients(Full)'!$A$1:$A$140,0),MATCH(Score!Q$1,'Ingredients(Full)'!$A$1:$AA$1,0)),"")</f>
        <v/>
      </c>
      <c r="R53" t="str">
        <f>IF(VALUE(RIGHT(R$1,LEN(R$1)-1))&lt;=$B53,INDEX('Ingredients(Full)'!$A$1:$AA$140,MATCH(Score!$A53,'Ingredients(Full)'!$A$1:$A$140,0),MATCH(Score!R$1,'Ingredients(Full)'!$A$1:$AA$1,0)),"")</f>
        <v/>
      </c>
      <c r="S53" t="str">
        <f>IF(VALUE(RIGHT(S$1,LEN(S$1)-1))&lt;=$B53,INDEX('Ingredients(Full)'!$A$1:$AA$140,MATCH(Score!$A53,'Ingredients(Full)'!$A$1:$A$140,0),MATCH(Score!S$1,'Ingredients(Full)'!$A$1:$AA$1,0)),"")</f>
        <v/>
      </c>
      <c r="T53" t="str">
        <f>IF(VALUE(RIGHT(T$1,LEN(T$1)-1))&lt;=$B53,INDEX('Ingredients(Full)'!$A$1:$AA$140,MATCH(Score!$A53,'Ingredients(Full)'!$A$1:$A$140,0),MATCH(Score!T$1,'Ingredients(Full)'!$A$1:$AA$1,0)),"")</f>
        <v/>
      </c>
      <c r="U53" t="str">
        <f>IF(VALUE(RIGHT(U$1,LEN(U$1)-1))&lt;=$B53,INDEX('Ingredients(Full)'!$A$1:$AA$140,MATCH(Score!$A53,'Ingredients(Full)'!$A$1:$A$140,0),MATCH(Score!U$1,'Ingredients(Full)'!$A$1:$AA$1,0)),"")</f>
        <v/>
      </c>
      <c r="V53" t="str">
        <f>IF(VALUE(RIGHT(V$1,LEN(V$1)-1))&lt;=$B53,INDEX('Ingredients(Full)'!$A$1:$AA$140,MATCH(Score!$A53,'Ingredients(Full)'!$A$1:$A$140,0),MATCH(Score!V$1,'Ingredients(Full)'!$A$1:$AA$1,0)),"")</f>
        <v/>
      </c>
      <c r="W53" t="str">
        <f>IF(VALUE(RIGHT(W$1,LEN(W$1)-1))&lt;=$B53,INDEX('Ingredients(Full)'!$A$1:$AA$140,MATCH(Score!$A53,'Ingredients(Full)'!$A$1:$A$140,0),MATCH(Score!W$1,'Ingredients(Full)'!$A$1:$AA$1,0)),"")</f>
        <v/>
      </c>
      <c r="X53" t="str">
        <f>IF(VALUE(RIGHT(X$1,LEN(X$1)-1))&lt;=$B53,INDEX('Ingredients(Full)'!$A$1:$AA$140,MATCH(Score!$A53,'Ingredients(Full)'!$A$1:$A$140,0),MATCH(Score!X$1,'Ingredients(Full)'!$A$1:$AA$1,0)),"")</f>
        <v/>
      </c>
      <c r="Y53" t="str">
        <f>IF(VALUE(RIGHT(Y$1,LEN(Y$1)-1))&lt;=$B53,INDEX('Ingredients(Full)'!$A$1:$AA$140,MATCH(Score!$A53,'Ingredients(Full)'!$A$1:$A$140,0),MATCH(Score!Y$1,'Ingredients(Full)'!$A$1:$AA$1,0)),"")</f>
        <v/>
      </c>
      <c r="Z53" t="str">
        <f>IF(VALUE(RIGHT(Z$1,LEN(Z$1)-1))&lt;=$B53,INDEX('Ingredients(Full)'!$A$1:$AA$140,MATCH(Score!$A53,'Ingredients(Full)'!$A$1:$A$140,0),MATCH(Score!Z$1,'Ingredients(Full)'!$A$1:$AA$1,0)),"")</f>
        <v/>
      </c>
      <c r="AA53" t="str">
        <f>IF(VALUE(RIGHT(AA$1,LEN(AA$1)-1))&lt;=$B53,INDEX('Ingredients(Full)'!$A$1:$AA$140,MATCH(Score!$A53,'Ingredients(Full)'!$A$1:$A$140,0),MATCH(Score!AA$1,'Ingredients(Full)'!$A$1:$AA$1,0)),"")</f>
        <v/>
      </c>
      <c r="AB53">
        <f>IFERROR(IF(VLOOKUP($D53,Sheet3!$A$1:'Sheet3'!$K$222,MATCH("Challenge",Sheet3!$A$1:'Sheet3'!$K$1,0),FALSE)&gt;=1,IFERROR(IF(VLOOKUP($D53,Sheet3!$A$1:'Sheet3'!$K$222,MATCH("Blue",Sheet3!$A$1:$K$1,0),FALSE)&gt;0,VLOOKUP($D53,Sheet3!$A$1:'Sheet3'!$K$222,MATCH("Blue",Sheet3!$A$1:$K$1,0),FALSE)*3,IF(VLOOKUP($D53,Sheet3!$A$1:'Sheet3'!$K$222,MATCH("Purple",Sheet3!$A$1:$K$1,0),FALSE)&gt;0,VLOOKUP($D53,Sheet3!$A$1:'Sheet3'!$K$222,MATCH("Purple",Sheet3!$A$1:$K$1,0),FALSE)*4,IF(VLOOKUP($D53,Sheet3!$A$1:'Sheet3'!$K$222,MATCH("Green",Sheet3!$A$1:$K$1,0),FALSE)&gt;0,VLOOKUP($D53,Sheet3!$A$1:'Sheet3'!$K$222,MATCH("Green",Sheet3!$A$1:$K$1,0),FALSE)*2,IF(VLOOKUP($D53,Sheet3!$A$1:'Sheet3'!$K$222,MATCH("White",Sheet3!$A$1:$K$1,0),FALSE)&gt;0,VLOOKUP($D53,Sheet3!$A$1:'Sheet3'!$K$222,MATCH("White",Sheet3!$A$1:$K$1,0),FALSE),IF(VLOOKUP($D53,Sheet3!$A$1:'Sheet3'!$K$222,MATCH("Yellow",Sheet3!$A$1:$K$1,0),FALSE)&gt;0,VLOOKUP($D53,Sheet3!$A$1:'Sheet3'!$K$222,MATCH("Yellow",Sheet3!$A$1:$K$1,0),FALSE)*2.5,0))))),0)/VLOOKUP($D53,Sheet3!$A$1:'Sheet3'!$K$222,MATCH("Challenge",Sheet3!$A$1:'Sheet3'!$K$1,0),FALSE),IFERROR(IF(VLOOKUP($D53,Sheet3!$A$1:'Sheet3'!$K$222,MATCH("Blue",Sheet3!$A$1:$K$1,0),FALSE)&gt;0,VLOOKUP($D53,Sheet3!$A$1:'Sheet3'!$K$222,MATCH("Blue",Sheet3!$A$1:$K$1,0),FALSE)*3,IF(VLOOKUP($D53,Sheet3!$A$1:'Sheet3'!$K$222,MATCH("Purple",Sheet3!$A$1:$K$1,0),FALSE)&gt;0,VLOOKUP($D53,Sheet3!$A$1:'Sheet3'!$K$222,MATCH("Purple",Sheet3!$A$1:$K$1,0),FALSE)*4,IF(VLOOKUP($D53,Sheet3!$A$1:'Sheet3'!$K$222,MATCH("Green",Sheet3!$A$1:$K$1,0),FALSE)&gt;0,VLOOKUP($D53,Sheet3!$A$1:'Sheet3'!$K$222,MATCH("Green",Sheet3!$A$1:$K$1,0),FALSE)*2,IF(VLOOKUP($D53,Sheet3!$A$1:'Sheet3'!$K$222,MATCH("White",Sheet3!$A$1:$K$1,0),FALSE)&gt;0,VLOOKUP($D53,Sheet3!$A$1:'Sheet3'!$K$222,MATCH("White",Sheet3!$A$1:$K$1,0),FALSE),IF(VLOOKUP($D53,Sheet3!$A$1:'Sheet3'!$K$222,MATCH("Yellow",Sheet3!$A$1:$K$1,0),FALSE)&gt;0,VLOOKUP($D53,Sheet3!$A$1:'Sheet3'!$K$222,MATCH("Yellow",Sheet3!$A$1:$K$1,0),FALSE)*2.5,0))))),0)),0)+IFERROR(IF(VLOOKUP($E53,Sheet3!$A$1:'Sheet3'!$K$222,MATCH("Challenge",Sheet3!$A$1:'Sheet3'!$K$1,0),FALSE)&gt;=1,IFERROR(IF(VLOOKUP($E53,Sheet3!$A$1:'Sheet3'!$K$222,MATCH("Blue",Sheet3!$A$1:$K$1,0),FALSE)&gt;0,VLOOKUP($E53,Sheet3!$A$1:'Sheet3'!$K$222,MATCH("Blue",Sheet3!$A$1:$K$1,0),FALSE)*3,IF(VLOOKUP($E53,Sheet3!$A$1:'Sheet3'!$K$222,MATCH("Purple",Sheet3!$A$1:$K$1,0),FALSE)&gt;0,VLOOKUP($E53,Sheet3!$A$1:'Sheet3'!$K$222,MATCH("Purple",Sheet3!$A$1:$K$1,0),FALSE)*4,IF(VLOOKUP($E53,Sheet3!$A$1:'Sheet3'!$K$222,MATCH("Green",Sheet3!$A$1:$K$1,0),FALSE)&gt;0,VLOOKUP($E53,Sheet3!$A$1:'Sheet3'!$K$222,MATCH("Green",Sheet3!$A$1:$K$1,0),FALSE)*2,IF(VLOOKUP($E53,Sheet3!$A$1:'Sheet3'!$K$222,MATCH("White",Sheet3!$A$1:$K$1,0),FALSE)&gt;0,VLOOKUP($E53,Sheet3!$A$1:'Sheet3'!$K$222,MATCH("White",Sheet3!$A$1:$K$1,0),FALSE),IF(VLOOKUP($E53,Sheet3!$A$1:'Sheet3'!$K$222,MATCH("Yellow",Sheet3!$A$1:$K$1,0),FALSE)&gt;0,VLOOKUP($E53,Sheet3!$A$1:'Sheet3'!$K$222,MATCH("Yellow",Sheet3!$A$1:$K$1,0),FALSE)*2.5,0))))),0)/VLOOKUP($E53,Sheet3!$A$1:'Sheet3'!$K$222,MATCH("Challenge",Sheet3!$A$1:'Sheet3'!$K$1,0),FALSE),IFERROR(IF(VLOOKUP($E53,Sheet3!$A$1:'Sheet3'!$K$222,MATCH("Blue",Sheet3!$A$1:$K$1,0),FALSE)&gt;0,VLOOKUP($E53,Sheet3!$A$1:'Sheet3'!$K$222,MATCH("Blue",Sheet3!$A$1:$K$1,0),FALSE)*3,IF(VLOOKUP($E53,Sheet3!$A$1:'Sheet3'!$K$222,MATCH("Purple",Sheet3!$A$1:$K$1,0),FALSE)&gt;0,VLOOKUP($E53,Sheet3!$A$1:'Sheet3'!$K$222,MATCH("Purple",Sheet3!$A$1:$K$1,0),FALSE)*4,IF(VLOOKUP($E53,Sheet3!$A$1:'Sheet3'!$K$222,MATCH("Green",Sheet3!$A$1:$K$1,0),FALSE)&gt;0,VLOOKUP($E53,Sheet3!$A$1:'Sheet3'!$K$222,MATCH("Green",Sheet3!$A$1:$K$1,0),FALSE)*2,IF(VLOOKUP($E53,Sheet3!$A$1:'Sheet3'!$K$222,MATCH("White",Sheet3!$A$1:$K$1,0),FALSE)&gt;0,VLOOKUP($E53,Sheet3!$A$1:'Sheet3'!$K$222,MATCH("White",Sheet3!$A$1:$K$1,0),FALSE),IF(VLOOKUP($E53,Sheet3!$A$1:'Sheet3'!$K$222,MATCH("Yellow",Sheet3!$A$1:$K$1,0),FALSE)&gt;0,VLOOKUP($E53,Sheet3!$A$1:'Sheet3'!$K$222,MATCH("Yellow",Sheet3!$A$1:$K$1,0),FALSE)*2.5,0))))),0)),0)</f>
        <v>2</v>
      </c>
      <c r="AC53">
        <f>IFERROR(IF(VLOOKUP($F53,Sheet3!$A$1:'Sheet3'!$K$222,MATCH("Challenge",Sheet3!$A$1:'Sheet3'!$K$1,0),FALSE)&gt;=1,IFERROR(IF(VLOOKUP($F53,Sheet3!$A$1:'Sheet3'!$K$222,MATCH("Blue",Sheet3!$A$1:$K$1,0),FALSE)&gt;0,VLOOKUP($F53,Sheet3!$A$1:'Sheet3'!$K$222,MATCH("Blue",Sheet3!$A$1:$K$1,0),FALSE)*3,IF(VLOOKUP($F53,Sheet3!$A$1:'Sheet3'!$K$222,MATCH("Purple",Sheet3!$A$1:$K$1,0),FALSE)&gt;0,VLOOKUP($F53,Sheet3!$A$1:'Sheet3'!$K$222,MATCH("Purple",Sheet3!$A$1:$K$1,0),FALSE)*4,IF(VLOOKUP($F53,Sheet3!$A$1:'Sheet3'!$K$222,MATCH("Green",Sheet3!$A$1:$K$1,0),FALSE)&gt;0,VLOOKUP($F53,Sheet3!$A$1:'Sheet3'!$K$222,MATCH("Green",Sheet3!$A$1:$K$1,0),FALSE)*2,IF(VLOOKUP($F53,Sheet3!$A$1:'Sheet3'!$K$222,MATCH("White",Sheet3!$A$1:$K$1,0),FALSE)&gt;0,VLOOKUP($F53,Sheet3!$A$1:'Sheet3'!$K$222,MATCH("White",Sheet3!$A$1:$K$1,0),FALSE),IF(VLOOKUP($F53,Sheet3!$A$1:'Sheet3'!$K$222,MATCH("Yellow",Sheet3!$A$1:$K$1,0),FALSE)&gt;0,VLOOKUP($F53,Sheet3!$A$1:'Sheet3'!$K$222,MATCH("Yellow",Sheet3!$A$1:$K$1,0),FALSE)*5,0))))),0)/VLOOKUP($F53,Sheet3!$A$1:'Sheet3'!$K$222,MATCH("Challenge",Sheet3!$A$1:'Sheet3'!$K$1,0),FALSE),IFERROR(IF(VLOOKUP($F53,Sheet3!$A$1:'Sheet3'!$K$222,MATCH("Blue",Sheet3!$A$1:$K$1,0),FALSE)&gt;0,VLOOKUP($F53,Sheet3!$A$1:'Sheet3'!$K$222,MATCH("Blue",Sheet3!$A$1:$K$1,0),FALSE)*3,IF(VLOOKUP($F53,Sheet3!$A$1:'Sheet3'!$K$222,MATCH("Purple",Sheet3!$A$1:$K$1,0),FALSE)&gt;0,VLOOKUP($F53,Sheet3!$A$1:'Sheet3'!$K$222,MATCH("Purple",Sheet3!$A$1:$K$1,0),FALSE)*4,IF(VLOOKUP($F53,Sheet3!$A$1:'Sheet3'!$K$222,MATCH("Green",Sheet3!$A$1:$K$1,0),FALSE)&gt;0,VLOOKUP($F53,Sheet3!$A$1:'Sheet3'!$K$222,MATCH("Green",Sheet3!$A$1:$K$1,0),FALSE)*2,IF(VLOOKUP($F53,Sheet3!$A$1:'Sheet3'!$K$222,MATCH("White",Sheet3!$A$1:$K$1,0),FALSE)&gt;0,VLOOKUP($F53,Sheet3!$A$1:'Sheet3'!$K$222,MATCH("White",Sheet3!$A$1:$K$1,0),FALSE),IF(VLOOKUP($F53,Sheet3!$A$1:'Sheet3'!$K$222,MATCH("Yellow",Sheet3!$A$1:$K$1,0),FALSE)&gt;0,VLOOKUP($F53,Sheet3!$A$1:'Sheet3'!$K$222,MATCH("Yellow",Sheet3!$A$1:$K$1,0),FALSE)*5,0))))),0)),0)+IFERROR(IF(VLOOKUP($G53,Sheet3!$A$1:'Sheet3'!$K$222,MATCH("Challenge",Sheet3!$A$1:'Sheet3'!$K$1,0),FALSE)&gt;=1,IFERROR(IF(VLOOKUP($G53,Sheet3!$A$1:'Sheet3'!$K$222,MATCH("Blue",Sheet3!$A$1:$K$1,0),FALSE)&gt;0,VLOOKUP($G53,Sheet3!$A$1:'Sheet3'!$K$222,MATCH("Blue",Sheet3!$A$1:$K$1,0),FALSE)*3,IF(VLOOKUP($G53,Sheet3!$A$1:'Sheet3'!$K$222,MATCH("Purple",Sheet3!$A$1:$K$1,0),FALSE)&gt;0,VLOOKUP($G53,Sheet3!$A$1:'Sheet3'!$K$222,MATCH("Purple",Sheet3!$A$1:$K$1,0),FALSE)*4,IF(VLOOKUP($G53,Sheet3!$A$1:'Sheet3'!$K$222,MATCH("Green",Sheet3!$A$1:$K$1,0),FALSE)&gt;0,VLOOKUP($G53,Sheet3!$A$1:'Sheet3'!$K$222,MATCH("Green",Sheet3!$A$1:$K$1,0),FALSE)*2,IF(VLOOKUP($G53,Sheet3!$A$1:'Sheet3'!$K$222,MATCH("White",Sheet3!$A$1:$K$1,0),FALSE)&gt;0,VLOOKUP($G53,Sheet3!$A$1:'Sheet3'!$K$222,MATCH("White",Sheet3!$A$1:$K$1,0),FALSE),IF(VLOOKUP($G53,Sheet3!$A$1:'Sheet3'!$K$222,MATCH("Yellow",Sheet3!$A$1:$K$1,0),FALSE)&gt;0,VLOOKUP($G53,Sheet3!$A$1:'Sheet3'!$K$222,MATCH("Yellow",Sheet3!$A$1:$K$1,0),FALSE)*5,0))))),0)/VLOOKUP($G53,Sheet3!$A$1:'Sheet3'!$K$222,MATCH("Challenge",Sheet3!$A$1:'Sheet3'!$K$1,0),FALSE),IFERROR(IF(VLOOKUP($G53,Sheet3!$A$1:'Sheet3'!$K$222,MATCH("Blue",Sheet3!$A$1:$K$1,0),FALSE)&gt;0,VLOOKUP($G53,Sheet3!$A$1:'Sheet3'!$K$222,MATCH("Blue",Sheet3!$A$1:$K$1,0),FALSE)*3,IF(VLOOKUP($G53,Sheet3!$A$1:'Sheet3'!$K$222,MATCH("Purple",Sheet3!$A$1:$K$1,0),FALSE)&gt;0,VLOOKUP($G53,Sheet3!$A$1:'Sheet3'!$K$222,MATCH("Purple",Sheet3!$A$1:$K$1,0),FALSE)*4,IF(VLOOKUP($G53,Sheet3!$A$1:'Sheet3'!$K$222,MATCH("Green",Sheet3!$A$1:$K$1,0),FALSE)&gt;0,VLOOKUP($G53,Sheet3!$A$1:'Sheet3'!$K$222,MATCH("Green",Sheet3!$A$1:$K$1,0),FALSE)*2,IF(VLOOKUP($G53,Sheet3!$A$1:'Sheet3'!$K$222,MATCH("White",Sheet3!$A$1:$K$1,0),FALSE)&gt;0,VLOOKUP($G53,Sheet3!$A$1:'Sheet3'!$K$222,MATCH("White",Sheet3!$A$1:$K$1,0),FALSE),IF(VLOOKUP($G53,Sheet3!$A$1:'Sheet3'!$K$222,MATCH("Yellow",Sheet3!$A$1:$K$1,0),FALSE)&gt;0,VLOOKUP($G53,Sheet3!$A$1:'Sheet3'!$K$222,MATCH("Yellow",Sheet3!$A$1:$K$1,0),FALSE)*5,0))))),0)),0)</f>
        <v>0</v>
      </c>
      <c r="AD53">
        <f>IFERROR(IF(VLOOKUP($H53,Sheet3!$A$1:'Sheet3'!$K$222,MATCH("Challenge",Sheet3!$A$1:'Sheet3'!$K$1,0),FALSE)&gt;=1,IFERROR(IF(VLOOKUP($H53,Sheet3!$A$1:'Sheet3'!$K$222,MATCH("Blue",Sheet3!$A$1:$K$1,0),FALSE)&gt;0,VLOOKUP($H53,Sheet3!$A$1:'Sheet3'!$K$222,MATCH("Blue",Sheet3!$A$1:$K$1,0),FALSE)*3,IF(VLOOKUP($H53,Sheet3!$A$1:'Sheet3'!$K$222,MATCH("Purple",Sheet3!$A$1:$K$1,0),FALSE)&gt;0,VLOOKUP($H53,Sheet3!$A$1:'Sheet3'!$K$222,MATCH("Purple",Sheet3!$A$1:$K$1,0),FALSE)*4,IF(VLOOKUP($H53,Sheet3!$A$1:'Sheet3'!$K$222,MATCH("Green",Sheet3!$A$1:$K$1,0),FALSE)&gt;0,VLOOKUP($H53,Sheet3!$A$1:'Sheet3'!$K$222,MATCH("Green",Sheet3!$A$1:$K$1,0),FALSE)*2,IF(VLOOKUP($H53,Sheet3!$A$1:'Sheet3'!$K$222,MATCH("White",Sheet3!$A$1:$K$1,0),FALSE)&gt;0,VLOOKUP($H53,Sheet3!$A$1:'Sheet3'!$K$222,MATCH("White",Sheet3!$A$1:$K$1,0),FALSE),IF(VLOOKUP($H53,Sheet3!$A$1:'Sheet3'!$K$222,MATCH("Yellow",Sheet3!$A$1:$K$1,0),FALSE)&gt;0,VLOOKUP($H53,Sheet3!$A$1:'Sheet3'!$K$222,MATCH("Yellow",Sheet3!$A$1:$K$1,0),FALSE)*5,0))))),0)/VLOOKUP($H53,Sheet3!$A$1:'Sheet3'!$K$222,MATCH("Challenge",Sheet3!$A$1:'Sheet3'!$K$1,0),FALSE),IFERROR(IF(VLOOKUP($H53,Sheet3!$A$1:'Sheet3'!$K$222,MATCH("Blue",Sheet3!$A$1:$K$1,0),FALSE)&gt;0,VLOOKUP($H53,Sheet3!$A$1:'Sheet3'!$K$222,MATCH("Blue",Sheet3!$A$1:$K$1,0),FALSE)*3,IF(VLOOKUP($H53,Sheet3!$A$1:'Sheet3'!$K$222,MATCH("Purple",Sheet3!$A$1:$K$1,0),FALSE)&gt;0,VLOOKUP($H53,Sheet3!$A$1:'Sheet3'!$K$222,MATCH("Purple",Sheet3!$A$1:$K$1,0),FALSE)*4,IF(VLOOKUP($H53,Sheet3!$A$1:'Sheet3'!$K$222,MATCH("Green",Sheet3!$A$1:$K$1,0),FALSE)&gt;0,VLOOKUP($H53,Sheet3!$A$1:'Sheet3'!$K$222,MATCH("Green",Sheet3!$A$1:$K$1,0),FALSE)*2,IF(VLOOKUP($H53,Sheet3!$A$1:'Sheet3'!$K$222,MATCH("White",Sheet3!$A$1:$K$1,0),FALSE)&gt;0,VLOOKUP($H53,Sheet3!$A$1:'Sheet3'!$K$222,MATCH("White",Sheet3!$A$1:$K$1,0),FALSE),IF(VLOOKUP($H53,Sheet3!$A$1:'Sheet3'!$K$222,MATCH("Yellow",Sheet3!$A$1:$K$1,0),FALSE)&gt;0,VLOOKUP($H53,Sheet3!$A$1:'Sheet3'!$K$222,MATCH("Yellow",Sheet3!$A$1:$K$1,0),FALSE)*5,0))))),0)),0)+IFERROR(IF(VLOOKUP($I53,Sheet3!$A$1:'Sheet3'!$K$222,MATCH("Challenge",Sheet3!$A$1:'Sheet3'!$K$1,0),FALSE)&gt;=1,IFERROR(IF(VLOOKUP($I53,Sheet3!$A$1:'Sheet3'!$K$222,MATCH("Blue",Sheet3!$A$1:$K$1,0),FALSE)&gt;0,VLOOKUP($I53,Sheet3!$A$1:'Sheet3'!$K$222,MATCH("Blue",Sheet3!$A$1:$K$1,0),FALSE)*3,IF(VLOOKUP($I53,Sheet3!$A$1:'Sheet3'!$K$222,MATCH("Purple",Sheet3!$A$1:$K$1,0),FALSE)&gt;0,VLOOKUP($I53,Sheet3!$A$1:'Sheet3'!$K$222,MATCH("Purple",Sheet3!$A$1:$K$1,0),FALSE)*4,IF(VLOOKUP($I53,Sheet3!$A$1:'Sheet3'!$K$222,MATCH("Green",Sheet3!$A$1:$K$1,0),FALSE)&gt;0,VLOOKUP($I53,Sheet3!$A$1:'Sheet3'!$K$222,MATCH("Green",Sheet3!$A$1:$K$1,0),FALSE)*2,IF(VLOOKUP($I53,Sheet3!$A$1:'Sheet3'!$K$222,MATCH("White",Sheet3!$A$1:$K$1,0),FALSE)&gt;0,VLOOKUP($I53,Sheet3!$A$1:'Sheet3'!$K$222,MATCH("White",Sheet3!$A$1:$K$1,0),FALSE),IF(VLOOKUP($I53,Sheet3!$A$1:'Sheet3'!$K$222,MATCH("Yellow",Sheet3!$A$1:$K$1,0),FALSE)&gt;0,VLOOKUP($I53,Sheet3!$A$1:'Sheet3'!$K$222,MATCH("Yellow",Sheet3!$A$1:$K$1,0),FALSE)*5,0))))),0)/VLOOKUP($I53,Sheet3!$A$1:'Sheet3'!$K$222,MATCH("Challenge",Sheet3!$A$1:'Sheet3'!$K$1,0),FALSE),IFERROR(IF(VLOOKUP($I53,Sheet3!$A$1:'Sheet3'!$K$222,MATCH("Blue",Sheet3!$A$1:$K$1,0),FALSE)&gt;0,VLOOKUP($I53,Sheet3!$A$1:'Sheet3'!$K$222,MATCH("Blue",Sheet3!$A$1:$K$1,0),FALSE)*3,IF(VLOOKUP($I53,Sheet3!$A$1:'Sheet3'!$K$222,MATCH("Purple",Sheet3!$A$1:$K$1,0),FALSE)&gt;0,VLOOKUP($I53,Sheet3!$A$1:'Sheet3'!$K$222,MATCH("Purple",Sheet3!$A$1:$K$1,0),FALSE)*4,IF(VLOOKUP($I53,Sheet3!$A$1:'Sheet3'!$K$222,MATCH("Green",Sheet3!$A$1:$K$1,0),FALSE)&gt;0,VLOOKUP($I53,Sheet3!$A$1:'Sheet3'!$K$222,MATCH("Green",Sheet3!$A$1:$K$1,0),FALSE)*2,IF(VLOOKUP($I53,Sheet3!$A$1:'Sheet3'!$K$222,MATCH("White",Sheet3!$A$1:$K$1,0),FALSE)&gt;0,VLOOKUP($I53,Sheet3!$A$1:'Sheet3'!$K$222,MATCH("White",Sheet3!$A$1:$K$1,0),FALSE),IF(VLOOKUP($I53,Sheet3!$A$1:'Sheet3'!$K$222,MATCH("Yellow",Sheet3!$A$1:$K$1,0),FALSE)&gt;0,VLOOKUP($I53,Sheet3!$A$1:'Sheet3'!$K$222,MATCH("Yellow",Sheet3!$A$1:$K$1,0),FALSE)*5,0))))),0)),0)</f>
        <v>0</v>
      </c>
      <c r="AE53">
        <f>IFERROR(IF(VLOOKUP($J53,Sheet3!$A$1:'Sheet3'!$K$222,MATCH("Challenge",Sheet3!$A$1:'Sheet3'!$K$1,0),FALSE)&gt;=1,IFERROR(IF(VLOOKUP($J53,Sheet3!$A$1:'Sheet3'!$K$222,MATCH("Blue",Sheet3!$A$1:$K$1,0),FALSE)&gt;0,VLOOKUP($J53,Sheet3!$A$1:'Sheet3'!$K$222,MATCH("Blue",Sheet3!$A$1:$K$1,0),FALSE)*3,IF(VLOOKUP($J53,Sheet3!$A$1:'Sheet3'!$K$222,MATCH("Purple",Sheet3!$A$1:$K$1,0),FALSE)&gt;0,VLOOKUP($J53,Sheet3!$A$1:'Sheet3'!$K$222,MATCH("Purple",Sheet3!$A$1:$K$1,0),FALSE)*4,IF(VLOOKUP($J53,Sheet3!$A$1:'Sheet3'!$K$222,MATCH("Green",Sheet3!$A$1:$K$1,0),FALSE)&gt;0,VLOOKUP($J53,Sheet3!$A$1:'Sheet3'!$K$222,MATCH("Green",Sheet3!$A$1:$K$1,0),FALSE)*2,IF(VLOOKUP($J53,Sheet3!$A$1:'Sheet3'!$K$222,MATCH("White",Sheet3!$A$1:$K$1,0),FALSE)&gt;0,VLOOKUP($J53,Sheet3!$A$1:'Sheet3'!$K$222,MATCH("White",Sheet3!$A$1:$K$1,0),FALSE),IF(VLOOKUP($J53,Sheet3!$A$1:'Sheet3'!$K$222,MATCH("Yellow",Sheet3!$A$1:$K$1,0),FALSE)&gt;0,VLOOKUP($J53,Sheet3!$A$1:'Sheet3'!$K$222,MATCH("Yellow",Sheet3!$A$1:$K$1,0),FALSE)*5,0))))),0)/VLOOKUP($J53,Sheet3!$A$1:'Sheet3'!$K$222,MATCH("Challenge",Sheet3!$A$1:'Sheet3'!$K$1,0),FALSE),IFERROR(IF(VLOOKUP($J53,Sheet3!$A$1:'Sheet3'!$K$222,MATCH("Blue",Sheet3!$A$1:$K$1,0),FALSE)&gt;0,VLOOKUP($J53,Sheet3!$A$1:'Sheet3'!$K$222,MATCH("Blue",Sheet3!$A$1:$K$1,0),FALSE)*3,IF(VLOOKUP($J53,Sheet3!$A$1:'Sheet3'!$K$222,MATCH("Purple",Sheet3!$A$1:$K$1,0),FALSE)&gt;0,VLOOKUP($J53,Sheet3!$A$1:'Sheet3'!$K$222,MATCH("Purple",Sheet3!$A$1:$K$1,0),FALSE)*4,IF(VLOOKUP($J53,Sheet3!$A$1:'Sheet3'!$K$222,MATCH("Green",Sheet3!$A$1:$K$1,0),FALSE)&gt;0,VLOOKUP($J53,Sheet3!$A$1:'Sheet3'!$K$222,MATCH("Green",Sheet3!$A$1:$K$1,0),FALSE)*2,IF(VLOOKUP($J53,Sheet3!$A$1:'Sheet3'!$K$222,MATCH("White",Sheet3!$A$1:$K$1,0),FALSE)&gt;0,VLOOKUP($J53,Sheet3!$A$1:'Sheet3'!$K$222,MATCH("White",Sheet3!$A$1:$K$1,0),FALSE),IF(VLOOKUP($J53,Sheet3!$A$1:'Sheet3'!$K$222,MATCH("Yellow",Sheet3!$A$1:$K$1,0),FALSE)&gt;0,VLOOKUP($J53,Sheet3!$A$1:'Sheet3'!$K$222,MATCH("Yellow",Sheet3!$A$1:$K$1,0),FALSE)*5,0))))),0)),0)+IFERROR(IF(VLOOKUP($K53,Sheet3!$A$1:'Sheet3'!$K$222,MATCH("Challenge",Sheet3!$A$1:'Sheet3'!$K$1,0),FALSE)&gt;=1,IFERROR(IF(VLOOKUP($K53,Sheet3!$A$1:'Sheet3'!$K$222,MATCH("Blue",Sheet3!$A$1:$K$1,0),FALSE)&gt;0,VLOOKUP($K53,Sheet3!$A$1:'Sheet3'!$K$222,MATCH("Blue",Sheet3!$A$1:$K$1,0),FALSE)*3,IF(VLOOKUP($K53,Sheet3!$A$1:'Sheet3'!$K$222,MATCH("Purple",Sheet3!$A$1:$K$1,0),FALSE)&gt;0,VLOOKUP($K53,Sheet3!$A$1:'Sheet3'!$K$222,MATCH("Purple",Sheet3!$A$1:$K$1,0),FALSE)*4,IF(VLOOKUP($K53,Sheet3!$A$1:'Sheet3'!$K$222,MATCH("Green",Sheet3!$A$1:$K$1,0),FALSE)&gt;0,VLOOKUP($K53,Sheet3!$A$1:'Sheet3'!$K$222,MATCH("Green",Sheet3!$A$1:$K$1,0),FALSE)*2,IF(VLOOKUP($K53,Sheet3!$A$1:'Sheet3'!$K$222,MATCH("White",Sheet3!$A$1:$K$1,0),FALSE)&gt;0,VLOOKUP($K53,Sheet3!$A$1:'Sheet3'!$K$222,MATCH("White",Sheet3!$A$1:$K$1,0),FALSE),IF(VLOOKUP($K53,Sheet3!$A$1:'Sheet3'!$K$222,MATCH("Yellow",Sheet3!$A$1:$K$1,0),FALSE)&gt;0,VLOOKUP($K53,Sheet3!$A$1:'Sheet3'!$K$222,MATCH("Yellow",Sheet3!$A$1:$K$1,0),FALSE)*5,0))))),0)/VLOOKUP($K53,Sheet3!$A$1:'Sheet3'!$K$222,MATCH("Challenge",Sheet3!$A$1:'Sheet3'!$K$1,0),FALSE),IFERROR(IF(VLOOKUP($K53,Sheet3!$A$1:'Sheet3'!$K$222,MATCH("Blue",Sheet3!$A$1:$K$1,0),FALSE)&gt;0,VLOOKUP($K53,Sheet3!$A$1:'Sheet3'!$K$222,MATCH("Blue",Sheet3!$A$1:$K$1,0),FALSE)*3,IF(VLOOKUP($K53,Sheet3!$A$1:'Sheet3'!$K$222,MATCH("Purple",Sheet3!$A$1:$K$1,0),FALSE)&gt;0,VLOOKUP($K53,Sheet3!$A$1:'Sheet3'!$K$222,MATCH("Purple",Sheet3!$A$1:$K$1,0),FALSE)*4,IF(VLOOKUP($K53,Sheet3!$A$1:'Sheet3'!$K$222,MATCH("Green",Sheet3!$A$1:$K$1,0),FALSE)&gt;0,VLOOKUP($K53,Sheet3!$A$1:'Sheet3'!$K$222,MATCH("Green",Sheet3!$A$1:$K$1,0),FALSE)*2,IF(VLOOKUP($K53,Sheet3!$A$1:'Sheet3'!$K$222,MATCH("White",Sheet3!$A$1:$K$1,0),FALSE)&gt;0,VLOOKUP($K53,Sheet3!$A$1:'Sheet3'!$K$222,MATCH("White",Sheet3!$A$1:$K$1,0),FALSE),IF(VLOOKUP($K53,Sheet3!$A$1:'Sheet3'!$K$222,MATCH("Yellow",Sheet3!$A$1:$K$1,0),FALSE)&gt;0,VLOOKUP($K53,Sheet3!$A$1:'Sheet3'!$K$222,MATCH("Yellow",Sheet3!$A$1:$K$1,0),FALSE)*5,0))))),0)),0)</f>
        <v>0</v>
      </c>
      <c r="AF53">
        <f>IFERROR(IF(VLOOKUP($L53,Sheet3!$A$1:'Sheet3'!$K$222,MATCH("Challenge",Sheet3!$A$1:'Sheet3'!$K$1,0),FALSE)&gt;=1,IFERROR(IF(VLOOKUP($L53,Sheet3!$A$1:'Sheet3'!$K$222,MATCH("Blue",Sheet3!$A$1:$K$1,0),FALSE)&gt;0,VLOOKUP($L53,Sheet3!$A$1:'Sheet3'!$K$222,MATCH("Blue",Sheet3!$A$1:$K$1,0),FALSE)*3,IF(VLOOKUP($L53,Sheet3!$A$1:'Sheet3'!$K$222,MATCH("Purple",Sheet3!$A$1:$K$1,0),FALSE)&gt;0,VLOOKUP($L53,Sheet3!$A$1:'Sheet3'!$K$222,MATCH("Purple",Sheet3!$A$1:$K$1,0),FALSE)*4,IF(VLOOKUP($L53,Sheet3!$A$1:'Sheet3'!$K$222,MATCH("Green",Sheet3!$A$1:$K$1,0),FALSE)&gt;0,VLOOKUP($L53,Sheet3!$A$1:'Sheet3'!$K$222,MATCH("Green",Sheet3!$A$1:$K$1,0),FALSE)*2,IF(VLOOKUP($L53,Sheet3!$A$1:'Sheet3'!$K$222,MATCH("White",Sheet3!$A$1:$K$1,0),FALSE)&gt;0,VLOOKUP($L53,Sheet3!$A$1:'Sheet3'!$K$222,MATCH("White",Sheet3!$A$1:$K$1,0),FALSE),IF(VLOOKUP($L53,Sheet3!$A$1:'Sheet3'!$K$222,MATCH("Yellow",Sheet3!$A$1:$K$1,0),FALSE)&gt;0,VLOOKUP($L53,Sheet3!$A$1:'Sheet3'!$K$222,MATCH("Yellow",Sheet3!$A$1:$K$1,0),FALSE)*5,0))))),0)/VLOOKUP($L53,Sheet3!$A$1:'Sheet3'!$K$222,MATCH("Challenge",Sheet3!$A$1:'Sheet3'!$K$1,0),FALSE),IFERROR(IF(VLOOKUP($L53,Sheet3!$A$1:'Sheet3'!$K$222,MATCH("Blue",Sheet3!$A$1:$K$1,0),FALSE)&gt;0,VLOOKUP($L53,Sheet3!$A$1:'Sheet3'!$K$222,MATCH("Blue",Sheet3!$A$1:$K$1,0),FALSE)*3,IF(VLOOKUP($L53,Sheet3!$A$1:'Sheet3'!$K$222,MATCH("Purple",Sheet3!$A$1:$K$1,0),FALSE)&gt;0,VLOOKUP($L53,Sheet3!$A$1:'Sheet3'!$K$222,MATCH("Purple",Sheet3!$A$1:$K$1,0),FALSE)*4,IF(VLOOKUP($L53,Sheet3!$A$1:'Sheet3'!$K$222,MATCH("Green",Sheet3!$A$1:$K$1,0),FALSE)&gt;0,VLOOKUP($L53,Sheet3!$A$1:'Sheet3'!$K$222,MATCH("Green",Sheet3!$A$1:$K$1,0),FALSE)*2,IF(VLOOKUP($L53,Sheet3!$A$1:'Sheet3'!$K$222,MATCH("White",Sheet3!$A$1:$K$1,0),FALSE)&gt;0,VLOOKUP($L53,Sheet3!$A$1:'Sheet3'!$K$222,MATCH("White",Sheet3!$A$1:$K$1,0),FALSE),IF(VLOOKUP($L53,Sheet3!$A$1:'Sheet3'!$K$222,MATCH("Yellow",Sheet3!$A$1:$K$1,0),FALSE)&gt;0,VLOOKUP($L53,Sheet3!$A$1:'Sheet3'!$K$222,MATCH("Yellow",Sheet3!$A$1:$K$1,0),FALSE)*5,0))))),0)),0)+IFERROR(IF(VLOOKUP($M53,Sheet3!$A$1:'Sheet3'!$K$222,MATCH("Challenge",Sheet3!$A$1:'Sheet3'!$K$1,0),FALSE)&gt;=1,IFERROR(IF(VLOOKUP($M53,Sheet3!$A$1:'Sheet3'!$K$222,MATCH("Blue",Sheet3!$A$1:$K$1,0),FALSE)&gt;0,VLOOKUP($M53,Sheet3!$A$1:'Sheet3'!$K$222,MATCH("Blue",Sheet3!$A$1:$K$1,0),FALSE)*3,IF(VLOOKUP($M53,Sheet3!$A$1:'Sheet3'!$K$222,MATCH("Purple",Sheet3!$A$1:$K$1,0),FALSE)&gt;0,VLOOKUP($M53,Sheet3!$A$1:'Sheet3'!$K$222,MATCH("Purple",Sheet3!$A$1:$K$1,0),FALSE)*4,IF(VLOOKUP($M53,Sheet3!$A$1:'Sheet3'!$K$222,MATCH("Green",Sheet3!$A$1:$K$1,0),FALSE)&gt;0,VLOOKUP($M53,Sheet3!$A$1:'Sheet3'!$K$222,MATCH("Green",Sheet3!$A$1:$K$1,0),FALSE)*2,IF(VLOOKUP($M53,Sheet3!$A$1:'Sheet3'!$K$222,MATCH("White",Sheet3!$A$1:$K$1,0),FALSE)&gt;0,VLOOKUP($M53,Sheet3!$A$1:'Sheet3'!$K$222,MATCH("White",Sheet3!$A$1:$K$1,0),FALSE),IF(VLOOKUP($M53,Sheet3!$A$1:'Sheet3'!$K$222,MATCH("Yellow",Sheet3!$A$1:$K$1,0),FALSE)&gt;0,VLOOKUP($M53,Sheet3!$A$1:'Sheet3'!$K$222,MATCH("Yellow",Sheet3!$A$1:$K$1,0),FALSE)*5,0))))),0)/VLOOKUP($M53,Sheet3!$A$1:'Sheet3'!$K$222,MATCH("Challenge",Sheet3!$A$1:'Sheet3'!$K$1,0),FALSE),IFERROR(IF(VLOOKUP($M53,Sheet3!$A$1:'Sheet3'!$K$222,MATCH("Blue",Sheet3!$A$1:$K$1,0),FALSE)&gt;0,VLOOKUP($M53,Sheet3!$A$1:'Sheet3'!$K$222,MATCH("Blue",Sheet3!$A$1:$K$1,0),FALSE)*3,IF(VLOOKUP($M53,Sheet3!$A$1:'Sheet3'!$K$222,MATCH("Purple",Sheet3!$A$1:$K$1,0),FALSE)&gt;0,VLOOKUP($M53,Sheet3!$A$1:'Sheet3'!$K$222,MATCH("Purple",Sheet3!$A$1:$K$1,0),FALSE)*4,IF(VLOOKUP($M53,Sheet3!$A$1:'Sheet3'!$K$222,MATCH("Green",Sheet3!$A$1:$K$1,0),FALSE)&gt;0,VLOOKUP($M53,Sheet3!$A$1:'Sheet3'!$K$222,MATCH("Green",Sheet3!$A$1:$K$1,0),FALSE)*2,IF(VLOOKUP($M53,Sheet3!$A$1:'Sheet3'!$K$222,MATCH("White",Sheet3!$A$1:$K$1,0),FALSE)&gt;0,VLOOKUP($M53,Sheet3!$A$1:'Sheet3'!$K$222,MATCH("White",Sheet3!$A$1:$K$1,0),FALSE),IF(VLOOKUP($M53,Sheet3!$A$1:'Sheet3'!$K$222,MATCH("Yellow",Sheet3!$A$1:$K$1,0),FALSE)&gt;0,VLOOKUP($M53,Sheet3!$A$1:'Sheet3'!$K$222,MATCH("Yellow",Sheet3!$A$1:$K$1,0),FALSE)*5,0))))),0)),0)</f>
        <v>0</v>
      </c>
      <c r="AG53">
        <f>IFERROR(IF(VLOOKUP($N53,Sheet3!$A$1:'Sheet3'!$K$222,MATCH("Challenge",Sheet3!$A$1:'Sheet3'!$K$1,0),FALSE)&gt;=1,IFERROR(IF(VLOOKUP($N53,Sheet3!$A$1:'Sheet3'!$K$222,MATCH("Blue",Sheet3!$A$1:$K$1,0),FALSE)&gt;0,VLOOKUP($N53,Sheet3!$A$1:'Sheet3'!$K$222,MATCH("Blue",Sheet3!$A$1:$K$1,0),FALSE)*3,IF(VLOOKUP($N53,Sheet3!$A$1:'Sheet3'!$K$222,MATCH("Purple",Sheet3!$A$1:$K$1,0),FALSE)&gt;0,VLOOKUP($N53,Sheet3!$A$1:'Sheet3'!$K$222,MATCH("Purple",Sheet3!$A$1:$K$1,0),FALSE)*4,IF(VLOOKUP($N53,Sheet3!$A$1:'Sheet3'!$K$222,MATCH("Green",Sheet3!$A$1:$K$1,0),FALSE)&gt;0,VLOOKUP($N53,Sheet3!$A$1:'Sheet3'!$K$222,MATCH("Green",Sheet3!$A$1:$K$1,0),FALSE)*2,IF(VLOOKUP($N53,Sheet3!$A$1:'Sheet3'!$K$222,MATCH("White",Sheet3!$A$1:$K$1,0),FALSE)&gt;0,VLOOKUP($N53,Sheet3!$A$1:'Sheet3'!$K$222,MATCH("White",Sheet3!$A$1:$K$1,0),FALSE),IF(VLOOKUP($N53,Sheet3!$A$1:'Sheet3'!$K$222,MATCH("Yellow",Sheet3!$A$1:$K$1,0),FALSE)&gt;0,VLOOKUP($N53,Sheet3!$A$1:'Sheet3'!$K$222,MATCH("Yellow",Sheet3!$A$1:$K$1,0),FALSE)*5,0))))),0)/VLOOKUP($N53,Sheet3!$A$1:'Sheet3'!$K$222,MATCH("Challenge",Sheet3!$A$1:'Sheet3'!$K$1,0),FALSE),IFERROR(IF(VLOOKUP($N53,Sheet3!$A$1:'Sheet3'!$K$222,MATCH("Blue",Sheet3!$A$1:$K$1,0),FALSE)&gt;0,VLOOKUP($N53,Sheet3!$A$1:'Sheet3'!$K$222,MATCH("Blue",Sheet3!$A$1:$K$1,0),FALSE)*3,IF(VLOOKUP($N53,Sheet3!$A$1:'Sheet3'!$K$222,MATCH("Purple",Sheet3!$A$1:$K$1,0),FALSE)&gt;0,VLOOKUP($N53,Sheet3!$A$1:'Sheet3'!$K$222,MATCH("Purple",Sheet3!$A$1:$K$1,0),FALSE)*4,IF(VLOOKUP($N53,Sheet3!$A$1:'Sheet3'!$K$222,MATCH("Green",Sheet3!$A$1:$K$1,0),FALSE)&gt;0,VLOOKUP($N53,Sheet3!$A$1:'Sheet3'!$K$222,MATCH("Green",Sheet3!$A$1:$K$1,0),FALSE)*2,IF(VLOOKUP($N53,Sheet3!$A$1:'Sheet3'!$K$222,MATCH("White",Sheet3!$A$1:$K$1,0),FALSE)&gt;0,VLOOKUP($N53,Sheet3!$A$1:'Sheet3'!$K$222,MATCH("White",Sheet3!$A$1:$K$1,0),FALSE),IF(VLOOKUP($N53,Sheet3!$A$1:'Sheet3'!$K$222,MATCH("Yellow",Sheet3!$A$1:$K$1,0),FALSE)&gt;0,VLOOKUP($N53,Sheet3!$A$1:'Sheet3'!$K$222,MATCH("Yellow",Sheet3!$A$1:$K$1,0),FALSE)*5,0))))),0)),0)+IFERROR(IF(VLOOKUP($O53,Sheet3!$A$1:'Sheet3'!$K$222,MATCH("Challenge",Sheet3!$A$1:'Sheet3'!$K$1,0),FALSE)&gt;=1,IFERROR(IF(VLOOKUP($O53,Sheet3!$A$1:'Sheet3'!$K$222,MATCH("Blue",Sheet3!$A$1:$K$1,0),FALSE)&gt;0,VLOOKUP($O53,Sheet3!$A$1:'Sheet3'!$K$222,MATCH("Blue",Sheet3!$A$1:$K$1,0),FALSE)*3,IF(VLOOKUP($O53,Sheet3!$A$1:'Sheet3'!$K$222,MATCH("Purple",Sheet3!$A$1:$K$1,0),FALSE)&gt;0,VLOOKUP($O53,Sheet3!$A$1:'Sheet3'!$K$222,MATCH("Purple",Sheet3!$A$1:$K$1,0),FALSE)*4,IF(VLOOKUP($O53,Sheet3!$A$1:'Sheet3'!$K$222,MATCH("Green",Sheet3!$A$1:$K$1,0),FALSE)&gt;0,VLOOKUP($O53,Sheet3!$A$1:'Sheet3'!$K$222,MATCH("Green",Sheet3!$A$1:$K$1,0),FALSE)*2,IF(VLOOKUP($O53,Sheet3!$A$1:'Sheet3'!$K$222,MATCH("White",Sheet3!$A$1:$K$1,0),FALSE)&gt;0,VLOOKUP($O53,Sheet3!$A$1:'Sheet3'!$K$222,MATCH("White",Sheet3!$A$1:$K$1,0),FALSE),IF(VLOOKUP($O53,Sheet3!$A$1:'Sheet3'!$K$222,MATCH("Yellow",Sheet3!$A$1:$K$1,0),FALSE)&gt;0,VLOOKUP($O53,Sheet3!$A$1:'Sheet3'!$K$222,MATCH("Yellow",Sheet3!$A$1:$K$1,0),FALSE)*5,0))))),0)/VLOOKUP($O53,Sheet3!$A$1:'Sheet3'!$K$222,MATCH("Challenge",Sheet3!$A$1:'Sheet3'!$K$1,0),FALSE),IFERROR(IF(VLOOKUP($O53,Sheet3!$A$1:'Sheet3'!$K$222,MATCH("Blue",Sheet3!$A$1:$K$1,0),FALSE)&gt;0,VLOOKUP($O53,Sheet3!$A$1:'Sheet3'!$K$222,MATCH("Blue",Sheet3!$A$1:$K$1,0),FALSE)*3,IF(VLOOKUP($O53,Sheet3!$A$1:'Sheet3'!$K$222,MATCH("Purple",Sheet3!$A$1:$K$1,0),FALSE)&gt;0,VLOOKUP($O53,Sheet3!$A$1:'Sheet3'!$K$222,MATCH("Purple",Sheet3!$A$1:$K$1,0),FALSE)*4,IF(VLOOKUP($O53,Sheet3!$A$1:'Sheet3'!$K$222,MATCH("Green",Sheet3!$A$1:$K$1,0),FALSE)&gt;0,VLOOKUP($O53,Sheet3!$A$1:'Sheet3'!$K$222,MATCH("Green",Sheet3!$A$1:$K$1,0),FALSE)*2,IF(VLOOKUP($O53,Sheet3!$A$1:'Sheet3'!$K$222,MATCH("White",Sheet3!$A$1:$K$1,0),FALSE)&gt;0,VLOOKUP($O53,Sheet3!$A$1:'Sheet3'!$K$222,MATCH("White",Sheet3!$A$1:$K$1,0),FALSE),IF(VLOOKUP($O53,Sheet3!$A$1:'Sheet3'!$K$222,MATCH("Yellow",Sheet3!$A$1:$K$1,0),FALSE)&gt;0,VLOOKUP($O53,Sheet3!$A$1:'Sheet3'!$K$222,MATCH("Yellow",Sheet3!$A$1:$K$1,0),FALSE)*5,0))))),0)),0)</f>
        <v>0</v>
      </c>
      <c r="AH53">
        <f>VLOOKUP($D53,Sheet3!$A$1:'Sheet3'!$K$222,4,FALSE)</f>
        <v>0</v>
      </c>
      <c r="AI53">
        <f>VLOOKUP($D53,Sheet3!$A$1:'Sheet3'!$K$222,5,FALSE)</f>
        <v>0</v>
      </c>
    </row>
    <row r="54" spans="1:35" x14ac:dyDescent="0.25">
      <c r="A54" t="s">
        <v>97</v>
      </c>
      <c r="B54">
        <f>INDEX('Ingredients(Full)'!$A$1:$AA$180,MATCH(Score!$A54,'Ingredients(Full)'!$A$1:$A$180,0),MATCH(Score!B$1,'Ingredients(Full)'!$A$1:$AA$1,0))</f>
        <v>1</v>
      </c>
      <c r="C54">
        <f t="shared" si="1"/>
        <v>2</v>
      </c>
      <c r="D54" t="str">
        <f>IF(D$1&lt;=$B54,INDEX('Ingredients(Full)'!$A$1:$AA$180,MATCH(Score!$A54,'Ingredients(Full)'!$A$1:$A$180,0),MATCH(Score!D$1,'Ingredients(Full)'!$A$1:$AA$1,0)),"")</f>
        <v>Mk 3 BioTech Implant</v>
      </c>
      <c r="E54" t="str">
        <f>IF(E$1&lt;=$B54,INDEX('Ingredients(Full)'!$A$1:$AA$140,MATCH(Score!$A54,'Ingredients(Full)'!$A$1:$A$140,0),MATCH(Score!E$1,'Ingredients(Full)'!$A$1:$AA$1,0)),"")</f>
        <v/>
      </c>
      <c r="F54" t="str">
        <f>IF(F$1&lt;=$B54,INDEX('Ingredients(Full)'!$A$1:$AA$140,MATCH(Score!$A54,'Ingredients(Full)'!$A$1:$A$140,0),MATCH(Score!F$1,'Ingredients(Full)'!$A$1:$AA$1,0)),"")</f>
        <v/>
      </c>
      <c r="G54" t="str">
        <f>IF(G$1&lt;=$B54,INDEX('Ingredients(Full)'!$A$1:$AA$140,MATCH(Score!$A54,'Ingredients(Full)'!$A$1:$A$140,0),MATCH(Score!G$1,'Ingredients(Full)'!$A$1:$AA$1,0)),"")</f>
        <v/>
      </c>
      <c r="H54" t="str">
        <f>IF(H$1&lt;=$B54,INDEX('Ingredients(Full)'!$A$1:$AA$140,MATCH(Score!$A54,'Ingredients(Full)'!$A$1:$A$140,0),MATCH(Score!H$1,'Ingredients(Full)'!$A$1:$AA$1,0)),"")</f>
        <v/>
      </c>
      <c r="I54" t="str">
        <f>IF(I$1&lt;=$B54,INDEX('Ingredients(Full)'!$A$1:$AA$140,MATCH(Score!$A54,'Ingredients(Full)'!$A$1:$A$140,0),MATCH(Score!I$1,'Ingredients(Full)'!$A$1:$AA$1,0)),"")</f>
        <v/>
      </c>
      <c r="J54" t="str">
        <f>IF(J$1&lt;=$B54,INDEX('Ingredients(Full)'!$A$1:$AA$140,MATCH(Score!$A54,'Ingredients(Full)'!$A$1:$A$140,0),MATCH(Score!J$1,'Ingredients(Full)'!$A$1:$AA$1,0)),"")</f>
        <v/>
      </c>
      <c r="K54" t="str">
        <f>IF(K$1&lt;=$B54,INDEX('Ingredients(Full)'!$A$1:$AA$140,MATCH(Score!$A54,'Ingredients(Full)'!$A$1:$A$140,0),MATCH(Score!K$1,'Ingredients(Full)'!$A$1:$AA$1,0)),"")</f>
        <v/>
      </c>
      <c r="L54" t="str">
        <f>IF(L$1&lt;=$B54,INDEX('Ingredients(Full)'!$A$1:$AA$140,MATCH(Score!$A54,'Ingredients(Full)'!$A$1:$A$140,0),MATCH(Score!L$1,'Ingredients(Full)'!$A$1:$AA$1,0)),"")</f>
        <v/>
      </c>
      <c r="M54" t="str">
        <f>IF(M$1&lt;=$B54,INDEX('Ingredients(Full)'!$A$1:$AA$140,MATCH(Score!$A54,'Ingredients(Full)'!$A$1:$A$140,0),MATCH(Score!M$1,'Ingredients(Full)'!$A$1:$AA$1,0)),"")</f>
        <v/>
      </c>
      <c r="N54" t="str">
        <f>IF(N$1&lt;=$B54,INDEX('Ingredients(Full)'!$A$1:$AA$140,MATCH(Score!$A54,'Ingredients(Full)'!$A$1:$A$140,0),MATCH(Score!N$1,'Ingredients(Full)'!$A$1:$AA$1,0)),"")</f>
        <v/>
      </c>
      <c r="O54" t="str">
        <f>IF(O$1&lt;=$B54,INDEX('Ingredients(Full)'!$A$1:$AA$140,MATCH(Score!$A54,'Ingredients(Full)'!$A$1:$A$140,0),MATCH(Score!O$1,'Ingredients(Full)'!$A$1:$AA$1,0)),"")</f>
        <v/>
      </c>
      <c r="P54">
        <f>IF(VALUE(RIGHT(P$1,LEN(P$1)-1))&lt;=$B54,INDEX('Ingredients(Full)'!$A$1:$AA$140,MATCH(Score!$A54,'Ingredients(Full)'!$A$1:$A$140,0),MATCH(Score!P$1,'Ingredients(Full)'!$A$1:$AA$1,0)),"")</f>
        <v>1</v>
      </c>
      <c r="Q54" t="str">
        <f>IF(VALUE(RIGHT(Q$1,LEN(Q$1)-1))&lt;=$B54,INDEX('Ingredients(Full)'!$A$1:$AA$140,MATCH(Score!$A54,'Ingredients(Full)'!$A$1:$A$140,0),MATCH(Score!Q$1,'Ingredients(Full)'!$A$1:$AA$1,0)),"")</f>
        <v/>
      </c>
      <c r="R54" t="str">
        <f>IF(VALUE(RIGHT(R$1,LEN(R$1)-1))&lt;=$B54,INDEX('Ingredients(Full)'!$A$1:$AA$140,MATCH(Score!$A54,'Ingredients(Full)'!$A$1:$A$140,0),MATCH(Score!R$1,'Ingredients(Full)'!$A$1:$AA$1,0)),"")</f>
        <v/>
      </c>
      <c r="S54" t="str">
        <f>IF(VALUE(RIGHT(S$1,LEN(S$1)-1))&lt;=$B54,INDEX('Ingredients(Full)'!$A$1:$AA$140,MATCH(Score!$A54,'Ingredients(Full)'!$A$1:$A$140,0),MATCH(Score!S$1,'Ingredients(Full)'!$A$1:$AA$1,0)),"")</f>
        <v/>
      </c>
      <c r="T54" t="str">
        <f>IF(VALUE(RIGHT(T$1,LEN(T$1)-1))&lt;=$B54,INDEX('Ingredients(Full)'!$A$1:$AA$140,MATCH(Score!$A54,'Ingredients(Full)'!$A$1:$A$140,0),MATCH(Score!T$1,'Ingredients(Full)'!$A$1:$AA$1,0)),"")</f>
        <v/>
      </c>
      <c r="U54" t="str">
        <f>IF(VALUE(RIGHT(U$1,LEN(U$1)-1))&lt;=$B54,INDEX('Ingredients(Full)'!$A$1:$AA$140,MATCH(Score!$A54,'Ingredients(Full)'!$A$1:$A$140,0),MATCH(Score!U$1,'Ingredients(Full)'!$A$1:$AA$1,0)),"")</f>
        <v/>
      </c>
      <c r="V54" t="str">
        <f>IF(VALUE(RIGHT(V$1,LEN(V$1)-1))&lt;=$B54,INDEX('Ingredients(Full)'!$A$1:$AA$140,MATCH(Score!$A54,'Ingredients(Full)'!$A$1:$A$140,0),MATCH(Score!V$1,'Ingredients(Full)'!$A$1:$AA$1,0)),"")</f>
        <v/>
      </c>
      <c r="W54" t="str">
        <f>IF(VALUE(RIGHT(W$1,LEN(W$1)-1))&lt;=$B54,INDEX('Ingredients(Full)'!$A$1:$AA$140,MATCH(Score!$A54,'Ingredients(Full)'!$A$1:$A$140,0),MATCH(Score!W$1,'Ingredients(Full)'!$A$1:$AA$1,0)),"")</f>
        <v/>
      </c>
      <c r="X54" t="str">
        <f>IF(VALUE(RIGHT(X$1,LEN(X$1)-1))&lt;=$B54,INDEX('Ingredients(Full)'!$A$1:$AA$140,MATCH(Score!$A54,'Ingredients(Full)'!$A$1:$A$140,0),MATCH(Score!X$1,'Ingredients(Full)'!$A$1:$AA$1,0)),"")</f>
        <v/>
      </c>
      <c r="Y54" t="str">
        <f>IF(VALUE(RIGHT(Y$1,LEN(Y$1)-1))&lt;=$B54,INDEX('Ingredients(Full)'!$A$1:$AA$140,MATCH(Score!$A54,'Ingredients(Full)'!$A$1:$A$140,0),MATCH(Score!Y$1,'Ingredients(Full)'!$A$1:$AA$1,0)),"")</f>
        <v/>
      </c>
      <c r="Z54" t="str">
        <f>IF(VALUE(RIGHT(Z$1,LEN(Z$1)-1))&lt;=$B54,INDEX('Ingredients(Full)'!$A$1:$AA$140,MATCH(Score!$A54,'Ingredients(Full)'!$A$1:$A$140,0),MATCH(Score!Z$1,'Ingredients(Full)'!$A$1:$AA$1,0)),"")</f>
        <v/>
      </c>
      <c r="AA54" t="str">
        <f>IF(VALUE(RIGHT(AA$1,LEN(AA$1)-1))&lt;=$B54,INDEX('Ingredients(Full)'!$A$1:$AA$140,MATCH(Score!$A54,'Ingredients(Full)'!$A$1:$A$140,0),MATCH(Score!AA$1,'Ingredients(Full)'!$A$1:$AA$1,0)),"")</f>
        <v/>
      </c>
      <c r="AB54">
        <f>IFERROR(IF(VLOOKUP($D54,Sheet3!$A$1:'Sheet3'!$K$222,MATCH("Challenge",Sheet3!$A$1:'Sheet3'!$K$1,0),FALSE)&gt;=1,IFERROR(IF(VLOOKUP($D54,Sheet3!$A$1:'Sheet3'!$K$222,MATCH("Blue",Sheet3!$A$1:$K$1,0),FALSE)&gt;0,VLOOKUP($D54,Sheet3!$A$1:'Sheet3'!$K$222,MATCH("Blue",Sheet3!$A$1:$K$1,0),FALSE)*3,IF(VLOOKUP($D54,Sheet3!$A$1:'Sheet3'!$K$222,MATCH("Purple",Sheet3!$A$1:$K$1,0),FALSE)&gt;0,VLOOKUP($D54,Sheet3!$A$1:'Sheet3'!$K$222,MATCH("Purple",Sheet3!$A$1:$K$1,0),FALSE)*4,IF(VLOOKUP($D54,Sheet3!$A$1:'Sheet3'!$K$222,MATCH("Green",Sheet3!$A$1:$K$1,0),FALSE)&gt;0,VLOOKUP($D54,Sheet3!$A$1:'Sheet3'!$K$222,MATCH("Green",Sheet3!$A$1:$K$1,0),FALSE)*2,IF(VLOOKUP($D54,Sheet3!$A$1:'Sheet3'!$K$222,MATCH("White",Sheet3!$A$1:$K$1,0),FALSE)&gt;0,VLOOKUP($D54,Sheet3!$A$1:'Sheet3'!$K$222,MATCH("White",Sheet3!$A$1:$K$1,0),FALSE),IF(VLOOKUP($D54,Sheet3!$A$1:'Sheet3'!$K$222,MATCH("Yellow",Sheet3!$A$1:$K$1,0),FALSE)&gt;0,VLOOKUP($D54,Sheet3!$A$1:'Sheet3'!$K$222,MATCH("Yellow",Sheet3!$A$1:$K$1,0),FALSE)*2.5,0))))),0)/VLOOKUP($D54,Sheet3!$A$1:'Sheet3'!$K$222,MATCH("Challenge",Sheet3!$A$1:'Sheet3'!$K$1,0),FALSE),IFERROR(IF(VLOOKUP($D54,Sheet3!$A$1:'Sheet3'!$K$222,MATCH("Blue",Sheet3!$A$1:$K$1,0),FALSE)&gt;0,VLOOKUP($D54,Sheet3!$A$1:'Sheet3'!$K$222,MATCH("Blue",Sheet3!$A$1:$K$1,0),FALSE)*3,IF(VLOOKUP($D54,Sheet3!$A$1:'Sheet3'!$K$222,MATCH("Purple",Sheet3!$A$1:$K$1,0),FALSE)&gt;0,VLOOKUP($D54,Sheet3!$A$1:'Sheet3'!$K$222,MATCH("Purple",Sheet3!$A$1:$K$1,0),FALSE)*4,IF(VLOOKUP($D54,Sheet3!$A$1:'Sheet3'!$K$222,MATCH("Green",Sheet3!$A$1:$K$1,0),FALSE)&gt;0,VLOOKUP($D54,Sheet3!$A$1:'Sheet3'!$K$222,MATCH("Green",Sheet3!$A$1:$K$1,0),FALSE)*2,IF(VLOOKUP($D54,Sheet3!$A$1:'Sheet3'!$K$222,MATCH("White",Sheet3!$A$1:$K$1,0),FALSE)&gt;0,VLOOKUP($D54,Sheet3!$A$1:'Sheet3'!$K$222,MATCH("White",Sheet3!$A$1:$K$1,0),FALSE),IF(VLOOKUP($D54,Sheet3!$A$1:'Sheet3'!$K$222,MATCH("Yellow",Sheet3!$A$1:$K$1,0),FALSE)&gt;0,VLOOKUP($D54,Sheet3!$A$1:'Sheet3'!$K$222,MATCH("Yellow",Sheet3!$A$1:$K$1,0),FALSE)*2.5,0))))),0)),0)+IFERROR(IF(VLOOKUP($E54,Sheet3!$A$1:'Sheet3'!$K$222,MATCH("Challenge",Sheet3!$A$1:'Sheet3'!$K$1,0),FALSE)&gt;=1,IFERROR(IF(VLOOKUP($E54,Sheet3!$A$1:'Sheet3'!$K$222,MATCH("Blue",Sheet3!$A$1:$K$1,0),FALSE)&gt;0,VLOOKUP($E54,Sheet3!$A$1:'Sheet3'!$K$222,MATCH("Blue",Sheet3!$A$1:$K$1,0),FALSE)*3,IF(VLOOKUP($E54,Sheet3!$A$1:'Sheet3'!$K$222,MATCH("Purple",Sheet3!$A$1:$K$1,0),FALSE)&gt;0,VLOOKUP($E54,Sheet3!$A$1:'Sheet3'!$K$222,MATCH("Purple",Sheet3!$A$1:$K$1,0),FALSE)*4,IF(VLOOKUP($E54,Sheet3!$A$1:'Sheet3'!$K$222,MATCH("Green",Sheet3!$A$1:$K$1,0),FALSE)&gt;0,VLOOKUP($E54,Sheet3!$A$1:'Sheet3'!$K$222,MATCH("Green",Sheet3!$A$1:$K$1,0),FALSE)*2,IF(VLOOKUP($E54,Sheet3!$A$1:'Sheet3'!$K$222,MATCH("White",Sheet3!$A$1:$K$1,0),FALSE)&gt;0,VLOOKUP($E54,Sheet3!$A$1:'Sheet3'!$K$222,MATCH("White",Sheet3!$A$1:$K$1,0),FALSE),IF(VLOOKUP($E54,Sheet3!$A$1:'Sheet3'!$K$222,MATCH("Yellow",Sheet3!$A$1:$K$1,0),FALSE)&gt;0,VLOOKUP($E54,Sheet3!$A$1:'Sheet3'!$K$222,MATCH("Yellow",Sheet3!$A$1:$K$1,0),FALSE)*2.5,0))))),0)/VLOOKUP($E54,Sheet3!$A$1:'Sheet3'!$K$222,MATCH("Challenge",Sheet3!$A$1:'Sheet3'!$K$1,0),FALSE),IFERROR(IF(VLOOKUP($E54,Sheet3!$A$1:'Sheet3'!$K$222,MATCH("Blue",Sheet3!$A$1:$K$1,0),FALSE)&gt;0,VLOOKUP($E54,Sheet3!$A$1:'Sheet3'!$K$222,MATCH("Blue",Sheet3!$A$1:$K$1,0),FALSE)*3,IF(VLOOKUP($E54,Sheet3!$A$1:'Sheet3'!$K$222,MATCH("Purple",Sheet3!$A$1:$K$1,0),FALSE)&gt;0,VLOOKUP($E54,Sheet3!$A$1:'Sheet3'!$K$222,MATCH("Purple",Sheet3!$A$1:$K$1,0),FALSE)*4,IF(VLOOKUP($E54,Sheet3!$A$1:'Sheet3'!$K$222,MATCH("Green",Sheet3!$A$1:$K$1,0),FALSE)&gt;0,VLOOKUP($E54,Sheet3!$A$1:'Sheet3'!$K$222,MATCH("Green",Sheet3!$A$1:$K$1,0),FALSE)*2,IF(VLOOKUP($E54,Sheet3!$A$1:'Sheet3'!$K$222,MATCH("White",Sheet3!$A$1:$K$1,0),FALSE)&gt;0,VLOOKUP($E54,Sheet3!$A$1:'Sheet3'!$K$222,MATCH("White",Sheet3!$A$1:$K$1,0),FALSE),IF(VLOOKUP($E54,Sheet3!$A$1:'Sheet3'!$K$222,MATCH("Yellow",Sheet3!$A$1:$K$1,0),FALSE)&gt;0,VLOOKUP($E54,Sheet3!$A$1:'Sheet3'!$K$222,MATCH("Yellow",Sheet3!$A$1:$K$1,0),FALSE)*2.5,0))))),0)),0)</f>
        <v>2</v>
      </c>
      <c r="AC54">
        <f>IFERROR(IF(VLOOKUP($F54,Sheet3!$A$1:'Sheet3'!$K$222,MATCH("Challenge",Sheet3!$A$1:'Sheet3'!$K$1,0),FALSE)&gt;=1,IFERROR(IF(VLOOKUP($F54,Sheet3!$A$1:'Sheet3'!$K$222,MATCH("Blue",Sheet3!$A$1:$K$1,0),FALSE)&gt;0,VLOOKUP($F54,Sheet3!$A$1:'Sheet3'!$K$222,MATCH("Blue",Sheet3!$A$1:$K$1,0),FALSE)*3,IF(VLOOKUP($F54,Sheet3!$A$1:'Sheet3'!$K$222,MATCH("Purple",Sheet3!$A$1:$K$1,0),FALSE)&gt;0,VLOOKUP($F54,Sheet3!$A$1:'Sheet3'!$K$222,MATCH("Purple",Sheet3!$A$1:$K$1,0),FALSE)*4,IF(VLOOKUP($F54,Sheet3!$A$1:'Sheet3'!$K$222,MATCH("Green",Sheet3!$A$1:$K$1,0),FALSE)&gt;0,VLOOKUP($F54,Sheet3!$A$1:'Sheet3'!$K$222,MATCH("Green",Sheet3!$A$1:$K$1,0),FALSE)*2,IF(VLOOKUP($F54,Sheet3!$A$1:'Sheet3'!$K$222,MATCH("White",Sheet3!$A$1:$K$1,0),FALSE)&gt;0,VLOOKUP($F54,Sheet3!$A$1:'Sheet3'!$K$222,MATCH("White",Sheet3!$A$1:$K$1,0),FALSE),IF(VLOOKUP($F54,Sheet3!$A$1:'Sheet3'!$K$222,MATCH("Yellow",Sheet3!$A$1:$K$1,0),FALSE)&gt;0,VLOOKUP($F54,Sheet3!$A$1:'Sheet3'!$K$222,MATCH("Yellow",Sheet3!$A$1:$K$1,0),FALSE)*5,0))))),0)/VLOOKUP($F54,Sheet3!$A$1:'Sheet3'!$K$222,MATCH("Challenge",Sheet3!$A$1:'Sheet3'!$K$1,0),FALSE),IFERROR(IF(VLOOKUP($F54,Sheet3!$A$1:'Sheet3'!$K$222,MATCH("Blue",Sheet3!$A$1:$K$1,0),FALSE)&gt;0,VLOOKUP($F54,Sheet3!$A$1:'Sheet3'!$K$222,MATCH("Blue",Sheet3!$A$1:$K$1,0),FALSE)*3,IF(VLOOKUP($F54,Sheet3!$A$1:'Sheet3'!$K$222,MATCH("Purple",Sheet3!$A$1:$K$1,0),FALSE)&gt;0,VLOOKUP($F54,Sheet3!$A$1:'Sheet3'!$K$222,MATCH("Purple",Sheet3!$A$1:$K$1,0),FALSE)*4,IF(VLOOKUP($F54,Sheet3!$A$1:'Sheet3'!$K$222,MATCH("Green",Sheet3!$A$1:$K$1,0),FALSE)&gt;0,VLOOKUP($F54,Sheet3!$A$1:'Sheet3'!$K$222,MATCH("Green",Sheet3!$A$1:$K$1,0),FALSE)*2,IF(VLOOKUP($F54,Sheet3!$A$1:'Sheet3'!$K$222,MATCH("White",Sheet3!$A$1:$K$1,0),FALSE)&gt;0,VLOOKUP($F54,Sheet3!$A$1:'Sheet3'!$K$222,MATCH("White",Sheet3!$A$1:$K$1,0),FALSE),IF(VLOOKUP($F54,Sheet3!$A$1:'Sheet3'!$K$222,MATCH("Yellow",Sheet3!$A$1:$K$1,0),FALSE)&gt;0,VLOOKUP($F54,Sheet3!$A$1:'Sheet3'!$K$222,MATCH("Yellow",Sheet3!$A$1:$K$1,0),FALSE)*5,0))))),0)),0)+IFERROR(IF(VLOOKUP($G54,Sheet3!$A$1:'Sheet3'!$K$222,MATCH("Challenge",Sheet3!$A$1:'Sheet3'!$K$1,0),FALSE)&gt;=1,IFERROR(IF(VLOOKUP($G54,Sheet3!$A$1:'Sheet3'!$K$222,MATCH("Blue",Sheet3!$A$1:$K$1,0),FALSE)&gt;0,VLOOKUP($G54,Sheet3!$A$1:'Sheet3'!$K$222,MATCH("Blue",Sheet3!$A$1:$K$1,0),FALSE)*3,IF(VLOOKUP($G54,Sheet3!$A$1:'Sheet3'!$K$222,MATCH("Purple",Sheet3!$A$1:$K$1,0),FALSE)&gt;0,VLOOKUP($G54,Sheet3!$A$1:'Sheet3'!$K$222,MATCH("Purple",Sheet3!$A$1:$K$1,0),FALSE)*4,IF(VLOOKUP($G54,Sheet3!$A$1:'Sheet3'!$K$222,MATCH("Green",Sheet3!$A$1:$K$1,0),FALSE)&gt;0,VLOOKUP($G54,Sheet3!$A$1:'Sheet3'!$K$222,MATCH("Green",Sheet3!$A$1:$K$1,0),FALSE)*2,IF(VLOOKUP($G54,Sheet3!$A$1:'Sheet3'!$K$222,MATCH("White",Sheet3!$A$1:$K$1,0),FALSE)&gt;0,VLOOKUP($G54,Sheet3!$A$1:'Sheet3'!$K$222,MATCH("White",Sheet3!$A$1:$K$1,0),FALSE),IF(VLOOKUP($G54,Sheet3!$A$1:'Sheet3'!$K$222,MATCH("Yellow",Sheet3!$A$1:$K$1,0),FALSE)&gt;0,VLOOKUP($G54,Sheet3!$A$1:'Sheet3'!$K$222,MATCH("Yellow",Sheet3!$A$1:$K$1,0),FALSE)*5,0))))),0)/VLOOKUP($G54,Sheet3!$A$1:'Sheet3'!$K$222,MATCH("Challenge",Sheet3!$A$1:'Sheet3'!$K$1,0),FALSE),IFERROR(IF(VLOOKUP($G54,Sheet3!$A$1:'Sheet3'!$K$222,MATCH("Blue",Sheet3!$A$1:$K$1,0),FALSE)&gt;0,VLOOKUP($G54,Sheet3!$A$1:'Sheet3'!$K$222,MATCH("Blue",Sheet3!$A$1:$K$1,0),FALSE)*3,IF(VLOOKUP($G54,Sheet3!$A$1:'Sheet3'!$K$222,MATCH("Purple",Sheet3!$A$1:$K$1,0),FALSE)&gt;0,VLOOKUP($G54,Sheet3!$A$1:'Sheet3'!$K$222,MATCH("Purple",Sheet3!$A$1:$K$1,0),FALSE)*4,IF(VLOOKUP($G54,Sheet3!$A$1:'Sheet3'!$K$222,MATCH("Green",Sheet3!$A$1:$K$1,0),FALSE)&gt;0,VLOOKUP($G54,Sheet3!$A$1:'Sheet3'!$K$222,MATCH("Green",Sheet3!$A$1:$K$1,0),FALSE)*2,IF(VLOOKUP($G54,Sheet3!$A$1:'Sheet3'!$K$222,MATCH("White",Sheet3!$A$1:$K$1,0),FALSE)&gt;0,VLOOKUP($G54,Sheet3!$A$1:'Sheet3'!$K$222,MATCH("White",Sheet3!$A$1:$K$1,0),FALSE),IF(VLOOKUP($G54,Sheet3!$A$1:'Sheet3'!$K$222,MATCH("Yellow",Sheet3!$A$1:$K$1,0),FALSE)&gt;0,VLOOKUP($G54,Sheet3!$A$1:'Sheet3'!$K$222,MATCH("Yellow",Sheet3!$A$1:$K$1,0),FALSE)*5,0))))),0)),0)</f>
        <v>0</v>
      </c>
      <c r="AD54">
        <f>IFERROR(IF(VLOOKUP($H54,Sheet3!$A$1:'Sheet3'!$K$222,MATCH("Challenge",Sheet3!$A$1:'Sheet3'!$K$1,0),FALSE)&gt;=1,IFERROR(IF(VLOOKUP($H54,Sheet3!$A$1:'Sheet3'!$K$222,MATCH("Blue",Sheet3!$A$1:$K$1,0),FALSE)&gt;0,VLOOKUP($H54,Sheet3!$A$1:'Sheet3'!$K$222,MATCH("Blue",Sheet3!$A$1:$K$1,0),FALSE)*3,IF(VLOOKUP($H54,Sheet3!$A$1:'Sheet3'!$K$222,MATCH("Purple",Sheet3!$A$1:$K$1,0),FALSE)&gt;0,VLOOKUP($H54,Sheet3!$A$1:'Sheet3'!$K$222,MATCH("Purple",Sheet3!$A$1:$K$1,0),FALSE)*4,IF(VLOOKUP($H54,Sheet3!$A$1:'Sheet3'!$K$222,MATCH("Green",Sheet3!$A$1:$K$1,0),FALSE)&gt;0,VLOOKUP($H54,Sheet3!$A$1:'Sheet3'!$K$222,MATCH("Green",Sheet3!$A$1:$K$1,0),FALSE)*2,IF(VLOOKUP($H54,Sheet3!$A$1:'Sheet3'!$K$222,MATCH("White",Sheet3!$A$1:$K$1,0),FALSE)&gt;0,VLOOKUP($H54,Sheet3!$A$1:'Sheet3'!$K$222,MATCH("White",Sheet3!$A$1:$K$1,0),FALSE),IF(VLOOKUP($H54,Sheet3!$A$1:'Sheet3'!$K$222,MATCH("Yellow",Sheet3!$A$1:$K$1,0),FALSE)&gt;0,VLOOKUP($H54,Sheet3!$A$1:'Sheet3'!$K$222,MATCH("Yellow",Sheet3!$A$1:$K$1,0),FALSE)*5,0))))),0)/VLOOKUP($H54,Sheet3!$A$1:'Sheet3'!$K$222,MATCH("Challenge",Sheet3!$A$1:'Sheet3'!$K$1,0),FALSE),IFERROR(IF(VLOOKUP($H54,Sheet3!$A$1:'Sheet3'!$K$222,MATCH("Blue",Sheet3!$A$1:$K$1,0),FALSE)&gt;0,VLOOKUP($H54,Sheet3!$A$1:'Sheet3'!$K$222,MATCH("Blue",Sheet3!$A$1:$K$1,0),FALSE)*3,IF(VLOOKUP($H54,Sheet3!$A$1:'Sheet3'!$K$222,MATCH("Purple",Sheet3!$A$1:$K$1,0),FALSE)&gt;0,VLOOKUP($H54,Sheet3!$A$1:'Sheet3'!$K$222,MATCH("Purple",Sheet3!$A$1:$K$1,0),FALSE)*4,IF(VLOOKUP($H54,Sheet3!$A$1:'Sheet3'!$K$222,MATCH("Green",Sheet3!$A$1:$K$1,0),FALSE)&gt;0,VLOOKUP($H54,Sheet3!$A$1:'Sheet3'!$K$222,MATCH("Green",Sheet3!$A$1:$K$1,0),FALSE)*2,IF(VLOOKUP($H54,Sheet3!$A$1:'Sheet3'!$K$222,MATCH("White",Sheet3!$A$1:$K$1,0),FALSE)&gt;0,VLOOKUP($H54,Sheet3!$A$1:'Sheet3'!$K$222,MATCH("White",Sheet3!$A$1:$K$1,0),FALSE),IF(VLOOKUP($H54,Sheet3!$A$1:'Sheet3'!$K$222,MATCH("Yellow",Sheet3!$A$1:$K$1,0),FALSE)&gt;0,VLOOKUP($H54,Sheet3!$A$1:'Sheet3'!$K$222,MATCH("Yellow",Sheet3!$A$1:$K$1,0),FALSE)*5,0))))),0)),0)+IFERROR(IF(VLOOKUP($I54,Sheet3!$A$1:'Sheet3'!$K$222,MATCH("Challenge",Sheet3!$A$1:'Sheet3'!$K$1,0),FALSE)&gt;=1,IFERROR(IF(VLOOKUP($I54,Sheet3!$A$1:'Sheet3'!$K$222,MATCH("Blue",Sheet3!$A$1:$K$1,0),FALSE)&gt;0,VLOOKUP($I54,Sheet3!$A$1:'Sheet3'!$K$222,MATCH("Blue",Sheet3!$A$1:$K$1,0),FALSE)*3,IF(VLOOKUP($I54,Sheet3!$A$1:'Sheet3'!$K$222,MATCH("Purple",Sheet3!$A$1:$K$1,0),FALSE)&gt;0,VLOOKUP($I54,Sheet3!$A$1:'Sheet3'!$K$222,MATCH("Purple",Sheet3!$A$1:$K$1,0),FALSE)*4,IF(VLOOKUP($I54,Sheet3!$A$1:'Sheet3'!$K$222,MATCH("Green",Sheet3!$A$1:$K$1,0),FALSE)&gt;0,VLOOKUP($I54,Sheet3!$A$1:'Sheet3'!$K$222,MATCH("Green",Sheet3!$A$1:$K$1,0),FALSE)*2,IF(VLOOKUP($I54,Sheet3!$A$1:'Sheet3'!$K$222,MATCH("White",Sheet3!$A$1:$K$1,0),FALSE)&gt;0,VLOOKUP($I54,Sheet3!$A$1:'Sheet3'!$K$222,MATCH("White",Sheet3!$A$1:$K$1,0),FALSE),IF(VLOOKUP($I54,Sheet3!$A$1:'Sheet3'!$K$222,MATCH("Yellow",Sheet3!$A$1:$K$1,0),FALSE)&gt;0,VLOOKUP($I54,Sheet3!$A$1:'Sheet3'!$K$222,MATCH("Yellow",Sheet3!$A$1:$K$1,0),FALSE)*5,0))))),0)/VLOOKUP($I54,Sheet3!$A$1:'Sheet3'!$K$222,MATCH("Challenge",Sheet3!$A$1:'Sheet3'!$K$1,0),FALSE),IFERROR(IF(VLOOKUP($I54,Sheet3!$A$1:'Sheet3'!$K$222,MATCH("Blue",Sheet3!$A$1:$K$1,0),FALSE)&gt;0,VLOOKUP($I54,Sheet3!$A$1:'Sheet3'!$K$222,MATCH("Blue",Sheet3!$A$1:$K$1,0),FALSE)*3,IF(VLOOKUP($I54,Sheet3!$A$1:'Sheet3'!$K$222,MATCH("Purple",Sheet3!$A$1:$K$1,0),FALSE)&gt;0,VLOOKUP($I54,Sheet3!$A$1:'Sheet3'!$K$222,MATCH("Purple",Sheet3!$A$1:$K$1,0),FALSE)*4,IF(VLOOKUP($I54,Sheet3!$A$1:'Sheet3'!$K$222,MATCH("Green",Sheet3!$A$1:$K$1,0),FALSE)&gt;0,VLOOKUP($I54,Sheet3!$A$1:'Sheet3'!$K$222,MATCH("Green",Sheet3!$A$1:$K$1,0),FALSE)*2,IF(VLOOKUP($I54,Sheet3!$A$1:'Sheet3'!$K$222,MATCH("White",Sheet3!$A$1:$K$1,0),FALSE)&gt;0,VLOOKUP($I54,Sheet3!$A$1:'Sheet3'!$K$222,MATCH("White",Sheet3!$A$1:$K$1,0),FALSE),IF(VLOOKUP($I54,Sheet3!$A$1:'Sheet3'!$K$222,MATCH("Yellow",Sheet3!$A$1:$K$1,0),FALSE)&gt;0,VLOOKUP($I54,Sheet3!$A$1:'Sheet3'!$K$222,MATCH("Yellow",Sheet3!$A$1:$K$1,0),FALSE)*5,0))))),0)),0)</f>
        <v>0</v>
      </c>
      <c r="AE54">
        <f>IFERROR(IF(VLOOKUP($J54,Sheet3!$A$1:'Sheet3'!$K$222,MATCH("Challenge",Sheet3!$A$1:'Sheet3'!$K$1,0),FALSE)&gt;=1,IFERROR(IF(VLOOKUP($J54,Sheet3!$A$1:'Sheet3'!$K$222,MATCH("Blue",Sheet3!$A$1:$K$1,0),FALSE)&gt;0,VLOOKUP($J54,Sheet3!$A$1:'Sheet3'!$K$222,MATCH("Blue",Sheet3!$A$1:$K$1,0),FALSE)*3,IF(VLOOKUP($J54,Sheet3!$A$1:'Sheet3'!$K$222,MATCH("Purple",Sheet3!$A$1:$K$1,0),FALSE)&gt;0,VLOOKUP($J54,Sheet3!$A$1:'Sheet3'!$K$222,MATCH("Purple",Sheet3!$A$1:$K$1,0),FALSE)*4,IF(VLOOKUP($J54,Sheet3!$A$1:'Sheet3'!$K$222,MATCH("Green",Sheet3!$A$1:$K$1,0),FALSE)&gt;0,VLOOKUP($J54,Sheet3!$A$1:'Sheet3'!$K$222,MATCH("Green",Sheet3!$A$1:$K$1,0),FALSE)*2,IF(VLOOKUP($J54,Sheet3!$A$1:'Sheet3'!$K$222,MATCH("White",Sheet3!$A$1:$K$1,0),FALSE)&gt;0,VLOOKUP($J54,Sheet3!$A$1:'Sheet3'!$K$222,MATCH("White",Sheet3!$A$1:$K$1,0),FALSE),IF(VLOOKUP($J54,Sheet3!$A$1:'Sheet3'!$K$222,MATCH("Yellow",Sheet3!$A$1:$K$1,0),FALSE)&gt;0,VLOOKUP($J54,Sheet3!$A$1:'Sheet3'!$K$222,MATCH("Yellow",Sheet3!$A$1:$K$1,0),FALSE)*5,0))))),0)/VLOOKUP($J54,Sheet3!$A$1:'Sheet3'!$K$222,MATCH("Challenge",Sheet3!$A$1:'Sheet3'!$K$1,0),FALSE),IFERROR(IF(VLOOKUP($J54,Sheet3!$A$1:'Sheet3'!$K$222,MATCH("Blue",Sheet3!$A$1:$K$1,0),FALSE)&gt;0,VLOOKUP($J54,Sheet3!$A$1:'Sheet3'!$K$222,MATCH("Blue",Sheet3!$A$1:$K$1,0),FALSE)*3,IF(VLOOKUP($J54,Sheet3!$A$1:'Sheet3'!$K$222,MATCH("Purple",Sheet3!$A$1:$K$1,0),FALSE)&gt;0,VLOOKUP($J54,Sheet3!$A$1:'Sheet3'!$K$222,MATCH("Purple",Sheet3!$A$1:$K$1,0),FALSE)*4,IF(VLOOKUP($J54,Sheet3!$A$1:'Sheet3'!$K$222,MATCH("Green",Sheet3!$A$1:$K$1,0),FALSE)&gt;0,VLOOKUP($J54,Sheet3!$A$1:'Sheet3'!$K$222,MATCH("Green",Sheet3!$A$1:$K$1,0),FALSE)*2,IF(VLOOKUP($J54,Sheet3!$A$1:'Sheet3'!$K$222,MATCH("White",Sheet3!$A$1:$K$1,0),FALSE)&gt;0,VLOOKUP($J54,Sheet3!$A$1:'Sheet3'!$K$222,MATCH("White",Sheet3!$A$1:$K$1,0),FALSE),IF(VLOOKUP($J54,Sheet3!$A$1:'Sheet3'!$K$222,MATCH("Yellow",Sheet3!$A$1:$K$1,0),FALSE)&gt;0,VLOOKUP($J54,Sheet3!$A$1:'Sheet3'!$K$222,MATCH("Yellow",Sheet3!$A$1:$K$1,0),FALSE)*5,0))))),0)),0)+IFERROR(IF(VLOOKUP($K54,Sheet3!$A$1:'Sheet3'!$K$222,MATCH("Challenge",Sheet3!$A$1:'Sheet3'!$K$1,0),FALSE)&gt;=1,IFERROR(IF(VLOOKUP($K54,Sheet3!$A$1:'Sheet3'!$K$222,MATCH("Blue",Sheet3!$A$1:$K$1,0),FALSE)&gt;0,VLOOKUP($K54,Sheet3!$A$1:'Sheet3'!$K$222,MATCH("Blue",Sheet3!$A$1:$K$1,0),FALSE)*3,IF(VLOOKUP($K54,Sheet3!$A$1:'Sheet3'!$K$222,MATCH("Purple",Sheet3!$A$1:$K$1,0),FALSE)&gt;0,VLOOKUP($K54,Sheet3!$A$1:'Sheet3'!$K$222,MATCH("Purple",Sheet3!$A$1:$K$1,0),FALSE)*4,IF(VLOOKUP($K54,Sheet3!$A$1:'Sheet3'!$K$222,MATCH("Green",Sheet3!$A$1:$K$1,0),FALSE)&gt;0,VLOOKUP($K54,Sheet3!$A$1:'Sheet3'!$K$222,MATCH("Green",Sheet3!$A$1:$K$1,0),FALSE)*2,IF(VLOOKUP($K54,Sheet3!$A$1:'Sheet3'!$K$222,MATCH("White",Sheet3!$A$1:$K$1,0),FALSE)&gt;0,VLOOKUP($K54,Sheet3!$A$1:'Sheet3'!$K$222,MATCH("White",Sheet3!$A$1:$K$1,0),FALSE),IF(VLOOKUP($K54,Sheet3!$A$1:'Sheet3'!$K$222,MATCH("Yellow",Sheet3!$A$1:$K$1,0),FALSE)&gt;0,VLOOKUP($K54,Sheet3!$A$1:'Sheet3'!$K$222,MATCH("Yellow",Sheet3!$A$1:$K$1,0),FALSE)*5,0))))),0)/VLOOKUP($K54,Sheet3!$A$1:'Sheet3'!$K$222,MATCH("Challenge",Sheet3!$A$1:'Sheet3'!$K$1,0),FALSE),IFERROR(IF(VLOOKUP($K54,Sheet3!$A$1:'Sheet3'!$K$222,MATCH("Blue",Sheet3!$A$1:$K$1,0),FALSE)&gt;0,VLOOKUP($K54,Sheet3!$A$1:'Sheet3'!$K$222,MATCH("Blue",Sheet3!$A$1:$K$1,0),FALSE)*3,IF(VLOOKUP($K54,Sheet3!$A$1:'Sheet3'!$K$222,MATCH("Purple",Sheet3!$A$1:$K$1,0),FALSE)&gt;0,VLOOKUP($K54,Sheet3!$A$1:'Sheet3'!$K$222,MATCH("Purple",Sheet3!$A$1:$K$1,0),FALSE)*4,IF(VLOOKUP($K54,Sheet3!$A$1:'Sheet3'!$K$222,MATCH("Green",Sheet3!$A$1:$K$1,0),FALSE)&gt;0,VLOOKUP($K54,Sheet3!$A$1:'Sheet3'!$K$222,MATCH("Green",Sheet3!$A$1:$K$1,0),FALSE)*2,IF(VLOOKUP($K54,Sheet3!$A$1:'Sheet3'!$K$222,MATCH("White",Sheet3!$A$1:$K$1,0),FALSE)&gt;0,VLOOKUP($K54,Sheet3!$A$1:'Sheet3'!$K$222,MATCH("White",Sheet3!$A$1:$K$1,0),FALSE),IF(VLOOKUP($K54,Sheet3!$A$1:'Sheet3'!$K$222,MATCH("Yellow",Sheet3!$A$1:$K$1,0),FALSE)&gt;0,VLOOKUP($K54,Sheet3!$A$1:'Sheet3'!$K$222,MATCH("Yellow",Sheet3!$A$1:$K$1,0),FALSE)*5,0))))),0)),0)</f>
        <v>0</v>
      </c>
      <c r="AF54">
        <f>IFERROR(IF(VLOOKUP($L54,Sheet3!$A$1:'Sheet3'!$K$222,MATCH("Challenge",Sheet3!$A$1:'Sheet3'!$K$1,0),FALSE)&gt;=1,IFERROR(IF(VLOOKUP($L54,Sheet3!$A$1:'Sheet3'!$K$222,MATCH("Blue",Sheet3!$A$1:$K$1,0),FALSE)&gt;0,VLOOKUP($L54,Sheet3!$A$1:'Sheet3'!$K$222,MATCH("Blue",Sheet3!$A$1:$K$1,0),FALSE)*3,IF(VLOOKUP($L54,Sheet3!$A$1:'Sheet3'!$K$222,MATCH("Purple",Sheet3!$A$1:$K$1,0),FALSE)&gt;0,VLOOKUP($L54,Sheet3!$A$1:'Sheet3'!$K$222,MATCH("Purple",Sheet3!$A$1:$K$1,0),FALSE)*4,IF(VLOOKUP($L54,Sheet3!$A$1:'Sheet3'!$K$222,MATCH("Green",Sheet3!$A$1:$K$1,0),FALSE)&gt;0,VLOOKUP($L54,Sheet3!$A$1:'Sheet3'!$K$222,MATCH("Green",Sheet3!$A$1:$K$1,0),FALSE)*2,IF(VLOOKUP($L54,Sheet3!$A$1:'Sheet3'!$K$222,MATCH("White",Sheet3!$A$1:$K$1,0),FALSE)&gt;0,VLOOKUP($L54,Sheet3!$A$1:'Sheet3'!$K$222,MATCH("White",Sheet3!$A$1:$K$1,0),FALSE),IF(VLOOKUP($L54,Sheet3!$A$1:'Sheet3'!$K$222,MATCH("Yellow",Sheet3!$A$1:$K$1,0),FALSE)&gt;0,VLOOKUP($L54,Sheet3!$A$1:'Sheet3'!$K$222,MATCH("Yellow",Sheet3!$A$1:$K$1,0),FALSE)*5,0))))),0)/VLOOKUP($L54,Sheet3!$A$1:'Sheet3'!$K$222,MATCH("Challenge",Sheet3!$A$1:'Sheet3'!$K$1,0),FALSE),IFERROR(IF(VLOOKUP($L54,Sheet3!$A$1:'Sheet3'!$K$222,MATCH("Blue",Sheet3!$A$1:$K$1,0),FALSE)&gt;0,VLOOKUP($L54,Sheet3!$A$1:'Sheet3'!$K$222,MATCH("Blue",Sheet3!$A$1:$K$1,0),FALSE)*3,IF(VLOOKUP($L54,Sheet3!$A$1:'Sheet3'!$K$222,MATCH("Purple",Sheet3!$A$1:$K$1,0),FALSE)&gt;0,VLOOKUP($L54,Sheet3!$A$1:'Sheet3'!$K$222,MATCH("Purple",Sheet3!$A$1:$K$1,0),FALSE)*4,IF(VLOOKUP($L54,Sheet3!$A$1:'Sheet3'!$K$222,MATCH("Green",Sheet3!$A$1:$K$1,0),FALSE)&gt;0,VLOOKUP($L54,Sheet3!$A$1:'Sheet3'!$K$222,MATCH("Green",Sheet3!$A$1:$K$1,0),FALSE)*2,IF(VLOOKUP($L54,Sheet3!$A$1:'Sheet3'!$K$222,MATCH("White",Sheet3!$A$1:$K$1,0),FALSE)&gt;0,VLOOKUP($L54,Sheet3!$A$1:'Sheet3'!$K$222,MATCH("White",Sheet3!$A$1:$K$1,0),FALSE),IF(VLOOKUP($L54,Sheet3!$A$1:'Sheet3'!$K$222,MATCH("Yellow",Sheet3!$A$1:$K$1,0),FALSE)&gt;0,VLOOKUP($L54,Sheet3!$A$1:'Sheet3'!$K$222,MATCH("Yellow",Sheet3!$A$1:$K$1,0),FALSE)*5,0))))),0)),0)+IFERROR(IF(VLOOKUP($M54,Sheet3!$A$1:'Sheet3'!$K$222,MATCH("Challenge",Sheet3!$A$1:'Sheet3'!$K$1,0),FALSE)&gt;=1,IFERROR(IF(VLOOKUP($M54,Sheet3!$A$1:'Sheet3'!$K$222,MATCH("Blue",Sheet3!$A$1:$K$1,0),FALSE)&gt;0,VLOOKUP($M54,Sheet3!$A$1:'Sheet3'!$K$222,MATCH("Blue",Sheet3!$A$1:$K$1,0),FALSE)*3,IF(VLOOKUP($M54,Sheet3!$A$1:'Sheet3'!$K$222,MATCH("Purple",Sheet3!$A$1:$K$1,0),FALSE)&gt;0,VLOOKUP($M54,Sheet3!$A$1:'Sheet3'!$K$222,MATCH("Purple",Sheet3!$A$1:$K$1,0),FALSE)*4,IF(VLOOKUP($M54,Sheet3!$A$1:'Sheet3'!$K$222,MATCH("Green",Sheet3!$A$1:$K$1,0),FALSE)&gt;0,VLOOKUP($M54,Sheet3!$A$1:'Sheet3'!$K$222,MATCH("Green",Sheet3!$A$1:$K$1,0),FALSE)*2,IF(VLOOKUP($M54,Sheet3!$A$1:'Sheet3'!$K$222,MATCH("White",Sheet3!$A$1:$K$1,0),FALSE)&gt;0,VLOOKUP($M54,Sheet3!$A$1:'Sheet3'!$K$222,MATCH("White",Sheet3!$A$1:$K$1,0),FALSE),IF(VLOOKUP($M54,Sheet3!$A$1:'Sheet3'!$K$222,MATCH("Yellow",Sheet3!$A$1:$K$1,0),FALSE)&gt;0,VLOOKUP($M54,Sheet3!$A$1:'Sheet3'!$K$222,MATCH("Yellow",Sheet3!$A$1:$K$1,0),FALSE)*5,0))))),0)/VLOOKUP($M54,Sheet3!$A$1:'Sheet3'!$K$222,MATCH("Challenge",Sheet3!$A$1:'Sheet3'!$K$1,0),FALSE),IFERROR(IF(VLOOKUP($M54,Sheet3!$A$1:'Sheet3'!$K$222,MATCH("Blue",Sheet3!$A$1:$K$1,0),FALSE)&gt;0,VLOOKUP($M54,Sheet3!$A$1:'Sheet3'!$K$222,MATCH("Blue",Sheet3!$A$1:$K$1,0),FALSE)*3,IF(VLOOKUP($M54,Sheet3!$A$1:'Sheet3'!$K$222,MATCH("Purple",Sheet3!$A$1:$K$1,0),FALSE)&gt;0,VLOOKUP($M54,Sheet3!$A$1:'Sheet3'!$K$222,MATCH("Purple",Sheet3!$A$1:$K$1,0),FALSE)*4,IF(VLOOKUP($M54,Sheet3!$A$1:'Sheet3'!$K$222,MATCH("Green",Sheet3!$A$1:$K$1,0),FALSE)&gt;0,VLOOKUP($M54,Sheet3!$A$1:'Sheet3'!$K$222,MATCH("Green",Sheet3!$A$1:$K$1,0),FALSE)*2,IF(VLOOKUP($M54,Sheet3!$A$1:'Sheet3'!$K$222,MATCH("White",Sheet3!$A$1:$K$1,0),FALSE)&gt;0,VLOOKUP($M54,Sheet3!$A$1:'Sheet3'!$K$222,MATCH("White",Sheet3!$A$1:$K$1,0),FALSE),IF(VLOOKUP($M54,Sheet3!$A$1:'Sheet3'!$K$222,MATCH("Yellow",Sheet3!$A$1:$K$1,0),FALSE)&gt;0,VLOOKUP($M54,Sheet3!$A$1:'Sheet3'!$K$222,MATCH("Yellow",Sheet3!$A$1:$K$1,0),FALSE)*5,0))))),0)),0)</f>
        <v>0</v>
      </c>
      <c r="AG54">
        <f>IFERROR(IF(VLOOKUP($N54,Sheet3!$A$1:'Sheet3'!$K$222,MATCH("Challenge",Sheet3!$A$1:'Sheet3'!$K$1,0),FALSE)&gt;=1,IFERROR(IF(VLOOKUP($N54,Sheet3!$A$1:'Sheet3'!$K$222,MATCH("Blue",Sheet3!$A$1:$K$1,0),FALSE)&gt;0,VLOOKUP($N54,Sheet3!$A$1:'Sheet3'!$K$222,MATCH("Blue",Sheet3!$A$1:$K$1,0),FALSE)*3,IF(VLOOKUP($N54,Sheet3!$A$1:'Sheet3'!$K$222,MATCH("Purple",Sheet3!$A$1:$K$1,0),FALSE)&gt;0,VLOOKUP($N54,Sheet3!$A$1:'Sheet3'!$K$222,MATCH("Purple",Sheet3!$A$1:$K$1,0),FALSE)*4,IF(VLOOKUP($N54,Sheet3!$A$1:'Sheet3'!$K$222,MATCH("Green",Sheet3!$A$1:$K$1,0),FALSE)&gt;0,VLOOKUP($N54,Sheet3!$A$1:'Sheet3'!$K$222,MATCH("Green",Sheet3!$A$1:$K$1,0),FALSE)*2,IF(VLOOKUP($N54,Sheet3!$A$1:'Sheet3'!$K$222,MATCH("White",Sheet3!$A$1:$K$1,0),FALSE)&gt;0,VLOOKUP($N54,Sheet3!$A$1:'Sheet3'!$K$222,MATCH("White",Sheet3!$A$1:$K$1,0),FALSE),IF(VLOOKUP($N54,Sheet3!$A$1:'Sheet3'!$K$222,MATCH("Yellow",Sheet3!$A$1:$K$1,0),FALSE)&gt;0,VLOOKUP($N54,Sheet3!$A$1:'Sheet3'!$K$222,MATCH("Yellow",Sheet3!$A$1:$K$1,0),FALSE)*5,0))))),0)/VLOOKUP($N54,Sheet3!$A$1:'Sheet3'!$K$222,MATCH("Challenge",Sheet3!$A$1:'Sheet3'!$K$1,0),FALSE),IFERROR(IF(VLOOKUP($N54,Sheet3!$A$1:'Sheet3'!$K$222,MATCH("Blue",Sheet3!$A$1:$K$1,0),FALSE)&gt;0,VLOOKUP($N54,Sheet3!$A$1:'Sheet3'!$K$222,MATCH("Blue",Sheet3!$A$1:$K$1,0),FALSE)*3,IF(VLOOKUP($N54,Sheet3!$A$1:'Sheet3'!$K$222,MATCH("Purple",Sheet3!$A$1:$K$1,0),FALSE)&gt;0,VLOOKUP($N54,Sheet3!$A$1:'Sheet3'!$K$222,MATCH("Purple",Sheet3!$A$1:$K$1,0),FALSE)*4,IF(VLOOKUP($N54,Sheet3!$A$1:'Sheet3'!$K$222,MATCH("Green",Sheet3!$A$1:$K$1,0),FALSE)&gt;0,VLOOKUP($N54,Sheet3!$A$1:'Sheet3'!$K$222,MATCH("Green",Sheet3!$A$1:$K$1,0),FALSE)*2,IF(VLOOKUP($N54,Sheet3!$A$1:'Sheet3'!$K$222,MATCH("White",Sheet3!$A$1:$K$1,0),FALSE)&gt;0,VLOOKUP($N54,Sheet3!$A$1:'Sheet3'!$K$222,MATCH("White",Sheet3!$A$1:$K$1,0),FALSE),IF(VLOOKUP($N54,Sheet3!$A$1:'Sheet3'!$K$222,MATCH("Yellow",Sheet3!$A$1:$K$1,0),FALSE)&gt;0,VLOOKUP($N54,Sheet3!$A$1:'Sheet3'!$K$222,MATCH("Yellow",Sheet3!$A$1:$K$1,0),FALSE)*5,0))))),0)),0)+IFERROR(IF(VLOOKUP($O54,Sheet3!$A$1:'Sheet3'!$K$222,MATCH("Challenge",Sheet3!$A$1:'Sheet3'!$K$1,0),FALSE)&gt;=1,IFERROR(IF(VLOOKUP($O54,Sheet3!$A$1:'Sheet3'!$K$222,MATCH("Blue",Sheet3!$A$1:$K$1,0),FALSE)&gt;0,VLOOKUP($O54,Sheet3!$A$1:'Sheet3'!$K$222,MATCH("Blue",Sheet3!$A$1:$K$1,0),FALSE)*3,IF(VLOOKUP($O54,Sheet3!$A$1:'Sheet3'!$K$222,MATCH("Purple",Sheet3!$A$1:$K$1,0),FALSE)&gt;0,VLOOKUP($O54,Sheet3!$A$1:'Sheet3'!$K$222,MATCH("Purple",Sheet3!$A$1:$K$1,0),FALSE)*4,IF(VLOOKUP($O54,Sheet3!$A$1:'Sheet3'!$K$222,MATCH("Green",Sheet3!$A$1:$K$1,0),FALSE)&gt;0,VLOOKUP($O54,Sheet3!$A$1:'Sheet3'!$K$222,MATCH("Green",Sheet3!$A$1:$K$1,0),FALSE)*2,IF(VLOOKUP($O54,Sheet3!$A$1:'Sheet3'!$K$222,MATCH("White",Sheet3!$A$1:$K$1,0),FALSE)&gt;0,VLOOKUP($O54,Sheet3!$A$1:'Sheet3'!$K$222,MATCH("White",Sheet3!$A$1:$K$1,0),FALSE),IF(VLOOKUP($O54,Sheet3!$A$1:'Sheet3'!$K$222,MATCH("Yellow",Sheet3!$A$1:$K$1,0),FALSE)&gt;0,VLOOKUP($O54,Sheet3!$A$1:'Sheet3'!$K$222,MATCH("Yellow",Sheet3!$A$1:$K$1,0),FALSE)*5,0))))),0)/VLOOKUP($O54,Sheet3!$A$1:'Sheet3'!$K$222,MATCH("Challenge",Sheet3!$A$1:'Sheet3'!$K$1,0),FALSE),IFERROR(IF(VLOOKUP($O54,Sheet3!$A$1:'Sheet3'!$K$222,MATCH("Blue",Sheet3!$A$1:$K$1,0),FALSE)&gt;0,VLOOKUP($O54,Sheet3!$A$1:'Sheet3'!$K$222,MATCH("Blue",Sheet3!$A$1:$K$1,0),FALSE)*3,IF(VLOOKUP($O54,Sheet3!$A$1:'Sheet3'!$K$222,MATCH("Purple",Sheet3!$A$1:$K$1,0),FALSE)&gt;0,VLOOKUP($O54,Sheet3!$A$1:'Sheet3'!$K$222,MATCH("Purple",Sheet3!$A$1:$K$1,0),FALSE)*4,IF(VLOOKUP($O54,Sheet3!$A$1:'Sheet3'!$K$222,MATCH("Green",Sheet3!$A$1:$K$1,0),FALSE)&gt;0,VLOOKUP($O54,Sheet3!$A$1:'Sheet3'!$K$222,MATCH("Green",Sheet3!$A$1:$K$1,0),FALSE)*2,IF(VLOOKUP($O54,Sheet3!$A$1:'Sheet3'!$K$222,MATCH("White",Sheet3!$A$1:$K$1,0),FALSE)&gt;0,VLOOKUP($O54,Sheet3!$A$1:'Sheet3'!$K$222,MATCH("White",Sheet3!$A$1:$K$1,0),FALSE),IF(VLOOKUP($O54,Sheet3!$A$1:'Sheet3'!$K$222,MATCH("Yellow",Sheet3!$A$1:$K$1,0),FALSE)&gt;0,VLOOKUP($O54,Sheet3!$A$1:'Sheet3'!$K$222,MATCH("Yellow",Sheet3!$A$1:$K$1,0),FALSE)*5,0))))),0)),0)</f>
        <v>0</v>
      </c>
      <c r="AH54">
        <f>VLOOKUP($D54,Sheet3!$A$1:'Sheet3'!$K$222,4,FALSE)</f>
        <v>0</v>
      </c>
      <c r="AI54">
        <f>VLOOKUP($D54,Sheet3!$A$1:'Sheet3'!$K$222,5,FALSE)</f>
        <v>0</v>
      </c>
    </row>
    <row r="55" spans="1:35" x14ac:dyDescent="0.25">
      <c r="A55" t="s">
        <v>117</v>
      </c>
      <c r="B55">
        <f>INDEX('Ingredients(Full)'!$A$1:$AA$180,MATCH(Score!$A55,'Ingredients(Full)'!$A$1:$A$180,0),MATCH(Score!B$1,'Ingredients(Full)'!$A$1:$AA$1,0))</f>
        <v>1</v>
      </c>
      <c r="C55">
        <f t="shared" si="1"/>
        <v>2</v>
      </c>
      <c r="D55" t="str">
        <f>IF(D$1&lt;=$B55,INDEX('Ingredients(Full)'!$A$1:$AA$180,MATCH(Score!$A55,'Ingredients(Full)'!$A$1:$A$180,0),MATCH(Score!D$1,'Ingredients(Full)'!$A$1:$AA$1,0)),"")</f>
        <v>Mk 3 BlasTech Weapon Mod</v>
      </c>
      <c r="E55" t="str">
        <f>IF(E$1&lt;=$B55,INDEX('Ingredients(Full)'!$A$1:$AA$140,MATCH(Score!$A55,'Ingredients(Full)'!$A$1:$A$140,0),MATCH(Score!E$1,'Ingredients(Full)'!$A$1:$AA$1,0)),"")</f>
        <v/>
      </c>
      <c r="F55" t="str">
        <f>IF(F$1&lt;=$B55,INDEX('Ingredients(Full)'!$A$1:$AA$140,MATCH(Score!$A55,'Ingredients(Full)'!$A$1:$A$140,0),MATCH(Score!F$1,'Ingredients(Full)'!$A$1:$AA$1,0)),"")</f>
        <v/>
      </c>
      <c r="G55" t="str">
        <f>IF(G$1&lt;=$B55,INDEX('Ingredients(Full)'!$A$1:$AA$140,MATCH(Score!$A55,'Ingredients(Full)'!$A$1:$A$140,0),MATCH(Score!G$1,'Ingredients(Full)'!$A$1:$AA$1,0)),"")</f>
        <v/>
      </c>
      <c r="H55" t="str">
        <f>IF(H$1&lt;=$B55,INDEX('Ingredients(Full)'!$A$1:$AA$140,MATCH(Score!$A55,'Ingredients(Full)'!$A$1:$A$140,0),MATCH(Score!H$1,'Ingredients(Full)'!$A$1:$AA$1,0)),"")</f>
        <v/>
      </c>
      <c r="I55" t="str">
        <f>IF(I$1&lt;=$B55,INDEX('Ingredients(Full)'!$A$1:$AA$140,MATCH(Score!$A55,'Ingredients(Full)'!$A$1:$A$140,0),MATCH(Score!I$1,'Ingredients(Full)'!$A$1:$AA$1,0)),"")</f>
        <v/>
      </c>
      <c r="J55" t="str">
        <f>IF(J$1&lt;=$B55,INDEX('Ingredients(Full)'!$A$1:$AA$140,MATCH(Score!$A55,'Ingredients(Full)'!$A$1:$A$140,0),MATCH(Score!J$1,'Ingredients(Full)'!$A$1:$AA$1,0)),"")</f>
        <v/>
      </c>
      <c r="K55" t="str">
        <f>IF(K$1&lt;=$B55,INDEX('Ingredients(Full)'!$A$1:$AA$140,MATCH(Score!$A55,'Ingredients(Full)'!$A$1:$A$140,0),MATCH(Score!K$1,'Ingredients(Full)'!$A$1:$AA$1,0)),"")</f>
        <v/>
      </c>
      <c r="L55" t="str">
        <f>IF(L$1&lt;=$B55,INDEX('Ingredients(Full)'!$A$1:$AA$140,MATCH(Score!$A55,'Ingredients(Full)'!$A$1:$A$140,0),MATCH(Score!L$1,'Ingredients(Full)'!$A$1:$AA$1,0)),"")</f>
        <v/>
      </c>
      <c r="M55" t="str">
        <f>IF(M$1&lt;=$B55,INDEX('Ingredients(Full)'!$A$1:$AA$140,MATCH(Score!$A55,'Ingredients(Full)'!$A$1:$A$140,0),MATCH(Score!M$1,'Ingredients(Full)'!$A$1:$AA$1,0)),"")</f>
        <v/>
      </c>
      <c r="N55" t="str">
        <f>IF(N$1&lt;=$B55,INDEX('Ingredients(Full)'!$A$1:$AA$140,MATCH(Score!$A55,'Ingredients(Full)'!$A$1:$A$140,0),MATCH(Score!N$1,'Ingredients(Full)'!$A$1:$AA$1,0)),"")</f>
        <v/>
      </c>
      <c r="O55" t="str">
        <f>IF(O$1&lt;=$B55,INDEX('Ingredients(Full)'!$A$1:$AA$140,MATCH(Score!$A55,'Ingredients(Full)'!$A$1:$A$140,0),MATCH(Score!O$1,'Ingredients(Full)'!$A$1:$AA$1,0)),"")</f>
        <v/>
      </c>
      <c r="P55">
        <f>IF(VALUE(RIGHT(P$1,LEN(P$1)-1))&lt;=$B55,INDEX('Ingredients(Full)'!$A$1:$AA$140,MATCH(Score!$A55,'Ingredients(Full)'!$A$1:$A$140,0),MATCH(Score!P$1,'Ingredients(Full)'!$A$1:$AA$1,0)),"")</f>
        <v>1</v>
      </c>
      <c r="Q55" t="str">
        <f>IF(VALUE(RIGHT(Q$1,LEN(Q$1)-1))&lt;=$B55,INDEX('Ingredients(Full)'!$A$1:$AA$140,MATCH(Score!$A55,'Ingredients(Full)'!$A$1:$A$140,0),MATCH(Score!Q$1,'Ingredients(Full)'!$A$1:$AA$1,0)),"")</f>
        <v/>
      </c>
      <c r="R55" t="str">
        <f>IF(VALUE(RIGHT(R$1,LEN(R$1)-1))&lt;=$B55,INDEX('Ingredients(Full)'!$A$1:$AA$140,MATCH(Score!$A55,'Ingredients(Full)'!$A$1:$A$140,0),MATCH(Score!R$1,'Ingredients(Full)'!$A$1:$AA$1,0)),"")</f>
        <v/>
      </c>
      <c r="S55" t="str">
        <f>IF(VALUE(RIGHT(S$1,LEN(S$1)-1))&lt;=$B55,INDEX('Ingredients(Full)'!$A$1:$AA$140,MATCH(Score!$A55,'Ingredients(Full)'!$A$1:$A$140,0),MATCH(Score!S$1,'Ingredients(Full)'!$A$1:$AA$1,0)),"")</f>
        <v/>
      </c>
      <c r="T55" t="str">
        <f>IF(VALUE(RIGHT(T$1,LEN(T$1)-1))&lt;=$B55,INDEX('Ingredients(Full)'!$A$1:$AA$140,MATCH(Score!$A55,'Ingredients(Full)'!$A$1:$A$140,0),MATCH(Score!T$1,'Ingredients(Full)'!$A$1:$AA$1,0)),"")</f>
        <v/>
      </c>
      <c r="U55" t="str">
        <f>IF(VALUE(RIGHT(U$1,LEN(U$1)-1))&lt;=$B55,INDEX('Ingredients(Full)'!$A$1:$AA$140,MATCH(Score!$A55,'Ingredients(Full)'!$A$1:$A$140,0),MATCH(Score!U$1,'Ingredients(Full)'!$A$1:$AA$1,0)),"")</f>
        <v/>
      </c>
      <c r="V55" t="str">
        <f>IF(VALUE(RIGHT(V$1,LEN(V$1)-1))&lt;=$B55,INDEX('Ingredients(Full)'!$A$1:$AA$140,MATCH(Score!$A55,'Ingredients(Full)'!$A$1:$A$140,0),MATCH(Score!V$1,'Ingredients(Full)'!$A$1:$AA$1,0)),"")</f>
        <v/>
      </c>
      <c r="W55" t="str">
        <f>IF(VALUE(RIGHT(W$1,LEN(W$1)-1))&lt;=$B55,INDEX('Ingredients(Full)'!$A$1:$AA$140,MATCH(Score!$A55,'Ingredients(Full)'!$A$1:$A$140,0),MATCH(Score!W$1,'Ingredients(Full)'!$A$1:$AA$1,0)),"")</f>
        <v/>
      </c>
      <c r="X55" t="str">
        <f>IF(VALUE(RIGHT(X$1,LEN(X$1)-1))&lt;=$B55,INDEX('Ingredients(Full)'!$A$1:$AA$140,MATCH(Score!$A55,'Ingredients(Full)'!$A$1:$A$140,0),MATCH(Score!X$1,'Ingredients(Full)'!$A$1:$AA$1,0)),"")</f>
        <v/>
      </c>
      <c r="Y55" t="str">
        <f>IF(VALUE(RIGHT(Y$1,LEN(Y$1)-1))&lt;=$B55,INDEX('Ingredients(Full)'!$A$1:$AA$140,MATCH(Score!$A55,'Ingredients(Full)'!$A$1:$A$140,0),MATCH(Score!Y$1,'Ingredients(Full)'!$A$1:$AA$1,0)),"")</f>
        <v/>
      </c>
      <c r="Z55" t="str">
        <f>IF(VALUE(RIGHT(Z$1,LEN(Z$1)-1))&lt;=$B55,INDEX('Ingredients(Full)'!$A$1:$AA$140,MATCH(Score!$A55,'Ingredients(Full)'!$A$1:$A$140,0),MATCH(Score!Z$1,'Ingredients(Full)'!$A$1:$AA$1,0)),"")</f>
        <v/>
      </c>
      <c r="AA55" t="str">
        <f>IF(VALUE(RIGHT(AA$1,LEN(AA$1)-1))&lt;=$B55,INDEX('Ingredients(Full)'!$A$1:$AA$140,MATCH(Score!$A55,'Ingredients(Full)'!$A$1:$A$140,0),MATCH(Score!AA$1,'Ingredients(Full)'!$A$1:$AA$1,0)),"")</f>
        <v/>
      </c>
      <c r="AB55">
        <f>IFERROR(IF(VLOOKUP($D55,Sheet3!$A$1:'Sheet3'!$K$222,MATCH("Challenge",Sheet3!$A$1:'Sheet3'!$K$1,0),FALSE)&gt;=1,IFERROR(IF(VLOOKUP($D55,Sheet3!$A$1:'Sheet3'!$K$222,MATCH("Blue",Sheet3!$A$1:$K$1,0),FALSE)&gt;0,VLOOKUP($D55,Sheet3!$A$1:'Sheet3'!$K$222,MATCH("Blue",Sheet3!$A$1:$K$1,0),FALSE)*3,IF(VLOOKUP($D55,Sheet3!$A$1:'Sheet3'!$K$222,MATCH("Purple",Sheet3!$A$1:$K$1,0),FALSE)&gt;0,VLOOKUP($D55,Sheet3!$A$1:'Sheet3'!$K$222,MATCH("Purple",Sheet3!$A$1:$K$1,0),FALSE)*4,IF(VLOOKUP($D55,Sheet3!$A$1:'Sheet3'!$K$222,MATCH("Green",Sheet3!$A$1:$K$1,0),FALSE)&gt;0,VLOOKUP($D55,Sheet3!$A$1:'Sheet3'!$K$222,MATCH("Green",Sheet3!$A$1:$K$1,0),FALSE)*2,IF(VLOOKUP($D55,Sheet3!$A$1:'Sheet3'!$K$222,MATCH("White",Sheet3!$A$1:$K$1,0),FALSE)&gt;0,VLOOKUP($D55,Sheet3!$A$1:'Sheet3'!$K$222,MATCH("White",Sheet3!$A$1:$K$1,0),FALSE),IF(VLOOKUP($D55,Sheet3!$A$1:'Sheet3'!$K$222,MATCH("Yellow",Sheet3!$A$1:$K$1,0),FALSE)&gt;0,VLOOKUP($D55,Sheet3!$A$1:'Sheet3'!$K$222,MATCH("Yellow",Sheet3!$A$1:$K$1,0),FALSE)*2.5,0))))),0)/VLOOKUP($D55,Sheet3!$A$1:'Sheet3'!$K$222,MATCH("Challenge",Sheet3!$A$1:'Sheet3'!$K$1,0),FALSE),IFERROR(IF(VLOOKUP($D55,Sheet3!$A$1:'Sheet3'!$K$222,MATCH("Blue",Sheet3!$A$1:$K$1,0),FALSE)&gt;0,VLOOKUP($D55,Sheet3!$A$1:'Sheet3'!$K$222,MATCH("Blue",Sheet3!$A$1:$K$1,0),FALSE)*3,IF(VLOOKUP($D55,Sheet3!$A$1:'Sheet3'!$K$222,MATCH("Purple",Sheet3!$A$1:$K$1,0),FALSE)&gt;0,VLOOKUP($D55,Sheet3!$A$1:'Sheet3'!$K$222,MATCH("Purple",Sheet3!$A$1:$K$1,0),FALSE)*4,IF(VLOOKUP($D55,Sheet3!$A$1:'Sheet3'!$K$222,MATCH("Green",Sheet3!$A$1:$K$1,0),FALSE)&gt;0,VLOOKUP($D55,Sheet3!$A$1:'Sheet3'!$K$222,MATCH("Green",Sheet3!$A$1:$K$1,0),FALSE)*2,IF(VLOOKUP($D55,Sheet3!$A$1:'Sheet3'!$K$222,MATCH("White",Sheet3!$A$1:$K$1,0),FALSE)&gt;0,VLOOKUP($D55,Sheet3!$A$1:'Sheet3'!$K$222,MATCH("White",Sheet3!$A$1:$K$1,0),FALSE),IF(VLOOKUP($D55,Sheet3!$A$1:'Sheet3'!$K$222,MATCH("Yellow",Sheet3!$A$1:$K$1,0),FALSE)&gt;0,VLOOKUP($D55,Sheet3!$A$1:'Sheet3'!$K$222,MATCH("Yellow",Sheet3!$A$1:$K$1,0),FALSE)*2.5,0))))),0)),0)+IFERROR(IF(VLOOKUP($E55,Sheet3!$A$1:'Sheet3'!$K$222,MATCH("Challenge",Sheet3!$A$1:'Sheet3'!$K$1,0),FALSE)&gt;=1,IFERROR(IF(VLOOKUP($E55,Sheet3!$A$1:'Sheet3'!$K$222,MATCH("Blue",Sheet3!$A$1:$K$1,0),FALSE)&gt;0,VLOOKUP($E55,Sheet3!$A$1:'Sheet3'!$K$222,MATCH("Blue",Sheet3!$A$1:$K$1,0),FALSE)*3,IF(VLOOKUP($E55,Sheet3!$A$1:'Sheet3'!$K$222,MATCH("Purple",Sheet3!$A$1:$K$1,0),FALSE)&gt;0,VLOOKUP($E55,Sheet3!$A$1:'Sheet3'!$K$222,MATCH("Purple",Sheet3!$A$1:$K$1,0),FALSE)*4,IF(VLOOKUP($E55,Sheet3!$A$1:'Sheet3'!$K$222,MATCH("Green",Sheet3!$A$1:$K$1,0),FALSE)&gt;0,VLOOKUP($E55,Sheet3!$A$1:'Sheet3'!$K$222,MATCH("Green",Sheet3!$A$1:$K$1,0),FALSE)*2,IF(VLOOKUP($E55,Sheet3!$A$1:'Sheet3'!$K$222,MATCH("White",Sheet3!$A$1:$K$1,0),FALSE)&gt;0,VLOOKUP($E55,Sheet3!$A$1:'Sheet3'!$K$222,MATCH("White",Sheet3!$A$1:$K$1,0),FALSE),IF(VLOOKUP($E55,Sheet3!$A$1:'Sheet3'!$K$222,MATCH("Yellow",Sheet3!$A$1:$K$1,0),FALSE)&gt;0,VLOOKUP($E55,Sheet3!$A$1:'Sheet3'!$K$222,MATCH("Yellow",Sheet3!$A$1:$K$1,0),FALSE)*2.5,0))))),0)/VLOOKUP($E55,Sheet3!$A$1:'Sheet3'!$K$222,MATCH("Challenge",Sheet3!$A$1:'Sheet3'!$K$1,0),FALSE),IFERROR(IF(VLOOKUP($E55,Sheet3!$A$1:'Sheet3'!$K$222,MATCH("Blue",Sheet3!$A$1:$K$1,0),FALSE)&gt;0,VLOOKUP($E55,Sheet3!$A$1:'Sheet3'!$K$222,MATCH("Blue",Sheet3!$A$1:$K$1,0),FALSE)*3,IF(VLOOKUP($E55,Sheet3!$A$1:'Sheet3'!$K$222,MATCH("Purple",Sheet3!$A$1:$K$1,0),FALSE)&gt;0,VLOOKUP($E55,Sheet3!$A$1:'Sheet3'!$K$222,MATCH("Purple",Sheet3!$A$1:$K$1,0),FALSE)*4,IF(VLOOKUP($E55,Sheet3!$A$1:'Sheet3'!$K$222,MATCH("Green",Sheet3!$A$1:$K$1,0),FALSE)&gt;0,VLOOKUP($E55,Sheet3!$A$1:'Sheet3'!$K$222,MATCH("Green",Sheet3!$A$1:$K$1,0),FALSE)*2,IF(VLOOKUP($E55,Sheet3!$A$1:'Sheet3'!$K$222,MATCH("White",Sheet3!$A$1:$K$1,0),FALSE)&gt;0,VLOOKUP($E55,Sheet3!$A$1:'Sheet3'!$K$222,MATCH("White",Sheet3!$A$1:$K$1,0),FALSE),IF(VLOOKUP($E55,Sheet3!$A$1:'Sheet3'!$K$222,MATCH("Yellow",Sheet3!$A$1:$K$1,0),FALSE)&gt;0,VLOOKUP($E55,Sheet3!$A$1:'Sheet3'!$K$222,MATCH("Yellow",Sheet3!$A$1:$K$1,0),FALSE)*2.5,0))))),0)),0)</f>
        <v>2</v>
      </c>
      <c r="AC55">
        <f>IFERROR(IF(VLOOKUP($F55,Sheet3!$A$1:'Sheet3'!$K$222,MATCH("Challenge",Sheet3!$A$1:'Sheet3'!$K$1,0),FALSE)&gt;=1,IFERROR(IF(VLOOKUP($F55,Sheet3!$A$1:'Sheet3'!$K$222,MATCH("Blue",Sheet3!$A$1:$K$1,0),FALSE)&gt;0,VLOOKUP($F55,Sheet3!$A$1:'Sheet3'!$K$222,MATCH("Blue",Sheet3!$A$1:$K$1,0),FALSE)*3,IF(VLOOKUP($F55,Sheet3!$A$1:'Sheet3'!$K$222,MATCH("Purple",Sheet3!$A$1:$K$1,0),FALSE)&gt;0,VLOOKUP($F55,Sheet3!$A$1:'Sheet3'!$K$222,MATCH("Purple",Sheet3!$A$1:$K$1,0),FALSE)*4,IF(VLOOKUP($F55,Sheet3!$A$1:'Sheet3'!$K$222,MATCH("Green",Sheet3!$A$1:$K$1,0),FALSE)&gt;0,VLOOKUP($F55,Sheet3!$A$1:'Sheet3'!$K$222,MATCH("Green",Sheet3!$A$1:$K$1,0),FALSE)*2,IF(VLOOKUP($F55,Sheet3!$A$1:'Sheet3'!$K$222,MATCH("White",Sheet3!$A$1:$K$1,0),FALSE)&gt;0,VLOOKUP($F55,Sheet3!$A$1:'Sheet3'!$K$222,MATCH("White",Sheet3!$A$1:$K$1,0),FALSE),IF(VLOOKUP($F55,Sheet3!$A$1:'Sheet3'!$K$222,MATCH("Yellow",Sheet3!$A$1:$K$1,0),FALSE)&gt;0,VLOOKUP($F55,Sheet3!$A$1:'Sheet3'!$K$222,MATCH("Yellow",Sheet3!$A$1:$K$1,0),FALSE)*5,0))))),0)/VLOOKUP($F55,Sheet3!$A$1:'Sheet3'!$K$222,MATCH("Challenge",Sheet3!$A$1:'Sheet3'!$K$1,0),FALSE),IFERROR(IF(VLOOKUP($F55,Sheet3!$A$1:'Sheet3'!$K$222,MATCH("Blue",Sheet3!$A$1:$K$1,0),FALSE)&gt;0,VLOOKUP($F55,Sheet3!$A$1:'Sheet3'!$K$222,MATCH("Blue",Sheet3!$A$1:$K$1,0),FALSE)*3,IF(VLOOKUP($F55,Sheet3!$A$1:'Sheet3'!$K$222,MATCH("Purple",Sheet3!$A$1:$K$1,0),FALSE)&gt;0,VLOOKUP($F55,Sheet3!$A$1:'Sheet3'!$K$222,MATCH("Purple",Sheet3!$A$1:$K$1,0),FALSE)*4,IF(VLOOKUP($F55,Sheet3!$A$1:'Sheet3'!$K$222,MATCH("Green",Sheet3!$A$1:$K$1,0),FALSE)&gt;0,VLOOKUP($F55,Sheet3!$A$1:'Sheet3'!$K$222,MATCH("Green",Sheet3!$A$1:$K$1,0),FALSE)*2,IF(VLOOKUP($F55,Sheet3!$A$1:'Sheet3'!$K$222,MATCH("White",Sheet3!$A$1:$K$1,0),FALSE)&gt;0,VLOOKUP($F55,Sheet3!$A$1:'Sheet3'!$K$222,MATCH("White",Sheet3!$A$1:$K$1,0),FALSE),IF(VLOOKUP($F55,Sheet3!$A$1:'Sheet3'!$K$222,MATCH("Yellow",Sheet3!$A$1:$K$1,0),FALSE)&gt;0,VLOOKUP($F55,Sheet3!$A$1:'Sheet3'!$K$222,MATCH("Yellow",Sheet3!$A$1:$K$1,0),FALSE)*5,0))))),0)),0)+IFERROR(IF(VLOOKUP($G55,Sheet3!$A$1:'Sheet3'!$K$222,MATCH("Challenge",Sheet3!$A$1:'Sheet3'!$K$1,0),FALSE)&gt;=1,IFERROR(IF(VLOOKUP($G55,Sheet3!$A$1:'Sheet3'!$K$222,MATCH("Blue",Sheet3!$A$1:$K$1,0),FALSE)&gt;0,VLOOKUP($G55,Sheet3!$A$1:'Sheet3'!$K$222,MATCH("Blue",Sheet3!$A$1:$K$1,0),FALSE)*3,IF(VLOOKUP($G55,Sheet3!$A$1:'Sheet3'!$K$222,MATCH("Purple",Sheet3!$A$1:$K$1,0),FALSE)&gt;0,VLOOKUP($G55,Sheet3!$A$1:'Sheet3'!$K$222,MATCH("Purple",Sheet3!$A$1:$K$1,0),FALSE)*4,IF(VLOOKUP($G55,Sheet3!$A$1:'Sheet3'!$K$222,MATCH("Green",Sheet3!$A$1:$K$1,0),FALSE)&gt;0,VLOOKUP($G55,Sheet3!$A$1:'Sheet3'!$K$222,MATCH("Green",Sheet3!$A$1:$K$1,0),FALSE)*2,IF(VLOOKUP($G55,Sheet3!$A$1:'Sheet3'!$K$222,MATCH("White",Sheet3!$A$1:$K$1,0),FALSE)&gt;0,VLOOKUP($G55,Sheet3!$A$1:'Sheet3'!$K$222,MATCH("White",Sheet3!$A$1:$K$1,0),FALSE),IF(VLOOKUP($G55,Sheet3!$A$1:'Sheet3'!$K$222,MATCH("Yellow",Sheet3!$A$1:$K$1,0),FALSE)&gt;0,VLOOKUP($G55,Sheet3!$A$1:'Sheet3'!$K$222,MATCH("Yellow",Sheet3!$A$1:$K$1,0),FALSE)*5,0))))),0)/VLOOKUP($G55,Sheet3!$A$1:'Sheet3'!$K$222,MATCH("Challenge",Sheet3!$A$1:'Sheet3'!$K$1,0),FALSE),IFERROR(IF(VLOOKUP($G55,Sheet3!$A$1:'Sheet3'!$K$222,MATCH("Blue",Sheet3!$A$1:$K$1,0),FALSE)&gt;0,VLOOKUP($G55,Sheet3!$A$1:'Sheet3'!$K$222,MATCH("Blue",Sheet3!$A$1:$K$1,0),FALSE)*3,IF(VLOOKUP($G55,Sheet3!$A$1:'Sheet3'!$K$222,MATCH("Purple",Sheet3!$A$1:$K$1,0),FALSE)&gt;0,VLOOKUP($G55,Sheet3!$A$1:'Sheet3'!$K$222,MATCH("Purple",Sheet3!$A$1:$K$1,0),FALSE)*4,IF(VLOOKUP($G55,Sheet3!$A$1:'Sheet3'!$K$222,MATCH("Green",Sheet3!$A$1:$K$1,0),FALSE)&gt;0,VLOOKUP($G55,Sheet3!$A$1:'Sheet3'!$K$222,MATCH("Green",Sheet3!$A$1:$K$1,0),FALSE)*2,IF(VLOOKUP($G55,Sheet3!$A$1:'Sheet3'!$K$222,MATCH("White",Sheet3!$A$1:$K$1,0),FALSE)&gt;0,VLOOKUP($G55,Sheet3!$A$1:'Sheet3'!$K$222,MATCH("White",Sheet3!$A$1:$K$1,0),FALSE),IF(VLOOKUP($G55,Sheet3!$A$1:'Sheet3'!$K$222,MATCH("Yellow",Sheet3!$A$1:$K$1,0),FALSE)&gt;0,VLOOKUP($G55,Sheet3!$A$1:'Sheet3'!$K$222,MATCH("Yellow",Sheet3!$A$1:$K$1,0),FALSE)*5,0))))),0)),0)</f>
        <v>0</v>
      </c>
      <c r="AD55">
        <f>IFERROR(IF(VLOOKUP($H55,Sheet3!$A$1:'Sheet3'!$K$222,MATCH("Challenge",Sheet3!$A$1:'Sheet3'!$K$1,0),FALSE)&gt;=1,IFERROR(IF(VLOOKUP($H55,Sheet3!$A$1:'Sheet3'!$K$222,MATCH("Blue",Sheet3!$A$1:$K$1,0),FALSE)&gt;0,VLOOKUP($H55,Sheet3!$A$1:'Sheet3'!$K$222,MATCH("Blue",Sheet3!$A$1:$K$1,0),FALSE)*3,IF(VLOOKUP($H55,Sheet3!$A$1:'Sheet3'!$K$222,MATCH("Purple",Sheet3!$A$1:$K$1,0),FALSE)&gt;0,VLOOKUP($H55,Sheet3!$A$1:'Sheet3'!$K$222,MATCH("Purple",Sheet3!$A$1:$K$1,0),FALSE)*4,IF(VLOOKUP($H55,Sheet3!$A$1:'Sheet3'!$K$222,MATCH("Green",Sheet3!$A$1:$K$1,0),FALSE)&gt;0,VLOOKUP($H55,Sheet3!$A$1:'Sheet3'!$K$222,MATCH("Green",Sheet3!$A$1:$K$1,0),FALSE)*2,IF(VLOOKUP($H55,Sheet3!$A$1:'Sheet3'!$K$222,MATCH("White",Sheet3!$A$1:$K$1,0),FALSE)&gt;0,VLOOKUP($H55,Sheet3!$A$1:'Sheet3'!$K$222,MATCH("White",Sheet3!$A$1:$K$1,0),FALSE),IF(VLOOKUP($H55,Sheet3!$A$1:'Sheet3'!$K$222,MATCH("Yellow",Sheet3!$A$1:$K$1,0),FALSE)&gt;0,VLOOKUP($H55,Sheet3!$A$1:'Sheet3'!$K$222,MATCH("Yellow",Sheet3!$A$1:$K$1,0),FALSE)*5,0))))),0)/VLOOKUP($H55,Sheet3!$A$1:'Sheet3'!$K$222,MATCH("Challenge",Sheet3!$A$1:'Sheet3'!$K$1,0),FALSE),IFERROR(IF(VLOOKUP($H55,Sheet3!$A$1:'Sheet3'!$K$222,MATCH("Blue",Sheet3!$A$1:$K$1,0),FALSE)&gt;0,VLOOKUP($H55,Sheet3!$A$1:'Sheet3'!$K$222,MATCH("Blue",Sheet3!$A$1:$K$1,0),FALSE)*3,IF(VLOOKUP($H55,Sheet3!$A$1:'Sheet3'!$K$222,MATCH("Purple",Sheet3!$A$1:$K$1,0),FALSE)&gt;0,VLOOKUP($H55,Sheet3!$A$1:'Sheet3'!$K$222,MATCH("Purple",Sheet3!$A$1:$K$1,0),FALSE)*4,IF(VLOOKUP($H55,Sheet3!$A$1:'Sheet3'!$K$222,MATCH("Green",Sheet3!$A$1:$K$1,0),FALSE)&gt;0,VLOOKUP($H55,Sheet3!$A$1:'Sheet3'!$K$222,MATCH("Green",Sheet3!$A$1:$K$1,0),FALSE)*2,IF(VLOOKUP($H55,Sheet3!$A$1:'Sheet3'!$K$222,MATCH("White",Sheet3!$A$1:$K$1,0),FALSE)&gt;0,VLOOKUP($H55,Sheet3!$A$1:'Sheet3'!$K$222,MATCH("White",Sheet3!$A$1:$K$1,0),FALSE),IF(VLOOKUP($H55,Sheet3!$A$1:'Sheet3'!$K$222,MATCH("Yellow",Sheet3!$A$1:$K$1,0),FALSE)&gt;0,VLOOKUP($H55,Sheet3!$A$1:'Sheet3'!$K$222,MATCH("Yellow",Sheet3!$A$1:$K$1,0),FALSE)*5,0))))),0)),0)+IFERROR(IF(VLOOKUP($I55,Sheet3!$A$1:'Sheet3'!$K$222,MATCH("Challenge",Sheet3!$A$1:'Sheet3'!$K$1,0),FALSE)&gt;=1,IFERROR(IF(VLOOKUP($I55,Sheet3!$A$1:'Sheet3'!$K$222,MATCH("Blue",Sheet3!$A$1:$K$1,0),FALSE)&gt;0,VLOOKUP($I55,Sheet3!$A$1:'Sheet3'!$K$222,MATCH("Blue",Sheet3!$A$1:$K$1,0),FALSE)*3,IF(VLOOKUP($I55,Sheet3!$A$1:'Sheet3'!$K$222,MATCH("Purple",Sheet3!$A$1:$K$1,0),FALSE)&gt;0,VLOOKUP($I55,Sheet3!$A$1:'Sheet3'!$K$222,MATCH("Purple",Sheet3!$A$1:$K$1,0),FALSE)*4,IF(VLOOKUP($I55,Sheet3!$A$1:'Sheet3'!$K$222,MATCH("Green",Sheet3!$A$1:$K$1,0),FALSE)&gt;0,VLOOKUP($I55,Sheet3!$A$1:'Sheet3'!$K$222,MATCH("Green",Sheet3!$A$1:$K$1,0),FALSE)*2,IF(VLOOKUP($I55,Sheet3!$A$1:'Sheet3'!$K$222,MATCH("White",Sheet3!$A$1:$K$1,0),FALSE)&gt;0,VLOOKUP($I55,Sheet3!$A$1:'Sheet3'!$K$222,MATCH("White",Sheet3!$A$1:$K$1,0),FALSE),IF(VLOOKUP($I55,Sheet3!$A$1:'Sheet3'!$K$222,MATCH("Yellow",Sheet3!$A$1:$K$1,0),FALSE)&gt;0,VLOOKUP($I55,Sheet3!$A$1:'Sheet3'!$K$222,MATCH("Yellow",Sheet3!$A$1:$K$1,0),FALSE)*5,0))))),0)/VLOOKUP($I55,Sheet3!$A$1:'Sheet3'!$K$222,MATCH("Challenge",Sheet3!$A$1:'Sheet3'!$K$1,0),FALSE),IFERROR(IF(VLOOKUP($I55,Sheet3!$A$1:'Sheet3'!$K$222,MATCH("Blue",Sheet3!$A$1:$K$1,0),FALSE)&gt;0,VLOOKUP($I55,Sheet3!$A$1:'Sheet3'!$K$222,MATCH("Blue",Sheet3!$A$1:$K$1,0),FALSE)*3,IF(VLOOKUP($I55,Sheet3!$A$1:'Sheet3'!$K$222,MATCH("Purple",Sheet3!$A$1:$K$1,0),FALSE)&gt;0,VLOOKUP($I55,Sheet3!$A$1:'Sheet3'!$K$222,MATCH("Purple",Sheet3!$A$1:$K$1,0),FALSE)*4,IF(VLOOKUP($I55,Sheet3!$A$1:'Sheet3'!$K$222,MATCH("Green",Sheet3!$A$1:$K$1,0),FALSE)&gt;0,VLOOKUP($I55,Sheet3!$A$1:'Sheet3'!$K$222,MATCH("Green",Sheet3!$A$1:$K$1,0),FALSE)*2,IF(VLOOKUP($I55,Sheet3!$A$1:'Sheet3'!$K$222,MATCH("White",Sheet3!$A$1:$K$1,0),FALSE)&gt;0,VLOOKUP($I55,Sheet3!$A$1:'Sheet3'!$K$222,MATCH("White",Sheet3!$A$1:$K$1,0),FALSE),IF(VLOOKUP($I55,Sheet3!$A$1:'Sheet3'!$K$222,MATCH("Yellow",Sheet3!$A$1:$K$1,0),FALSE)&gt;0,VLOOKUP($I55,Sheet3!$A$1:'Sheet3'!$K$222,MATCH("Yellow",Sheet3!$A$1:$K$1,0),FALSE)*5,0))))),0)),0)</f>
        <v>0</v>
      </c>
      <c r="AE55">
        <f>IFERROR(IF(VLOOKUP($J55,Sheet3!$A$1:'Sheet3'!$K$222,MATCH("Challenge",Sheet3!$A$1:'Sheet3'!$K$1,0),FALSE)&gt;=1,IFERROR(IF(VLOOKUP($J55,Sheet3!$A$1:'Sheet3'!$K$222,MATCH("Blue",Sheet3!$A$1:$K$1,0),FALSE)&gt;0,VLOOKUP($J55,Sheet3!$A$1:'Sheet3'!$K$222,MATCH("Blue",Sheet3!$A$1:$K$1,0),FALSE)*3,IF(VLOOKUP($J55,Sheet3!$A$1:'Sheet3'!$K$222,MATCH("Purple",Sheet3!$A$1:$K$1,0),FALSE)&gt;0,VLOOKUP($J55,Sheet3!$A$1:'Sheet3'!$K$222,MATCH("Purple",Sheet3!$A$1:$K$1,0),FALSE)*4,IF(VLOOKUP($J55,Sheet3!$A$1:'Sheet3'!$K$222,MATCH("Green",Sheet3!$A$1:$K$1,0),FALSE)&gt;0,VLOOKUP($J55,Sheet3!$A$1:'Sheet3'!$K$222,MATCH("Green",Sheet3!$A$1:$K$1,0),FALSE)*2,IF(VLOOKUP($J55,Sheet3!$A$1:'Sheet3'!$K$222,MATCH("White",Sheet3!$A$1:$K$1,0),FALSE)&gt;0,VLOOKUP($J55,Sheet3!$A$1:'Sheet3'!$K$222,MATCH("White",Sheet3!$A$1:$K$1,0),FALSE),IF(VLOOKUP($J55,Sheet3!$A$1:'Sheet3'!$K$222,MATCH("Yellow",Sheet3!$A$1:$K$1,0),FALSE)&gt;0,VLOOKUP($J55,Sheet3!$A$1:'Sheet3'!$K$222,MATCH("Yellow",Sheet3!$A$1:$K$1,0),FALSE)*5,0))))),0)/VLOOKUP($J55,Sheet3!$A$1:'Sheet3'!$K$222,MATCH("Challenge",Sheet3!$A$1:'Sheet3'!$K$1,0),FALSE),IFERROR(IF(VLOOKUP($J55,Sheet3!$A$1:'Sheet3'!$K$222,MATCH("Blue",Sheet3!$A$1:$K$1,0),FALSE)&gt;0,VLOOKUP($J55,Sheet3!$A$1:'Sheet3'!$K$222,MATCH("Blue",Sheet3!$A$1:$K$1,0),FALSE)*3,IF(VLOOKUP($J55,Sheet3!$A$1:'Sheet3'!$K$222,MATCH("Purple",Sheet3!$A$1:$K$1,0),FALSE)&gt;0,VLOOKUP($J55,Sheet3!$A$1:'Sheet3'!$K$222,MATCH("Purple",Sheet3!$A$1:$K$1,0),FALSE)*4,IF(VLOOKUP($J55,Sheet3!$A$1:'Sheet3'!$K$222,MATCH("Green",Sheet3!$A$1:$K$1,0),FALSE)&gt;0,VLOOKUP($J55,Sheet3!$A$1:'Sheet3'!$K$222,MATCH("Green",Sheet3!$A$1:$K$1,0),FALSE)*2,IF(VLOOKUP($J55,Sheet3!$A$1:'Sheet3'!$K$222,MATCH("White",Sheet3!$A$1:$K$1,0),FALSE)&gt;0,VLOOKUP($J55,Sheet3!$A$1:'Sheet3'!$K$222,MATCH("White",Sheet3!$A$1:$K$1,0),FALSE),IF(VLOOKUP($J55,Sheet3!$A$1:'Sheet3'!$K$222,MATCH("Yellow",Sheet3!$A$1:$K$1,0),FALSE)&gt;0,VLOOKUP($J55,Sheet3!$A$1:'Sheet3'!$K$222,MATCH("Yellow",Sheet3!$A$1:$K$1,0),FALSE)*5,0))))),0)),0)+IFERROR(IF(VLOOKUP($K55,Sheet3!$A$1:'Sheet3'!$K$222,MATCH("Challenge",Sheet3!$A$1:'Sheet3'!$K$1,0),FALSE)&gt;=1,IFERROR(IF(VLOOKUP($K55,Sheet3!$A$1:'Sheet3'!$K$222,MATCH("Blue",Sheet3!$A$1:$K$1,0),FALSE)&gt;0,VLOOKUP($K55,Sheet3!$A$1:'Sheet3'!$K$222,MATCH("Blue",Sheet3!$A$1:$K$1,0),FALSE)*3,IF(VLOOKUP($K55,Sheet3!$A$1:'Sheet3'!$K$222,MATCH("Purple",Sheet3!$A$1:$K$1,0),FALSE)&gt;0,VLOOKUP($K55,Sheet3!$A$1:'Sheet3'!$K$222,MATCH("Purple",Sheet3!$A$1:$K$1,0),FALSE)*4,IF(VLOOKUP($K55,Sheet3!$A$1:'Sheet3'!$K$222,MATCH("Green",Sheet3!$A$1:$K$1,0),FALSE)&gt;0,VLOOKUP($K55,Sheet3!$A$1:'Sheet3'!$K$222,MATCH("Green",Sheet3!$A$1:$K$1,0),FALSE)*2,IF(VLOOKUP($K55,Sheet3!$A$1:'Sheet3'!$K$222,MATCH("White",Sheet3!$A$1:$K$1,0),FALSE)&gt;0,VLOOKUP($K55,Sheet3!$A$1:'Sheet3'!$K$222,MATCH("White",Sheet3!$A$1:$K$1,0),FALSE),IF(VLOOKUP($K55,Sheet3!$A$1:'Sheet3'!$K$222,MATCH("Yellow",Sheet3!$A$1:$K$1,0),FALSE)&gt;0,VLOOKUP($K55,Sheet3!$A$1:'Sheet3'!$K$222,MATCH("Yellow",Sheet3!$A$1:$K$1,0),FALSE)*5,0))))),0)/VLOOKUP($K55,Sheet3!$A$1:'Sheet3'!$K$222,MATCH("Challenge",Sheet3!$A$1:'Sheet3'!$K$1,0),FALSE),IFERROR(IF(VLOOKUP($K55,Sheet3!$A$1:'Sheet3'!$K$222,MATCH("Blue",Sheet3!$A$1:$K$1,0),FALSE)&gt;0,VLOOKUP($K55,Sheet3!$A$1:'Sheet3'!$K$222,MATCH("Blue",Sheet3!$A$1:$K$1,0),FALSE)*3,IF(VLOOKUP($K55,Sheet3!$A$1:'Sheet3'!$K$222,MATCH("Purple",Sheet3!$A$1:$K$1,0),FALSE)&gt;0,VLOOKUP($K55,Sheet3!$A$1:'Sheet3'!$K$222,MATCH("Purple",Sheet3!$A$1:$K$1,0),FALSE)*4,IF(VLOOKUP($K55,Sheet3!$A$1:'Sheet3'!$K$222,MATCH("Green",Sheet3!$A$1:$K$1,0),FALSE)&gt;0,VLOOKUP($K55,Sheet3!$A$1:'Sheet3'!$K$222,MATCH("Green",Sheet3!$A$1:$K$1,0),FALSE)*2,IF(VLOOKUP($K55,Sheet3!$A$1:'Sheet3'!$K$222,MATCH("White",Sheet3!$A$1:$K$1,0),FALSE)&gt;0,VLOOKUP($K55,Sheet3!$A$1:'Sheet3'!$K$222,MATCH("White",Sheet3!$A$1:$K$1,0),FALSE),IF(VLOOKUP($K55,Sheet3!$A$1:'Sheet3'!$K$222,MATCH("Yellow",Sheet3!$A$1:$K$1,0),FALSE)&gt;0,VLOOKUP($K55,Sheet3!$A$1:'Sheet3'!$K$222,MATCH("Yellow",Sheet3!$A$1:$K$1,0),FALSE)*5,0))))),0)),0)</f>
        <v>0</v>
      </c>
      <c r="AF55">
        <f>IFERROR(IF(VLOOKUP($L55,Sheet3!$A$1:'Sheet3'!$K$222,MATCH("Challenge",Sheet3!$A$1:'Sheet3'!$K$1,0),FALSE)&gt;=1,IFERROR(IF(VLOOKUP($L55,Sheet3!$A$1:'Sheet3'!$K$222,MATCH("Blue",Sheet3!$A$1:$K$1,0),FALSE)&gt;0,VLOOKUP($L55,Sheet3!$A$1:'Sheet3'!$K$222,MATCH("Blue",Sheet3!$A$1:$K$1,0),FALSE)*3,IF(VLOOKUP($L55,Sheet3!$A$1:'Sheet3'!$K$222,MATCH("Purple",Sheet3!$A$1:$K$1,0),FALSE)&gt;0,VLOOKUP($L55,Sheet3!$A$1:'Sheet3'!$K$222,MATCH("Purple",Sheet3!$A$1:$K$1,0),FALSE)*4,IF(VLOOKUP($L55,Sheet3!$A$1:'Sheet3'!$K$222,MATCH("Green",Sheet3!$A$1:$K$1,0),FALSE)&gt;0,VLOOKUP($L55,Sheet3!$A$1:'Sheet3'!$K$222,MATCH("Green",Sheet3!$A$1:$K$1,0),FALSE)*2,IF(VLOOKUP($L55,Sheet3!$A$1:'Sheet3'!$K$222,MATCH("White",Sheet3!$A$1:$K$1,0),FALSE)&gt;0,VLOOKUP($L55,Sheet3!$A$1:'Sheet3'!$K$222,MATCH("White",Sheet3!$A$1:$K$1,0),FALSE),IF(VLOOKUP($L55,Sheet3!$A$1:'Sheet3'!$K$222,MATCH("Yellow",Sheet3!$A$1:$K$1,0),FALSE)&gt;0,VLOOKUP($L55,Sheet3!$A$1:'Sheet3'!$K$222,MATCH("Yellow",Sheet3!$A$1:$K$1,0),FALSE)*5,0))))),0)/VLOOKUP($L55,Sheet3!$A$1:'Sheet3'!$K$222,MATCH("Challenge",Sheet3!$A$1:'Sheet3'!$K$1,0),FALSE),IFERROR(IF(VLOOKUP($L55,Sheet3!$A$1:'Sheet3'!$K$222,MATCH("Blue",Sheet3!$A$1:$K$1,0),FALSE)&gt;0,VLOOKUP($L55,Sheet3!$A$1:'Sheet3'!$K$222,MATCH("Blue",Sheet3!$A$1:$K$1,0),FALSE)*3,IF(VLOOKUP($L55,Sheet3!$A$1:'Sheet3'!$K$222,MATCH("Purple",Sheet3!$A$1:$K$1,0),FALSE)&gt;0,VLOOKUP($L55,Sheet3!$A$1:'Sheet3'!$K$222,MATCH("Purple",Sheet3!$A$1:$K$1,0),FALSE)*4,IF(VLOOKUP($L55,Sheet3!$A$1:'Sheet3'!$K$222,MATCH("Green",Sheet3!$A$1:$K$1,0),FALSE)&gt;0,VLOOKUP($L55,Sheet3!$A$1:'Sheet3'!$K$222,MATCH("Green",Sheet3!$A$1:$K$1,0),FALSE)*2,IF(VLOOKUP($L55,Sheet3!$A$1:'Sheet3'!$K$222,MATCH("White",Sheet3!$A$1:$K$1,0),FALSE)&gt;0,VLOOKUP($L55,Sheet3!$A$1:'Sheet3'!$K$222,MATCH("White",Sheet3!$A$1:$K$1,0),FALSE),IF(VLOOKUP($L55,Sheet3!$A$1:'Sheet3'!$K$222,MATCH("Yellow",Sheet3!$A$1:$K$1,0),FALSE)&gt;0,VLOOKUP($L55,Sheet3!$A$1:'Sheet3'!$K$222,MATCH("Yellow",Sheet3!$A$1:$K$1,0),FALSE)*5,0))))),0)),0)+IFERROR(IF(VLOOKUP($M55,Sheet3!$A$1:'Sheet3'!$K$222,MATCH("Challenge",Sheet3!$A$1:'Sheet3'!$K$1,0),FALSE)&gt;=1,IFERROR(IF(VLOOKUP($M55,Sheet3!$A$1:'Sheet3'!$K$222,MATCH("Blue",Sheet3!$A$1:$K$1,0),FALSE)&gt;0,VLOOKUP($M55,Sheet3!$A$1:'Sheet3'!$K$222,MATCH("Blue",Sheet3!$A$1:$K$1,0),FALSE)*3,IF(VLOOKUP($M55,Sheet3!$A$1:'Sheet3'!$K$222,MATCH("Purple",Sheet3!$A$1:$K$1,0),FALSE)&gt;0,VLOOKUP($M55,Sheet3!$A$1:'Sheet3'!$K$222,MATCH("Purple",Sheet3!$A$1:$K$1,0),FALSE)*4,IF(VLOOKUP($M55,Sheet3!$A$1:'Sheet3'!$K$222,MATCH("Green",Sheet3!$A$1:$K$1,0),FALSE)&gt;0,VLOOKUP($M55,Sheet3!$A$1:'Sheet3'!$K$222,MATCH("Green",Sheet3!$A$1:$K$1,0),FALSE)*2,IF(VLOOKUP($M55,Sheet3!$A$1:'Sheet3'!$K$222,MATCH("White",Sheet3!$A$1:$K$1,0),FALSE)&gt;0,VLOOKUP($M55,Sheet3!$A$1:'Sheet3'!$K$222,MATCH("White",Sheet3!$A$1:$K$1,0),FALSE),IF(VLOOKUP($M55,Sheet3!$A$1:'Sheet3'!$K$222,MATCH("Yellow",Sheet3!$A$1:$K$1,0),FALSE)&gt;0,VLOOKUP($M55,Sheet3!$A$1:'Sheet3'!$K$222,MATCH("Yellow",Sheet3!$A$1:$K$1,0),FALSE)*5,0))))),0)/VLOOKUP($M55,Sheet3!$A$1:'Sheet3'!$K$222,MATCH("Challenge",Sheet3!$A$1:'Sheet3'!$K$1,0),FALSE),IFERROR(IF(VLOOKUP($M55,Sheet3!$A$1:'Sheet3'!$K$222,MATCH("Blue",Sheet3!$A$1:$K$1,0),FALSE)&gt;0,VLOOKUP($M55,Sheet3!$A$1:'Sheet3'!$K$222,MATCH("Blue",Sheet3!$A$1:$K$1,0),FALSE)*3,IF(VLOOKUP($M55,Sheet3!$A$1:'Sheet3'!$K$222,MATCH("Purple",Sheet3!$A$1:$K$1,0),FALSE)&gt;0,VLOOKUP($M55,Sheet3!$A$1:'Sheet3'!$K$222,MATCH("Purple",Sheet3!$A$1:$K$1,0),FALSE)*4,IF(VLOOKUP($M55,Sheet3!$A$1:'Sheet3'!$K$222,MATCH("Green",Sheet3!$A$1:$K$1,0),FALSE)&gt;0,VLOOKUP($M55,Sheet3!$A$1:'Sheet3'!$K$222,MATCH("Green",Sheet3!$A$1:$K$1,0),FALSE)*2,IF(VLOOKUP($M55,Sheet3!$A$1:'Sheet3'!$K$222,MATCH("White",Sheet3!$A$1:$K$1,0),FALSE)&gt;0,VLOOKUP($M55,Sheet3!$A$1:'Sheet3'!$K$222,MATCH("White",Sheet3!$A$1:$K$1,0),FALSE),IF(VLOOKUP($M55,Sheet3!$A$1:'Sheet3'!$K$222,MATCH("Yellow",Sheet3!$A$1:$K$1,0),FALSE)&gt;0,VLOOKUP($M55,Sheet3!$A$1:'Sheet3'!$K$222,MATCH("Yellow",Sheet3!$A$1:$K$1,0),FALSE)*5,0))))),0)),0)</f>
        <v>0</v>
      </c>
      <c r="AG55">
        <f>IFERROR(IF(VLOOKUP($N55,Sheet3!$A$1:'Sheet3'!$K$222,MATCH("Challenge",Sheet3!$A$1:'Sheet3'!$K$1,0),FALSE)&gt;=1,IFERROR(IF(VLOOKUP($N55,Sheet3!$A$1:'Sheet3'!$K$222,MATCH("Blue",Sheet3!$A$1:$K$1,0),FALSE)&gt;0,VLOOKUP($N55,Sheet3!$A$1:'Sheet3'!$K$222,MATCH("Blue",Sheet3!$A$1:$K$1,0),FALSE)*3,IF(VLOOKUP($N55,Sheet3!$A$1:'Sheet3'!$K$222,MATCH("Purple",Sheet3!$A$1:$K$1,0),FALSE)&gt;0,VLOOKUP($N55,Sheet3!$A$1:'Sheet3'!$K$222,MATCH("Purple",Sheet3!$A$1:$K$1,0),FALSE)*4,IF(VLOOKUP($N55,Sheet3!$A$1:'Sheet3'!$K$222,MATCH("Green",Sheet3!$A$1:$K$1,0),FALSE)&gt;0,VLOOKUP($N55,Sheet3!$A$1:'Sheet3'!$K$222,MATCH("Green",Sheet3!$A$1:$K$1,0),FALSE)*2,IF(VLOOKUP($N55,Sheet3!$A$1:'Sheet3'!$K$222,MATCH("White",Sheet3!$A$1:$K$1,0),FALSE)&gt;0,VLOOKUP($N55,Sheet3!$A$1:'Sheet3'!$K$222,MATCH("White",Sheet3!$A$1:$K$1,0),FALSE),IF(VLOOKUP($N55,Sheet3!$A$1:'Sheet3'!$K$222,MATCH("Yellow",Sheet3!$A$1:$K$1,0),FALSE)&gt;0,VLOOKUP($N55,Sheet3!$A$1:'Sheet3'!$K$222,MATCH("Yellow",Sheet3!$A$1:$K$1,0),FALSE)*5,0))))),0)/VLOOKUP($N55,Sheet3!$A$1:'Sheet3'!$K$222,MATCH("Challenge",Sheet3!$A$1:'Sheet3'!$K$1,0),FALSE),IFERROR(IF(VLOOKUP($N55,Sheet3!$A$1:'Sheet3'!$K$222,MATCH("Blue",Sheet3!$A$1:$K$1,0),FALSE)&gt;0,VLOOKUP($N55,Sheet3!$A$1:'Sheet3'!$K$222,MATCH("Blue",Sheet3!$A$1:$K$1,0),FALSE)*3,IF(VLOOKUP($N55,Sheet3!$A$1:'Sheet3'!$K$222,MATCH("Purple",Sheet3!$A$1:$K$1,0),FALSE)&gt;0,VLOOKUP($N55,Sheet3!$A$1:'Sheet3'!$K$222,MATCH("Purple",Sheet3!$A$1:$K$1,0),FALSE)*4,IF(VLOOKUP($N55,Sheet3!$A$1:'Sheet3'!$K$222,MATCH("Green",Sheet3!$A$1:$K$1,0),FALSE)&gt;0,VLOOKUP($N55,Sheet3!$A$1:'Sheet3'!$K$222,MATCH("Green",Sheet3!$A$1:$K$1,0),FALSE)*2,IF(VLOOKUP($N55,Sheet3!$A$1:'Sheet3'!$K$222,MATCH("White",Sheet3!$A$1:$K$1,0),FALSE)&gt;0,VLOOKUP($N55,Sheet3!$A$1:'Sheet3'!$K$222,MATCH("White",Sheet3!$A$1:$K$1,0),FALSE),IF(VLOOKUP($N55,Sheet3!$A$1:'Sheet3'!$K$222,MATCH("Yellow",Sheet3!$A$1:$K$1,0),FALSE)&gt;0,VLOOKUP($N55,Sheet3!$A$1:'Sheet3'!$K$222,MATCH("Yellow",Sheet3!$A$1:$K$1,0),FALSE)*5,0))))),0)),0)+IFERROR(IF(VLOOKUP($O55,Sheet3!$A$1:'Sheet3'!$K$222,MATCH("Challenge",Sheet3!$A$1:'Sheet3'!$K$1,0),FALSE)&gt;=1,IFERROR(IF(VLOOKUP($O55,Sheet3!$A$1:'Sheet3'!$K$222,MATCH("Blue",Sheet3!$A$1:$K$1,0),FALSE)&gt;0,VLOOKUP($O55,Sheet3!$A$1:'Sheet3'!$K$222,MATCH("Blue",Sheet3!$A$1:$K$1,0),FALSE)*3,IF(VLOOKUP($O55,Sheet3!$A$1:'Sheet3'!$K$222,MATCH("Purple",Sheet3!$A$1:$K$1,0),FALSE)&gt;0,VLOOKUP($O55,Sheet3!$A$1:'Sheet3'!$K$222,MATCH("Purple",Sheet3!$A$1:$K$1,0),FALSE)*4,IF(VLOOKUP($O55,Sheet3!$A$1:'Sheet3'!$K$222,MATCH("Green",Sheet3!$A$1:$K$1,0),FALSE)&gt;0,VLOOKUP($O55,Sheet3!$A$1:'Sheet3'!$K$222,MATCH("Green",Sheet3!$A$1:$K$1,0),FALSE)*2,IF(VLOOKUP($O55,Sheet3!$A$1:'Sheet3'!$K$222,MATCH("White",Sheet3!$A$1:$K$1,0),FALSE)&gt;0,VLOOKUP($O55,Sheet3!$A$1:'Sheet3'!$K$222,MATCH("White",Sheet3!$A$1:$K$1,0),FALSE),IF(VLOOKUP($O55,Sheet3!$A$1:'Sheet3'!$K$222,MATCH("Yellow",Sheet3!$A$1:$K$1,0),FALSE)&gt;0,VLOOKUP($O55,Sheet3!$A$1:'Sheet3'!$K$222,MATCH("Yellow",Sheet3!$A$1:$K$1,0),FALSE)*5,0))))),0)/VLOOKUP($O55,Sheet3!$A$1:'Sheet3'!$K$222,MATCH("Challenge",Sheet3!$A$1:'Sheet3'!$K$1,0),FALSE),IFERROR(IF(VLOOKUP($O55,Sheet3!$A$1:'Sheet3'!$K$222,MATCH("Blue",Sheet3!$A$1:$K$1,0),FALSE)&gt;0,VLOOKUP($O55,Sheet3!$A$1:'Sheet3'!$K$222,MATCH("Blue",Sheet3!$A$1:$K$1,0),FALSE)*3,IF(VLOOKUP($O55,Sheet3!$A$1:'Sheet3'!$K$222,MATCH("Purple",Sheet3!$A$1:$K$1,0),FALSE)&gt;0,VLOOKUP($O55,Sheet3!$A$1:'Sheet3'!$K$222,MATCH("Purple",Sheet3!$A$1:$K$1,0),FALSE)*4,IF(VLOOKUP($O55,Sheet3!$A$1:'Sheet3'!$K$222,MATCH("Green",Sheet3!$A$1:$K$1,0),FALSE)&gt;0,VLOOKUP($O55,Sheet3!$A$1:'Sheet3'!$K$222,MATCH("Green",Sheet3!$A$1:$K$1,0),FALSE)*2,IF(VLOOKUP($O55,Sheet3!$A$1:'Sheet3'!$K$222,MATCH("White",Sheet3!$A$1:$K$1,0),FALSE)&gt;0,VLOOKUP($O55,Sheet3!$A$1:'Sheet3'!$K$222,MATCH("White",Sheet3!$A$1:$K$1,0),FALSE),IF(VLOOKUP($O55,Sheet3!$A$1:'Sheet3'!$K$222,MATCH("Yellow",Sheet3!$A$1:$K$1,0),FALSE)&gt;0,VLOOKUP($O55,Sheet3!$A$1:'Sheet3'!$K$222,MATCH("Yellow",Sheet3!$A$1:$K$1,0),FALSE)*5,0))))),0)),0)</f>
        <v>0</v>
      </c>
      <c r="AH55">
        <f>VLOOKUP($D55,Sheet3!$A$1:'Sheet3'!$K$222,4,FALSE)</f>
        <v>0</v>
      </c>
      <c r="AI55">
        <f>VLOOKUP($D55,Sheet3!$A$1:'Sheet3'!$K$222,5,FALSE)</f>
        <v>0</v>
      </c>
    </row>
    <row r="56" spans="1:35" x14ac:dyDescent="0.25">
      <c r="A56" t="s">
        <v>38</v>
      </c>
      <c r="B56">
        <f>INDEX('Ingredients(Full)'!$A$1:$AA$180,MATCH(Score!$A56,'Ingredients(Full)'!$A$1:$A$180,0),MATCH(Score!B$1,'Ingredients(Full)'!$A$1:$AA$1,0))</f>
        <v>1</v>
      </c>
      <c r="C56">
        <f t="shared" si="1"/>
        <v>133.33333333333334</v>
      </c>
      <c r="D56" t="str">
        <f>IF(D$1&lt;=$B56,INDEX('Ingredients(Full)'!$A$1:$AA$180,MATCH(Score!$A56,'Ingredients(Full)'!$A$1:$A$180,0),MATCH(Score!D$1,'Ingredients(Full)'!$A$1:$AA$1,0)),"")</f>
        <v>Mk 3 Carbanti Sensor Array Salvage</v>
      </c>
      <c r="E56" t="str">
        <f>IF(E$1&lt;=$B56,INDEX('Ingredients(Full)'!$A$1:$AA$140,MATCH(Score!$A56,'Ingredients(Full)'!$A$1:$A$140,0),MATCH(Score!E$1,'Ingredients(Full)'!$A$1:$AA$1,0)),"")</f>
        <v/>
      </c>
      <c r="F56" t="str">
        <f>IF(F$1&lt;=$B56,INDEX('Ingredients(Full)'!$A$1:$AA$140,MATCH(Score!$A56,'Ingredients(Full)'!$A$1:$A$140,0),MATCH(Score!F$1,'Ingredients(Full)'!$A$1:$AA$1,0)),"")</f>
        <v/>
      </c>
      <c r="G56" t="str">
        <f>IF(G$1&lt;=$B56,INDEX('Ingredients(Full)'!$A$1:$AA$140,MATCH(Score!$A56,'Ingredients(Full)'!$A$1:$A$140,0),MATCH(Score!G$1,'Ingredients(Full)'!$A$1:$AA$1,0)),"")</f>
        <v/>
      </c>
      <c r="H56" t="str">
        <f>IF(H$1&lt;=$B56,INDEX('Ingredients(Full)'!$A$1:$AA$140,MATCH(Score!$A56,'Ingredients(Full)'!$A$1:$A$140,0),MATCH(Score!H$1,'Ingredients(Full)'!$A$1:$AA$1,0)),"")</f>
        <v/>
      </c>
      <c r="I56" t="str">
        <f>IF(I$1&lt;=$B56,INDEX('Ingredients(Full)'!$A$1:$AA$140,MATCH(Score!$A56,'Ingredients(Full)'!$A$1:$A$140,0),MATCH(Score!I$1,'Ingredients(Full)'!$A$1:$AA$1,0)),"")</f>
        <v/>
      </c>
      <c r="J56" t="str">
        <f>IF(J$1&lt;=$B56,INDEX('Ingredients(Full)'!$A$1:$AA$140,MATCH(Score!$A56,'Ingredients(Full)'!$A$1:$A$140,0),MATCH(Score!J$1,'Ingredients(Full)'!$A$1:$AA$1,0)),"")</f>
        <v/>
      </c>
      <c r="K56" t="str">
        <f>IF(K$1&lt;=$B56,INDEX('Ingredients(Full)'!$A$1:$AA$140,MATCH(Score!$A56,'Ingredients(Full)'!$A$1:$A$140,0),MATCH(Score!K$1,'Ingredients(Full)'!$A$1:$AA$1,0)),"")</f>
        <v/>
      </c>
      <c r="L56" t="str">
        <f>IF(L$1&lt;=$B56,INDEX('Ingredients(Full)'!$A$1:$AA$140,MATCH(Score!$A56,'Ingredients(Full)'!$A$1:$A$140,0),MATCH(Score!L$1,'Ingredients(Full)'!$A$1:$AA$1,0)),"")</f>
        <v/>
      </c>
      <c r="M56" t="str">
        <f>IF(M$1&lt;=$B56,INDEX('Ingredients(Full)'!$A$1:$AA$140,MATCH(Score!$A56,'Ingredients(Full)'!$A$1:$A$140,0),MATCH(Score!M$1,'Ingredients(Full)'!$A$1:$AA$1,0)),"")</f>
        <v/>
      </c>
      <c r="N56" t="str">
        <f>IF(N$1&lt;=$B56,INDEX('Ingredients(Full)'!$A$1:$AA$140,MATCH(Score!$A56,'Ingredients(Full)'!$A$1:$A$140,0),MATCH(Score!N$1,'Ingredients(Full)'!$A$1:$AA$1,0)),"")</f>
        <v/>
      </c>
      <c r="O56" t="str">
        <f>IF(O$1&lt;=$B56,INDEX('Ingredients(Full)'!$A$1:$AA$140,MATCH(Score!$A56,'Ingredients(Full)'!$A$1:$A$140,0),MATCH(Score!O$1,'Ingredients(Full)'!$A$1:$AA$1,0)),"")</f>
        <v/>
      </c>
      <c r="P56">
        <f>IF(VALUE(RIGHT(P$1,LEN(P$1)-1))&lt;=$B56,INDEX('Ingredients(Full)'!$A$1:$AA$140,MATCH(Score!$A56,'Ingredients(Full)'!$A$1:$A$140,0),MATCH(Score!P$1,'Ingredients(Full)'!$A$1:$AA$1,0)),"")</f>
        <v>50</v>
      </c>
      <c r="Q56" t="str">
        <f>IF(VALUE(RIGHT(Q$1,LEN(Q$1)-1))&lt;=$B56,INDEX('Ingredients(Full)'!$A$1:$AA$140,MATCH(Score!$A56,'Ingredients(Full)'!$A$1:$A$140,0),MATCH(Score!Q$1,'Ingredients(Full)'!$A$1:$AA$1,0)),"")</f>
        <v/>
      </c>
      <c r="R56" t="str">
        <f>IF(VALUE(RIGHT(R$1,LEN(R$1)-1))&lt;=$B56,INDEX('Ingredients(Full)'!$A$1:$AA$140,MATCH(Score!$A56,'Ingredients(Full)'!$A$1:$A$140,0),MATCH(Score!R$1,'Ingredients(Full)'!$A$1:$AA$1,0)),"")</f>
        <v/>
      </c>
      <c r="S56" t="str">
        <f>IF(VALUE(RIGHT(S$1,LEN(S$1)-1))&lt;=$B56,INDEX('Ingredients(Full)'!$A$1:$AA$140,MATCH(Score!$A56,'Ingredients(Full)'!$A$1:$A$140,0),MATCH(Score!S$1,'Ingredients(Full)'!$A$1:$AA$1,0)),"")</f>
        <v/>
      </c>
      <c r="T56" t="str">
        <f>IF(VALUE(RIGHT(T$1,LEN(T$1)-1))&lt;=$B56,INDEX('Ingredients(Full)'!$A$1:$AA$140,MATCH(Score!$A56,'Ingredients(Full)'!$A$1:$A$140,0),MATCH(Score!T$1,'Ingredients(Full)'!$A$1:$AA$1,0)),"")</f>
        <v/>
      </c>
      <c r="U56" t="str">
        <f>IF(VALUE(RIGHT(U$1,LEN(U$1)-1))&lt;=$B56,INDEX('Ingredients(Full)'!$A$1:$AA$140,MATCH(Score!$A56,'Ingredients(Full)'!$A$1:$A$140,0),MATCH(Score!U$1,'Ingredients(Full)'!$A$1:$AA$1,0)),"")</f>
        <v/>
      </c>
      <c r="V56" t="str">
        <f>IF(VALUE(RIGHT(V$1,LEN(V$1)-1))&lt;=$B56,INDEX('Ingredients(Full)'!$A$1:$AA$140,MATCH(Score!$A56,'Ingredients(Full)'!$A$1:$A$140,0),MATCH(Score!V$1,'Ingredients(Full)'!$A$1:$AA$1,0)),"")</f>
        <v/>
      </c>
      <c r="W56" t="str">
        <f>IF(VALUE(RIGHT(W$1,LEN(W$1)-1))&lt;=$B56,INDEX('Ingredients(Full)'!$A$1:$AA$140,MATCH(Score!$A56,'Ingredients(Full)'!$A$1:$A$140,0),MATCH(Score!W$1,'Ingredients(Full)'!$A$1:$AA$1,0)),"")</f>
        <v/>
      </c>
      <c r="X56" t="str">
        <f>IF(VALUE(RIGHT(X$1,LEN(X$1)-1))&lt;=$B56,INDEX('Ingredients(Full)'!$A$1:$AA$140,MATCH(Score!$A56,'Ingredients(Full)'!$A$1:$A$140,0),MATCH(Score!X$1,'Ingredients(Full)'!$A$1:$AA$1,0)),"")</f>
        <v/>
      </c>
      <c r="Y56" t="str">
        <f>IF(VALUE(RIGHT(Y$1,LEN(Y$1)-1))&lt;=$B56,INDEX('Ingredients(Full)'!$A$1:$AA$140,MATCH(Score!$A56,'Ingredients(Full)'!$A$1:$A$140,0),MATCH(Score!Y$1,'Ingredients(Full)'!$A$1:$AA$1,0)),"")</f>
        <v/>
      </c>
      <c r="Z56" t="str">
        <f>IF(VALUE(RIGHT(Z$1,LEN(Z$1)-1))&lt;=$B56,INDEX('Ingredients(Full)'!$A$1:$AA$140,MATCH(Score!$A56,'Ingredients(Full)'!$A$1:$A$140,0),MATCH(Score!Z$1,'Ingredients(Full)'!$A$1:$AA$1,0)),"")</f>
        <v/>
      </c>
      <c r="AA56" t="str">
        <f>IF(VALUE(RIGHT(AA$1,LEN(AA$1)-1))&lt;=$B56,INDEX('Ingredients(Full)'!$A$1:$AA$140,MATCH(Score!$A56,'Ingredients(Full)'!$A$1:$A$140,0),MATCH(Score!AA$1,'Ingredients(Full)'!$A$1:$AA$1,0)),"")</f>
        <v/>
      </c>
      <c r="AB56">
        <f>IFERROR(IF(VLOOKUP($D56,Sheet3!$A$1:'Sheet3'!$K$222,MATCH("Challenge",Sheet3!$A$1:'Sheet3'!$K$1,0),FALSE)&gt;=1,IFERROR(IF(VLOOKUP($D56,Sheet3!$A$1:'Sheet3'!$K$222,MATCH("Blue",Sheet3!$A$1:$K$1,0),FALSE)&gt;0,VLOOKUP($D56,Sheet3!$A$1:'Sheet3'!$K$222,MATCH("Blue",Sheet3!$A$1:$K$1,0),FALSE)*3,IF(VLOOKUP($D56,Sheet3!$A$1:'Sheet3'!$K$222,MATCH("Purple",Sheet3!$A$1:$K$1,0),FALSE)&gt;0,VLOOKUP($D56,Sheet3!$A$1:'Sheet3'!$K$222,MATCH("Purple",Sheet3!$A$1:$K$1,0),FALSE)*4,IF(VLOOKUP($D56,Sheet3!$A$1:'Sheet3'!$K$222,MATCH("Green",Sheet3!$A$1:$K$1,0),FALSE)&gt;0,VLOOKUP($D56,Sheet3!$A$1:'Sheet3'!$K$222,MATCH("Green",Sheet3!$A$1:$K$1,0),FALSE)*2,IF(VLOOKUP($D56,Sheet3!$A$1:'Sheet3'!$K$222,MATCH("White",Sheet3!$A$1:$K$1,0),FALSE)&gt;0,VLOOKUP($D56,Sheet3!$A$1:'Sheet3'!$K$222,MATCH("White",Sheet3!$A$1:$K$1,0),FALSE),IF(VLOOKUP($D56,Sheet3!$A$1:'Sheet3'!$K$222,MATCH("Yellow",Sheet3!$A$1:$K$1,0),FALSE)&gt;0,VLOOKUP($D56,Sheet3!$A$1:'Sheet3'!$K$222,MATCH("Yellow",Sheet3!$A$1:$K$1,0),FALSE)*2.5,0))))),0)/VLOOKUP($D56,Sheet3!$A$1:'Sheet3'!$K$222,MATCH("Challenge",Sheet3!$A$1:'Sheet3'!$K$1,0),FALSE),IFERROR(IF(VLOOKUP($D56,Sheet3!$A$1:'Sheet3'!$K$222,MATCH("Blue",Sheet3!$A$1:$K$1,0),FALSE)&gt;0,VLOOKUP($D56,Sheet3!$A$1:'Sheet3'!$K$222,MATCH("Blue",Sheet3!$A$1:$K$1,0),FALSE)*3,IF(VLOOKUP($D56,Sheet3!$A$1:'Sheet3'!$K$222,MATCH("Purple",Sheet3!$A$1:$K$1,0),FALSE)&gt;0,VLOOKUP($D56,Sheet3!$A$1:'Sheet3'!$K$222,MATCH("Purple",Sheet3!$A$1:$K$1,0),FALSE)*4,IF(VLOOKUP($D56,Sheet3!$A$1:'Sheet3'!$K$222,MATCH("Green",Sheet3!$A$1:$K$1,0),FALSE)&gt;0,VLOOKUP($D56,Sheet3!$A$1:'Sheet3'!$K$222,MATCH("Green",Sheet3!$A$1:$K$1,0),FALSE)*2,IF(VLOOKUP($D56,Sheet3!$A$1:'Sheet3'!$K$222,MATCH("White",Sheet3!$A$1:$K$1,0),FALSE)&gt;0,VLOOKUP($D56,Sheet3!$A$1:'Sheet3'!$K$222,MATCH("White",Sheet3!$A$1:$K$1,0),FALSE),IF(VLOOKUP($D56,Sheet3!$A$1:'Sheet3'!$K$222,MATCH("Yellow",Sheet3!$A$1:$K$1,0),FALSE)&gt;0,VLOOKUP($D56,Sheet3!$A$1:'Sheet3'!$K$222,MATCH("Yellow",Sheet3!$A$1:$K$1,0),FALSE)*2.5,0))))),0)),0)+IFERROR(IF(VLOOKUP($E56,Sheet3!$A$1:'Sheet3'!$K$222,MATCH("Challenge",Sheet3!$A$1:'Sheet3'!$K$1,0),FALSE)&gt;=1,IFERROR(IF(VLOOKUP($E56,Sheet3!$A$1:'Sheet3'!$K$222,MATCH("Blue",Sheet3!$A$1:$K$1,0),FALSE)&gt;0,VLOOKUP($E56,Sheet3!$A$1:'Sheet3'!$K$222,MATCH("Blue",Sheet3!$A$1:$K$1,0),FALSE)*3,IF(VLOOKUP($E56,Sheet3!$A$1:'Sheet3'!$K$222,MATCH("Purple",Sheet3!$A$1:$K$1,0),FALSE)&gt;0,VLOOKUP($E56,Sheet3!$A$1:'Sheet3'!$K$222,MATCH("Purple",Sheet3!$A$1:$K$1,0),FALSE)*4,IF(VLOOKUP($E56,Sheet3!$A$1:'Sheet3'!$K$222,MATCH("Green",Sheet3!$A$1:$K$1,0),FALSE)&gt;0,VLOOKUP($E56,Sheet3!$A$1:'Sheet3'!$K$222,MATCH("Green",Sheet3!$A$1:$K$1,0),FALSE)*2,IF(VLOOKUP($E56,Sheet3!$A$1:'Sheet3'!$K$222,MATCH("White",Sheet3!$A$1:$K$1,0),FALSE)&gt;0,VLOOKUP($E56,Sheet3!$A$1:'Sheet3'!$K$222,MATCH("White",Sheet3!$A$1:$K$1,0),FALSE),IF(VLOOKUP($E56,Sheet3!$A$1:'Sheet3'!$K$222,MATCH("Yellow",Sheet3!$A$1:$K$1,0),FALSE)&gt;0,VLOOKUP($E56,Sheet3!$A$1:'Sheet3'!$K$222,MATCH("Yellow",Sheet3!$A$1:$K$1,0),FALSE)*2.5,0))))),0)/VLOOKUP($E56,Sheet3!$A$1:'Sheet3'!$K$222,MATCH("Challenge",Sheet3!$A$1:'Sheet3'!$K$1,0),FALSE),IFERROR(IF(VLOOKUP($E56,Sheet3!$A$1:'Sheet3'!$K$222,MATCH("Blue",Sheet3!$A$1:$K$1,0),FALSE)&gt;0,VLOOKUP($E56,Sheet3!$A$1:'Sheet3'!$K$222,MATCH("Blue",Sheet3!$A$1:$K$1,0),FALSE)*3,IF(VLOOKUP($E56,Sheet3!$A$1:'Sheet3'!$K$222,MATCH("Purple",Sheet3!$A$1:$K$1,0),FALSE)&gt;0,VLOOKUP($E56,Sheet3!$A$1:'Sheet3'!$K$222,MATCH("Purple",Sheet3!$A$1:$K$1,0),FALSE)*4,IF(VLOOKUP($E56,Sheet3!$A$1:'Sheet3'!$K$222,MATCH("Green",Sheet3!$A$1:$K$1,0),FALSE)&gt;0,VLOOKUP($E56,Sheet3!$A$1:'Sheet3'!$K$222,MATCH("Green",Sheet3!$A$1:$K$1,0),FALSE)*2,IF(VLOOKUP($E56,Sheet3!$A$1:'Sheet3'!$K$222,MATCH("White",Sheet3!$A$1:$K$1,0),FALSE)&gt;0,VLOOKUP($E56,Sheet3!$A$1:'Sheet3'!$K$222,MATCH("White",Sheet3!$A$1:$K$1,0),FALSE),IF(VLOOKUP($E56,Sheet3!$A$1:'Sheet3'!$K$222,MATCH("Yellow",Sheet3!$A$1:$K$1,0),FALSE)&gt;0,VLOOKUP($E56,Sheet3!$A$1:'Sheet3'!$K$222,MATCH("Yellow",Sheet3!$A$1:$K$1,0),FALSE)*2.5,0))))),0)),0)</f>
        <v>133.33333333333334</v>
      </c>
      <c r="AC56">
        <f>IFERROR(IF(VLOOKUP($F56,Sheet3!$A$1:'Sheet3'!$K$222,MATCH("Challenge",Sheet3!$A$1:'Sheet3'!$K$1,0),FALSE)&gt;=1,IFERROR(IF(VLOOKUP($F56,Sheet3!$A$1:'Sheet3'!$K$222,MATCH("Blue",Sheet3!$A$1:$K$1,0),FALSE)&gt;0,VLOOKUP($F56,Sheet3!$A$1:'Sheet3'!$K$222,MATCH("Blue",Sheet3!$A$1:$K$1,0),FALSE)*3,IF(VLOOKUP($F56,Sheet3!$A$1:'Sheet3'!$K$222,MATCH("Purple",Sheet3!$A$1:$K$1,0),FALSE)&gt;0,VLOOKUP($F56,Sheet3!$A$1:'Sheet3'!$K$222,MATCH("Purple",Sheet3!$A$1:$K$1,0),FALSE)*4,IF(VLOOKUP($F56,Sheet3!$A$1:'Sheet3'!$K$222,MATCH("Green",Sheet3!$A$1:$K$1,0),FALSE)&gt;0,VLOOKUP($F56,Sheet3!$A$1:'Sheet3'!$K$222,MATCH("Green",Sheet3!$A$1:$K$1,0),FALSE)*2,IF(VLOOKUP($F56,Sheet3!$A$1:'Sheet3'!$K$222,MATCH("White",Sheet3!$A$1:$K$1,0),FALSE)&gt;0,VLOOKUP($F56,Sheet3!$A$1:'Sheet3'!$K$222,MATCH("White",Sheet3!$A$1:$K$1,0),FALSE),IF(VLOOKUP($F56,Sheet3!$A$1:'Sheet3'!$K$222,MATCH("Yellow",Sheet3!$A$1:$K$1,0),FALSE)&gt;0,VLOOKUP($F56,Sheet3!$A$1:'Sheet3'!$K$222,MATCH("Yellow",Sheet3!$A$1:$K$1,0),FALSE)*5,0))))),0)/VLOOKUP($F56,Sheet3!$A$1:'Sheet3'!$K$222,MATCH("Challenge",Sheet3!$A$1:'Sheet3'!$K$1,0),FALSE),IFERROR(IF(VLOOKUP($F56,Sheet3!$A$1:'Sheet3'!$K$222,MATCH("Blue",Sheet3!$A$1:$K$1,0),FALSE)&gt;0,VLOOKUP($F56,Sheet3!$A$1:'Sheet3'!$K$222,MATCH("Blue",Sheet3!$A$1:$K$1,0),FALSE)*3,IF(VLOOKUP($F56,Sheet3!$A$1:'Sheet3'!$K$222,MATCH("Purple",Sheet3!$A$1:$K$1,0),FALSE)&gt;0,VLOOKUP($F56,Sheet3!$A$1:'Sheet3'!$K$222,MATCH("Purple",Sheet3!$A$1:$K$1,0),FALSE)*4,IF(VLOOKUP($F56,Sheet3!$A$1:'Sheet3'!$K$222,MATCH("Green",Sheet3!$A$1:$K$1,0),FALSE)&gt;0,VLOOKUP($F56,Sheet3!$A$1:'Sheet3'!$K$222,MATCH("Green",Sheet3!$A$1:$K$1,0),FALSE)*2,IF(VLOOKUP($F56,Sheet3!$A$1:'Sheet3'!$K$222,MATCH("White",Sheet3!$A$1:$K$1,0),FALSE)&gt;0,VLOOKUP($F56,Sheet3!$A$1:'Sheet3'!$K$222,MATCH("White",Sheet3!$A$1:$K$1,0),FALSE),IF(VLOOKUP($F56,Sheet3!$A$1:'Sheet3'!$K$222,MATCH("Yellow",Sheet3!$A$1:$K$1,0),FALSE)&gt;0,VLOOKUP($F56,Sheet3!$A$1:'Sheet3'!$K$222,MATCH("Yellow",Sheet3!$A$1:$K$1,0),FALSE)*5,0))))),0)),0)+IFERROR(IF(VLOOKUP($G56,Sheet3!$A$1:'Sheet3'!$K$222,MATCH("Challenge",Sheet3!$A$1:'Sheet3'!$K$1,0),FALSE)&gt;=1,IFERROR(IF(VLOOKUP($G56,Sheet3!$A$1:'Sheet3'!$K$222,MATCH("Blue",Sheet3!$A$1:$K$1,0),FALSE)&gt;0,VLOOKUP($G56,Sheet3!$A$1:'Sheet3'!$K$222,MATCH("Blue",Sheet3!$A$1:$K$1,0),FALSE)*3,IF(VLOOKUP($G56,Sheet3!$A$1:'Sheet3'!$K$222,MATCH("Purple",Sheet3!$A$1:$K$1,0),FALSE)&gt;0,VLOOKUP($G56,Sheet3!$A$1:'Sheet3'!$K$222,MATCH("Purple",Sheet3!$A$1:$K$1,0),FALSE)*4,IF(VLOOKUP($G56,Sheet3!$A$1:'Sheet3'!$K$222,MATCH("Green",Sheet3!$A$1:$K$1,0),FALSE)&gt;0,VLOOKUP($G56,Sheet3!$A$1:'Sheet3'!$K$222,MATCH("Green",Sheet3!$A$1:$K$1,0),FALSE)*2,IF(VLOOKUP($G56,Sheet3!$A$1:'Sheet3'!$K$222,MATCH("White",Sheet3!$A$1:$K$1,0),FALSE)&gt;0,VLOOKUP($G56,Sheet3!$A$1:'Sheet3'!$K$222,MATCH("White",Sheet3!$A$1:$K$1,0),FALSE),IF(VLOOKUP($G56,Sheet3!$A$1:'Sheet3'!$K$222,MATCH("Yellow",Sheet3!$A$1:$K$1,0),FALSE)&gt;0,VLOOKUP($G56,Sheet3!$A$1:'Sheet3'!$K$222,MATCH("Yellow",Sheet3!$A$1:$K$1,0),FALSE)*5,0))))),0)/VLOOKUP($G56,Sheet3!$A$1:'Sheet3'!$K$222,MATCH("Challenge",Sheet3!$A$1:'Sheet3'!$K$1,0),FALSE),IFERROR(IF(VLOOKUP($G56,Sheet3!$A$1:'Sheet3'!$K$222,MATCH("Blue",Sheet3!$A$1:$K$1,0),FALSE)&gt;0,VLOOKUP($G56,Sheet3!$A$1:'Sheet3'!$K$222,MATCH("Blue",Sheet3!$A$1:$K$1,0),FALSE)*3,IF(VLOOKUP($G56,Sheet3!$A$1:'Sheet3'!$K$222,MATCH("Purple",Sheet3!$A$1:$K$1,0),FALSE)&gt;0,VLOOKUP($G56,Sheet3!$A$1:'Sheet3'!$K$222,MATCH("Purple",Sheet3!$A$1:$K$1,0),FALSE)*4,IF(VLOOKUP($G56,Sheet3!$A$1:'Sheet3'!$K$222,MATCH("Green",Sheet3!$A$1:$K$1,0),FALSE)&gt;0,VLOOKUP($G56,Sheet3!$A$1:'Sheet3'!$K$222,MATCH("Green",Sheet3!$A$1:$K$1,0),FALSE)*2,IF(VLOOKUP($G56,Sheet3!$A$1:'Sheet3'!$K$222,MATCH("White",Sheet3!$A$1:$K$1,0),FALSE)&gt;0,VLOOKUP($G56,Sheet3!$A$1:'Sheet3'!$K$222,MATCH("White",Sheet3!$A$1:$K$1,0),FALSE),IF(VLOOKUP($G56,Sheet3!$A$1:'Sheet3'!$K$222,MATCH("Yellow",Sheet3!$A$1:$K$1,0),FALSE)&gt;0,VLOOKUP($G56,Sheet3!$A$1:'Sheet3'!$K$222,MATCH("Yellow",Sheet3!$A$1:$K$1,0),FALSE)*5,0))))),0)),0)</f>
        <v>0</v>
      </c>
      <c r="AD56">
        <f>IFERROR(IF(VLOOKUP($H56,Sheet3!$A$1:'Sheet3'!$K$222,MATCH("Challenge",Sheet3!$A$1:'Sheet3'!$K$1,0),FALSE)&gt;=1,IFERROR(IF(VLOOKUP($H56,Sheet3!$A$1:'Sheet3'!$K$222,MATCH("Blue",Sheet3!$A$1:$K$1,0),FALSE)&gt;0,VLOOKUP($H56,Sheet3!$A$1:'Sheet3'!$K$222,MATCH("Blue",Sheet3!$A$1:$K$1,0),FALSE)*3,IF(VLOOKUP($H56,Sheet3!$A$1:'Sheet3'!$K$222,MATCH("Purple",Sheet3!$A$1:$K$1,0),FALSE)&gt;0,VLOOKUP($H56,Sheet3!$A$1:'Sheet3'!$K$222,MATCH("Purple",Sheet3!$A$1:$K$1,0),FALSE)*4,IF(VLOOKUP($H56,Sheet3!$A$1:'Sheet3'!$K$222,MATCH("Green",Sheet3!$A$1:$K$1,0),FALSE)&gt;0,VLOOKUP($H56,Sheet3!$A$1:'Sheet3'!$K$222,MATCH("Green",Sheet3!$A$1:$K$1,0),FALSE)*2,IF(VLOOKUP($H56,Sheet3!$A$1:'Sheet3'!$K$222,MATCH("White",Sheet3!$A$1:$K$1,0),FALSE)&gt;0,VLOOKUP($H56,Sheet3!$A$1:'Sheet3'!$K$222,MATCH("White",Sheet3!$A$1:$K$1,0),FALSE),IF(VLOOKUP($H56,Sheet3!$A$1:'Sheet3'!$K$222,MATCH("Yellow",Sheet3!$A$1:$K$1,0),FALSE)&gt;0,VLOOKUP($H56,Sheet3!$A$1:'Sheet3'!$K$222,MATCH("Yellow",Sheet3!$A$1:$K$1,0),FALSE)*5,0))))),0)/VLOOKUP($H56,Sheet3!$A$1:'Sheet3'!$K$222,MATCH("Challenge",Sheet3!$A$1:'Sheet3'!$K$1,0),FALSE),IFERROR(IF(VLOOKUP($H56,Sheet3!$A$1:'Sheet3'!$K$222,MATCH("Blue",Sheet3!$A$1:$K$1,0),FALSE)&gt;0,VLOOKUP($H56,Sheet3!$A$1:'Sheet3'!$K$222,MATCH("Blue",Sheet3!$A$1:$K$1,0),FALSE)*3,IF(VLOOKUP($H56,Sheet3!$A$1:'Sheet3'!$K$222,MATCH("Purple",Sheet3!$A$1:$K$1,0),FALSE)&gt;0,VLOOKUP($H56,Sheet3!$A$1:'Sheet3'!$K$222,MATCH("Purple",Sheet3!$A$1:$K$1,0),FALSE)*4,IF(VLOOKUP($H56,Sheet3!$A$1:'Sheet3'!$K$222,MATCH("Green",Sheet3!$A$1:$K$1,0),FALSE)&gt;0,VLOOKUP($H56,Sheet3!$A$1:'Sheet3'!$K$222,MATCH("Green",Sheet3!$A$1:$K$1,0),FALSE)*2,IF(VLOOKUP($H56,Sheet3!$A$1:'Sheet3'!$K$222,MATCH("White",Sheet3!$A$1:$K$1,0),FALSE)&gt;0,VLOOKUP($H56,Sheet3!$A$1:'Sheet3'!$K$222,MATCH("White",Sheet3!$A$1:$K$1,0),FALSE),IF(VLOOKUP($H56,Sheet3!$A$1:'Sheet3'!$K$222,MATCH("Yellow",Sheet3!$A$1:$K$1,0),FALSE)&gt;0,VLOOKUP($H56,Sheet3!$A$1:'Sheet3'!$K$222,MATCH("Yellow",Sheet3!$A$1:$K$1,0),FALSE)*5,0))))),0)),0)+IFERROR(IF(VLOOKUP($I56,Sheet3!$A$1:'Sheet3'!$K$222,MATCH("Challenge",Sheet3!$A$1:'Sheet3'!$K$1,0),FALSE)&gt;=1,IFERROR(IF(VLOOKUP($I56,Sheet3!$A$1:'Sheet3'!$K$222,MATCH("Blue",Sheet3!$A$1:$K$1,0),FALSE)&gt;0,VLOOKUP($I56,Sheet3!$A$1:'Sheet3'!$K$222,MATCH("Blue",Sheet3!$A$1:$K$1,0),FALSE)*3,IF(VLOOKUP($I56,Sheet3!$A$1:'Sheet3'!$K$222,MATCH("Purple",Sheet3!$A$1:$K$1,0),FALSE)&gt;0,VLOOKUP($I56,Sheet3!$A$1:'Sheet3'!$K$222,MATCH("Purple",Sheet3!$A$1:$K$1,0),FALSE)*4,IF(VLOOKUP($I56,Sheet3!$A$1:'Sheet3'!$K$222,MATCH("Green",Sheet3!$A$1:$K$1,0),FALSE)&gt;0,VLOOKUP($I56,Sheet3!$A$1:'Sheet3'!$K$222,MATCH("Green",Sheet3!$A$1:$K$1,0),FALSE)*2,IF(VLOOKUP($I56,Sheet3!$A$1:'Sheet3'!$K$222,MATCH("White",Sheet3!$A$1:$K$1,0),FALSE)&gt;0,VLOOKUP($I56,Sheet3!$A$1:'Sheet3'!$K$222,MATCH("White",Sheet3!$A$1:$K$1,0),FALSE),IF(VLOOKUP($I56,Sheet3!$A$1:'Sheet3'!$K$222,MATCH("Yellow",Sheet3!$A$1:$K$1,0),FALSE)&gt;0,VLOOKUP($I56,Sheet3!$A$1:'Sheet3'!$K$222,MATCH("Yellow",Sheet3!$A$1:$K$1,0),FALSE)*5,0))))),0)/VLOOKUP($I56,Sheet3!$A$1:'Sheet3'!$K$222,MATCH("Challenge",Sheet3!$A$1:'Sheet3'!$K$1,0),FALSE),IFERROR(IF(VLOOKUP($I56,Sheet3!$A$1:'Sheet3'!$K$222,MATCH("Blue",Sheet3!$A$1:$K$1,0),FALSE)&gt;0,VLOOKUP($I56,Sheet3!$A$1:'Sheet3'!$K$222,MATCH("Blue",Sheet3!$A$1:$K$1,0),FALSE)*3,IF(VLOOKUP($I56,Sheet3!$A$1:'Sheet3'!$K$222,MATCH("Purple",Sheet3!$A$1:$K$1,0),FALSE)&gt;0,VLOOKUP($I56,Sheet3!$A$1:'Sheet3'!$K$222,MATCH("Purple",Sheet3!$A$1:$K$1,0),FALSE)*4,IF(VLOOKUP($I56,Sheet3!$A$1:'Sheet3'!$K$222,MATCH("Green",Sheet3!$A$1:$K$1,0),FALSE)&gt;0,VLOOKUP($I56,Sheet3!$A$1:'Sheet3'!$K$222,MATCH("Green",Sheet3!$A$1:$K$1,0),FALSE)*2,IF(VLOOKUP($I56,Sheet3!$A$1:'Sheet3'!$K$222,MATCH("White",Sheet3!$A$1:$K$1,0),FALSE)&gt;0,VLOOKUP($I56,Sheet3!$A$1:'Sheet3'!$K$222,MATCH("White",Sheet3!$A$1:$K$1,0),FALSE),IF(VLOOKUP($I56,Sheet3!$A$1:'Sheet3'!$K$222,MATCH("Yellow",Sheet3!$A$1:$K$1,0),FALSE)&gt;0,VLOOKUP($I56,Sheet3!$A$1:'Sheet3'!$K$222,MATCH("Yellow",Sheet3!$A$1:$K$1,0),FALSE)*5,0))))),0)),0)</f>
        <v>0</v>
      </c>
      <c r="AE56">
        <f>IFERROR(IF(VLOOKUP($J56,Sheet3!$A$1:'Sheet3'!$K$222,MATCH("Challenge",Sheet3!$A$1:'Sheet3'!$K$1,0),FALSE)&gt;=1,IFERROR(IF(VLOOKUP($J56,Sheet3!$A$1:'Sheet3'!$K$222,MATCH("Blue",Sheet3!$A$1:$K$1,0),FALSE)&gt;0,VLOOKUP($J56,Sheet3!$A$1:'Sheet3'!$K$222,MATCH("Blue",Sheet3!$A$1:$K$1,0),FALSE)*3,IF(VLOOKUP($J56,Sheet3!$A$1:'Sheet3'!$K$222,MATCH("Purple",Sheet3!$A$1:$K$1,0),FALSE)&gt;0,VLOOKUP($J56,Sheet3!$A$1:'Sheet3'!$K$222,MATCH("Purple",Sheet3!$A$1:$K$1,0),FALSE)*4,IF(VLOOKUP($J56,Sheet3!$A$1:'Sheet3'!$K$222,MATCH("Green",Sheet3!$A$1:$K$1,0),FALSE)&gt;0,VLOOKUP($J56,Sheet3!$A$1:'Sheet3'!$K$222,MATCH("Green",Sheet3!$A$1:$K$1,0),FALSE)*2,IF(VLOOKUP($J56,Sheet3!$A$1:'Sheet3'!$K$222,MATCH("White",Sheet3!$A$1:$K$1,0),FALSE)&gt;0,VLOOKUP($J56,Sheet3!$A$1:'Sheet3'!$K$222,MATCH("White",Sheet3!$A$1:$K$1,0),FALSE),IF(VLOOKUP($J56,Sheet3!$A$1:'Sheet3'!$K$222,MATCH("Yellow",Sheet3!$A$1:$K$1,0),FALSE)&gt;0,VLOOKUP($J56,Sheet3!$A$1:'Sheet3'!$K$222,MATCH("Yellow",Sheet3!$A$1:$K$1,0),FALSE)*5,0))))),0)/VLOOKUP($J56,Sheet3!$A$1:'Sheet3'!$K$222,MATCH("Challenge",Sheet3!$A$1:'Sheet3'!$K$1,0),FALSE),IFERROR(IF(VLOOKUP($J56,Sheet3!$A$1:'Sheet3'!$K$222,MATCH("Blue",Sheet3!$A$1:$K$1,0),FALSE)&gt;0,VLOOKUP($J56,Sheet3!$A$1:'Sheet3'!$K$222,MATCH("Blue",Sheet3!$A$1:$K$1,0),FALSE)*3,IF(VLOOKUP($J56,Sheet3!$A$1:'Sheet3'!$K$222,MATCH("Purple",Sheet3!$A$1:$K$1,0),FALSE)&gt;0,VLOOKUP($J56,Sheet3!$A$1:'Sheet3'!$K$222,MATCH("Purple",Sheet3!$A$1:$K$1,0),FALSE)*4,IF(VLOOKUP($J56,Sheet3!$A$1:'Sheet3'!$K$222,MATCH("Green",Sheet3!$A$1:$K$1,0),FALSE)&gt;0,VLOOKUP($J56,Sheet3!$A$1:'Sheet3'!$K$222,MATCH("Green",Sheet3!$A$1:$K$1,0),FALSE)*2,IF(VLOOKUP($J56,Sheet3!$A$1:'Sheet3'!$K$222,MATCH("White",Sheet3!$A$1:$K$1,0),FALSE)&gt;0,VLOOKUP($J56,Sheet3!$A$1:'Sheet3'!$K$222,MATCH("White",Sheet3!$A$1:$K$1,0),FALSE),IF(VLOOKUP($J56,Sheet3!$A$1:'Sheet3'!$K$222,MATCH("Yellow",Sheet3!$A$1:$K$1,0),FALSE)&gt;0,VLOOKUP($J56,Sheet3!$A$1:'Sheet3'!$K$222,MATCH("Yellow",Sheet3!$A$1:$K$1,0),FALSE)*5,0))))),0)),0)+IFERROR(IF(VLOOKUP($K56,Sheet3!$A$1:'Sheet3'!$K$222,MATCH("Challenge",Sheet3!$A$1:'Sheet3'!$K$1,0),FALSE)&gt;=1,IFERROR(IF(VLOOKUP($K56,Sheet3!$A$1:'Sheet3'!$K$222,MATCH("Blue",Sheet3!$A$1:$K$1,0),FALSE)&gt;0,VLOOKUP($K56,Sheet3!$A$1:'Sheet3'!$K$222,MATCH("Blue",Sheet3!$A$1:$K$1,0),FALSE)*3,IF(VLOOKUP($K56,Sheet3!$A$1:'Sheet3'!$K$222,MATCH("Purple",Sheet3!$A$1:$K$1,0),FALSE)&gt;0,VLOOKUP($K56,Sheet3!$A$1:'Sheet3'!$K$222,MATCH("Purple",Sheet3!$A$1:$K$1,0),FALSE)*4,IF(VLOOKUP($K56,Sheet3!$A$1:'Sheet3'!$K$222,MATCH("Green",Sheet3!$A$1:$K$1,0),FALSE)&gt;0,VLOOKUP($K56,Sheet3!$A$1:'Sheet3'!$K$222,MATCH("Green",Sheet3!$A$1:$K$1,0),FALSE)*2,IF(VLOOKUP($K56,Sheet3!$A$1:'Sheet3'!$K$222,MATCH("White",Sheet3!$A$1:$K$1,0),FALSE)&gt;0,VLOOKUP($K56,Sheet3!$A$1:'Sheet3'!$K$222,MATCH("White",Sheet3!$A$1:$K$1,0),FALSE),IF(VLOOKUP($K56,Sheet3!$A$1:'Sheet3'!$K$222,MATCH("Yellow",Sheet3!$A$1:$K$1,0),FALSE)&gt;0,VLOOKUP($K56,Sheet3!$A$1:'Sheet3'!$K$222,MATCH("Yellow",Sheet3!$A$1:$K$1,0),FALSE)*5,0))))),0)/VLOOKUP($K56,Sheet3!$A$1:'Sheet3'!$K$222,MATCH("Challenge",Sheet3!$A$1:'Sheet3'!$K$1,0),FALSE),IFERROR(IF(VLOOKUP($K56,Sheet3!$A$1:'Sheet3'!$K$222,MATCH("Blue",Sheet3!$A$1:$K$1,0),FALSE)&gt;0,VLOOKUP($K56,Sheet3!$A$1:'Sheet3'!$K$222,MATCH("Blue",Sheet3!$A$1:$K$1,0),FALSE)*3,IF(VLOOKUP($K56,Sheet3!$A$1:'Sheet3'!$K$222,MATCH("Purple",Sheet3!$A$1:$K$1,0),FALSE)&gt;0,VLOOKUP($K56,Sheet3!$A$1:'Sheet3'!$K$222,MATCH("Purple",Sheet3!$A$1:$K$1,0),FALSE)*4,IF(VLOOKUP($K56,Sheet3!$A$1:'Sheet3'!$K$222,MATCH("Green",Sheet3!$A$1:$K$1,0),FALSE)&gt;0,VLOOKUP($K56,Sheet3!$A$1:'Sheet3'!$K$222,MATCH("Green",Sheet3!$A$1:$K$1,0),FALSE)*2,IF(VLOOKUP($K56,Sheet3!$A$1:'Sheet3'!$K$222,MATCH("White",Sheet3!$A$1:$K$1,0),FALSE)&gt;0,VLOOKUP($K56,Sheet3!$A$1:'Sheet3'!$K$222,MATCH("White",Sheet3!$A$1:$K$1,0),FALSE),IF(VLOOKUP($K56,Sheet3!$A$1:'Sheet3'!$K$222,MATCH("Yellow",Sheet3!$A$1:$K$1,0),FALSE)&gt;0,VLOOKUP($K56,Sheet3!$A$1:'Sheet3'!$K$222,MATCH("Yellow",Sheet3!$A$1:$K$1,0),FALSE)*5,0))))),0)),0)</f>
        <v>0</v>
      </c>
      <c r="AF56">
        <f>IFERROR(IF(VLOOKUP($L56,Sheet3!$A$1:'Sheet3'!$K$222,MATCH("Challenge",Sheet3!$A$1:'Sheet3'!$K$1,0),FALSE)&gt;=1,IFERROR(IF(VLOOKUP($L56,Sheet3!$A$1:'Sheet3'!$K$222,MATCH("Blue",Sheet3!$A$1:$K$1,0),FALSE)&gt;0,VLOOKUP($L56,Sheet3!$A$1:'Sheet3'!$K$222,MATCH("Blue",Sheet3!$A$1:$K$1,0),FALSE)*3,IF(VLOOKUP($L56,Sheet3!$A$1:'Sheet3'!$K$222,MATCH("Purple",Sheet3!$A$1:$K$1,0),FALSE)&gt;0,VLOOKUP($L56,Sheet3!$A$1:'Sheet3'!$K$222,MATCH("Purple",Sheet3!$A$1:$K$1,0),FALSE)*4,IF(VLOOKUP($L56,Sheet3!$A$1:'Sheet3'!$K$222,MATCH("Green",Sheet3!$A$1:$K$1,0),FALSE)&gt;0,VLOOKUP($L56,Sheet3!$A$1:'Sheet3'!$K$222,MATCH("Green",Sheet3!$A$1:$K$1,0),FALSE)*2,IF(VLOOKUP($L56,Sheet3!$A$1:'Sheet3'!$K$222,MATCH("White",Sheet3!$A$1:$K$1,0),FALSE)&gt;0,VLOOKUP($L56,Sheet3!$A$1:'Sheet3'!$K$222,MATCH("White",Sheet3!$A$1:$K$1,0),FALSE),IF(VLOOKUP($L56,Sheet3!$A$1:'Sheet3'!$K$222,MATCH("Yellow",Sheet3!$A$1:$K$1,0),FALSE)&gt;0,VLOOKUP($L56,Sheet3!$A$1:'Sheet3'!$K$222,MATCH("Yellow",Sheet3!$A$1:$K$1,0),FALSE)*5,0))))),0)/VLOOKUP($L56,Sheet3!$A$1:'Sheet3'!$K$222,MATCH("Challenge",Sheet3!$A$1:'Sheet3'!$K$1,0),FALSE),IFERROR(IF(VLOOKUP($L56,Sheet3!$A$1:'Sheet3'!$K$222,MATCH("Blue",Sheet3!$A$1:$K$1,0),FALSE)&gt;0,VLOOKUP($L56,Sheet3!$A$1:'Sheet3'!$K$222,MATCH("Blue",Sheet3!$A$1:$K$1,0),FALSE)*3,IF(VLOOKUP($L56,Sheet3!$A$1:'Sheet3'!$K$222,MATCH("Purple",Sheet3!$A$1:$K$1,0),FALSE)&gt;0,VLOOKUP($L56,Sheet3!$A$1:'Sheet3'!$K$222,MATCH("Purple",Sheet3!$A$1:$K$1,0),FALSE)*4,IF(VLOOKUP($L56,Sheet3!$A$1:'Sheet3'!$K$222,MATCH("Green",Sheet3!$A$1:$K$1,0),FALSE)&gt;0,VLOOKUP($L56,Sheet3!$A$1:'Sheet3'!$K$222,MATCH("Green",Sheet3!$A$1:$K$1,0),FALSE)*2,IF(VLOOKUP($L56,Sheet3!$A$1:'Sheet3'!$K$222,MATCH("White",Sheet3!$A$1:$K$1,0),FALSE)&gt;0,VLOOKUP($L56,Sheet3!$A$1:'Sheet3'!$K$222,MATCH("White",Sheet3!$A$1:$K$1,0),FALSE),IF(VLOOKUP($L56,Sheet3!$A$1:'Sheet3'!$K$222,MATCH("Yellow",Sheet3!$A$1:$K$1,0),FALSE)&gt;0,VLOOKUP($L56,Sheet3!$A$1:'Sheet3'!$K$222,MATCH("Yellow",Sheet3!$A$1:$K$1,0),FALSE)*5,0))))),0)),0)+IFERROR(IF(VLOOKUP($M56,Sheet3!$A$1:'Sheet3'!$K$222,MATCH("Challenge",Sheet3!$A$1:'Sheet3'!$K$1,0),FALSE)&gt;=1,IFERROR(IF(VLOOKUP($M56,Sheet3!$A$1:'Sheet3'!$K$222,MATCH("Blue",Sheet3!$A$1:$K$1,0),FALSE)&gt;0,VLOOKUP($M56,Sheet3!$A$1:'Sheet3'!$K$222,MATCH("Blue",Sheet3!$A$1:$K$1,0),FALSE)*3,IF(VLOOKUP($M56,Sheet3!$A$1:'Sheet3'!$K$222,MATCH("Purple",Sheet3!$A$1:$K$1,0),FALSE)&gt;0,VLOOKUP($M56,Sheet3!$A$1:'Sheet3'!$K$222,MATCH("Purple",Sheet3!$A$1:$K$1,0),FALSE)*4,IF(VLOOKUP($M56,Sheet3!$A$1:'Sheet3'!$K$222,MATCH("Green",Sheet3!$A$1:$K$1,0),FALSE)&gt;0,VLOOKUP($M56,Sheet3!$A$1:'Sheet3'!$K$222,MATCH("Green",Sheet3!$A$1:$K$1,0),FALSE)*2,IF(VLOOKUP($M56,Sheet3!$A$1:'Sheet3'!$K$222,MATCH("White",Sheet3!$A$1:$K$1,0),FALSE)&gt;0,VLOOKUP($M56,Sheet3!$A$1:'Sheet3'!$K$222,MATCH("White",Sheet3!$A$1:$K$1,0),FALSE),IF(VLOOKUP($M56,Sheet3!$A$1:'Sheet3'!$K$222,MATCH("Yellow",Sheet3!$A$1:$K$1,0),FALSE)&gt;0,VLOOKUP($M56,Sheet3!$A$1:'Sheet3'!$K$222,MATCH("Yellow",Sheet3!$A$1:$K$1,0),FALSE)*5,0))))),0)/VLOOKUP($M56,Sheet3!$A$1:'Sheet3'!$K$222,MATCH("Challenge",Sheet3!$A$1:'Sheet3'!$K$1,0),FALSE),IFERROR(IF(VLOOKUP($M56,Sheet3!$A$1:'Sheet3'!$K$222,MATCH("Blue",Sheet3!$A$1:$K$1,0),FALSE)&gt;0,VLOOKUP($M56,Sheet3!$A$1:'Sheet3'!$K$222,MATCH("Blue",Sheet3!$A$1:$K$1,0),FALSE)*3,IF(VLOOKUP($M56,Sheet3!$A$1:'Sheet3'!$K$222,MATCH("Purple",Sheet3!$A$1:$K$1,0),FALSE)&gt;0,VLOOKUP($M56,Sheet3!$A$1:'Sheet3'!$K$222,MATCH("Purple",Sheet3!$A$1:$K$1,0),FALSE)*4,IF(VLOOKUP($M56,Sheet3!$A$1:'Sheet3'!$K$222,MATCH("Green",Sheet3!$A$1:$K$1,0),FALSE)&gt;0,VLOOKUP($M56,Sheet3!$A$1:'Sheet3'!$K$222,MATCH("Green",Sheet3!$A$1:$K$1,0),FALSE)*2,IF(VLOOKUP($M56,Sheet3!$A$1:'Sheet3'!$K$222,MATCH("White",Sheet3!$A$1:$K$1,0),FALSE)&gt;0,VLOOKUP($M56,Sheet3!$A$1:'Sheet3'!$K$222,MATCH("White",Sheet3!$A$1:$K$1,0),FALSE),IF(VLOOKUP($M56,Sheet3!$A$1:'Sheet3'!$K$222,MATCH("Yellow",Sheet3!$A$1:$K$1,0),FALSE)&gt;0,VLOOKUP($M56,Sheet3!$A$1:'Sheet3'!$K$222,MATCH("Yellow",Sheet3!$A$1:$K$1,0),FALSE)*5,0))))),0)),0)</f>
        <v>0</v>
      </c>
      <c r="AG56">
        <f>IFERROR(IF(VLOOKUP($N56,Sheet3!$A$1:'Sheet3'!$K$222,MATCH("Challenge",Sheet3!$A$1:'Sheet3'!$K$1,0),FALSE)&gt;=1,IFERROR(IF(VLOOKUP($N56,Sheet3!$A$1:'Sheet3'!$K$222,MATCH("Blue",Sheet3!$A$1:$K$1,0),FALSE)&gt;0,VLOOKUP($N56,Sheet3!$A$1:'Sheet3'!$K$222,MATCH("Blue",Sheet3!$A$1:$K$1,0),FALSE)*3,IF(VLOOKUP($N56,Sheet3!$A$1:'Sheet3'!$K$222,MATCH("Purple",Sheet3!$A$1:$K$1,0),FALSE)&gt;0,VLOOKUP($N56,Sheet3!$A$1:'Sheet3'!$K$222,MATCH("Purple",Sheet3!$A$1:$K$1,0),FALSE)*4,IF(VLOOKUP($N56,Sheet3!$A$1:'Sheet3'!$K$222,MATCH("Green",Sheet3!$A$1:$K$1,0),FALSE)&gt;0,VLOOKUP($N56,Sheet3!$A$1:'Sheet3'!$K$222,MATCH("Green",Sheet3!$A$1:$K$1,0),FALSE)*2,IF(VLOOKUP($N56,Sheet3!$A$1:'Sheet3'!$K$222,MATCH("White",Sheet3!$A$1:$K$1,0),FALSE)&gt;0,VLOOKUP($N56,Sheet3!$A$1:'Sheet3'!$K$222,MATCH("White",Sheet3!$A$1:$K$1,0),FALSE),IF(VLOOKUP($N56,Sheet3!$A$1:'Sheet3'!$K$222,MATCH("Yellow",Sheet3!$A$1:$K$1,0),FALSE)&gt;0,VLOOKUP($N56,Sheet3!$A$1:'Sheet3'!$K$222,MATCH("Yellow",Sheet3!$A$1:$K$1,0),FALSE)*5,0))))),0)/VLOOKUP($N56,Sheet3!$A$1:'Sheet3'!$K$222,MATCH("Challenge",Sheet3!$A$1:'Sheet3'!$K$1,0),FALSE),IFERROR(IF(VLOOKUP($N56,Sheet3!$A$1:'Sheet3'!$K$222,MATCH("Blue",Sheet3!$A$1:$K$1,0),FALSE)&gt;0,VLOOKUP($N56,Sheet3!$A$1:'Sheet3'!$K$222,MATCH("Blue",Sheet3!$A$1:$K$1,0),FALSE)*3,IF(VLOOKUP($N56,Sheet3!$A$1:'Sheet3'!$K$222,MATCH("Purple",Sheet3!$A$1:$K$1,0),FALSE)&gt;0,VLOOKUP($N56,Sheet3!$A$1:'Sheet3'!$K$222,MATCH("Purple",Sheet3!$A$1:$K$1,0),FALSE)*4,IF(VLOOKUP($N56,Sheet3!$A$1:'Sheet3'!$K$222,MATCH("Green",Sheet3!$A$1:$K$1,0),FALSE)&gt;0,VLOOKUP($N56,Sheet3!$A$1:'Sheet3'!$K$222,MATCH("Green",Sheet3!$A$1:$K$1,0),FALSE)*2,IF(VLOOKUP($N56,Sheet3!$A$1:'Sheet3'!$K$222,MATCH("White",Sheet3!$A$1:$K$1,0),FALSE)&gt;0,VLOOKUP($N56,Sheet3!$A$1:'Sheet3'!$K$222,MATCH("White",Sheet3!$A$1:$K$1,0),FALSE),IF(VLOOKUP($N56,Sheet3!$A$1:'Sheet3'!$K$222,MATCH("Yellow",Sheet3!$A$1:$K$1,0),FALSE)&gt;0,VLOOKUP($N56,Sheet3!$A$1:'Sheet3'!$K$222,MATCH("Yellow",Sheet3!$A$1:$K$1,0),FALSE)*5,0))))),0)),0)+IFERROR(IF(VLOOKUP($O56,Sheet3!$A$1:'Sheet3'!$K$222,MATCH("Challenge",Sheet3!$A$1:'Sheet3'!$K$1,0),FALSE)&gt;=1,IFERROR(IF(VLOOKUP($O56,Sheet3!$A$1:'Sheet3'!$K$222,MATCH("Blue",Sheet3!$A$1:$K$1,0),FALSE)&gt;0,VLOOKUP($O56,Sheet3!$A$1:'Sheet3'!$K$222,MATCH("Blue",Sheet3!$A$1:$K$1,0),FALSE)*3,IF(VLOOKUP($O56,Sheet3!$A$1:'Sheet3'!$K$222,MATCH("Purple",Sheet3!$A$1:$K$1,0),FALSE)&gt;0,VLOOKUP($O56,Sheet3!$A$1:'Sheet3'!$K$222,MATCH("Purple",Sheet3!$A$1:$K$1,0),FALSE)*4,IF(VLOOKUP($O56,Sheet3!$A$1:'Sheet3'!$K$222,MATCH("Green",Sheet3!$A$1:$K$1,0),FALSE)&gt;0,VLOOKUP($O56,Sheet3!$A$1:'Sheet3'!$K$222,MATCH("Green",Sheet3!$A$1:$K$1,0),FALSE)*2,IF(VLOOKUP($O56,Sheet3!$A$1:'Sheet3'!$K$222,MATCH("White",Sheet3!$A$1:$K$1,0),FALSE)&gt;0,VLOOKUP($O56,Sheet3!$A$1:'Sheet3'!$K$222,MATCH("White",Sheet3!$A$1:$K$1,0),FALSE),IF(VLOOKUP($O56,Sheet3!$A$1:'Sheet3'!$K$222,MATCH("Yellow",Sheet3!$A$1:$K$1,0),FALSE)&gt;0,VLOOKUP($O56,Sheet3!$A$1:'Sheet3'!$K$222,MATCH("Yellow",Sheet3!$A$1:$K$1,0),FALSE)*5,0))))),0)/VLOOKUP($O56,Sheet3!$A$1:'Sheet3'!$K$222,MATCH("Challenge",Sheet3!$A$1:'Sheet3'!$K$1,0),FALSE),IFERROR(IF(VLOOKUP($O56,Sheet3!$A$1:'Sheet3'!$K$222,MATCH("Blue",Sheet3!$A$1:$K$1,0),FALSE)&gt;0,VLOOKUP($O56,Sheet3!$A$1:'Sheet3'!$K$222,MATCH("Blue",Sheet3!$A$1:$K$1,0),FALSE)*3,IF(VLOOKUP($O56,Sheet3!$A$1:'Sheet3'!$K$222,MATCH("Purple",Sheet3!$A$1:$K$1,0),FALSE)&gt;0,VLOOKUP($O56,Sheet3!$A$1:'Sheet3'!$K$222,MATCH("Purple",Sheet3!$A$1:$K$1,0),FALSE)*4,IF(VLOOKUP($O56,Sheet3!$A$1:'Sheet3'!$K$222,MATCH("Green",Sheet3!$A$1:$K$1,0),FALSE)&gt;0,VLOOKUP($O56,Sheet3!$A$1:'Sheet3'!$K$222,MATCH("Green",Sheet3!$A$1:$K$1,0),FALSE)*2,IF(VLOOKUP($O56,Sheet3!$A$1:'Sheet3'!$K$222,MATCH("White",Sheet3!$A$1:$K$1,0),FALSE)&gt;0,VLOOKUP($O56,Sheet3!$A$1:'Sheet3'!$K$222,MATCH("White",Sheet3!$A$1:$K$1,0),FALSE),IF(VLOOKUP($O56,Sheet3!$A$1:'Sheet3'!$K$222,MATCH("Yellow",Sheet3!$A$1:$K$1,0),FALSE)&gt;0,VLOOKUP($O56,Sheet3!$A$1:'Sheet3'!$K$222,MATCH("Yellow",Sheet3!$A$1:$K$1,0),FALSE)*5,0))))),0)),0)</f>
        <v>0</v>
      </c>
      <c r="AH56">
        <f>VLOOKUP($D56,Sheet3!$A$1:'Sheet3'!$K$222,4,FALSE)</f>
        <v>0</v>
      </c>
      <c r="AI56">
        <f>VLOOKUP($D56,Sheet3!$A$1:'Sheet3'!$K$222,5,FALSE)</f>
        <v>0</v>
      </c>
    </row>
    <row r="57" spans="1:35" x14ac:dyDescent="0.25">
      <c r="A57" t="s">
        <v>105</v>
      </c>
      <c r="B57">
        <f>INDEX('Ingredients(Full)'!$A$1:$AA$180,MATCH(Score!$A57,'Ingredients(Full)'!$A$1:$A$180,0),MATCH(Score!B$1,'Ingredients(Full)'!$A$1:$AA$1,0))</f>
        <v>3</v>
      </c>
      <c r="C57">
        <f t="shared" si="1"/>
        <v>5</v>
      </c>
      <c r="D57" t="str">
        <f>IF(D$1&lt;=$B57,INDEX('Ingredients(Full)'!$A$1:$AA$180,MATCH(Score!$A57,'Ingredients(Full)'!$A$1:$A$180,0),MATCH(Score!D$1,'Ingredients(Full)'!$A$1:$AA$1,0)),"")</f>
        <v>Mk 1 Merr-Sonn Shield Generator</v>
      </c>
      <c r="E57" t="str">
        <f>IF(E$1&lt;=$B57,INDEX('Ingredients(Full)'!$A$1:$AA$140,MATCH(Score!$A57,'Ingredients(Full)'!$A$1:$A$140,0),MATCH(Score!E$1,'Ingredients(Full)'!$A$1:$AA$1,0)),"")</f>
        <v>Mk 2 CEC Fusion Furnace</v>
      </c>
      <c r="F57" t="str">
        <f>IF(F$1&lt;=$B57,INDEX('Ingredients(Full)'!$A$1:$AA$140,MATCH(Score!$A57,'Ingredients(Full)'!$A$1:$A$140,0),MATCH(Score!F$1,'Ingredients(Full)'!$A$1:$AA$1,0)),"")</f>
        <v>Mk 1 SoroSuub Keypad</v>
      </c>
      <c r="G57" t="str">
        <f>IF(G$1&lt;=$B57,INDEX('Ingredients(Full)'!$A$1:$AA$140,MATCH(Score!$A57,'Ingredients(Full)'!$A$1:$A$140,0),MATCH(Score!G$1,'Ingredients(Full)'!$A$1:$AA$1,0)),"")</f>
        <v/>
      </c>
      <c r="H57" t="str">
        <f>IF(H$1&lt;=$B57,INDEX('Ingredients(Full)'!$A$1:$AA$140,MATCH(Score!$A57,'Ingredients(Full)'!$A$1:$A$140,0),MATCH(Score!H$1,'Ingredients(Full)'!$A$1:$AA$1,0)),"")</f>
        <v/>
      </c>
      <c r="I57" t="str">
        <f>IF(I$1&lt;=$B57,INDEX('Ingredients(Full)'!$A$1:$AA$140,MATCH(Score!$A57,'Ingredients(Full)'!$A$1:$A$140,0),MATCH(Score!I$1,'Ingredients(Full)'!$A$1:$AA$1,0)),"")</f>
        <v/>
      </c>
      <c r="J57" t="str">
        <f>IF(J$1&lt;=$B57,INDEX('Ingredients(Full)'!$A$1:$AA$140,MATCH(Score!$A57,'Ingredients(Full)'!$A$1:$A$140,0),MATCH(Score!J$1,'Ingredients(Full)'!$A$1:$AA$1,0)),"")</f>
        <v/>
      </c>
      <c r="K57" t="str">
        <f>IF(K$1&lt;=$B57,INDEX('Ingredients(Full)'!$A$1:$AA$140,MATCH(Score!$A57,'Ingredients(Full)'!$A$1:$A$140,0),MATCH(Score!K$1,'Ingredients(Full)'!$A$1:$AA$1,0)),"")</f>
        <v/>
      </c>
      <c r="L57" t="str">
        <f>IF(L$1&lt;=$B57,INDEX('Ingredients(Full)'!$A$1:$AA$140,MATCH(Score!$A57,'Ingredients(Full)'!$A$1:$A$140,0),MATCH(Score!L$1,'Ingredients(Full)'!$A$1:$AA$1,0)),"")</f>
        <v/>
      </c>
      <c r="M57" t="str">
        <f>IF(M$1&lt;=$B57,INDEX('Ingredients(Full)'!$A$1:$AA$140,MATCH(Score!$A57,'Ingredients(Full)'!$A$1:$A$140,0),MATCH(Score!M$1,'Ingredients(Full)'!$A$1:$AA$1,0)),"")</f>
        <v/>
      </c>
      <c r="N57" t="str">
        <f>IF(N$1&lt;=$B57,INDEX('Ingredients(Full)'!$A$1:$AA$140,MATCH(Score!$A57,'Ingredients(Full)'!$A$1:$A$140,0),MATCH(Score!N$1,'Ingredients(Full)'!$A$1:$AA$1,0)),"")</f>
        <v/>
      </c>
      <c r="O57" t="str">
        <f>IF(O$1&lt;=$B57,INDEX('Ingredients(Full)'!$A$1:$AA$140,MATCH(Score!$A57,'Ingredients(Full)'!$A$1:$A$140,0),MATCH(Score!O$1,'Ingredients(Full)'!$A$1:$AA$1,0)),"")</f>
        <v/>
      </c>
      <c r="P57">
        <f>IF(VALUE(RIGHT(P$1,LEN(P$1)-1))&lt;=$B57,INDEX('Ingredients(Full)'!$A$1:$AA$140,MATCH(Score!$A57,'Ingredients(Full)'!$A$1:$A$140,0),MATCH(Score!P$1,'Ingredients(Full)'!$A$1:$AA$1,0)),"")</f>
        <v>1</v>
      </c>
      <c r="Q57">
        <f>IF(VALUE(RIGHT(Q$1,LEN(Q$1)-1))&lt;=$B57,INDEX('Ingredients(Full)'!$A$1:$AA$140,MATCH(Score!$A57,'Ingredients(Full)'!$A$1:$A$140,0),MATCH(Score!Q$1,'Ingredients(Full)'!$A$1:$AA$1,0)),"")</f>
        <v>1</v>
      </c>
      <c r="R57">
        <f>IF(VALUE(RIGHT(R$1,LEN(R$1)-1))&lt;=$B57,INDEX('Ingredients(Full)'!$A$1:$AA$140,MATCH(Score!$A57,'Ingredients(Full)'!$A$1:$A$140,0),MATCH(Score!R$1,'Ingredients(Full)'!$A$1:$AA$1,0)),"")</f>
        <v>1</v>
      </c>
      <c r="S57" t="str">
        <f>IF(VALUE(RIGHT(S$1,LEN(S$1)-1))&lt;=$B57,INDEX('Ingredients(Full)'!$A$1:$AA$140,MATCH(Score!$A57,'Ingredients(Full)'!$A$1:$A$140,0),MATCH(Score!S$1,'Ingredients(Full)'!$A$1:$AA$1,0)),"")</f>
        <v/>
      </c>
      <c r="T57" t="str">
        <f>IF(VALUE(RIGHT(T$1,LEN(T$1)-1))&lt;=$B57,INDEX('Ingredients(Full)'!$A$1:$AA$140,MATCH(Score!$A57,'Ingredients(Full)'!$A$1:$A$140,0),MATCH(Score!T$1,'Ingredients(Full)'!$A$1:$AA$1,0)),"")</f>
        <v/>
      </c>
      <c r="U57" t="str">
        <f>IF(VALUE(RIGHT(U$1,LEN(U$1)-1))&lt;=$B57,INDEX('Ingredients(Full)'!$A$1:$AA$140,MATCH(Score!$A57,'Ingredients(Full)'!$A$1:$A$140,0),MATCH(Score!U$1,'Ingredients(Full)'!$A$1:$AA$1,0)),"")</f>
        <v/>
      </c>
      <c r="V57" t="str">
        <f>IF(VALUE(RIGHT(V$1,LEN(V$1)-1))&lt;=$B57,INDEX('Ingredients(Full)'!$A$1:$AA$140,MATCH(Score!$A57,'Ingredients(Full)'!$A$1:$A$140,0),MATCH(Score!V$1,'Ingredients(Full)'!$A$1:$AA$1,0)),"")</f>
        <v/>
      </c>
      <c r="W57" t="str">
        <f>IF(VALUE(RIGHT(W$1,LEN(W$1)-1))&lt;=$B57,INDEX('Ingredients(Full)'!$A$1:$AA$140,MATCH(Score!$A57,'Ingredients(Full)'!$A$1:$A$140,0),MATCH(Score!W$1,'Ingredients(Full)'!$A$1:$AA$1,0)),"")</f>
        <v/>
      </c>
      <c r="X57" t="str">
        <f>IF(VALUE(RIGHT(X$1,LEN(X$1)-1))&lt;=$B57,INDEX('Ingredients(Full)'!$A$1:$AA$140,MATCH(Score!$A57,'Ingredients(Full)'!$A$1:$A$140,0),MATCH(Score!X$1,'Ingredients(Full)'!$A$1:$AA$1,0)),"")</f>
        <v/>
      </c>
      <c r="Y57" t="str">
        <f>IF(VALUE(RIGHT(Y$1,LEN(Y$1)-1))&lt;=$B57,INDEX('Ingredients(Full)'!$A$1:$AA$140,MATCH(Score!$A57,'Ingredients(Full)'!$A$1:$A$140,0),MATCH(Score!Y$1,'Ingredients(Full)'!$A$1:$AA$1,0)),"")</f>
        <v/>
      </c>
      <c r="Z57" t="str">
        <f>IF(VALUE(RIGHT(Z$1,LEN(Z$1)-1))&lt;=$B57,INDEX('Ingredients(Full)'!$A$1:$AA$140,MATCH(Score!$A57,'Ingredients(Full)'!$A$1:$A$140,0),MATCH(Score!Z$1,'Ingredients(Full)'!$A$1:$AA$1,0)),"")</f>
        <v/>
      </c>
      <c r="AA57" t="str">
        <f>IF(VALUE(RIGHT(AA$1,LEN(AA$1)-1))&lt;=$B57,INDEX('Ingredients(Full)'!$A$1:$AA$140,MATCH(Score!$A57,'Ingredients(Full)'!$A$1:$A$140,0),MATCH(Score!AA$1,'Ingredients(Full)'!$A$1:$AA$1,0)),"")</f>
        <v/>
      </c>
      <c r="AB57">
        <f>IFERROR(IF(VLOOKUP($D57,Sheet3!$A$1:'Sheet3'!$K$222,MATCH("Challenge",Sheet3!$A$1:'Sheet3'!$K$1,0),FALSE)&gt;=1,IFERROR(IF(VLOOKUP($D57,Sheet3!$A$1:'Sheet3'!$K$222,MATCH("Blue",Sheet3!$A$1:$K$1,0),FALSE)&gt;0,VLOOKUP($D57,Sheet3!$A$1:'Sheet3'!$K$222,MATCH("Blue",Sheet3!$A$1:$K$1,0),FALSE)*3,IF(VLOOKUP($D57,Sheet3!$A$1:'Sheet3'!$K$222,MATCH("Purple",Sheet3!$A$1:$K$1,0),FALSE)&gt;0,VLOOKUP($D57,Sheet3!$A$1:'Sheet3'!$K$222,MATCH("Purple",Sheet3!$A$1:$K$1,0),FALSE)*4,IF(VLOOKUP($D57,Sheet3!$A$1:'Sheet3'!$K$222,MATCH("Green",Sheet3!$A$1:$K$1,0),FALSE)&gt;0,VLOOKUP($D57,Sheet3!$A$1:'Sheet3'!$K$222,MATCH("Green",Sheet3!$A$1:$K$1,0),FALSE)*2,IF(VLOOKUP($D57,Sheet3!$A$1:'Sheet3'!$K$222,MATCH("White",Sheet3!$A$1:$K$1,0),FALSE)&gt;0,VLOOKUP($D57,Sheet3!$A$1:'Sheet3'!$K$222,MATCH("White",Sheet3!$A$1:$K$1,0),FALSE),IF(VLOOKUP($D57,Sheet3!$A$1:'Sheet3'!$K$222,MATCH("Yellow",Sheet3!$A$1:$K$1,0),FALSE)&gt;0,VLOOKUP($D57,Sheet3!$A$1:'Sheet3'!$K$222,MATCH("Yellow",Sheet3!$A$1:$K$1,0),FALSE)*2.5,0))))),0)/VLOOKUP($D57,Sheet3!$A$1:'Sheet3'!$K$222,MATCH("Challenge",Sheet3!$A$1:'Sheet3'!$K$1,0),FALSE),IFERROR(IF(VLOOKUP($D57,Sheet3!$A$1:'Sheet3'!$K$222,MATCH("Blue",Sheet3!$A$1:$K$1,0),FALSE)&gt;0,VLOOKUP($D57,Sheet3!$A$1:'Sheet3'!$K$222,MATCH("Blue",Sheet3!$A$1:$K$1,0),FALSE)*3,IF(VLOOKUP($D57,Sheet3!$A$1:'Sheet3'!$K$222,MATCH("Purple",Sheet3!$A$1:$K$1,0),FALSE)&gt;0,VLOOKUP($D57,Sheet3!$A$1:'Sheet3'!$K$222,MATCH("Purple",Sheet3!$A$1:$K$1,0),FALSE)*4,IF(VLOOKUP($D57,Sheet3!$A$1:'Sheet3'!$K$222,MATCH("Green",Sheet3!$A$1:$K$1,0),FALSE)&gt;0,VLOOKUP($D57,Sheet3!$A$1:'Sheet3'!$K$222,MATCH("Green",Sheet3!$A$1:$K$1,0),FALSE)*2,IF(VLOOKUP($D57,Sheet3!$A$1:'Sheet3'!$K$222,MATCH("White",Sheet3!$A$1:$K$1,0),FALSE)&gt;0,VLOOKUP($D57,Sheet3!$A$1:'Sheet3'!$K$222,MATCH("White",Sheet3!$A$1:$K$1,0),FALSE),IF(VLOOKUP($D57,Sheet3!$A$1:'Sheet3'!$K$222,MATCH("Yellow",Sheet3!$A$1:$K$1,0),FALSE)&gt;0,VLOOKUP($D57,Sheet3!$A$1:'Sheet3'!$K$222,MATCH("Yellow",Sheet3!$A$1:$K$1,0),FALSE)*2.5,0))))),0)),0)+IFERROR(IF(VLOOKUP($E57,Sheet3!$A$1:'Sheet3'!$K$222,MATCH("Challenge",Sheet3!$A$1:'Sheet3'!$K$1,0),FALSE)&gt;=1,IFERROR(IF(VLOOKUP($E57,Sheet3!$A$1:'Sheet3'!$K$222,MATCH("Blue",Sheet3!$A$1:$K$1,0),FALSE)&gt;0,VLOOKUP($E57,Sheet3!$A$1:'Sheet3'!$K$222,MATCH("Blue",Sheet3!$A$1:$K$1,0),FALSE)*3,IF(VLOOKUP($E57,Sheet3!$A$1:'Sheet3'!$K$222,MATCH("Purple",Sheet3!$A$1:$K$1,0),FALSE)&gt;0,VLOOKUP($E57,Sheet3!$A$1:'Sheet3'!$K$222,MATCH("Purple",Sheet3!$A$1:$K$1,0),FALSE)*4,IF(VLOOKUP($E57,Sheet3!$A$1:'Sheet3'!$K$222,MATCH("Green",Sheet3!$A$1:$K$1,0),FALSE)&gt;0,VLOOKUP($E57,Sheet3!$A$1:'Sheet3'!$K$222,MATCH("Green",Sheet3!$A$1:$K$1,0),FALSE)*2,IF(VLOOKUP($E57,Sheet3!$A$1:'Sheet3'!$K$222,MATCH("White",Sheet3!$A$1:$K$1,0),FALSE)&gt;0,VLOOKUP($E57,Sheet3!$A$1:'Sheet3'!$K$222,MATCH("White",Sheet3!$A$1:$K$1,0),FALSE),IF(VLOOKUP($E57,Sheet3!$A$1:'Sheet3'!$K$222,MATCH("Yellow",Sheet3!$A$1:$K$1,0),FALSE)&gt;0,VLOOKUP($E57,Sheet3!$A$1:'Sheet3'!$K$222,MATCH("Yellow",Sheet3!$A$1:$K$1,0),FALSE)*2.5,0))))),0)/VLOOKUP($E57,Sheet3!$A$1:'Sheet3'!$K$222,MATCH("Challenge",Sheet3!$A$1:'Sheet3'!$K$1,0),FALSE),IFERROR(IF(VLOOKUP($E57,Sheet3!$A$1:'Sheet3'!$K$222,MATCH("Blue",Sheet3!$A$1:$K$1,0),FALSE)&gt;0,VLOOKUP($E57,Sheet3!$A$1:'Sheet3'!$K$222,MATCH("Blue",Sheet3!$A$1:$K$1,0),FALSE)*3,IF(VLOOKUP($E57,Sheet3!$A$1:'Sheet3'!$K$222,MATCH("Purple",Sheet3!$A$1:$K$1,0),FALSE)&gt;0,VLOOKUP($E57,Sheet3!$A$1:'Sheet3'!$K$222,MATCH("Purple",Sheet3!$A$1:$K$1,0),FALSE)*4,IF(VLOOKUP($E57,Sheet3!$A$1:'Sheet3'!$K$222,MATCH("Green",Sheet3!$A$1:$K$1,0),FALSE)&gt;0,VLOOKUP($E57,Sheet3!$A$1:'Sheet3'!$K$222,MATCH("Green",Sheet3!$A$1:$K$1,0),FALSE)*2,IF(VLOOKUP($E57,Sheet3!$A$1:'Sheet3'!$K$222,MATCH("White",Sheet3!$A$1:$K$1,0),FALSE)&gt;0,VLOOKUP($E57,Sheet3!$A$1:'Sheet3'!$K$222,MATCH("White",Sheet3!$A$1:$K$1,0),FALSE),IF(VLOOKUP($E57,Sheet3!$A$1:'Sheet3'!$K$222,MATCH("Yellow",Sheet3!$A$1:$K$1,0),FALSE)&gt;0,VLOOKUP($E57,Sheet3!$A$1:'Sheet3'!$K$222,MATCH("Yellow",Sheet3!$A$1:$K$1,0),FALSE)*2.5,0))))),0)),0)</f>
        <v>3</v>
      </c>
      <c r="AC57">
        <f>IFERROR(IF(VLOOKUP($F57,Sheet3!$A$1:'Sheet3'!$K$222,MATCH("Challenge",Sheet3!$A$1:'Sheet3'!$K$1,0),FALSE)&gt;=1,IFERROR(IF(VLOOKUP($F57,Sheet3!$A$1:'Sheet3'!$K$222,MATCH("Blue",Sheet3!$A$1:$K$1,0),FALSE)&gt;0,VLOOKUP($F57,Sheet3!$A$1:'Sheet3'!$K$222,MATCH("Blue",Sheet3!$A$1:$K$1,0),FALSE)*3,IF(VLOOKUP($F57,Sheet3!$A$1:'Sheet3'!$K$222,MATCH("Purple",Sheet3!$A$1:$K$1,0),FALSE)&gt;0,VLOOKUP($F57,Sheet3!$A$1:'Sheet3'!$K$222,MATCH("Purple",Sheet3!$A$1:$K$1,0),FALSE)*4,IF(VLOOKUP($F57,Sheet3!$A$1:'Sheet3'!$K$222,MATCH("Green",Sheet3!$A$1:$K$1,0),FALSE)&gt;0,VLOOKUP($F57,Sheet3!$A$1:'Sheet3'!$K$222,MATCH("Green",Sheet3!$A$1:$K$1,0),FALSE)*2,IF(VLOOKUP($F57,Sheet3!$A$1:'Sheet3'!$K$222,MATCH("White",Sheet3!$A$1:$K$1,0),FALSE)&gt;0,VLOOKUP($F57,Sheet3!$A$1:'Sheet3'!$K$222,MATCH("White",Sheet3!$A$1:$K$1,0),FALSE),IF(VLOOKUP($F57,Sheet3!$A$1:'Sheet3'!$K$222,MATCH("Yellow",Sheet3!$A$1:$K$1,0),FALSE)&gt;0,VLOOKUP($F57,Sheet3!$A$1:'Sheet3'!$K$222,MATCH("Yellow",Sheet3!$A$1:$K$1,0),FALSE)*5,0))))),0)/VLOOKUP($F57,Sheet3!$A$1:'Sheet3'!$K$222,MATCH("Challenge",Sheet3!$A$1:'Sheet3'!$K$1,0),FALSE),IFERROR(IF(VLOOKUP($F57,Sheet3!$A$1:'Sheet3'!$K$222,MATCH("Blue",Sheet3!$A$1:$K$1,0),FALSE)&gt;0,VLOOKUP($F57,Sheet3!$A$1:'Sheet3'!$K$222,MATCH("Blue",Sheet3!$A$1:$K$1,0),FALSE)*3,IF(VLOOKUP($F57,Sheet3!$A$1:'Sheet3'!$K$222,MATCH("Purple",Sheet3!$A$1:$K$1,0),FALSE)&gt;0,VLOOKUP($F57,Sheet3!$A$1:'Sheet3'!$K$222,MATCH("Purple",Sheet3!$A$1:$K$1,0),FALSE)*4,IF(VLOOKUP($F57,Sheet3!$A$1:'Sheet3'!$K$222,MATCH("Green",Sheet3!$A$1:$K$1,0),FALSE)&gt;0,VLOOKUP($F57,Sheet3!$A$1:'Sheet3'!$K$222,MATCH("Green",Sheet3!$A$1:$K$1,0),FALSE)*2,IF(VLOOKUP($F57,Sheet3!$A$1:'Sheet3'!$K$222,MATCH("White",Sheet3!$A$1:$K$1,0),FALSE)&gt;0,VLOOKUP($F57,Sheet3!$A$1:'Sheet3'!$K$222,MATCH("White",Sheet3!$A$1:$K$1,0),FALSE),IF(VLOOKUP($F57,Sheet3!$A$1:'Sheet3'!$K$222,MATCH("Yellow",Sheet3!$A$1:$K$1,0),FALSE)&gt;0,VLOOKUP($F57,Sheet3!$A$1:'Sheet3'!$K$222,MATCH("Yellow",Sheet3!$A$1:$K$1,0),FALSE)*5,0))))),0)),0)+IFERROR(IF(VLOOKUP($G57,Sheet3!$A$1:'Sheet3'!$K$222,MATCH("Challenge",Sheet3!$A$1:'Sheet3'!$K$1,0),FALSE)&gt;=1,IFERROR(IF(VLOOKUP($G57,Sheet3!$A$1:'Sheet3'!$K$222,MATCH("Blue",Sheet3!$A$1:$K$1,0),FALSE)&gt;0,VLOOKUP($G57,Sheet3!$A$1:'Sheet3'!$K$222,MATCH("Blue",Sheet3!$A$1:$K$1,0),FALSE)*3,IF(VLOOKUP($G57,Sheet3!$A$1:'Sheet3'!$K$222,MATCH("Purple",Sheet3!$A$1:$K$1,0),FALSE)&gt;0,VLOOKUP($G57,Sheet3!$A$1:'Sheet3'!$K$222,MATCH("Purple",Sheet3!$A$1:$K$1,0),FALSE)*4,IF(VLOOKUP($G57,Sheet3!$A$1:'Sheet3'!$K$222,MATCH("Green",Sheet3!$A$1:$K$1,0),FALSE)&gt;0,VLOOKUP($G57,Sheet3!$A$1:'Sheet3'!$K$222,MATCH("Green",Sheet3!$A$1:$K$1,0),FALSE)*2,IF(VLOOKUP($G57,Sheet3!$A$1:'Sheet3'!$K$222,MATCH("White",Sheet3!$A$1:$K$1,0),FALSE)&gt;0,VLOOKUP($G57,Sheet3!$A$1:'Sheet3'!$K$222,MATCH("White",Sheet3!$A$1:$K$1,0),FALSE),IF(VLOOKUP($G57,Sheet3!$A$1:'Sheet3'!$K$222,MATCH("Yellow",Sheet3!$A$1:$K$1,0),FALSE)&gt;0,VLOOKUP($G57,Sheet3!$A$1:'Sheet3'!$K$222,MATCH("Yellow",Sheet3!$A$1:$K$1,0),FALSE)*5,0))))),0)/VLOOKUP($G57,Sheet3!$A$1:'Sheet3'!$K$222,MATCH("Challenge",Sheet3!$A$1:'Sheet3'!$K$1,0),FALSE),IFERROR(IF(VLOOKUP($G57,Sheet3!$A$1:'Sheet3'!$K$222,MATCH("Blue",Sheet3!$A$1:$K$1,0),FALSE)&gt;0,VLOOKUP($G57,Sheet3!$A$1:'Sheet3'!$K$222,MATCH("Blue",Sheet3!$A$1:$K$1,0),FALSE)*3,IF(VLOOKUP($G57,Sheet3!$A$1:'Sheet3'!$K$222,MATCH("Purple",Sheet3!$A$1:$K$1,0),FALSE)&gt;0,VLOOKUP($G57,Sheet3!$A$1:'Sheet3'!$K$222,MATCH("Purple",Sheet3!$A$1:$K$1,0),FALSE)*4,IF(VLOOKUP($G57,Sheet3!$A$1:'Sheet3'!$K$222,MATCH("Green",Sheet3!$A$1:$K$1,0),FALSE)&gt;0,VLOOKUP($G57,Sheet3!$A$1:'Sheet3'!$K$222,MATCH("Green",Sheet3!$A$1:$K$1,0),FALSE)*2,IF(VLOOKUP($G57,Sheet3!$A$1:'Sheet3'!$K$222,MATCH("White",Sheet3!$A$1:$K$1,0),FALSE)&gt;0,VLOOKUP($G57,Sheet3!$A$1:'Sheet3'!$K$222,MATCH("White",Sheet3!$A$1:$K$1,0),FALSE),IF(VLOOKUP($G57,Sheet3!$A$1:'Sheet3'!$K$222,MATCH("Yellow",Sheet3!$A$1:$K$1,0),FALSE)&gt;0,VLOOKUP($G57,Sheet3!$A$1:'Sheet3'!$K$222,MATCH("Yellow",Sheet3!$A$1:$K$1,0),FALSE)*5,0))))),0)),0)</f>
        <v>2</v>
      </c>
      <c r="AD57">
        <f>IFERROR(IF(VLOOKUP($H57,Sheet3!$A$1:'Sheet3'!$K$222,MATCH("Challenge",Sheet3!$A$1:'Sheet3'!$K$1,0),FALSE)&gt;=1,IFERROR(IF(VLOOKUP($H57,Sheet3!$A$1:'Sheet3'!$K$222,MATCH("Blue",Sheet3!$A$1:$K$1,0),FALSE)&gt;0,VLOOKUP($H57,Sheet3!$A$1:'Sheet3'!$K$222,MATCH("Blue",Sheet3!$A$1:$K$1,0),FALSE)*3,IF(VLOOKUP($H57,Sheet3!$A$1:'Sheet3'!$K$222,MATCH("Purple",Sheet3!$A$1:$K$1,0),FALSE)&gt;0,VLOOKUP($H57,Sheet3!$A$1:'Sheet3'!$K$222,MATCH("Purple",Sheet3!$A$1:$K$1,0),FALSE)*4,IF(VLOOKUP($H57,Sheet3!$A$1:'Sheet3'!$K$222,MATCH("Green",Sheet3!$A$1:$K$1,0),FALSE)&gt;0,VLOOKUP($H57,Sheet3!$A$1:'Sheet3'!$K$222,MATCH("Green",Sheet3!$A$1:$K$1,0),FALSE)*2,IF(VLOOKUP($H57,Sheet3!$A$1:'Sheet3'!$K$222,MATCH("White",Sheet3!$A$1:$K$1,0),FALSE)&gt;0,VLOOKUP($H57,Sheet3!$A$1:'Sheet3'!$K$222,MATCH("White",Sheet3!$A$1:$K$1,0),FALSE),IF(VLOOKUP($H57,Sheet3!$A$1:'Sheet3'!$K$222,MATCH("Yellow",Sheet3!$A$1:$K$1,0),FALSE)&gt;0,VLOOKUP($H57,Sheet3!$A$1:'Sheet3'!$K$222,MATCH("Yellow",Sheet3!$A$1:$K$1,0),FALSE)*5,0))))),0)/VLOOKUP($H57,Sheet3!$A$1:'Sheet3'!$K$222,MATCH("Challenge",Sheet3!$A$1:'Sheet3'!$K$1,0),FALSE),IFERROR(IF(VLOOKUP($H57,Sheet3!$A$1:'Sheet3'!$K$222,MATCH("Blue",Sheet3!$A$1:$K$1,0),FALSE)&gt;0,VLOOKUP($H57,Sheet3!$A$1:'Sheet3'!$K$222,MATCH("Blue",Sheet3!$A$1:$K$1,0),FALSE)*3,IF(VLOOKUP($H57,Sheet3!$A$1:'Sheet3'!$K$222,MATCH("Purple",Sheet3!$A$1:$K$1,0),FALSE)&gt;0,VLOOKUP($H57,Sheet3!$A$1:'Sheet3'!$K$222,MATCH("Purple",Sheet3!$A$1:$K$1,0),FALSE)*4,IF(VLOOKUP($H57,Sheet3!$A$1:'Sheet3'!$K$222,MATCH("Green",Sheet3!$A$1:$K$1,0),FALSE)&gt;0,VLOOKUP($H57,Sheet3!$A$1:'Sheet3'!$K$222,MATCH("Green",Sheet3!$A$1:$K$1,0),FALSE)*2,IF(VLOOKUP($H57,Sheet3!$A$1:'Sheet3'!$K$222,MATCH("White",Sheet3!$A$1:$K$1,0),FALSE)&gt;0,VLOOKUP($H57,Sheet3!$A$1:'Sheet3'!$K$222,MATCH("White",Sheet3!$A$1:$K$1,0),FALSE),IF(VLOOKUP($H57,Sheet3!$A$1:'Sheet3'!$K$222,MATCH("Yellow",Sheet3!$A$1:$K$1,0),FALSE)&gt;0,VLOOKUP($H57,Sheet3!$A$1:'Sheet3'!$K$222,MATCH("Yellow",Sheet3!$A$1:$K$1,0),FALSE)*5,0))))),0)),0)+IFERROR(IF(VLOOKUP($I57,Sheet3!$A$1:'Sheet3'!$K$222,MATCH("Challenge",Sheet3!$A$1:'Sheet3'!$K$1,0),FALSE)&gt;=1,IFERROR(IF(VLOOKUP($I57,Sheet3!$A$1:'Sheet3'!$K$222,MATCH("Blue",Sheet3!$A$1:$K$1,0),FALSE)&gt;0,VLOOKUP($I57,Sheet3!$A$1:'Sheet3'!$K$222,MATCH("Blue",Sheet3!$A$1:$K$1,0),FALSE)*3,IF(VLOOKUP($I57,Sheet3!$A$1:'Sheet3'!$K$222,MATCH("Purple",Sheet3!$A$1:$K$1,0),FALSE)&gt;0,VLOOKUP($I57,Sheet3!$A$1:'Sheet3'!$K$222,MATCH("Purple",Sheet3!$A$1:$K$1,0),FALSE)*4,IF(VLOOKUP($I57,Sheet3!$A$1:'Sheet3'!$K$222,MATCH("Green",Sheet3!$A$1:$K$1,0),FALSE)&gt;0,VLOOKUP($I57,Sheet3!$A$1:'Sheet3'!$K$222,MATCH("Green",Sheet3!$A$1:$K$1,0),FALSE)*2,IF(VLOOKUP($I57,Sheet3!$A$1:'Sheet3'!$K$222,MATCH("White",Sheet3!$A$1:$K$1,0),FALSE)&gt;0,VLOOKUP($I57,Sheet3!$A$1:'Sheet3'!$K$222,MATCH("White",Sheet3!$A$1:$K$1,0),FALSE),IF(VLOOKUP($I57,Sheet3!$A$1:'Sheet3'!$K$222,MATCH("Yellow",Sheet3!$A$1:$K$1,0),FALSE)&gt;0,VLOOKUP($I57,Sheet3!$A$1:'Sheet3'!$K$222,MATCH("Yellow",Sheet3!$A$1:$K$1,0),FALSE)*5,0))))),0)/VLOOKUP($I57,Sheet3!$A$1:'Sheet3'!$K$222,MATCH("Challenge",Sheet3!$A$1:'Sheet3'!$K$1,0),FALSE),IFERROR(IF(VLOOKUP($I57,Sheet3!$A$1:'Sheet3'!$K$222,MATCH("Blue",Sheet3!$A$1:$K$1,0),FALSE)&gt;0,VLOOKUP($I57,Sheet3!$A$1:'Sheet3'!$K$222,MATCH("Blue",Sheet3!$A$1:$K$1,0),FALSE)*3,IF(VLOOKUP($I57,Sheet3!$A$1:'Sheet3'!$K$222,MATCH("Purple",Sheet3!$A$1:$K$1,0),FALSE)&gt;0,VLOOKUP($I57,Sheet3!$A$1:'Sheet3'!$K$222,MATCH("Purple",Sheet3!$A$1:$K$1,0),FALSE)*4,IF(VLOOKUP($I57,Sheet3!$A$1:'Sheet3'!$K$222,MATCH("Green",Sheet3!$A$1:$K$1,0),FALSE)&gt;0,VLOOKUP($I57,Sheet3!$A$1:'Sheet3'!$K$222,MATCH("Green",Sheet3!$A$1:$K$1,0),FALSE)*2,IF(VLOOKUP($I57,Sheet3!$A$1:'Sheet3'!$K$222,MATCH("White",Sheet3!$A$1:$K$1,0),FALSE)&gt;0,VLOOKUP($I57,Sheet3!$A$1:'Sheet3'!$K$222,MATCH("White",Sheet3!$A$1:$K$1,0),FALSE),IF(VLOOKUP($I57,Sheet3!$A$1:'Sheet3'!$K$222,MATCH("Yellow",Sheet3!$A$1:$K$1,0),FALSE)&gt;0,VLOOKUP($I57,Sheet3!$A$1:'Sheet3'!$K$222,MATCH("Yellow",Sheet3!$A$1:$K$1,0),FALSE)*5,0))))),0)),0)</f>
        <v>0</v>
      </c>
      <c r="AE57">
        <f>IFERROR(IF(VLOOKUP($J57,Sheet3!$A$1:'Sheet3'!$K$222,MATCH("Challenge",Sheet3!$A$1:'Sheet3'!$K$1,0),FALSE)&gt;=1,IFERROR(IF(VLOOKUP($J57,Sheet3!$A$1:'Sheet3'!$K$222,MATCH("Blue",Sheet3!$A$1:$K$1,0),FALSE)&gt;0,VLOOKUP($J57,Sheet3!$A$1:'Sheet3'!$K$222,MATCH("Blue",Sheet3!$A$1:$K$1,0),FALSE)*3,IF(VLOOKUP($J57,Sheet3!$A$1:'Sheet3'!$K$222,MATCH("Purple",Sheet3!$A$1:$K$1,0),FALSE)&gt;0,VLOOKUP($J57,Sheet3!$A$1:'Sheet3'!$K$222,MATCH("Purple",Sheet3!$A$1:$K$1,0),FALSE)*4,IF(VLOOKUP($J57,Sheet3!$A$1:'Sheet3'!$K$222,MATCH("Green",Sheet3!$A$1:$K$1,0),FALSE)&gt;0,VLOOKUP($J57,Sheet3!$A$1:'Sheet3'!$K$222,MATCH("Green",Sheet3!$A$1:$K$1,0),FALSE)*2,IF(VLOOKUP($J57,Sheet3!$A$1:'Sheet3'!$K$222,MATCH("White",Sheet3!$A$1:$K$1,0),FALSE)&gt;0,VLOOKUP($J57,Sheet3!$A$1:'Sheet3'!$K$222,MATCH("White",Sheet3!$A$1:$K$1,0),FALSE),IF(VLOOKUP($J57,Sheet3!$A$1:'Sheet3'!$K$222,MATCH("Yellow",Sheet3!$A$1:$K$1,0),FALSE)&gt;0,VLOOKUP($J57,Sheet3!$A$1:'Sheet3'!$K$222,MATCH("Yellow",Sheet3!$A$1:$K$1,0),FALSE)*5,0))))),0)/VLOOKUP($J57,Sheet3!$A$1:'Sheet3'!$K$222,MATCH("Challenge",Sheet3!$A$1:'Sheet3'!$K$1,0),FALSE),IFERROR(IF(VLOOKUP($J57,Sheet3!$A$1:'Sheet3'!$K$222,MATCH("Blue",Sheet3!$A$1:$K$1,0),FALSE)&gt;0,VLOOKUP($J57,Sheet3!$A$1:'Sheet3'!$K$222,MATCH("Blue",Sheet3!$A$1:$K$1,0),FALSE)*3,IF(VLOOKUP($J57,Sheet3!$A$1:'Sheet3'!$K$222,MATCH("Purple",Sheet3!$A$1:$K$1,0),FALSE)&gt;0,VLOOKUP($J57,Sheet3!$A$1:'Sheet3'!$K$222,MATCH("Purple",Sheet3!$A$1:$K$1,0),FALSE)*4,IF(VLOOKUP($J57,Sheet3!$A$1:'Sheet3'!$K$222,MATCH("Green",Sheet3!$A$1:$K$1,0),FALSE)&gt;0,VLOOKUP($J57,Sheet3!$A$1:'Sheet3'!$K$222,MATCH("Green",Sheet3!$A$1:$K$1,0),FALSE)*2,IF(VLOOKUP($J57,Sheet3!$A$1:'Sheet3'!$K$222,MATCH("White",Sheet3!$A$1:$K$1,0),FALSE)&gt;0,VLOOKUP($J57,Sheet3!$A$1:'Sheet3'!$K$222,MATCH("White",Sheet3!$A$1:$K$1,0),FALSE),IF(VLOOKUP($J57,Sheet3!$A$1:'Sheet3'!$K$222,MATCH("Yellow",Sheet3!$A$1:$K$1,0),FALSE)&gt;0,VLOOKUP($J57,Sheet3!$A$1:'Sheet3'!$K$222,MATCH("Yellow",Sheet3!$A$1:$K$1,0),FALSE)*5,0))))),0)),0)+IFERROR(IF(VLOOKUP($K57,Sheet3!$A$1:'Sheet3'!$K$222,MATCH("Challenge",Sheet3!$A$1:'Sheet3'!$K$1,0),FALSE)&gt;=1,IFERROR(IF(VLOOKUP($K57,Sheet3!$A$1:'Sheet3'!$K$222,MATCH("Blue",Sheet3!$A$1:$K$1,0),FALSE)&gt;0,VLOOKUP($K57,Sheet3!$A$1:'Sheet3'!$K$222,MATCH("Blue",Sheet3!$A$1:$K$1,0),FALSE)*3,IF(VLOOKUP($K57,Sheet3!$A$1:'Sheet3'!$K$222,MATCH("Purple",Sheet3!$A$1:$K$1,0),FALSE)&gt;0,VLOOKUP($K57,Sheet3!$A$1:'Sheet3'!$K$222,MATCH("Purple",Sheet3!$A$1:$K$1,0),FALSE)*4,IF(VLOOKUP($K57,Sheet3!$A$1:'Sheet3'!$K$222,MATCH("Green",Sheet3!$A$1:$K$1,0),FALSE)&gt;0,VLOOKUP($K57,Sheet3!$A$1:'Sheet3'!$K$222,MATCH("Green",Sheet3!$A$1:$K$1,0),FALSE)*2,IF(VLOOKUP($K57,Sheet3!$A$1:'Sheet3'!$K$222,MATCH("White",Sheet3!$A$1:$K$1,0),FALSE)&gt;0,VLOOKUP($K57,Sheet3!$A$1:'Sheet3'!$K$222,MATCH("White",Sheet3!$A$1:$K$1,0),FALSE),IF(VLOOKUP($K57,Sheet3!$A$1:'Sheet3'!$K$222,MATCH("Yellow",Sheet3!$A$1:$K$1,0),FALSE)&gt;0,VLOOKUP($K57,Sheet3!$A$1:'Sheet3'!$K$222,MATCH("Yellow",Sheet3!$A$1:$K$1,0),FALSE)*5,0))))),0)/VLOOKUP($K57,Sheet3!$A$1:'Sheet3'!$K$222,MATCH("Challenge",Sheet3!$A$1:'Sheet3'!$K$1,0),FALSE),IFERROR(IF(VLOOKUP($K57,Sheet3!$A$1:'Sheet3'!$K$222,MATCH("Blue",Sheet3!$A$1:$K$1,0),FALSE)&gt;0,VLOOKUP($K57,Sheet3!$A$1:'Sheet3'!$K$222,MATCH("Blue",Sheet3!$A$1:$K$1,0),FALSE)*3,IF(VLOOKUP($K57,Sheet3!$A$1:'Sheet3'!$K$222,MATCH("Purple",Sheet3!$A$1:$K$1,0),FALSE)&gt;0,VLOOKUP($K57,Sheet3!$A$1:'Sheet3'!$K$222,MATCH("Purple",Sheet3!$A$1:$K$1,0),FALSE)*4,IF(VLOOKUP($K57,Sheet3!$A$1:'Sheet3'!$K$222,MATCH("Green",Sheet3!$A$1:$K$1,0),FALSE)&gt;0,VLOOKUP($K57,Sheet3!$A$1:'Sheet3'!$K$222,MATCH("Green",Sheet3!$A$1:$K$1,0),FALSE)*2,IF(VLOOKUP($K57,Sheet3!$A$1:'Sheet3'!$K$222,MATCH("White",Sheet3!$A$1:$K$1,0),FALSE)&gt;0,VLOOKUP($K57,Sheet3!$A$1:'Sheet3'!$K$222,MATCH("White",Sheet3!$A$1:$K$1,0),FALSE),IF(VLOOKUP($K57,Sheet3!$A$1:'Sheet3'!$K$222,MATCH("Yellow",Sheet3!$A$1:$K$1,0),FALSE)&gt;0,VLOOKUP($K57,Sheet3!$A$1:'Sheet3'!$K$222,MATCH("Yellow",Sheet3!$A$1:$K$1,0),FALSE)*5,0))))),0)),0)</f>
        <v>0</v>
      </c>
      <c r="AF57">
        <f>IFERROR(IF(VLOOKUP($L57,Sheet3!$A$1:'Sheet3'!$K$222,MATCH("Challenge",Sheet3!$A$1:'Sheet3'!$K$1,0),FALSE)&gt;=1,IFERROR(IF(VLOOKUP($L57,Sheet3!$A$1:'Sheet3'!$K$222,MATCH("Blue",Sheet3!$A$1:$K$1,0),FALSE)&gt;0,VLOOKUP($L57,Sheet3!$A$1:'Sheet3'!$K$222,MATCH("Blue",Sheet3!$A$1:$K$1,0),FALSE)*3,IF(VLOOKUP($L57,Sheet3!$A$1:'Sheet3'!$K$222,MATCH("Purple",Sheet3!$A$1:$K$1,0),FALSE)&gt;0,VLOOKUP($L57,Sheet3!$A$1:'Sheet3'!$K$222,MATCH("Purple",Sheet3!$A$1:$K$1,0),FALSE)*4,IF(VLOOKUP($L57,Sheet3!$A$1:'Sheet3'!$K$222,MATCH("Green",Sheet3!$A$1:$K$1,0),FALSE)&gt;0,VLOOKUP($L57,Sheet3!$A$1:'Sheet3'!$K$222,MATCH("Green",Sheet3!$A$1:$K$1,0),FALSE)*2,IF(VLOOKUP($L57,Sheet3!$A$1:'Sheet3'!$K$222,MATCH("White",Sheet3!$A$1:$K$1,0),FALSE)&gt;0,VLOOKUP($L57,Sheet3!$A$1:'Sheet3'!$K$222,MATCH("White",Sheet3!$A$1:$K$1,0),FALSE),IF(VLOOKUP($L57,Sheet3!$A$1:'Sheet3'!$K$222,MATCH("Yellow",Sheet3!$A$1:$K$1,0),FALSE)&gt;0,VLOOKUP($L57,Sheet3!$A$1:'Sheet3'!$K$222,MATCH("Yellow",Sheet3!$A$1:$K$1,0),FALSE)*5,0))))),0)/VLOOKUP($L57,Sheet3!$A$1:'Sheet3'!$K$222,MATCH("Challenge",Sheet3!$A$1:'Sheet3'!$K$1,0),FALSE),IFERROR(IF(VLOOKUP($L57,Sheet3!$A$1:'Sheet3'!$K$222,MATCH("Blue",Sheet3!$A$1:$K$1,0),FALSE)&gt;0,VLOOKUP($L57,Sheet3!$A$1:'Sheet3'!$K$222,MATCH("Blue",Sheet3!$A$1:$K$1,0),FALSE)*3,IF(VLOOKUP($L57,Sheet3!$A$1:'Sheet3'!$K$222,MATCH("Purple",Sheet3!$A$1:$K$1,0),FALSE)&gt;0,VLOOKUP($L57,Sheet3!$A$1:'Sheet3'!$K$222,MATCH("Purple",Sheet3!$A$1:$K$1,0),FALSE)*4,IF(VLOOKUP($L57,Sheet3!$A$1:'Sheet3'!$K$222,MATCH("Green",Sheet3!$A$1:$K$1,0),FALSE)&gt;0,VLOOKUP($L57,Sheet3!$A$1:'Sheet3'!$K$222,MATCH("Green",Sheet3!$A$1:$K$1,0),FALSE)*2,IF(VLOOKUP($L57,Sheet3!$A$1:'Sheet3'!$K$222,MATCH("White",Sheet3!$A$1:$K$1,0),FALSE)&gt;0,VLOOKUP($L57,Sheet3!$A$1:'Sheet3'!$K$222,MATCH("White",Sheet3!$A$1:$K$1,0),FALSE),IF(VLOOKUP($L57,Sheet3!$A$1:'Sheet3'!$K$222,MATCH("Yellow",Sheet3!$A$1:$K$1,0),FALSE)&gt;0,VLOOKUP($L57,Sheet3!$A$1:'Sheet3'!$K$222,MATCH("Yellow",Sheet3!$A$1:$K$1,0),FALSE)*5,0))))),0)),0)+IFERROR(IF(VLOOKUP($M57,Sheet3!$A$1:'Sheet3'!$K$222,MATCH("Challenge",Sheet3!$A$1:'Sheet3'!$K$1,0),FALSE)&gt;=1,IFERROR(IF(VLOOKUP($M57,Sheet3!$A$1:'Sheet3'!$K$222,MATCH("Blue",Sheet3!$A$1:$K$1,0),FALSE)&gt;0,VLOOKUP($M57,Sheet3!$A$1:'Sheet3'!$K$222,MATCH("Blue",Sheet3!$A$1:$K$1,0),FALSE)*3,IF(VLOOKUP($M57,Sheet3!$A$1:'Sheet3'!$K$222,MATCH("Purple",Sheet3!$A$1:$K$1,0),FALSE)&gt;0,VLOOKUP($M57,Sheet3!$A$1:'Sheet3'!$K$222,MATCH("Purple",Sheet3!$A$1:$K$1,0),FALSE)*4,IF(VLOOKUP($M57,Sheet3!$A$1:'Sheet3'!$K$222,MATCH("Green",Sheet3!$A$1:$K$1,0),FALSE)&gt;0,VLOOKUP($M57,Sheet3!$A$1:'Sheet3'!$K$222,MATCH("Green",Sheet3!$A$1:$K$1,0),FALSE)*2,IF(VLOOKUP($M57,Sheet3!$A$1:'Sheet3'!$K$222,MATCH("White",Sheet3!$A$1:$K$1,0),FALSE)&gt;0,VLOOKUP($M57,Sheet3!$A$1:'Sheet3'!$K$222,MATCH("White",Sheet3!$A$1:$K$1,0),FALSE),IF(VLOOKUP($M57,Sheet3!$A$1:'Sheet3'!$K$222,MATCH("Yellow",Sheet3!$A$1:$K$1,0),FALSE)&gt;0,VLOOKUP($M57,Sheet3!$A$1:'Sheet3'!$K$222,MATCH("Yellow",Sheet3!$A$1:$K$1,0),FALSE)*5,0))))),0)/VLOOKUP($M57,Sheet3!$A$1:'Sheet3'!$K$222,MATCH("Challenge",Sheet3!$A$1:'Sheet3'!$K$1,0),FALSE),IFERROR(IF(VLOOKUP($M57,Sheet3!$A$1:'Sheet3'!$K$222,MATCH("Blue",Sheet3!$A$1:$K$1,0),FALSE)&gt;0,VLOOKUP($M57,Sheet3!$A$1:'Sheet3'!$K$222,MATCH("Blue",Sheet3!$A$1:$K$1,0),FALSE)*3,IF(VLOOKUP($M57,Sheet3!$A$1:'Sheet3'!$K$222,MATCH("Purple",Sheet3!$A$1:$K$1,0),FALSE)&gt;0,VLOOKUP($M57,Sheet3!$A$1:'Sheet3'!$K$222,MATCH("Purple",Sheet3!$A$1:$K$1,0),FALSE)*4,IF(VLOOKUP($M57,Sheet3!$A$1:'Sheet3'!$K$222,MATCH("Green",Sheet3!$A$1:$K$1,0),FALSE)&gt;0,VLOOKUP($M57,Sheet3!$A$1:'Sheet3'!$K$222,MATCH("Green",Sheet3!$A$1:$K$1,0),FALSE)*2,IF(VLOOKUP($M57,Sheet3!$A$1:'Sheet3'!$K$222,MATCH("White",Sheet3!$A$1:$K$1,0),FALSE)&gt;0,VLOOKUP($M57,Sheet3!$A$1:'Sheet3'!$K$222,MATCH("White",Sheet3!$A$1:$K$1,0),FALSE),IF(VLOOKUP($M57,Sheet3!$A$1:'Sheet3'!$K$222,MATCH("Yellow",Sheet3!$A$1:$K$1,0),FALSE)&gt;0,VLOOKUP($M57,Sheet3!$A$1:'Sheet3'!$K$222,MATCH("Yellow",Sheet3!$A$1:$K$1,0),FALSE)*5,0))))),0)),0)</f>
        <v>0</v>
      </c>
      <c r="AG57">
        <f>IFERROR(IF(VLOOKUP($N57,Sheet3!$A$1:'Sheet3'!$K$222,MATCH("Challenge",Sheet3!$A$1:'Sheet3'!$K$1,0),FALSE)&gt;=1,IFERROR(IF(VLOOKUP($N57,Sheet3!$A$1:'Sheet3'!$K$222,MATCH("Blue",Sheet3!$A$1:$K$1,0),FALSE)&gt;0,VLOOKUP($N57,Sheet3!$A$1:'Sheet3'!$K$222,MATCH("Blue",Sheet3!$A$1:$K$1,0),FALSE)*3,IF(VLOOKUP($N57,Sheet3!$A$1:'Sheet3'!$K$222,MATCH("Purple",Sheet3!$A$1:$K$1,0),FALSE)&gt;0,VLOOKUP($N57,Sheet3!$A$1:'Sheet3'!$K$222,MATCH("Purple",Sheet3!$A$1:$K$1,0),FALSE)*4,IF(VLOOKUP($N57,Sheet3!$A$1:'Sheet3'!$K$222,MATCH("Green",Sheet3!$A$1:$K$1,0),FALSE)&gt;0,VLOOKUP($N57,Sheet3!$A$1:'Sheet3'!$K$222,MATCH("Green",Sheet3!$A$1:$K$1,0),FALSE)*2,IF(VLOOKUP($N57,Sheet3!$A$1:'Sheet3'!$K$222,MATCH("White",Sheet3!$A$1:$K$1,0),FALSE)&gt;0,VLOOKUP($N57,Sheet3!$A$1:'Sheet3'!$K$222,MATCH("White",Sheet3!$A$1:$K$1,0),FALSE),IF(VLOOKUP($N57,Sheet3!$A$1:'Sheet3'!$K$222,MATCH("Yellow",Sheet3!$A$1:$K$1,0),FALSE)&gt;0,VLOOKUP($N57,Sheet3!$A$1:'Sheet3'!$K$222,MATCH("Yellow",Sheet3!$A$1:$K$1,0),FALSE)*5,0))))),0)/VLOOKUP($N57,Sheet3!$A$1:'Sheet3'!$K$222,MATCH("Challenge",Sheet3!$A$1:'Sheet3'!$K$1,0),FALSE),IFERROR(IF(VLOOKUP($N57,Sheet3!$A$1:'Sheet3'!$K$222,MATCH("Blue",Sheet3!$A$1:$K$1,0),FALSE)&gt;0,VLOOKUP($N57,Sheet3!$A$1:'Sheet3'!$K$222,MATCH("Blue",Sheet3!$A$1:$K$1,0),FALSE)*3,IF(VLOOKUP($N57,Sheet3!$A$1:'Sheet3'!$K$222,MATCH("Purple",Sheet3!$A$1:$K$1,0),FALSE)&gt;0,VLOOKUP($N57,Sheet3!$A$1:'Sheet3'!$K$222,MATCH("Purple",Sheet3!$A$1:$K$1,0),FALSE)*4,IF(VLOOKUP($N57,Sheet3!$A$1:'Sheet3'!$K$222,MATCH("Green",Sheet3!$A$1:$K$1,0),FALSE)&gt;0,VLOOKUP($N57,Sheet3!$A$1:'Sheet3'!$K$222,MATCH("Green",Sheet3!$A$1:$K$1,0),FALSE)*2,IF(VLOOKUP($N57,Sheet3!$A$1:'Sheet3'!$K$222,MATCH("White",Sheet3!$A$1:$K$1,0),FALSE)&gt;0,VLOOKUP($N57,Sheet3!$A$1:'Sheet3'!$K$222,MATCH("White",Sheet3!$A$1:$K$1,0),FALSE),IF(VLOOKUP($N57,Sheet3!$A$1:'Sheet3'!$K$222,MATCH("Yellow",Sheet3!$A$1:$K$1,0),FALSE)&gt;0,VLOOKUP($N57,Sheet3!$A$1:'Sheet3'!$K$222,MATCH("Yellow",Sheet3!$A$1:$K$1,0),FALSE)*5,0))))),0)),0)+IFERROR(IF(VLOOKUP($O57,Sheet3!$A$1:'Sheet3'!$K$222,MATCH("Challenge",Sheet3!$A$1:'Sheet3'!$K$1,0),FALSE)&gt;=1,IFERROR(IF(VLOOKUP($O57,Sheet3!$A$1:'Sheet3'!$K$222,MATCH("Blue",Sheet3!$A$1:$K$1,0),FALSE)&gt;0,VLOOKUP($O57,Sheet3!$A$1:'Sheet3'!$K$222,MATCH("Blue",Sheet3!$A$1:$K$1,0),FALSE)*3,IF(VLOOKUP($O57,Sheet3!$A$1:'Sheet3'!$K$222,MATCH("Purple",Sheet3!$A$1:$K$1,0),FALSE)&gt;0,VLOOKUP($O57,Sheet3!$A$1:'Sheet3'!$K$222,MATCH("Purple",Sheet3!$A$1:$K$1,0),FALSE)*4,IF(VLOOKUP($O57,Sheet3!$A$1:'Sheet3'!$K$222,MATCH("Green",Sheet3!$A$1:$K$1,0),FALSE)&gt;0,VLOOKUP($O57,Sheet3!$A$1:'Sheet3'!$K$222,MATCH("Green",Sheet3!$A$1:$K$1,0),FALSE)*2,IF(VLOOKUP($O57,Sheet3!$A$1:'Sheet3'!$K$222,MATCH("White",Sheet3!$A$1:$K$1,0),FALSE)&gt;0,VLOOKUP($O57,Sheet3!$A$1:'Sheet3'!$K$222,MATCH("White",Sheet3!$A$1:$K$1,0),FALSE),IF(VLOOKUP($O57,Sheet3!$A$1:'Sheet3'!$K$222,MATCH("Yellow",Sheet3!$A$1:$K$1,0),FALSE)&gt;0,VLOOKUP($O57,Sheet3!$A$1:'Sheet3'!$K$222,MATCH("Yellow",Sheet3!$A$1:$K$1,0),FALSE)*5,0))))),0)/VLOOKUP($O57,Sheet3!$A$1:'Sheet3'!$K$222,MATCH("Challenge",Sheet3!$A$1:'Sheet3'!$K$1,0),FALSE),IFERROR(IF(VLOOKUP($O57,Sheet3!$A$1:'Sheet3'!$K$222,MATCH("Blue",Sheet3!$A$1:$K$1,0),FALSE)&gt;0,VLOOKUP($O57,Sheet3!$A$1:'Sheet3'!$K$222,MATCH("Blue",Sheet3!$A$1:$K$1,0),FALSE)*3,IF(VLOOKUP($O57,Sheet3!$A$1:'Sheet3'!$K$222,MATCH("Purple",Sheet3!$A$1:$K$1,0),FALSE)&gt;0,VLOOKUP($O57,Sheet3!$A$1:'Sheet3'!$K$222,MATCH("Purple",Sheet3!$A$1:$K$1,0),FALSE)*4,IF(VLOOKUP($O57,Sheet3!$A$1:'Sheet3'!$K$222,MATCH("Green",Sheet3!$A$1:$K$1,0),FALSE)&gt;0,VLOOKUP($O57,Sheet3!$A$1:'Sheet3'!$K$222,MATCH("Green",Sheet3!$A$1:$K$1,0),FALSE)*2,IF(VLOOKUP($O57,Sheet3!$A$1:'Sheet3'!$K$222,MATCH("White",Sheet3!$A$1:$K$1,0),FALSE)&gt;0,VLOOKUP($O57,Sheet3!$A$1:'Sheet3'!$K$222,MATCH("White",Sheet3!$A$1:$K$1,0),FALSE),IF(VLOOKUP($O57,Sheet3!$A$1:'Sheet3'!$K$222,MATCH("Yellow",Sheet3!$A$1:$K$1,0),FALSE)&gt;0,VLOOKUP($O57,Sheet3!$A$1:'Sheet3'!$K$222,MATCH("Yellow",Sheet3!$A$1:$K$1,0),FALSE)*5,0))))),0)),0)</f>
        <v>0</v>
      </c>
      <c r="AH57">
        <f>VLOOKUP($D57,Sheet3!$A$1:'Sheet3'!$K$222,4,FALSE)</f>
        <v>0</v>
      </c>
      <c r="AI57">
        <f>VLOOKUP($D57,Sheet3!$A$1:'Sheet3'!$K$222,5,FALSE)</f>
        <v>0</v>
      </c>
    </row>
    <row r="58" spans="1:35" x14ac:dyDescent="0.25">
      <c r="A58" t="s">
        <v>40</v>
      </c>
      <c r="B58">
        <f>INDEX('Ingredients(Full)'!$A$1:$AA$180,MATCH(Score!$A58,'Ingredients(Full)'!$A$1:$A$180,0),MATCH(Score!B$1,'Ingredients(Full)'!$A$1:$AA$1,0))</f>
        <v>3</v>
      </c>
      <c r="C58">
        <f t="shared" si="1"/>
        <v>111</v>
      </c>
      <c r="D58" t="str">
        <f>IF(D$1&lt;=$B58,INDEX('Ingredients(Full)'!$A$1:$AA$180,MATCH(Score!$A58,'Ingredients(Full)'!$A$1:$A$180,0),MATCH(Score!D$1,'Ingredients(Full)'!$A$1:$AA$1,0)),"")</f>
        <v>Mk 3 Chedak Comlink Prototype Salvage</v>
      </c>
      <c r="E58" t="str">
        <f>IF(E$1&lt;=$B58,INDEX('Ingredients(Full)'!$A$1:$AA$140,MATCH(Score!$A58,'Ingredients(Full)'!$A$1:$A$140,0),MATCH(Score!E$1,'Ingredients(Full)'!$A$1:$AA$1,0)),"")</f>
        <v>Mk 1 Chedak Comlink Salvage</v>
      </c>
      <c r="F58" t="str">
        <f>IF(F$1&lt;=$B58,INDEX('Ingredients(Full)'!$A$1:$AA$140,MATCH(Score!$A58,'Ingredients(Full)'!$A$1:$A$140,0),MATCH(Score!F$1,'Ingredients(Full)'!$A$1:$AA$1,0)),"")</f>
        <v>Mk 4 Arakyd Droid Caller Salvage</v>
      </c>
      <c r="G58" t="str">
        <f>IF(G$1&lt;=$B58,INDEX('Ingredients(Full)'!$A$1:$AA$140,MATCH(Score!$A58,'Ingredients(Full)'!$A$1:$A$140,0),MATCH(Score!G$1,'Ingredients(Full)'!$A$1:$AA$1,0)),"")</f>
        <v/>
      </c>
      <c r="H58" t="str">
        <f>IF(H$1&lt;=$B58,INDEX('Ingredients(Full)'!$A$1:$AA$140,MATCH(Score!$A58,'Ingredients(Full)'!$A$1:$A$140,0),MATCH(Score!H$1,'Ingredients(Full)'!$A$1:$AA$1,0)),"")</f>
        <v/>
      </c>
      <c r="I58" t="str">
        <f>IF(I$1&lt;=$B58,INDEX('Ingredients(Full)'!$A$1:$AA$140,MATCH(Score!$A58,'Ingredients(Full)'!$A$1:$A$140,0),MATCH(Score!I$1,'Ingredients(Full)'!$A$1:$AA$1,0)),"")</f>
        <v/>
      </c>
      <c r="J58" t="str">
        <f>IF(J$1&lt;=$B58,INDEX('Ingredients(Full)'!$A$1:$AA$140,MATCH(Score!$A58,'Ingredients(Full)'!$A$1:$A$140,0),MATCH(Score!J$1,'Ingredients(Full)'!$A$1:$AA$1,0)),"")</f>
        <v/>
      </c>
      <c r="K58" t="str">
        <f>IF(K$1&lt;=$B58,INDEX('Ingredients(Full)'!$A$1:$AA$140,MATCH(Score!$A58,'Ingredients(Full)'!$A$1:$A$140,0),MATCH(Score!K$1,'Ingredients(Full)'!$A$1:$AA$1,0)),"")</f>
        <v/>
      </c>
      <c r="L58" t="str">
        <f>IF(L$1&lt;=$B58,INDEX('Ingredients(Full)'!$A$1:$AA$140,MATCH(Score!$A58,'Ingredients(Full)'!$A$1:$A$140,0),MATCH(Score!L$1,'Ingredients(Full)'!$A$1:$AA$1,0)),"")</f>
        <v/>
      </c>
      <c r="M58" t="str">
        <f>IF(M$1&lt;=$B58,INDEX('Ingredients(Full)'!$A$1:$AA$140,MATCH(Score!$A58,'Ingredients(Full)'!$A$1:$A$140,0),MATCH(Score!M$1,'Ingredients(Full)'!$A$1:$AA$1,0)),"")</f>
        <v/>
      </c>
      <c r="N58" t="str">
        <f>IF(N$1&lt;=$B58,INDEX('Ingredients(Full)'!$A$1:$AA$140,MATCH(Score!$A58,'Ingredients(Full)'!$A$1:$A$140,0),MATCH(Score!N$1,'Ingredients(Full)'!$A$1:$AA$1,0)),"")</f>
        <v/>
      </c>
      <c r="O58" t="str">
        <f>IF(O$1&lt;=$B58,INDEX('Ingredients(Full)'!$A$1:$AA$140,MATCH(Score!$A58,'Ingredients(Full)'!$A$1:$A$140,0),MATCH(Score!O$1,'Ingredients(Full)'!$A$1:$AA$1,0)),"")</f>
        <v/>
      </c>
      <c r="P58">
        <f>IF(VALUE(RIGHT(P$1,LEN(P$1)-1))&lt;=$B58,INDEX('Ingredients(Full)'!$A$1:$AA$140,MATCH(Score!$A58,'Ingredients(Full)'!$A$1:$A$140,0),MATCH(Score!P$1,'Ingredients(Full)'!$A$1:$AA$1,0)),"")</f>
        <v>20</v>
      </c>
      <c r="Q58">
        <f>IF(VALUE(RIGHT(Q$1,LEN(Q$1)-1))&lt;=$B58,INDEX('Ingredients(Full)'!$A$1:$AA$140,MATCH(Score!$A58,'Ingredients(Full)'!$A$1:$A$140,0),MATCH(Score!Q$1,'Ingredients(Full)'!$A$1:$AA$1,0)),"")</f>
        <v>5</v>
      </c>
      <c r="R58">
        <f>IF(VALUE(RIGHT(R$1,LEN(R$1)-1))&lt;=$B58,INDEX('Ingredients(Full)'!$A$1:$AA$140,MATCH(Score!$A58,'Ingredients(Full)'!$A$1:$A$140,0),MATCH(Score!R$1,'Ingredients(Full)'!$A$1:$AA$1,0)),"")</f>
        <v>20</v>
      </c>
      <c r="S58" t="str">
        <f>IF(VALUE(RIGHT(S$1,LEN(S$1)-1))&lt;=$B58,INDEX('Ingredients(Full)'!$A$1:$AA$140,MATCH(Score!$A58,'Ingredients(Full)'!$A$1:$A$140,0),MATCH(Score!S$1,'Ingredients(Full)'!$A$1:$AA$1,0)),"")</f>
        <v/>
      </c>
      <c r="T58" t="str">
        <f>IF(VALUE(RIGHT(T$1,LEN(T$1)-1))&lt;=$B58,INDEX('Ingredients(Full)'!$A$1:$AA$140,MATCH(Score!$A58,'Ingredients(Full)'!$A$1:$A$140,0),MATCH(Score!T$1,'Ingredients(Full)'!$A$1:$AA$1,0)),"")</f>
        <v/>
      </c>
      <c r="U58" t="str">
        <f>IF(VALUE(RIGHT(U$1,LEN(U$1)-1))&lt;=$B58,INDEX('Ingredients(Full)'!$A$1:$AA$140,MATCH(Score!$A58,'Ingredients(Full)'!$A$1:$A$140,0),MATCH(Score!U$1,'Ingredients(Full)'!$A$1:$AA$1,0)),"")</f>
        <v/>
      </c>
      <c r="V58" t="str">
        <f>IF(VALUE(RIGHT(V$1,LEN(V$1)-1))&lt;=$B58,INDEX('Ingredients(Full)'!$A$1:$AA$140,MATCH(Score!$A58,'Ingredients(Full)'!$A$1:$A$140,0),MATCH(Score!V$1,'Ingredients(Full)'!$A$1:$AA$1,0)),"")</f>
        <v/>
      </c>
      <c r="W58" t="str">
        <f>IF(VALUE(RIGHT(W$1,LEN(W$1)-1))&lt;=$B58,INDEX('Ingredients(Full)'!$A$1:$AA$140,MATCH(Score!$A58,'Ingredients(Full)'!$A$1:$A$140,0),MATCH(Score!W$1,'Ingredients(Full)'!$A$1:$AA$1,0)),"")</f>
        <v/>
      </c>
      <c r="X58" t="str">
        <f>IF(VALUE(RIGHT(X$1,LEN(X$1)-1))&lt;=$B58,INDEX('Ingredients(Full)'!$A$1:$AA$140,MATCH(Score!$A58,'Ingredients(Full)'!$A$1:$A$140,0),MATCH(Score!X$1,'Ingredients(Full)'!$A$1:$AA$1,0)),"")</f>
        <v/>
      </c>
      <c r="Y58" t="str">
        <f>IF(VALUE(RIGHT(Y$1,LEN(Y$1)-1))&lt;=$B58,INDEX('Ingredients(Full)'!$A$1:$AA$140,MATCH(Score!$A58,'Ingredients(Full)'!$A$1:$A$140,0),MATCH(Score!Y$1,'Ingredients(Full)'!$A$1:$AA$1,0)),"")</f>
        <v/>
      </c>
      <c r="Z58" t="str">
        <f>IF(VALUE(RIGHT(Z$1,LEN(Z$1)-1))&lt;=$B58,INDEX('Ingredients(Full)'!$A$1:$AA$140,MATCH(Score!$A58,'Ingredients(Full)'!$A$1:$A$140,0),MATCH(Score!Z$1,'Ingredients(Full)'!$A$1:$AA$1,0)),"")</f>
        <v/>
      </c>
      <c r="AA58" t="str">
        <f>IF(VALUE(RIGHT(AA$1,LEN(AA$1)-1))&lt;=$B58,INDEX('Ingredients(Full)'!$A$1:$AA$140,MATCH(Score!$A58,'Ingredients(Full)'!$A$1:$A$140,0),MATCH(Score!AA$1,'Ingredients(Full)'!$A$1:$AA$1,0)),"")</f>
        <v/>
      </c>
      <c r="AB58">
        <f>IFERROR(IF(VLOOKUP($D58,Sheet3!$A$1:'Sheet3'!$K$222,MATCH("Challenge",Sheet3!$A$1:'Sheet3'!$K$1,0),FALSE)&gt;=1,IFERROR(IF(VLOOKUP($D58,Sheet3!$A$1:'Sheet3'!$K$222,MATCH("Blue",Sheet3!$A$1:$K$1,0),FALSE)&gt;0,VLOOKUP($D58,Sheet3!$A$1:'Sheet3'!$K$222,MATCH("Blue",Sheet3!$A$1:$K$1,0),FALSE)*3,IF(VLOOKUP($D58,Sheet3!$A$1:'Sheet3'!$K$222,MATCH("Purple",Sheet3!$A$1:$K$1,0),FALSE)&gt;0,VLOOKUP($D58,Sheet3!$A$1:'Sheet3'!$K$222,MATCH("Purple",Sheet3!$A$1:$K$1,0),FALSE)*4,IF(VLOOKUP($D58,Sheet3!$A$1:'Sheet3'!$K$222,MATCH("Green",Sheet3!$A$1:$K$1,0),FALSE)&gt;0,VLOOKUP($D58,Sheet3!$A$1:'Sheet3'!$K$222,MATCH("Green",Sheet3!$A$1:$K$1,0),FALSE)*2,IF(VLOOKUP($D58,Sheet3!$A$1:'Sheet3'!$K$222,MATCH("White",Sheet3!$A$1:$K$1,0),FALSE)&gt;0,VLOOKUP($D58,Sheet3!$A$1:'Sheet3'!$K$222,MATCH("White",Sheet3!$A$1:$K$1,0),FALSE),IF(VLOOKUP($D58,Sheet3!$A$1:'Sheet3'!$K$222,MATCH("Yellow",Sheet3!$A$1:$K$1,0),FALSE)&gt;0,VLOOKUP($D58,Sheet3!$A$1:'Sheet3'!$K$222,MATCH("Yellow",Sheet3!$A$1:$K$1,0),FALSE)*2.5,0))))),0)/VLOOKUP($D58,Sheet3!$A$1:'Sheet3'!$K$222,MATCH("Challenge",Sheet3!$A$1:'Sheet3'!$K$1,0),FALSE),IFERROR(IF(VLOOKUP($D58,Sheet3!$A$1:'Sheet3'!$K$222,MATCH("Blue",Sheet3!$A$1:$K$1,0),FALSE)&gt;0,VLOOKUP($D58,Sheet3!$A$1:'Sheet3'!$K$222,MATCH("Blue",Sheet3!$A$1:$K$1,0),FALSE)*3,IF(VLOOKUP($D58,Sheet3!$A$1:'Sheet3'!$K$222,MATCH("Purple",Sheet3!$A$1:$K$1,0),FALSE)&gt;0,VLOOKUP($D58,Sheet3!$A$1:'Sheet3'!$K$222,MATCH("Purple",Sheet3!$A$1:$K$1,0),FALSE)*4,IF(VLOOKUP($D58,Sheet3!$A$1:'Sheet3'!$K$222,MATCH("Green",Sheet3!$A$1:$K$1,0),FALSE)&gt;0,VLOOKUP($D58,Sheet3!$A$1:'Sheet3'!$K$222,MATCH("Green",Sheet3!$A$1:$K$1,0),FALSE)*2,IF(VLOOKUP($D58,Sheet3!$A$1:'Sheet3'!$K$222,MATCH("White",Sheet3!$A$1:$K$1,0),FALSE)&gt;0,VLOOKUP($D58,Sheet3!$A$1:'Sheet3'!$K$222,MATCH("White",Sheet3!$A$1:$K$1,0),FALSE),IF(VLOOKUP($D58,Sheet3!$A$1:'Sheet3'!$K$222,MATCH("Yellow",Sheet3!$A$1:$K$1,0),FALSE)&gt;0,VLOOKUP($D58,Sheet3!$A$1:'Sheet3'!$K$222,MATCH("Yellow",Sheet3!$A$1:$K$1,0),FALSE)*2.5,0))))),0)),0)+IFERROR(IF(VLOOKUP($E58,Sheet3!$A$1:'Sheet3'!$K$222,MATCH("Challenge",Sheet3!$A$1:'Sheet3'!$K$1,0),FALSE)&gt;=1,IFERROR(IF(VLOOKUP($E58,Sheet3!$A$1:'Sheet3'!$K$222,MATCH("Blue",Sheet3!$A$1:$K$1,0),FALSE)&gt;0,VLOOKUP($E58,Sheet3!$A$1:'Sheet3'!$K$222,MATCH("Blue",Sheet3!$A$1:$K$1,0),FALSE)*3,IF(VLOOKUP($E58,Sheet3!$A$1:'Sheet3'!$K$222,MATCH("Purple",Sheet3!$A$1:$K$1,0),FALSE)&gt;0,VLOOKUP($E58,Sheet3!$A$1:'Sheet3'!$K$222,MATCH("Purple",Sheet3!$A$1:$K$1,0),FALSE)*4,IF(VLOOKUP($E58,Sheet3!$A$1:'Sheet3'!$K$222,MATCH("Green",Sheet3!$A$1:$K$1,0),FALSE)&gt;0,VLOOKUP($E58,Sheet3!$A$1:'Sheet3'!$K$222,MATCH("Green",Sheet3!$A$1:$K$1,0),FALSE)*2,IF(VLOOKUP($E58,Sheet3!$A$1:'Sheet3'!$K$222,MATCH("White",Sheet3!$A$1:$K$1,0),FALSE)&gt;0,VLOOKUP($E58,Sheet3!$A$1:'Sheet3'!$K$222,MATCH("White",Sheet3!$A$1:$K$1,0),FALSE),IF(VLOOKUP($E58,Sheet3!$A$1:'Sheet3'!$K$222,MATCH("Yellow",Sheet3!$A$1:$K$1,0),FALSE)&gt;0,VLOOKUP($E58,Sheet3!$A$1:'Sheet3'!$K$222,MATCH("Yellow",Sheet3!$A$1:$K$1,0),FALSE)*2.5,0))))),0)/VLOOKUP($E58,Sheet3!$A$1:'Sheet3'!$K$222,MATCH("Challenge",Sheet3!$A$1:'Sheet3'!$K$1,0),FALSE),IFERROR(IF(VLOOKUP($E58,Sheet3!$A$1:'Sheet3'!$K$222,MATCH("Blue",Sheet3!$A$1:$K$1,0),FALSE)&gt;0,VLOOKUP($E58,Sheet3!$A$1:'Sheet3'!$K$222,MATCH("Blue",Sheet3!$A$1:$K$1,0),FALSE)*3,IF(VLOOKUP($E58,Sheet3!$A$1:'Sheet3'!$K$222,MATCH("Purple",Sheet3!$A$1:$K$1,0),FALSE)&gt;0,VLOOKUP($E58,Sheet3!$A$1:'Sheet3'!$K$222,MATCH("Purple",Sheet3!$A$1:$K$1,0),FALSE)*4,IF(VLOOKUP($E58,Sheet3!$A$1:'Sheet3'!$K$222,MATCH("Green",Sheet3!$A$1:$K$1,0),FALSE)&gt;0,VLOOKUP($E58,Sheet3!$A$1:'Sheet3'!$K$222,MATCH("Green",Sheet3!$A$1:$K$1,0),FALSE)*2,IF(VLOOKUP($E58,Sheet3!$A$1:'Sheet3'!$K$222,MATCH("White",Sheet3!$A$1:$K$1,0),FALSE)&gt;0,VLOOKUP($E58,Sheet3!$A$1:'Sheet3'!$K$222,MATCH("White",Sheet3!$A$1:$K$1,0),FALSE),IF(VLOOKUP($E58,Sheet3!$A$1:'Sheet3'!$K$222,MATCH("Yellow",Sheet3!$A$1:$K$1,0),FALSE)&gt;0,VLOOKUP($E58,Sheet3!$A$1:'Sheet3'!$K$222,MATCH("Yellow",Sheet3!$A$1:$K$1,0),FALSE)*2.5,0))))),0)),0)</f>
        <v>95</v>
      </c>
      <c r="AC58">
        <f>IFERROR(IF(VLOOKUP($F58,Sheet3!$A$1:'Sheet3'!$K$222,MATCH("Challenge",Sheet3!$A$1:'Sheet3'!$K$1,0),FALSE)&gt;=1,IFERROR(IF(VLOOKUP($F58,Sheet3!$A$1:'Sheet3'!$K$222,MATCH("Blue",Sheet3!$A$1:$K$1,0),FALSE)&gt;0,VLOOKUP($F58,Sheet3!$A$1:'Sheet3'!$K$222,MATCH("Blue",Sheet3!$A$1:$K$1,0),FALSE)*3,IF(VLOOKUP($F58,Sheet3!$A$1:'Sheet3'!$K$222,MATCH("Purple",Sheet3!$A$1:$K$1,0),FALSE)&gt;0,VLOOKUP($F58,Sheet3!$A$1:'Sheet3'!$K$222,MATCH("Purple",Sheet3!$A$1:$K$1,0),FALSE)*4,IF(VLOOKUP($F58,Sheet3!$A$1:'Sheet3'!$K$222,MATCH("Green",Sheet3!$A$1:$K$1,0),FALSE)&gt;0,VLOOKUP($F58,Sheet3!$A$1:'Sheet3'!$K$222,MATCH("Green",Sheet3!$A$1:$K$1,0),FALSE)*2,IF(VLOOKUP($F58,Sheet3!$A$1:'Sheet3'!$K$222,MATCH("White",Sheet3!$A$1:$K$1,0),FALSE)&gt;0,VLOOKUP($F58,Sheet3!$A$1:'Sheet3'!$K$222,MATCH("White",Sheet3!$A$1:$K$1,0),FALSE),IF(VLOOKUP($F58,Sheet3!$A$1:'Sheet3'!$K$222,MATCH("Yellow",Sheet3!$A$1:$K$1,0),FALSE)&gt;0,VLOOKUP($F58,Sheet3!$A$1:'Sheet3'!$K$222,MATCH("Yellow",Sheet3!$A$1:$K$1,0),FALSE)*5,0))))),0)/VLOOKUP($F58,Sheet3!$A$1:'Sheet3'!$K$222,MATCH("Challenge",Sheet3!$A$1:'Sheet3'!$K$1,0),FALSE),IFERROR(IF(VLOOKUP($F58,Sheet3!$A$1:'Sheet3'!$K$222,MATCH("Blue",Sheet3!$A$1:$K$1,0),FALSE)&gt;0,VLOOKUP($F58,Sheet3!$A$1:'Sheet3'!$K$222,MATCH("Blue",Sheet3!$A$1:$K$1,0),FALSE)*3,IF(VLOOKUP($F58,Sheet3!$A$1:'Sheet3'!$K$222,MATCH("Purple",Sheet3!$A$1:$K$1,0),FALSE)&gt;0,VLOOKUP($F58,Sheet3!$A$1:'Sheet3'!$K$222,MATCH("Purple",Sheet3!$A$1:$K$1,0),FALSE)*4,IF(VLOOKUP($F58,Sheet3!$A$1:'Sheet3'!$K$222,MATCH("Green",Sheet3!$A$1:$K$1,0),FALSE)&gt;0,VLOOKUP($F58,Sheet3!$A$1:'Sheet3'!$K$222,MATCH("Green",Sheet3!$A$1:$K$1,0),FALSE)*2,IF(VLOOKUP($F58,Sheet3!$A$1:'Sheet3'!$K$222,MATCH("White",Sheet3!$A$1:$K$1,0),FALSE)&gt;0,VLOOKUP($F58,Sheet3!$A$1:'Sheet3'!$K$222,MATCH("White",Sheet3!$A$1:$K$1,0),FALSE),IF(VLOOKUP($F58,Sheet3!$A$1:'Sheet3'!$K$222,MATCH("Yellow",Sheet3!$A$1:$K$1,0),FALSE)&gt;0,VLOOKUP($F58,Sheet3!$A$1:'Sheet3'!$K$222,MATCH("Yellow",Sheet3!$A$1:$K$1,0),FALSE)*5,0))))),0)),0)+IFERROR(IF(VLOOKUP($G58,Sheet3!$A$1:'Sheet3'!$K$222,MATCH("Challenge",Sheet3!$A$1:'Sheet3'!$K$1,0),FALSE)&gt;=1,IFERROR(IF(VLOOKUP($G58,Sheet3!$A$1:'Sheet3'!$K$222,MATCH("Blue",Sheet3!$A$1:$K$1,0),FALSE)&gt;0,VLOOKUP($G58,Sheet3!$A$1:'Sheet3'!$K$222,MATCH("Blue",Sheet3!$A$1:$K$1,0),FALSE)*3,IF(VLOOKUP($G58,Sheet3!$A$1:'Sheet3'!$K$222,MATCH("Purple",Sheet3!$A$1:$K$1,0),FALSE)&gt;0,VLOOKUP($G58,Sheet3!$A$1:'Sheet3'!$K$222,MATCH("Purple",Sheet3!$A$1:$K$1,0),FALSE)*4,IF(VLOOKUP($G58,Sheet3!$A$1:'Sheet3'!$K$222,MATCH("Green",Sheet3!$A$1:$K$1,0),FALSE)&gt;0,VLOOKUP($G58,Sheet3!$A$1:'Sheet3'!$K$222,MATCH("Green",Sheet3!$A$1:$K$1,0),FALSE)*2,IF(VLOOKUP($G58,Sheet3!$A$1:'Sheet3'!$K$222,MATCH("White",Sheet3!$A$1:$K$1,0),FALSE)&gt;0,VLOOKUP($G58,Sheet3!$A$1:'Sheet3'!$K$222,MATCH("White",Sheet3!$A$1:$K$1,0),FALSE),IF(VLOOKUP($G58,Sheet3!$A$1:'Sheet3'!$K$222,MATCH("Yellow",Sheet3!$A$1:$K$1,0),FALSE)&gt;0,VLOOKUP($G58,Sheet3!$A$1:'Sheet3'!$K$222,MATCH("Yellow",Sheet3!$A$1:$K$1,0),FALSE)*5,0))))),0)/VLOOKUP($G58,Sheet3!$A$1:'Sheet3'!$K$222,MATCH("Challenge",Sheet3!$A$1:'Sheet3'!$K$1,0),FALSE),IFERROR(IF(VLOOKUP($G58,Sheet3!$A$1:'Sheet3'!$K$222,MATCH("Blue",Sheet3!$A$1:$K$1,0),FALSE)&gt;0,VLOOKUP($G58,Sheet3!$A$1:'Sheet3'!$K$222,MATCH("Blue",Sheet3!$A$1:$K$1,0),FALSE)*3,IF(VLOOKUP($G58,Sheet3!$A$1:'Sheet3'!$K$222,MATCH("Purple",Sheet3!$A$1:$K$1,0),FALSE)&gt;0,VLOOKUP($G58,Sheet3!$A$1:'Sheet3'!$K$222,MATCH("Purple",Sheet3!$A$1:$K$1,0),FALSE)*4,IF(VLOOKUP($G58,Sheet3!$A$1:'Sheet3'!$K$222,MATCH("Green",Sheet3!$A$1:$K$1,0),FALSE)&gt;0,VLOOKUP($G58,Sheet3!$A$1:'Sheet3'!$K$222,MATCH("Green",Sheet3!$A$1:$K$1,0),FALSE)*2,IF(VLOOKUP($G58,Sheet3!$A$1:'Sheet3'!$K$222,MATCH("White",Sheet3!$A$1:$K$1,0),FALSE)&gt;0,VLOOKUP($G58,Sheet3!$A$1:'Sheet3'!$K$222,MATCH("White",Sheet3!$A$1:$K$1,0),FALSE),IF(VLOOKUP($G58,Sheet3!$A$1:'Sheet3'!$K$222,MATCH("Yellow",Sheet3!$A$1:$K$1,0),FALSE)&gt;0,VLOOKUP($G58,Sheet3!$A$1:'Sheet3'!$K$222,MATCH("Yellow",Sheet3!$A$1:$K$1,0),FALSE)*5,0))))),0)),0)</f>
        <v>16</v>
      </c>
      <c r="AD58">
        <f>IFERROR(IF(VLOOKUP($H58,Sheet3!$A$1:'Sheet3'!$K$222,MATCH("Challenge",Sheet3!$A$1:'Sheet3'!$K$1,0),FALSE)&gt;=1,IFERROR(IF(VLOOKUP($H58,Sheet3!$A$1:'Sheet3'!$K$222,MATCH("Blue",Sheet3!$A$1:$K$1,0),FALSE)&gt;0,VLOOKUP($H58,Sheet3!$A$1:'Sheet3'!$K$222,MATCH("Blue",Sheet3!$A$1:$K$1,0),FALSE)*3,IF(VLOOKUP($H58,Sheet3!$A$1:'Sheet3'!$K$222,MATCH("Purple",Sheet3!$A$1:$K$1,0),FALSE)&gt;0,VLOOKUP($H58,Sheet3!$A$1:'Sheet3'!$K$222,MATCH("Purple",Sheet3!$A$1:$K$1,0),FALSE)*4,IF(VLOOKUP($H58,Sheet3!$A$1:'Sheet3'!$K$222,MATCH("Green",Sheet3!$A$1:$K$1,0),FALSE)&gt;0,VLOOKUP($H58,Sheet3!$A$1:'Sheet3'!$K$222,MATCH("Green",Sheet3!$A$1:$K$1,0),FALSE)*2,IF(VLOOKUP($H58,Sheet3!$A$1:'Sheet3'!$K$222,MATCH("White",Sheet3!$A$1:$K$1,0),FALSE)&gt;0,VLOOKUP($H58,Sheet3!$A$1:'Sheet3'!$K$222,MATCH("White",Sheet3!$A$1:$K$1,0),FALSE),IF(VLOOKUP($H58,Sheet3!$A$1:'Sheet3'!$K$222,MATCH("Yellow",Sheet3!$A$1:$K$1,0),FALSE)&gt;0,VLOOKUP($H58,Sheet3!$A$1:'Sheet3'!$K$222,MATCH("Yellow",Sheet3!$A$1:$K$1,0),FALSE)*5,0))))),0)/VLOOKUP($H58,Sheet3!$A$1:'Sheet3'!$K$222,MATCH("Challenge",Sheet3!$A$1:'Sheet3'!$K$1,0),FALSE),IFERROR(IF(VLOOKUP($H58,Sheet3!$A$1:'Sheet3'!$K$222,MATCH("Blue",Sheet3!$A$1:$K$1,0),FALSE)&gt;0,VLOOKUP($H58,Sheet3!$A$1:'Sheet3'!$K$222,MATCH("Blue",Sheet3!$A$1:$K$1,0),FALSE)*3,IF(VLOOKUP($H58,Sheet3!$A$1:'Sheet3'!$K$222,MATCH("Purple",Sheet3!$A$1:$K$1,0),FALSE)&gt;0,VLOOKUP($H58,Sheet3!$A$1:'Sheet3'!$K$222,MATCH("Purple",Sheet3!$A$1:$K$1,0),FALSE)*4,IF(VLOOKUP($H58,Sheet3!$A$1:'Sheet3'!$K$222,MATCH("Green",Sheet3!$A$1:$K$1,0),FALSE)&gt;0,VLOOKUP($H58,Sheet3!$A$1:'Sheet3'!$K$222,MATCH("Green",Sheet3!$A$1:$K$1,0),FALSE)*2,IF(VLOOKUP($H58,Sheet3!$A$1:'Sheet3'!$K$222,MATCH("White",Sheet3!$A$1:$K$1,0),FALSE)&gt;0,VLOOKUP($H58,Sheet3!$A$1:'Sheet3'!$K$222,MATCH("White",Sheet3!$A$1:$K$1,0),FALSE),IF(VLOOKUP($H58,Sheet3!$A$1:'Sheet3'!$K$222,MATCH("Yellow",Sheet3!$A$1:$K$1,0),FALSE)&gt;0,VLOOKUP($H58,Sheet3!$A$1:'Sheet3'!$K$222,MATCH("Yellow",Sheet3!$A$1:$K$1,0),FALSE)*5,0))))),0)),0)+IFERROR(IF(VLOOKUP($I58,Sheet3!$A$1:'Sheet3'!$K$222,MATCH("Challenge",Sheet3!$A$1:'Sheet3'!$K$1,0),FALSE)&gt;=1,IFERROR(IF(VLOOKUP($I58,Sheet3!$A$1:'Sheet3'!$K$222,MATCH("Blue",Sheet3!$A$1:$K$1,0),FALSE)&gt;0,VLOOKUP($I58,Sheet3!$A$1:'Sheet3'!$K$222,MATCH("Blue",Sheet3!$A$1:$K$1,0),FALSE)*3,IF(VLOOKUP($I58,Sheet3!$A$1:'Sheet3'!$K$222,MATCH("Purple",Sheet3!$A$1:$K$1,0),FALSE)&gt;0,VLOOKUP($I58,Sheet3!$A$1:'Sheet3'!$K$222,MATCH("Purple",Sheet3!$A$1:$K$1,0),FALSE)*4,IF(VLOOKUP($I58,Sheet3!$A$1:'Sheet3'!$K$222,MATCH("Green",Sheet3!$A$1:$K$1,0),FALSE)&gt;0,VLOOKUP($I58,Sheet3!$A$1:'Sheet3'!$K$222,MATCH("Green",Sheet3!$A$1:$K$1,0),FALSE)*2,IF(VLOOKUP($I58,Sheet3!$A$1:'Sheet3'!$K$222,MATCH("White",Sheet3!$A$1:$K$1,0),FALSE)&gt;0,VLOOKUP($I58,Sheet3!$A$1:'Sheet3'!$K$222,MATCH("White",Sheet3!$A$1:$K$1,0),FALSE),IF(VLOOKUP($I58,Sheet3!$A$1:'Sheet3'!$K$222,MATCH("Yellow",Sheet3!$A$1:$K$1,0),FALSE)&gt;0,VLOOKUP($I58,Sheet3!$A$1:'Sheet3'!$K$222,MATCH("Yellow",Sheet3!$A$1:$K$1,0),FALSE)*5,0))))),0)/VLOOKUP($I58,Sheet3!$A$1:'Sheet3'!$K$222,MATCH("Challenge",Sheet3!$A$1:'Sheet3'!$K$1,0),FALSE),IFERROR(IF(VLOOKUP($I58,Sheet3!$A$1:'Sheet3'!$K$222,MATCH("Blue",Sheet3!$A$1:$K$1,0),FALSE)&gt;0,VLOOKUP($I58,Sheet3!$A$1:'Sheet3'!$K$222,MATCH("Blue",Sheet3!$A$1:$K$1,0),FALSE)*3,IF(VLOOKUP($I58,Sheet3!$A$1:'Sheet3'!$K$222,MATCH("Purple",Sheet3!$A$1:$K$1,0),FALSE)&gt;0,VLOOKUP($I58,Sheet3!$A$1:'Sheet3'!$K$222,MATCH("Purple",Sheet3!$A$1:$K$1,0),FALSE)*4,IF(VLOOKUP($I58,Sheet3!$A$1:'Sheet3'!$K$222,MATCH("Green",Sheet3!$A$1:$K$1,0),FALSE)&gt;0,VLOOKUP($I58,Sheet3!$A$1:'Sheet3'!$K$222,MATCH("Green",Sheet3!$A$1:$K$1,0),FALSE)*2,IF(VLOOKUP($I58,Sheet3!$A$1:'Sheet3'!$K$222,MATCH("White",Sheet3!$A$1:$K$1,0),FALSE)&gt;0,VLOOKUP($I58,Sheet3!$A$1:'Sheet3'!$K$222,MATCH("White",Sheet3!$A$1:$K$1,0),FALSE),IF(VLOOKUP($I58,Sheet3!$A$1:'Sheet3'!$K$222,MATCH("Yellow",Sheet3!$A$1:$K$1,0),FALSE)&gt;0,VLOOKUP($I58,Sheet3!$A$1:'Sheet3'!$K$222,MATCH("Yellow",Sheet3!$A$1:$K$1,0),FALSE)*5,0))))),0)),0)</f>
        <v>0</v>
      </c>
      <c r="AE58">
        <f>IFERROR(IF(VLOOKUP($J58,Sheet3!$A$1:'Sheet3'!$K$222,MATCH("Challenge",Sheet3!$A$1:'Sheet3'!$K$1,0),FALSE)&gt;=1,IFERROR(IF(VLOOKUP($J58,Sheet3!$A$1:'Sheet3'!$K$222,MATCH("Blue",Sheet3!$A$1:$K$1,0),FALSE)&gt;0,VLOOKUP($J58,Sheet3!$A$1:'Sheet3'!$K$222,MATCH("Blue",Sheet3!$A$1:$K$1,0),FALSE)*3,IF(VLOOKUP($J58,Sheet3!$A$1:'Sheet3'!$K$222,MATCH("Purple",Sheet3!$A$1:$K$1,0),FALSE)&gt;0,VLOOKUP($J58,Sheet3!$A$1:'Sheet3'!$K$222,MATCH("Purple",Sheet3!$A$1:$K$1,0),FALSE)*4,IF(VLOOKUP($J58,Sheet3!$A$1:'Sheet3'!$K$222,MATCH("Green",Sheet3!$A$1:$K$1,0),FALSE)&gt;0,VLOOKUP($J58,Sheet3!$A$1:'Sheet3'!$K$222,MATCH("Green",Sheet3!$A$1:$K$1,0),FALSE)*2,IF(VLOOKUP($J58,Sheet3!$A$1:'Sheet3'!$K$222,MATCH("White",Sheet3!$A$1:$K$1,0),FALSE)&gt;0,VLOOKUP($J58,Sheet3!$A$1:'Sheet3'!$K$222,MATCH("White",Sheet3!$A$1:$K$1,0),FALSE),IF(VLOOKUP($J58,Sheet3!$A$1:'Sheet3'!$K$222,MATCH("Yellow",Sheet3!$A$1:$K$1,0),FALSE)&gt;0,VLOOKUP($J58,Sheet3!$A$1:'Sheet3'!$K$222,MATCH("Yellow",Sheet3!$A$1:$K$1,0),FALSE)*5,0))))),0)/VLOOKUP($J58,Sheet3!$A$1:'Sheet3'!$K$222,MATCH("Challenge",Sheet3!$A$1:'Sheet3'!$K$1,0),FALSE),IFERROR(IF(VLOOKUP($J58,Sheet3!$A$1:'Sheet3'!$K$222,MATCH("Blue",Sheet3!$A$1:$K$1,0),FALSE)&gt;0,VLOOKUP($J58,Sheet3!$A$1:'Sheet3'!$K$222,MATCH("Blue",Sheet3!$A$1:$K$1,0),FALSE)*3,IF(VLOOKUP($J58,Sheet3!$A$1:'Sheet3'!$K$222,MATCH("Purple",Sheet3!$A$1:$K$1,0),FALSE)&gt;0,VLOOKUP($J58,Sheet3!$A$1:'Sheet3'!$K$222,MATCH("Purple",Sheet3!$A$1:$K$1,0),FALSE)*4,IF(VLOOKUP($J58,Sheet3!$A$1:'Sheet3'!$K$222,MATCH("Green",Sheet3!$A$1:$K$1,0),FALSE)&gt;0,VLOOKUP($J58,Sheet3!$A$1:'Sheet3'!$K$222,MATCH("Green",Sheet3!$A$1:$K$1,0),FALSE)*2,IF(VLOOKUP($J58,Sheet3!$A$1:'Sheet3'!$K$222,MATCH("White",Sheet3!$A$1:$K$1,0),FALSE)&gt;0,VLOOKUP($J58,Sheet3!$A$1:'Sheet3'!$K$222,MATCH("White",Sheet3!$A$1:$K$1,0),FALSE),IF(VLOOKUP($J58,Sheet3!$A$1:'Sheet3'!$K$222,MATCH("Yellow",Sheet3!$A$1:$K$1,0),FALSE)&gt;0,VLOOKUP($J58,Sheet3!$A$1:'Sheet3'!$K$222,MATCH("Yellow",Sheet3!$A$1:$K$1,0),FALSE)*5,0))))),0)),0)+IFERROR(IF(VLOOKUP($K58,Sheet3!$A$1:'Sheet3'!$K$222,MATCH("Challenge",Sheet3!$A$1:'Sheet3'!$K$1,0),FALSE)&gt;=1,IFERROR(IF(VLOOKUP($K58,Sheet3!$A$1:'Sheet3'!$K$222,MATCH("Blue",Sheet3!$A$1:$K$1,0),FALSE)&gt;0,VLOOKUP($K58,Sheet3!$A$1:'Sheet3'!$K$222,MATCH("Blue",Sheet3!$A$1:$K$1,0),FALSE)*3,IF(VLOOKUP($K58,Sheet3!$A$1:'Sheet3'!$K$222,MATCH("Purple",Sheet3!$A$1:$K$1,0),FALSE)&gt;0,VLOOKUP($K58,Sheet3!$A$1:'Sheet3'!$K$222,MATCH("Purple",Sheet3!$A$1:$K$1,0),FALSE)*4,IF(VLOOKUP($K58,Sheet3!$A$1:'Sheet3'!$K$222,MATCH("Green",Sheet3!$A$1:$K$1,0),FALSE)&gt;0,VLOOKUP($K58,Sheet3!$A$1:'Sheet3'!$K$222,MATCH("Green",Sheet3!$A$1:$K$1,0),FALSE)*2,IF(VLOOKUP($K58,Sheet3!$A$1:'Sheet3'!$K$222,MATCH("White",Sheet3!$A$1:$K$1,0),FALSE)&gt;0,VLOOKUP($K58,Sheet3!$A$1:'Sheet3'!$K$222,MATCH("White",Sheet3!$A$1:$K$1,0),FALSE),IF(VLOOKUP($K58,Sheet3!$A$1:'Sheet3'!$K$222,MATCH("Yellow",Sheet3!$A$1:$K$1,0),FALSE)&gt;0,VLOOKUP($K58,Sheet3!$A$1:'Sheet3'!$K$222,MATCH("Yellow",Sheet3!$A$1:$K$1,0),FALSE)*5,0))))),0)/VLOOKUP($K58,Sheet3!$A$1:'Sheet3'!$K$222,MATCH("Challenge",Sheet3!$A$1:'Sheet3'!$K$1,0),FALSE),IFERROR(IF(VLOOKUP($K58,Sheet3!$A$1:'Sheet3'!$K$222,MATCH("Blue",Sheet3!$A$1:$K$1,0),FALSE)&gt;0,VLOOKUP($K58,Sheet3!$A$1:'Sheet3'!$K$222,MATCH("Blue",Sheet3!$A$1:$K$1,0),FALSE)*3,IF(VLOOKUP($K58,Sheet3!$A$1:'Sheet3'!$K$222,MATCH("Purple",Sheet3!$A$1:$K$1,0),FALSE)&gt;0,VLOOKUP($K58,Sheet3!$A$1:'Sheet3'!$K$222,MATCH("Purple",Sheet3!$A$1:$K$1,0),FALSE)*4,IF(VLOOKUP($K58,Sheet3!$A$1:'Sheet3'!$K$222,MATCH("Green",Sheet3!$A$1:$K$1,0),FALSE)&gt;0,VLOOKUP($K58,Sheet3!$A$1:'Sheet3'!$K$222,MATCH("Green",Sheet3!$A$1:$K$1,0),FALSE)*2,IF(VLOOKUP($K58,Sheet3!$A$1:'Sheet3'!$K$222,MATCH("White",Sheet3!$A$1:$K$1,0),FALSE)&gt;0,VLOOKUP($K58,Sheet3!$A$1:'Sheet3'!$K$222,MATCH("White",Sheet3!$A$1:$K$1,0),FALSE),IF(VLOOKUP($K58,Sheet3!$A$1:'Sheet3'!$K$222,MATCH("Yellow",Sheet3!$A$1:$K$1,0),FALSE)&gt;0,VLOOKUP($K58,Sheet3!$A$1:'Sheet3'!$K$222,MATCH("Yellow",Sheet3!$A$1:$K$1,0),FALSE)*5,0))))),0)),0)</f>
        <v>0</v>
      </c>
      <c r="AF58">
        <f>IFERROR(IF(VLOOKUP($L58,Sheet3!$A$1:'Sheet3'!$K$222,MATCH("Challenge",Sheet3!$A$1:'Sheet3'!$K$1,0),FALSE)&gt;=1,IFERROR(IF(VLOOKUP($L58,Sheet3!$A$1:'Sheet3'!$K$222,MATCH("Blue",Sheet3!$A$1:$K$1,0),FALSE)&gt;0,VLOOKUP($L58,Sheet3!$A$1:'Sheet3'!$K$222,MATCH("Blue",Sheet3!$A$1:$K$1,0),FALSE)*3,IF(VLOOKUP($L58,Sheet3!$A$1:'Sheet3'!$K$222,MATCH("Purple",Sheet3!$A$1:$K$1,0),FALSE)&gt;0,VLOOKUP($L58,Sheet3!$A$1:'Sheet3'!$K$222,MATCH("Purple",Sheet3!$A$1:$K$1,0),FALSE)*4,IF(VLOOKUP($L58,Sheet3!$A$1:'Sheet3'!$K$222,MATCH("Green",Sheet3!$A$1:$K$1,0),FALSE)&gt;0,VLOOKUP($L58,Sheet3!$A$1:'Sheet3'!$K$222,MATCH("Green",Sheet3!$A$1:$K$1,0),FALSE)*2,IF(VLOOKUP($L58,Sheet3!$A$1:'Sheet3'!$K$222,MATCH("White",Sheet3!$A$1:$K$1,0),FALSE)&gt;0,VLOOKUP($L58,Sheet3!$A$1:'Sheet3'!$K$222,MATCH("White",Sheet3!$A$1:$K$1,0),FALSE),IF(VLOOKUP($L58,Sheet3!$A$1:'Sheet3'!$K$222,MATCH("Yellow",Sheet3!$A$1:$K$1,0),FALSE)&gt;0,VLOOKUP($L58,Sheet3!$A$1:'Sheet3'!$K$222,MATCH("Yellow",Sheet3!$A$1:$K$1,0),FALSE)*5,0))))),0)/VLOOKUP($L58,Sheet3!$A$1:'Sheet3'!$K$222,MATCH("Challenge",Sheet3!$A$1:'Sheet3'!$K$1,0),FALSE),IFERROR(IF(VLOOKUP($L58,Sheet3!$A$1:'Sheet3'!$K$222,MATCH("Blue",Sheet3!$A$1:$K$1,0),FALSE)&gt;0,VLOOKUP($L58,Sheet3!$A$1:'Sheet3'!$K$222,MATCH("Blue",Sheet3!$A$1:$K$1,0),FALSE)*3,IF(VLOOKUP($L58,Sheet3!$A$1:'Sheet3'!$K$222,MATCH("Purple",Sheet3!$A$1:$K$1,0),FALSE)&gt;0,VLOOKUP($L58,Sheet3!$A$1:'Sheet3'!$K$222,MATCH("Purple",Sheet3!$A$1:$K$1,0),FALSE)*4,IF(VLOOKUP($L58,Sheet3!$A$1:'Sheet3'!$K$222,MATCH("Green",Sheet3!$A$1:$K$1,0),FALSE)&gt;0,VLOOKUP($L58,Sheet3!$A$1:'Sheet3'!$K$222,MATCH("Green",Sheet3!$A$1:$K$1,0),FALSE)*2,IF(VLOOKUP($L58,Sheet3!$A$1:'Sheet3'!$K$222,MATCH("White",Sheet3!$A$1:$K$1,0),FALSE)&gt;0,VLOOKUP($L58,Sheet3!$A$1:'Sheet3'!$K$222,MATCH("White",Sheet3!$A$1:$K$1,0),FALSE),IF(VLOOKUP($L58,Sheet3!$A$1:'Sheet3'!$K$222,MATCH("Yellow",Sheet3!$A$1:$K$1,0),FALSE)&gt;0,VLOOKUP($L58,Sheet3!$A$1:'Sheet3'!$K$222,MATCH("Yellow",Sheet3!$A$1:$K$1,0),FALSE)*5,0))))),0)),0)+IFERROR(IF(VLOOKUP($M58,Sheet3!$A$1:'Sheet3'!$K$222,MATCH("Challenge",Sheet3!$A$1:'Sheet3'!$K$1,0),FALSE)&gt;=1,IFERROR(IF(VLOOKUP($M58,Sheet3!$A$1:'Sheet3'!$K$222,MATCH("Blue",Sheet3!$A$1:$K$1,0),FALSE)&gt;0,VLOOKUP($M58,Sheet3!$A$1:'Sheet3'!$K$222,MATCH("Blue",Sheet3!$A$1:$K$1,0),FALSE)*3,IF(VLOOKUP($M58,Sheet3!$A$1:'Sheet3'!$K$222,MATCH("Purple",Sheet3!$A$1:$K$1,0),FALSE)&gt;0,VLOOKUP($M58,Sheet3!$A$1:'Sheet3'!$K$222,MATCH("Purple",Sheet3!$A$1:$K$1,0),FALSE)*4,IF(VLOOKUP($M58,Sheet3!$A$1:'Sheet3'!$K$222,MATCH("Green",Sheet3!$A$1:$K$1,0),FALSE)&gt;0,VLOOKUP($M58,Sheet3!$A$1:'Sheet3'!$K$222,MATCH("Green",Sheet3!$A$1:$K$1,0),FALSE)*2,IF(VLOOKUP($M58,Sheet3!$A$1:'Sheet3'!$K$222,MATCH("White",Sheet3!$A$1:$K$1,0),FALSE)&gt;0,VLOOKUP($M58,Sheet3!$A$1:'Sheet3'!$K$222,MATCH("White",Sheet3!$A$1:$K$1,0),FALSE),IF(VLOOKUP($M58,Sheet3!$A$1:'Sheet3'!$K$222,MATCH("Yellow",Sheet3!$A$1:$K$1,0),FALSE)&gt;0,VLOOKUP($M58,Sheet3!$A$1:'Sheet3'!$K$222,MATCH("Yellow",Sheet3!$A$1:$K$1,0),FALSE)*5,0))))),0)/VLOOKUP($M58,Sheet3!$A$1:'Sheet3'!$K$222,MATCH("Challenge",Sheet3!$A$1:'Sheet3'!$K$1,0),FALSE),IFERROR(IF(VLOOKUP($M58,Sheet3!$A$1:'Sheet3'!$K$222,MATCH("Blue",Sheet3!$A$1:$K$1,0),FALSE)&gt;0,VLOOKUP($M58,Sheet3!$A$1:'Sheet3'!$K$222,MATCH("Blue",Sheet3!$A$1:$K$1,0),FALSE)*3,IF(VLOOKUP($M58,Sheet3!$A$1:'Sheet3'!$K$222,MATCH("Purple",Sheet3!$A$1:$K$1,0),FALSE)&gt;0,VLOOKUP($M58,Sheet3!$A$1:'Sheet3'!$K$222,MATCH("Purple",Sheet3!$A$1:$K$1,0),FALSE)*4,IF(VLOOKUP($M58,Sheet3!$A$1:'Sheet3'!$K$222,MATCH("Green",Sheet3!$A$1:$K$1,0),FALSE)&gt;0,VLOOKUP($M58,Sheet3!$A$1:'Sheet3'!$K$222,MATCH("Green",Sheet3!$A$1:$K$1,0),FALSE)*2,IF(VLOOKUP($M58,Sheet3!$A$1:'Sheet3'!$K$222,MATCH("White",Sheet3!$A$1:$K$1,0),FALSE)&gt;0,VLOOKUP($M58,Sheet3!$A$1:'Sheet3'!$K$222,MATCH("White",Sheet3!$A$1:$K$1,0),FALSE),IF(VLOOKUP($M58,Sheet3!$A$1:'Sheet3'!$K$222,MATCH("Yellow",Sheet3!$A$1:$K$1,0),FALSE)&gt;0,VLOOKUP($M58,Sheet3!$A$1:'Sheet3'!$K$222,MATCH("Yellow",Sheet3!$A$1:$K$1,0),FALSE)*5,0))))),0)),0)</f>
        <v>0</v>
      </c>
      <c r="AG58">
        <f>IFERROR(IF(VLOOKUP($N58,Sheet3!$A$1:'Sheet3'!$K$222,MATCH("Challenge",Sheet3!$A$1:'Sheet3'!$K$1,0),FALSE)&gt;=1,IFERROR(IF(VLOOKUP($N58,Sheet3!$A$1:'Sheet3'!$K$222,MATCH("Blue",Sheet3!$A$1:$K$1,0),FALSE)&gt;0,VLOOKUP($N58,Sheet3!$A$1:'Sheet3'!$K$222,MATCH("Blue",Sheet3!$A$1:$K$1,0),FALSE)*3,IF(VLOOKUP($N58,Sheet3!$A$1:'Sheet3'!$K$222,MATCH("Purple",Sheet3!$A$1:$K$1,0),FALSE)&gt;0,VLOOKUP($N58,Sheet3!$A$1:'Sheet3'!$K$222,MATCH("Purple",Sheet3!$A$1:$K$1,0),FALSE)*4,IF(VLOOKUP($N58,Sheet3!$A$1:'Sheet3'!$K$222,MATCH("Green",Sheet3!$A$1:$K$1,0),FALSE)&gt;0,VLOOKUP($N58,Sheet3!$A$1:'Sheet3'!$K$222,MATCH("Green",Sheet3!$A$1:$K$1,0),FALSE)*2,IF(VLOOKUP($N58,Sheet3!$A$1:'Sheet3'!$K$222,MATCH("White",Sheet3!$A$1:$K$1,0),FALSE)&gt;0,VLOOKUP($N58,Sheet3!$A$1:'Sheet3'!$K$222,MATCH("White",Sheet3!$A$1:$K$1,0),FALSE),IF(VLOOKUP($N58,Sheet3!$A$1:'Sheet3'!$K$222,MATCH("Yellow",Sheet3!$A$1:$K$1,0),FALSE)&gt;0,VLOOKUP($N58,Sheet3!$A$1:'Sheet3'!$K$222,MATCH("Yellow",Sheet3!$A$1:$K$1,0),FALSE)*5,0))))),0)/VLOOKUP($N58,Sheet3!$A$1:'Sheet3'!$K$222,MATCH("Challenge",Sheet3!$A$1:'Sheet3'!$K$1,0),FALSE),IFERROR(IF(VLOOKUP($N58,Sheet3!$A$1:'Sheet3'!$K$222,MATCH("Blue",Sheet3!$A$1:$K$1,0),FALSE)&gt;0,VLOOKUP($N58,Sheet3!$A$1:'Sheet3'!$K$222,MATCH("Blue",Sheet3!$A$1:$K$1,0),FALSE)*3,IF(VLOOKUP($N58,Sheet3!$A$1:'Sheet3'!$K$222,MATCH("Purple",Sheet3!$A$1:$K$1,0),FALSE)&gt;0,VLOOKUP($N58,Sheet3!$A$1:'Sheet3'!$K$222,MATCH("Purple",Sheet3!$A$1:$K$1,0),FALSE)*4,IF(VLOOKUP($N58,Sheet3!$A$1:'Sheet3'!$K$222,MATCH("Green",Sheet3!$A$1:$K$1,0),FALSE)&gt;0,VLOOKUP($N58,Sheet3!$A$1:'Sheet3'!$K$222,MATCH("Green",Sheet3!$A$1:$K$1,0),FALSE)*2,IF(VLOOKUP($N58,Sheet3!$A$1:'Sheet3'!$K$222,MATCH("White",Sheet3!$A$1:$K$1,0),FALSE)&gt;0,VLOOKUP($N58,Sheet3!$A$1:'Sheet3'!$K$222,MATCH("White",Sheet3!$A$1:$K$1,0),FALSE),IF(VLOOKUP($N58,Sheet3!$A$1:'Sheet3'!$K$222,MATCH("Yellow",Sheet3!$A$1:$K$1,0),FALSE)&gt;0,VLOOKUP($N58,Sheet3!$A$1:'Sheet3'!$K$222,MATCH("Yellow",Sheet3!$A$1:$K$1,0),FALSE)*5,0))))),0)),0)+IFERROR(IF(VLOOKUP($O58,Sheet3!$A$1:'Sheet3'!$K$222,MATCH("Challenge",Sheet3!$A$1:'Sheet3'!$K$1,0),FALSE)&gt;=1,IFERROR(IF(VLOOKUP($O58,Sheet3!$A$1:'Sheet3'!$K$222,MATCH("Blue",Sheet3!$A$1:$K$1,0),FALSE)&gt;0,VLOOKUP($O58,Sheet3!$A$1:'Sheet3'!$K$222,MATCH("Blue",Sheet3!$A$1:$K$1,0),FALSE)*3,IF(VLOOKUP($O58,Sheet3!$A$1:'Sheet3'!$K$222,MATCH("Purple",Sheet3!$A$1:$K$1,0),FALSE)&gt;0,VLOOKUP($O58,Sheet3!$A$1:'Sheet3'!$K$222,MATCH("Purple",Sheet3!$A$1:$K$1,0),FALSE)*4,IF(VLOOKUP($O58,Sheet3!$A$1:'Sheet3'!$K$222,MATCH("Green",Sheet3!$A$1:$K$1,0),FALSE)&gt;0,VLOOKUP($O58,Sheet3!$A$1:'Sheet3'!$K$222,MATCH("Green",Sheet3!$A$1:$K$1,0),FALSE)*2,IF(VLOOKUP($O58,Sheet3!$A$1:'Sheet3'!$K$222,MATCH("White",Sheet3!$A$1:$K$1,0),FALSE)&gt;0,VLOOKUP($O58,Sheet3!$A$1:'Sheet3'!$K$222,MATCH("White",Sheet3!$A$1:$K$1,0),FALSE),IF(VLOOKUP($O58,Sheet3!$A$1:'Sheet3'!$K$222,MATCH("Yellow",Sheet3!$A$1:$K$1,0),FALSE)&gt;0,VLOOKUP($O58,Sheet3!$A$1:'Sheet3'!$K$222,MATCH("Yellow",Sheet3!$A$1:$K$1,0),FALSE)*5,0))))),0)/VLOOKUP($O58,Sheet3!$A$1:'Sheet3'!$K$222,MATCH("Challenge",Sheet3!$A$1:'Sheet3'!$K$1,0),FALSE),IFERROR(IF(VLOOKUP($O58,Sheet3!$A$1:'Sheet3'!$K$222,MATCH("Blue",Sheet3!$A$1:$K$1,0),FALSE)&gt;0,VLOOKUP($O58,Sheet3!$A$1:'Sheet3'!$K$222,MATCH("Blue",Sheet3!$A$1:$K$1,0),FALSE)*3,IF(VLOOKUP($O58,Sheet3!$A$1:'Sheet3'!$K$222,MATCH("Purple",Sheet3!$A$1:$K$1,0),FALSE)&gt;0,VLOOKUP($O58,Sheet3!$A$1:'Sheet3'!$K$222,MATCH("Purple",Sheet3!$A$1:$K$1,0),FALSE)*4,IF(VLOOKUP($O58,Sheet3!$A$1:'Sheet3'!$K$222,MATCH("Green",Sheet3!$A$1:$K$1,0),FALSE)&gt;0,VLOOKUP($O58,Sheet3!$A$1:'Sheet3'!$K$222,MATCH("Green",Sheet3!$A$1:$K$1,0),FALSE)*2,IF(VLOOKUP($O58,Sheet3!$A$1:'Sheet3'!$K$222,MATCH("White",Sheet3!$A$1:$K$1,0),FALSE)&gt;0,VLOOKUP($O58,Sheet3!$A$1:'Sheet3'!$K$222,MATCH("White",Sheet3!$A$1:$K$1,0),FALSE),IF(VLOOKUP($O58,Sheet3!$A$1:'Sheet3'!$K$222,MATCH("Yellow",Sheet3!$A$1:$K$1,0),FALSE)&gt;0,VLOOKUP($O58,Sheet3!$A$1:'Sheet3'!$K$222,MATCH("Yellow",Sheet3!$A$1:$K$1,0),FALSE)*5,0))))),0)),0)</f>
        <v>0</v>
      </c>
      <c r="AH58">
        <f>VLOOKUP($D58,Sheet3!$A$1:'Sheet3'!$K$222,4,FALSE)</f>
        <v>0</v>
      </c>
      <c r="AI58">
        <f>VLOOKUP($D58,Sheet3!$A$1:'Sheet3'!$K$222,5,FALSE)</f>
        <v>0</v>
      </c>
    </row>
    <row r="59" spans="1:35" x14ac:dyDescent="0.25">
      <c r="A59" t="s">
        <v>80</v>
      </c>
      <c r="B59">
        <f>INDEX('Ingredients(Full)'!$A$1:$AA$180,MATCH(Score!$A59,'Ingredients(Full)'!$A$1:$A$180,0),MATCH(Score!B$1,'Ingredients(Full)'!$A$1:$AA$1,0))</f>
        <v>3</v>
      </c>
      <c r="C59">
        <f t="shared" si="1"/>
        <v>19</v>
      </c>
      <c r="D59" t="str">
        <f>IF(D$1&lt;=$B59,INDEX('Ingredients(Full)'!$A$1:$AA$180,MATCH(Score!$A59,'Ingredients(Full)'!$A$1:$A$180,0),MATCH(Score!D$1,'Ingredients(Full)'!$A$1:$AA$1,0)),"")</f>
        <v>Mk 3 Chiewab Hypo Syringe Prototype Salvage</v>
      </c>
      <c r="E59" t="str">
        <f>IF(E$1&lt;=$B59,INDEX('Ingredients(Full)'!$A$1:$AA$140,MATCH(Score!$A59,'Ingredients(Full)'!$A$1:$A$140,0),MATCH(Score!E$1,'Ingredients(Full)'!$A$1:$AA$1,0)),"")</f>
        <v>Mk 5 Loronar Power Cell Salvage</v>
      </c>
      <c r="F59" t="str">
        <f>IF(F$1&lt;=$B59,INDEX('Ingredients(Full)'!$A$1:$AA$140,MATCH(Score!$A59,'Ingredients(Full)'!$A$1:$A$140,0),MATCH(Score!F$1,'Ingredients(Full)'!$A$1:$AA$1,0)),"")</f>
        <v>Mk 1 CEC Fusion Furnace</v>
      </c>
      <c r="G59" t="str">
        <f>IF(G$1&lt;=$B59,INDEX('Ingredients(Full)'!$A$1:$AA$140,MATCH(Score!$A59,'Ingredients(Full)'!$A$1:$A$140,0),MATCH(Score!G$1,'Ingredients(Full)'!$A$1:$AA$1,0)),"")</f>
        <v/>
      </c>
      <c r="H59" t="str">
        <f>IF(H$1&lt;=$B59,INDEX('Ingredients(Full)'!$A$1:$AA$140,MATCH(Score!$A59,'Ingredients(Full)'!$A$1:$A$140,0),MATCH(Score!H$1,'Ingredients(Full)'!$A$1:$AA$1,0)),"")</f>
        <v/>
      </c>
      <c r="I59" t="str">
        <f>IF(I$1&lt;=$B59,INDEX('Ingredients(Full)'!$A$1:$AA$140,MATCH(Score!$A59,'Ingredients(Full)'!$A$1:$A$140,0),MATCH(Score!I$1,'Ingredients(Full)'!$A$1:$AA$1,0)),"")</f>
        <v/>
      </c>
      <c r="J59" t="str">
        <f>IF(J$1&lt;=$B59,INDEX('Ingredients(Full)'!$A$1:$AA$140,MATCH(Score!$A59,'Ingredients(Full)'!$A$1:$A$140,0),MATCH(Score!J$1,'Ingredients(Full)'!$A$1:$AA$1,0)),"")</f>
        <v/>
      </c>
      <c r="K59" t="str">
        <f>IF(K$1&lt;=$B59,INDEX('Ingredients(Full)'!$A$1:$AA$140,MATCH(Score!$A59,'Ingredients(Full)'!$A$1:$A$140,0),MATCH(Score!K$1,'Ingredients(Full)'!$A$1:$AA$1,0)),"")</f>
        <v/>
      </c>
      <c r="L59" t="str">
        <f>IF(L$1&lt;=$B59,INDEX('Ingredients(Full)'!$A$1:$AA$140,MATCH(Score!$A59,'Ingredients(Full)'!$A$1:$A$140,0),MATCH(Score!L$1,'Ingredients(Full)'!$A$1:$AA$1,0)),"")</f>
        <v/>
      </c>
      <c r="M59" t="str">
        <f>IF(M$1&lt;=$B59,INDEX('Ingredients(Full)'!$A$1:$AA$140,MATCH(Score!$A59,'Ingredients(Full)'!$A$1:$A$140,0),MATCH(Score!M$1,'Ingredients(Full)'!$A$1:$AA$1,0)),"")</f>
        <v/>
      </c>
      <c r="N59" t="str">
        <f>IF(N$1&lt;=$B59,INDEX('Ingredients(Full)'!$A$1:$AA$140,MATCH(Score!$A59,'Ingredients(Full)'!$A$1:$A$140,0),MATCH(Score!N$1,'Ingredients(Full)'!$A$1:$AA$1,0)),"")</f>
        <v/>
      </c>
      <c r="O59" t="str">
        <f>IF(O$1&lt;=$B59,INDEX('Ingredients(Full)'!$A$1:$AA$140,MATCH(Score!$A59,'Ingredients(Full)'!$A$1:$A$140,0),MATCH(Score!O$1,'Ingredients(Full)'!$A$1:$AA$1,0)),"")</f>
        <v/>
      </c>
      <c r="P59">
        <f>IF(VALUE(RIGHT(P$1,LEN(P$1)-1))&lt;=$B59,INDEX('Ingredients(Full)'!$A$1:$AA$140,MATCH(Score!$A59,'Ingredients(Full)'!$A$1:$A$140,0),MATCH(Score!P$1,'Ingredients(Full)'!$A$1:$AA$1,0)),"")</f>
        <v>5</v>
      </c>
      <c r="Q59">
        <f>IF(VALUE(RIGHT(Q$1,LEN(Q$1)-1))&lt;=$B59,INDEX('Ingredients(Full)'!$A$1:$AA$140,MATCH(Score!$A59,'Ingredients(Full)'!$A$1:$A$140,0),MATCH(Score!Q$1,'Ingredients(Full)'!$A$1:$AA$1,0)),"")</f>
        <v>5</v>
      </c>
      <c r="R59">
        <f>IF(VALUE(RIGHT(R$1,LEN(R$1)-1))&lt;=$B59,INDEX('Ingredients(Full)'!$A$1:$AA$140,MATCH(Score!$A59,'Ingredients(Full)'!$A$1:$A$140,0),MATCH(Score!R$1,'Ingredients(Full)'!$A$1:$AA$1,0)),"")</f>
        <v>1</v>
      </c>
      <c r="S59" t="str">
        <f>IF(VALUE(RIGHT(S$1,LEN(S$1)-1))&lt;=$B59,INDEX('Ingredients(Full)'!$A$1:$AA$140,MATCH(Score!$A59,'Ingredients(Full)'!$A$1:$A$140,0),MATCH(Score!S$1,'Ingredients(Full)'!$A$1:$AA$1,0)),"")</f>
        <v/>
      </c>
      <c r="T59" t="str">
        <f>IF(VALUE(RIGHT(T$1,LEN(T$1)-1))&lt;=$B59,INDEX('Ingredients(Full)'!$A$1:$AA$140,MATCH(Score!$A59,'Ingredients(Full)'!$A$1:$A$140,0),MATCH(Score!T$1,'Ingredients(Full)'!$A$1:$AA$1,0)),"")</f>
        <v/>
      </c>
      <c r="U59" t="str">
        <f>IF(VALUE(RIGHT(U$1,LEN(U$1)-1))&lt;=$B59,INDEX('Ingredients(Full)'!$A$1:$AA$140,MATCH(Score!$A59,'Ingredients(Full)'!$A$1:$A$140,0),MATCH(Score!U$1,'Ingredients(Full)'!$A$1:$AA$1,0)),"")</f>
        <v/>
      </c>
      <c r="V59" t="str">
        <f>IF(VALUE(RIGHT(V$1,LEN(V$1)-1))&lt;=$B59,INDEX('Ingredients(Full)'!$A$1:$AA$140,MATCH(Score!$A59,'Ingredients(Full)'!$A$1:$A$140,0),MATCH(Score!V$1,'Ingredients(Full)'!$A$1:$AA$1,0)),"")</f>
        <v/>
      </c>
      <c r="W59" t="str">
        <f>IF(VALUE(RIGHT(W$1,LEN(W$1)-1))&lt;=$B59,INDEX('Ingredients(Full)'!$A$1:$AA$140,MATCH(Score!$A59,'Ingredients(Full)'!$A$1:$A$140,0),MATCH(Score!W$1,'Ingredients(Full)'!$A$1:$AA$1,0)),"")</f>
        <v/>
      </c>
      <c r="X59" t="str">
        <f>IF(VALUE(RIGHT(X$1,LEN(X$1)-1))&lt;=$B59,INDEX('Ingredients(Full)'!$A$1:$AA$140,MATCH(Score!$A59,'Ingredients(Full)'!$A$1:$A$140,0),MATCH(Score!X$1,'Ingredients(Full)'!$A$1:$AA$1,0)),"")</f>
        <v/>
      </c>
      <c r="Y59" t="str">
        <f>IF(VALUE(RIGHT(Y$1,LEN(Y$1)-1))&lt;=$B59,INDEX('Ingredients(Full)'!$A$1:$AA$140,MATCH(Score!$A59,'Ingredients(Full)'!$A$1:$A$140,0),MATCH(Score!Y$1,'Ingredients(Full)'!$A$1:$AA$1,0)),"")</f>
        <v/>
      </c>
      <c r="Z59" t="str">
        <f>IF(VALUE(RIGHT(Z$1,LEN(Z$1)-1))&lt;=$B59,INDEX('Ingredients(Full)'!$A$1:$AA$140,MATCH(Score!$A59,'Ingredients(Full)'!$A$1:$A$140,0),MATCH(Score!Z$1,'Ingredients(Full)'!$A$1:$AA$1,0)),"")</f>
        <v/>
      </c>
      <c r="AA59" t="str">
        <f>IF(VALUE(RIGHT(AA$1,LEN(AA$1)-1))&lt;=$B59,INDEX('Ingredients(Full)'!$A$1:$AA$140,MATCH(Score!$A59,'Ingredients(Full)'!$A$1:$A$140,0),MATCH(Score!AA$1,'Ingredients(Full)'!$A$1:$AA$1,0)),"")</f>
        <v/>
      </c>
      <c r="AB59">
        <f>IFERROR(IF(VLOOKUP($D59,Sheet3!$A$1:'Sheet3'!$K$222,MATCH("Challenge",Sheet3!$A$1:'Sheet3'!$K$1,0),FALSE)&gt;=1,IFERROR(IF(VLOOKUP($D59,Sheet3!$A$1:'Sheet3'!$K$222,MATCH("Blue",Sheet3!$A$1:$K$1,0),FALSE)&gt;0,VLOOKUP($D59,Sheet3!$A$1:'Sheet3'!$K$222,MATCH("Blue",Sheet3!$A$1:$K$1,0),FALSE)*3,IF(VLOOKUP($D59,Sheet3!$A$1:'Sheet3'!$K$222,MATCH("Purple",Sheet3!$A$1:$K$1,0),FALSE)&gt;0,VLOOKUP($D59,Sheet3!$A$1:'Sheet3'!$K$222,MATCH("Purple",Sheet3!$A$1:$K$1,0),FALSE)*4,IF(VLOOKUP($D59,Sheet3!$A$1:'Sheet3'!$K$222,MATCH("Green",Sheet3!$A$1:$K$1,0),FALSE)&gt;0,VLOOKUP($D59,Sheet3!$A$1:'Sheet3'!$K$222,MATCH("Green",Sheet3!$A$1:$K$1,0),FALSE)*2,IF(VLOOKUP($D59,Sheet3!$A$1:'Sheet3'!$K$222,MATCH("White",Sheet3!$A$1:$K$1,0),FALSE)&gt;0,VLOOKUP($D59,Sheet3!$A$1:'Sheet3'!$K$222,MATCH("White",Sheet3!$A$1:$K$1,0),FALSE),IF(VLOOKUP($D59,Sheet3!$A$1:'Sheet3'!$K$222,MATCH("Yellow",Sheet3!$A$1:$K$1,0),FALSE)&gt;0,VLOOKUP($D59,Sheet3!$A$1:'Sheet3'!$K$222,MATCH("Yellow",Sheet3!$A$1:$K$1,0),FALSE)*2.5,0))))),0)/VLOOKUP($D59,Sheet3!$A$1:'Sheet3'!$K$222,MATCH("Challenge",Sheet3!$A$1:'Sheet3'!$K$1,0),FALSE),IFERROR(IF(VLOOKUP($D59,Sheet3!$A$1:'Sheet3'!$K$222,MATCH("Blue",Sheet3!$A$1:$K$1,0),FALSE)&gt;0,VLOOKUP($D59,Sheet3!$A$1:'Sheet3'!$K$222,MATCH("Blue",Sheet3!$A$1:$K$1,0),FALSE)*3,IF(VLOOKUP($D59,Sheet3!$A$1:'Sheet3'!$K$222,MATCH("Purple",Sheet3!$A$1:$K$1,0),FALSE)&gt;0,VLOOKUP($D59,Sheet3!$A$1:'Sheet3'!$K$222,MATCH("Purple",Sheet3!$A$1:$K$1,0),FALSE)*4,IF(VLOOKUP($D59,Sheet3!$A$1:'Sheet3'!$K$222,MATCH("Green",Sheet3!$A$1:$K$1,0),FALSE)&gt;0,VLOOKUP($D59,Sheet3!$A$1:'Sheet3'!$K$222,MATCH("Green",Sheet3!$A$1:$K$1,0),FALSE)*2,IF(VLOOKUP($D59,Sheet3!$A$1:'Sheet3'!$K$222,MATCH("White",Sheet3!$A$1:$K$1,0),FALSE)&gt;0,VLOOKUP($D59,Sheet3!$A$1:'Sheet3'!$K$222,MATCH("White",Sheet3!$A$1:$K$1,0),FALSE),IF(VLOOKUP($D59,Sheet3!$A$1:'Sheet3'!$K$222,MATCH("Yellow",Sheet3!$A$1:$K$1,0),FALSE)&gt;0,VLOOKUP($D59,Sheet3!$A$1:'Sheet3'!$K$222,MATCH("Yellow",Sheet3!$A$1:$K$1,0),FALSE)*2.5,0))))),0)),0)+IFERROR(IF(VLOOKUP($E59,Sheet3!$A$1:'Sheet3'!$K$222,MATCH("Challenge",Sheet3!$A$1:'Sheet3'!$K$1,0),FALSE)&gt;=1,IFERROR(IF(VLOOKUP($E59,Sheet3!$A$1:'Sheet3'!$K$222,MATCH("Blue",Sheet3!$A$1:$K$1,0),FALSE)&gt;0,VLOOKUP($E59,Sheet3!$A$1:'Sheet3'!$K$222,MATCH("Blue",Sheet3!$A$1:$K$1,0),FALSE)*3,IF(VLOOKUP($E59,Sheet3!$A$1:'Sheet3'!$K$222,MATCH("Purple",Sheet3!$A$1:$K$1,0),FALSE)&gt;0,VLOOKUP($E59,Sheet3!$A$1:'Sheet3'!$K$222,MATCH("Purple",Sheet3!$A$1:$K$1,0),FALSE)*4,IF(VLOOKUP($E59,Sheet3!$A$1:'Sheet3'!$K$222,MATCH("Green",Sheet3!$A$1:$K$1,0),FALSE)&gt;0,VLOOKUP($E59,Sheet3!$A$1:'Sheet3'!$K$222,MATCH("Green",Sheet3!$A$1:$K$1,0),FALSE)*2,IF(VLOOKUP($E59,Sheet3!$A$1:'Sheet3'!$K$222,MATCH("White",Sheet3!$A$1:$K$1,0),FALSE)&gt;0,VLOOKUP($E59,Sheet3!$A$1:'Sheet3'!$K$222,MATCH("White",Sheet3!$A$1:$K$1,0),FALSE),IF(VLOOKUP($E59,Sheet3!$A$1:'Sheet3'!$K$222,MATCH("Yellow",Sheet3!$A$1:$K$1,0),FALSE)&gt;0,VLOOKUP($E59,Sheet3!$A$1:'Sheet3'!$K$222,MATCH("Yellow",Sheet3!$A$1:$K$1,0),FALSE)*2.5,0))))),0)/VLOOKUP($E59,Sheet3!$A$1:'Sheet3'!$K$222,MATCH("Challenge",Sheet3!$A$1:'Sheet3'!$K$1,0),FALSE),IFERROR(IF(VLOOKUP($E59,Sheet3!$A$1:'Sheet3'!$K$222,MATCH("Blue",Sheet3!$A$1:$K$1,0),FALSE)&gt;0,VLOOKUP($E59,Sheet3!$A$1:'Sheet3'!$K$222,MATCH("Blue",Sheet3!$A$1:$K$1,0),FALSE)*3,IF(VLOOKUP($E59,Sheet3!$A$1:'Sheet3'!$K$222,MATCH("Purple",Sheet3!$A$1:$K$1,0),FALSE)&gt;0,VLOOKUP($E59,Sheet3!$A$1:'Sheet3'!$K$222,MATCH("Purple",Sheet3!$A$1:$K$1,0),FALSE)*4,IF(VLOOKUP($E59,Sheet3!$A$1:'Sheet3'!$K$222,MATCH("Green",Sheet3!$A$1:$K$1,0),FALSE)&gt;0,VLOOKUP($E59,Sheet3!$A$1:'Sheet3'!$K$222,MATCH("Green",Sheet3!$A$1:$K$1,0),FALSE)*2,IF(VLOOKUP($E59,Sheet3!$A$1:'Sheet3'!$K$222,MATCH("White",Sheet3!$A$1:$K$1,0),FALSE)&gt;0,VLOOKUP($E59,Sheet3!$A$1:'Sheet3'!$K$222,MATCH("White",Sheet3!$A$1:$K$1,0),FALSE),IF(VLOOKUP($E59,Sheet3!$A$1:'Sheet3'!$K$222,MATCH("Yellow",Sheet3!$A$1:$K$1,0),FALSE)&gt;0,VLOOKUP($E59,Sheet3!$A$1:'Sheet3'!$K$222,MATCH("Yellow",Sheet3!$A$1:$K$1,0),FALSE)*2.5,0))))),0)),0)</f>
        <v>18</v>
      </c>
      <c r="AC59">
        <f>IFERROR(IF(VLOOKUP($F59,Sheet3!$A$1:'Sheet3'!$K$222,MATCH("Challenge",Sheet3!$A$1:'Sheet3'!$K$1,0),FALSE)&gt;=1,IFERROR(IF(VLOOKUP($F59,Sheet3!$A$1:'Sheet3'!$K$222,MATCH("Blue",Sheet3!$A$1:$K$1,0),FALSE)&gt;0,VLOOKUP($F59,Sheet3!$A$1:'Sheet3'!$K$222,MATCH("Blue",Sheet3!$A$1:$K$1,0),FALSE)*3,IF(VLOOKUP($F59,Sheet3!$A$1:'Sheet3'!$K$222,MATCH("Purple",Sheet3!$A$1:$K$1,0),FALSE)&gt;0,VLOOKUP($F59,Sheet3!$A$1:'Sheet3'!$K$222,MATCH("Purple",Sheet3!$A$1:$K$1,0),FALSE)*4,IF(VLOOKUP($F59,Sheet3!$A$1:'Sheet3'!$K$222,MATCH("Green",Sheet3!$A$1:$K$1,0),FALSE)&gt;0,VLOOKUP($F59,Sheet3!$A$1:'Sheet3'!$K$222,MATCH("Green",Sheet3!$A$1:$K$1,0),FALSE)*2,IF(VLOOKUP($F59,Sheet3!$A$1:'Sheet3'!$K$222,MATCH("White",Sheet3!$A$1:$K$1,0),FALSE)&gt;0,VLOOKUP($F59,Sheet3!$A$1:'Sheet3'!$K$222,MATCH("White",Sheet3!$A$1:$K$1,0),FALSE),IF(VLOOKUP($F59,Sheet3!$A$1:'Sheet3'!$K$222,MATCH("Yellow",Sheet3!$A$1:$K$1,0),FALSE)&gt;0,VLOOKUP($F59,Sheet3!$A$1:'Sheet3'!$K$222,MATCH("Yellow",Sheet3!$A$1:$K$1,0),FALSE)*5,0))))),0)/VLOOKUP($F59,Sheet3!$A$1:'Sheet3'!$K$222,MATCH("Challenge",Sheet3!$A$1:'Sheet3'!$K$1,0),FALSE),IFERROR(IF(VLOOKUP($F59,Sheet3!$A$1:'Sheet3'!$K$222,MATCH("Blue",Sheet3!$A$1:$K$1,0),FALSE)&gt;0,VLOOKUP($F59,Sheet3!$A$1:'Sheet3'!$K$222,MATCH("Blue",Sheet3!$A$1:$K$1,0),FALSE)*3,IF(VLOOKUP($F59,Sheet3!$A$1:'Sheet3'!$K$222,MATCH("Purple",Sheet3!$A$1:$K$1,0),FALSE)&gt;0,VLOOKUP($F59,Sheet3!$A$1:'Sheet3'!$K$222,MATCH("Purple",Sheet3!$A$1:$K$1,0),FALSE)*4,IF(VLOOKUP($F59,Sheet3!$A$1:'Sheet3'!$K$222,MATCH("Green",Sheet3!$A$1:$K$1,0),FALSE)&gt;0,VLOOKUP($F59,Sheet3!$A$1:'Sheet3'!$K$222,MATCH("Green",Sheet3!$A$1:$K$1,0),FALSE)*2,IF(VLOOKUP($F59,Sheet3!$A$1:'Sheet3'!$K$222,MATCH("White",Sheet3!$A$1:$K$1,0),FALSE)&gt;0,VLOOKUP($F59,Sheet3!$A$1:'Sheet3'!$K$222,MATCH("White",Sheet3!$A$1:$K$1,0),FALSE),IF(VLOOKUP($F59,Sheet3!$A$1:'Sheet3'!$K$222,MATCH("Yellow",Sheet3!$A$1:$K$1,0),FALSE)&gt;0,VLOOKUP($F59,Sheet3!$A$1:'Sheet3'!$K$222,MATCH("Yellow",Sheet3!$A$1:$K$1,0),FALSE)*5,0))))),0)),0)+IFERROR(IF(VLOOKUP($G59,Sheet3!$A$1:'Sheet3'!$K$222,MATCH("Challenge",Sheet3!$A$1:'Sheet3'!$K$1,0),FALSE)&gt;=1,IFERROR(IF(VLOOKUP($G59,Sheet3!$A$1:'Sheet3'!$K$222,MATCH("Blue",Sheet3!$A$1:$K$1,0),FALSE)&gt;0,VLOOKUP($G59,Sheet3!$A$1:'Sheet3'!$K$222,MATCH("Blue",Sheet3!$A$1:$K$1,0),FALSE)*3,IF(VLOOKUP($G59,Sheet3!$A$1:'Sheet3'!$K$222,MATCH("Purple",Sheet3!$A$1:$K$1,0),FALSE)&gt;0,VLOOKUP($G59,Sheet3!$A$1:'Sheet3'!$K$222,MATCH("Purple",Sheet3!$A$1:$K$1,0),FALSE)*4,IF(VLOOKUP($G59,Sheet3!$A$1:'Sheet3'!$K$222,MATCH("Green",Sheet3!$A$1:$K$1,0),FALSE)&gt;0,VLOOKUP($G59,Sheet3!$A$1:'Sheet3'!$K$222,MATCH("Green",Sheet3!$A$1:$K$1,0),FALSE)*2,IF(VLOOKUP($G59,Sheet3!$A$1:'Sheet3'!$K$222,MATCH("White",Sheet3!$A$1:$K$1,0),FALSE)&gt;0,VLOOKUP($G59,Sheet3!$A$1:'Sheet3'!$K$222,MATCH("White",Sheet3!$A$1:$K$1,0),FALSE),IF(VLOOKUP($G59,Sheet3!$A$1:'Sheet3'!$K$222,MATCH("Yellow",Sheet3!$A$1:$K$1,0),FALSE)&gt;0,VLOOKUP($G59,Sheet3!$A$1:'Sheet3'!$K$222,MATCH("Yellow",Sheet3!$A$1:$K$1,0),FALSE)*5,0))))),0)/VLOOKUP($G59,Sheet3!$A$1:'Sheet3'!$K$222,MATCH("Challenge",Sheet3!$A$1:'Sheet3'!$K$1,0),FALSE),IFERROR(IF(VLOOKUP($G59,Sheet3!$A$1:'Sheet3'!$K$222,MATCH("Blue",Sheet3!$A$1:$K$1,0),FALSE)&gt;0,VLOOKUP($G59,Sheet3!$A$1:'Sheet3'!$K$222,MATCH("Blue",Sheet3!$A$1:$K$1,0),FALSE)*3,IF(VLOOKUP($G59,Sheet3!$A$1:'Sheet3'!$K$222,MATCH("Purple",Sheet3!$A$1:$K$1,0),FALSE)&gt;0,VLOOKUP($G59,Sheet3!$A$1:'Sheet3'!$K$222,MATCH("Purple",Sheet3!$A$1:$K$1,0),FALSE)*4,IF(VLOOKUP($G59,Sheet3!$A$1:'Sheet3'!$K$222,MATCH("Green",Sheet3!$A$1:$K$1,0),FALSE)&gt;0,VLOOKUP($G59,Sheet3!$A$1:'Sheet3'!$K$222,MATCH("Green",Sheet3!$A$1:$K$1,0),FALSE)*2,IF(VLOOKUP($G59,Sheet3!$A$1:'Sheet3'!$K$222,MATCH("White",Sheet3!$A$1:$K$1,0),FALSE)&gt;0,VLOOKUP($G59,Sheet3!$A$1:'Sheet3'!$K$222,MATCH("White",Sheet3!$A$1:$K$1,0),FALSE),IF(VLOOKUP($G59,Sheet3!$A$1:'Sheet3'!$K$222,MATCH("Yellow",Sheet3!$A$1:$K$1,0),FALSE)&gt;0,VLOOKUP($G59,Sheet3!$A$1:'Sheet3'!$K$222,MATCH("Yellow",Sheet3!$A$1:$K$1,0),FALSE)*5,0))))),0)),0)</f>
        <v>1</v>
      </c>
      <c r="AD59">
        <f>IFERROR(IF(VLOOKUP($H59,Sheet3!$A$1:'Sheet3'!$K$222,MATCH("Challenge",Sheet3!$A$1:'Sheet3'!$K$1,0),FALSE)&gt;=1,IFERROR(IF(VLOOKUP($H59,Sheet3!$A$1:'Sheet3'!$K$222,MATCH("Blue",Sheet3!$A$1:$K$1,0),FALSE)&gt;0,VLOOKUP($H59,Sheet3!$A$1:'Sheet3'!$K$222,MATCH("Blue",Sheet3!$A$1:$K$1,0),FALSE)*3,IF(VLOOKUP($H59,Sheet3!$A$1:'Sheet3'!$K$222,MATCH("Purple",Sheet3!$A$1:$K$1,0),FALSE)&gt;0,VLOOKUP($H59,Sheet3!$A$1:'Sheet3'!$K$222,MATCH("Purple",Sheet3!$A$1:$K$1,0),FALSE)*4,IF(VLOOKUP($H59,Sheet3!$A$1:'Sheet3'!$K$222,MATCH("Green",Sheet3!$A$1:$K$1,0),FALSE)&gt;0,VLOOKUP($H59,Sheet3!$A$1:'Sheet3'!$K$222,MATCH("Green",Sheet3!$A$1:$K$1,0),FALSE)*2,IF(VLOOKUP($H59,Sheet3!$A$1:'Sheet3'!$K$222,MATCH("White",Sheet3!$A$1:$K$1,0),FALSE)&gt;0,VLOOKUP($H59,Sheet3!$A$1:'Sheet3'!$K$222,MATCH("White",Sheet3!$A$1:$K$1,0),FALSE),IF(VLOOKUP($H59,Sheet3!$A$1:'Sheet3'!$K$222,MATCH("Yellow",Sheet3!$A$1:$K$1,0),FALSE)&gt;0,VLOOKUP($H59,Sheet3!$A$1:'Sheet3'!$K$222,MATCH("Yellow",Sheet3!$A$1:$K$1,0),FALSE)*5,0))))),0)/VLOOKUP($H59,Sheet3!$A$1:'Sheet3'!$K$222,MATCH("Challenge",Sheet3!$A$1:'Sheet3'!$K$1,0),FALSE),IFERROR(IF(VLOOKUP($H59,Sheet3!$A$1:'Sheet3'!$K$222,MATCH("Blue",Sheet3!$A$1:$K$1,0),FALSE)&gt;0,VLOOKUP($H59,Sheet3!$A$1:'Sheet3'!$K$222,MATCH("Blue",Sheet3!$A$1:$K$1,0),FALSE)*3,IF(VLOOKUP($H59,Sheet3!$A$1:'Sheet3'!$K$222,MATCH("Purple",Sheet3!$A$1:$K$1,0),FALSE)&gt;0,VLOOKUP($H59,Sheet3!$A$1:'Sheet3'!$K$222,MATCH("Purple",Sheet3!$A$1:$K$1,0),FALSE)*4,IF(VLOOKUP($H59,Sheet3!$A$1:'Sheet3'!$K$222,MATCH("Green",Sheet3!$A$1:$K$1,0),FALSE)&gt;0,VLOOKUP($H59,Sheet3!$A$1:'Sheet3'!$K$222,MATCH("Green",Sheet3!$A$1:$K$1,0),FALSE)*2,IF(VLOOKUP($H59,Sheet3!$A$1:'Sheet3'!$K$222,MATCH("White",Sheet3!$A$1:$K$1,0),FALSE)&gt;0,VLOOKUP($H59,Sheet3!$A$1:'Sheet3'!$K$222,MATCH("White",Sheet3!$A$1:$K$1,0),FALSE),IF(VLOOKUP($H59,Sheet3!$A$1:'Sheet3'!$K$222,MATCH("Yellow",Sheet3!$A$1:$K$1,0),FALSE)&gt;0,VLOOKUP($H59,Sheet3!$A$1:'Sheet3'!$K$222,MATCH("Yellow",Sheet3!$A$1:$K$1,0),FALSE)*5,0))))),0)),0)+IFERROR(IF(VLOOKUP($I59,Sheet3!$A$1:'Sheet3'!$K$222,MATCH("Challenge",Sheet3!$A$1:'Sheet3'!$K$1,0),FALSE)&gt;=1,IFERROR(IF(VLOOKUP($I59,Sheet3!$A$1:'Sheet3'!$K$222,MATCH("Blue",Sheet3!$A$1:$K$1,0),FALSE)&gt;0,VLOOKUP($I59,Sheet3!$A$1:'Sheet3'!$K$222,MATCH("Blue",Sheet3!$A$1:$K$1,0),FALSE)*3,IF(VLOOKUP($I59,Sheet3!$A$1:'Sheet3'!$K$222,MATCH("Purple",Sheet3!$A$1:$K$1,0),FALSE)&gt;0,VLOOKUP($I59,Sheet3!$A$1:'Sheet3'!$K$222,MATCH("Purple",Sheet3!$A$1:$K$1,0),FALSE)*4,IF(VLOOKUP($I59,Sheet3!$A$1:'Sheet3'!$K$222,MATCH("Green",Sheet3!$A$1:$K$1,0),FALSE)&gt;0,VLOOKUP($I59,Sheet3!$A$1:'Sheet3'!$K$222,MATCH("Green",Sheet3!$A$1:$K$1,0),FALSE)*2,IF(VLOOKUP($I59,Sheet3!$A$1:'Sheet3'!$K$222,MATCH("White",Sheet3!$A$1:$K$1,0),FALSE)&gt;0,VLOOKUP($I59,Sheet3!$A$1:'Sheet3'!$K$222,MATCH("White",Sheet3!$A$1:$K$1,0),FALSE),IF(VLOOKUP($I59,Sheet3!$A$1:'Sheet3'!$K$222,MATCH("Yellow",Sheet3!$A$1:$K$1,0),FALSE)&gt;0,VLOOKUP($I59,Sheet3!$A$1:'Sheet3'!$K$222,MATCH("Yellow",Sheet3!$A$1:$K$1,0),FALSE)*5,0))))),0)/VLOOKUP($I59,Sheet3!$A$1:'Sheet3'!$K$222,MATCH("Challenge",Sheet3!$A$1:'Sheet3'!$K$1,0),FALSE),IFERROR(IF(VLOOKUP($I59,Sheet3!$A$1:'Sheet3'!$K$222,MATCH("Blue",Sheet3!$A$1:$K$1,0),FALSE)&gt;0,VLOOKUP($I59,Sheet3!$A$1:'Sheet3'!$K$222,MATCH("Blue",Sheet3!$A$1:$K$1,0),FALSE)*3,IF(VLOOKUP($I59,Sheet3!$A$1:'Sheet3'!$K$222,MATCH("Purple",Sheet3!$A$1:$K$1,0),FALSE)&gt;0,VLOOKUP($I59,Sheet3!$A$1:'Sheet3'!$K$222,MATCH("Purple",Sheet3!$A$1:$K$1,0),FALSE)*4,IF(VLOOKUP($I59,Sheet3!$A$1:'Sheet3'!$K$222,MATCH("Green",Sheet3!$A$1:$K$1,0),FALSE)&gt;0,VLOOKUP($I59,Sheet3!$A$1:'Sheet3'!$K$222,MATCH("Green",Sheet3!$A$1:$K$1,0),FALSE)*2,IF(VLOOKUP($I59,Sheet3!$A$1:'Sheet3'!$K$222,MATCH("White",Sheet3!$A$1:$K$1,0),FALSE)&gt;0,VLOOKUP($I59,Sheet3!$A$1:'Sheet3'!$K$222,MATCH("White",Sheet3!$A$1:$K$1,0),FALSE),IF(VLOOKUP($I59,Sheet3!$A$1:'Sheet3'!$K$222,MATCH("Yellow",Sheet3!$A$1:$K$1,0),FALSE)&gt;0,VLOOKUP($I59,Sheet3!$A$1:'Sheet3'!$K$222,MATCH("Yellow",Sheet3!$A$1:$K$1,0),FALSE)*5,0))))),0)),0)</f>
        <v>0</v>
      </c>
      <c r="AE59">
        <f>IFERROR(IF(VLOOKUP($J59,Sheet3!$A$1:'Sheet3'!$K$222,MATCH("Challenge",Sheet3!$A$1:'Sheet3'!$K$1,0),FALSE)&gt;=1,IFERROR(IF(VLOOKUP($J59,Sheet3!$A$1:'Sheet3'!$K$222,MATCH("Blue",Sheet3!$A$1:$K$1,0),FALSE)&gt;0,VLOOKUP($J59,Sheet3!$A$1:'Sheet3'!$K$222,MATCH("Blue",Sheet3!$A$1:$K$1,0),FALSE)*3,IF(VLOOKUP($J59,Sheet3!$A$1:'Sheet3'!$K$222,MATCH("Purple",Sheet3!$A$1:$K$1,0),FALSE)&gt;0,VLOOKUP($J59,Sheet3!$A$1:'Sheet3'!$K$222,MATCH("Purple",Sheet3!$A$1:$K$1,0),FALSE)*4,IF(VLOOKUP($J59,Sheet3!$A$1:'Sheet3'!$K$222,MATCH("Green",Sheet3!$A$1:$K$1,0),FALSE)&gt;0,VLOOKUP($J59,Sheet3!$A$1:'Sheet3'!$K$222,MATCH("Green",Sheet3!$A$1:$K$1,0),FALSE)*2,IF(VLOOKUP($J59,Sheet3!$A$1:'Sheet3'!$K$222,MATCH("White",Sheet3!$A$1:$K$1,0),FALSE)&gt;0,VLOOKUP($J59,Sheet3!$A$1:'Sheet3'!$K$222,MATCH("White",Sheet3!$A$1:$K$1,0),FALSE),IF(VLOOKUP($J59,Sheet3!$A$1:'Sheet3'!$K$222,MATCH("Yellow",Sheet3!$A$1:$K$1,0),FALSE)&gt;0,VLOOKUP($J59,Sheet3!$A$1:'Sheet3'!$K$222,MATCH("Yellow",Sheet3!$A$1:$K$1,0),FALSE)*5,0))))),0)/VLOOKUP($J59,Sheet3!$A$1:'Sheet3'!$K$222,MATCH("Challenge",Sheet3!$A$1:'Sheet3'!$K$1,0),FALSE),IFERROR(IF(VLOOKUP($J59,Sheet3!$A$1:'Sheet3'!$K$222,MATCH("Blue",Sheet3!$A$1:$K$1,0),FALSE)&gt;0,VLOOKUP($J59,Sheet3!$A$1:'Sheet3'!$K$222,MATCH("Blue",Sheet3!$A$1:$K$1,0),FALSE)*3,IF(VLOOKUP($J59,Sheet3!$A$1:'Sheet3'!$K$222,MATCH("Purple",Sheet3!$A$1:$K$1,0),FALSE)&gt;0,VLOOKUP($J59,Sheet3!$A$1:'Sheet3'!$K$222,MATCH("Purple",Sheet3!$A$1:$K$1,0),FALSE)*4,IF(VLOOKUP($J59,Sheet3!$A$1:'Sheet3'!$K$222,MATCH("Green",Sheet3!$A$1:$K$1,0),FALSE)&gt;0,VLOOKUP($J59,Sheet3!$A$1:'Sheet3'!$K$222,MATCH("Green",Sheet3!$A$1:$K$1,0),FALSE)*2,IF(VLOOKUP($J59,Sheet3!$A$1:'Sheet3'!$K$222,MATCH("White",Sheet3!$A$1:$K$1,0),FALSE)&gt;0,VLOOKUP($J59,Sheet3!$A$1:'Sheet3'!$K$222,MATCH("White",Sheet3!$A$1:$K$1,0),FALSE),IF(VLOOKUP($J59,Sheet3!$A$1:'Sheet3'!$K$222,MATCH("Yellow",Sheet3!$A$1:$K$1,0),FALSE)&gt;0,VLOOKUP($J59,Sheet3!$A$1:'Sheet3'!$K$222,MATCH("Yellow",Sheet3!$A$1:$K$1,0),FALSE)*5,0))))),0)),0)+IFERROR(IF(VLOOKUP($K59,Sheet3!$A$1:'Sheet3'!$K$222,MATCH("Challenge",Sheet3!$A$1:'Sheet3'!$K$1,0),FALSE)&gt;=1,IFERROR(IF(VLOOKUP($K59,Sheet3!$A$1:'Sheet3'!$K$222,MATCH("Blue",Sheet3!$A$1:$K$1,0),FALSE)&gt;0,VLOOKUP($K59,Sheet3!$A$1:'Sheet3'!$K$222,MATCH("Blue",Sheet3!$A$1:$K$1,0),FALSE)*3,IF(VLOOKUP($K59,Sheet3!$A$1:'Sheet3'!$K$222,MATCH("Purple",Sheet3!$A$1:$K$1,0),FALSE)&gt;0,VLOOKUP($K59,Sheet3!$A$1:'Sheet3'!$K$222,MATCH("Purple",Sheet3!$A$1:$K$1,0),FALSE)*4,IF(VLOOKUP($K59,Sheet3!$A$1:'Sheet3'!$K$222,MATCH("Green",Sheet3!$A$1:$K$1,0),FALSE)&gt;0,VLOOKUP($K59,Sheet3!$A$1:'Sheet3'!$K$222,MATCH("Green",Sheet3!$A$1:$K$1,0),FALSE)*2,IF(VLOOKUP($K59,Sheet3!$A$1:'Sheet3'!$K$222,MATCH("White",Sheet3!$A$1:$K$1,0),FALSE)&gt;0,VLOOKUP($K59,Sheet3!$A$1:'Sheet3'!$K$222,MATCH("White",Sheet3!$A$1:$K$1,0),FALSE),IF(VLOOKUP($K59,Sheet3!$A$1:'Sheet3'!$K$222,MATCH("Yellow",Sheet3!$A$1:$K$1,0),FALSE)&gt;0,VLOOKUP($K59,Sheet3!$A$1:'Sheet3'!$K$222,MATCH("Yellow",Sheet3!$A$1:$K$1,0),FALSE)*5,0))))),0)/VLOOKUP($K59,Sheet3!$A$1:'Sheet3'!$K$222,MATCH("Challenge",Sheet3!$A$1:'Sheet3'!$K$1,0),FALSE),IFERROR(IF(VLOOKUP($K59,Sheet3!$A$1:'Sheet3'!$K$222,MATCH("Blue",Sheet3!$A$1:$K$1,0),FALSE)&gt;0,VLOOKUP($K59,Sheet3!$A$1:'Sheet3'!$K$222,MATCH("Blue",Sheet3!$A$1:$K$1,0),FALSE)*3,IF(VLOOKUP($K59,Sheet3!$A$1:'Sheet3'!$K$222,MATCH("Purple",Sheet3!$A$1:$K$1,0),FALSE)&gt;0,VLOOKUP($K59,Sheet3!$A$1:'Sheet3'!$K$222,MATCH("Purple",Sheet3!$A$1:$K$1,0),FALSE)*4,IF(VLOOKUP($K59,Sheet3!$A$1:'Sheet3'!$K$222,MATCH("Green",Sheet3!$A$1:$K$1,0),FALSE)&gt;0,VLOOKUP($K59,Sheet3!$A$1:'Sheet3'!$K$222,MATCH("Green",Sheet3!$A$1:$K$1,0),FALSE)*2,IF(VLOOKUP($K59,Sheet3!$A$1:'Sheet3'!$K$222,MATCH("White",Sheet3!$A$1:$K$1,0),FALSE)&gt;0,VLOOKUP($K59,Sheet3!$A$1:'Sheet3'!$K$222,MATCH("White",Sheet3!$A$1:$K$1,0),FALSE),IF(VLOOKUP($K59,Sheet3!$A$1:'Sheet3'!$K$222,MATCH("Yellow",Sheet3!$A$1:$K$1,0),FALSE)&gt;0,VLOOKUP($K59,Sheet3!$A$1:'Sheet3'!$K$222,MATCH("Yellow",Sheet3!$A$1:$K$1,0),FALSE)*5,0))))),0)),0)</f>
        <v>0</v>
      </c>
      <c r="AF59">
        <f>IFERROR(IF(VLOOKUP($L59,Sheet3!$A$1:'Sheet3'!$K$222,MATCH("Challenge",Sheet3!$A$1:'Sheet3'!$K$1,0),FALSE)&gt;=1,IFERROR(IF(VLOOKUP($L59,Sheet3!$A$1:'Sheet3'!$K$222,MATCH("Blue",Sheet3!$A$1:$K$1,0),FALSE)&gt;0,VLOOKUP($L59,Sheet3!$A$1:'Sheet3'!$K$222,MATCH("Blue",Sheet3!$A$1:$K$1,0),FALSE)*3,IF(VLOOKUP($L59,Sheet3!$A$1:'Sheet3'!$K$222,MATCH("Purple",Sheet3!$A$1:$K$1,0),FALSE)&gt;0,VLOOKUP($L59,Sheet3!$A$1:'Sheet3'!$K$222,MATCH("Purple",Sheet3!$A$1:$K$1,0),FALSE)*4,IF(VLOOKUP($L59,Sheet3!$A$1:'Sheet3'!$K$222,MATCH("Green",Sheet3!$A$1:$K$1,0),FALSE)&gt;0,VLOOKUP($L59,Sheet3!$A$1:'Sheet3'!$K$222,MATCH("Green",Sheet3!$A$1:$K$1,0),FALSE)*2,IF(VLOOKUP($L59,Sheet3!$A$1:'Sheet3'!$K$222,MATCH("White",Sheet3!$A$1:$K$1,0),FALSE)&gt;0,VLOOKUP($L59,Sheet3!$A$1:'Sheet3'!$K$222,MATCH("White",Sheet3!$A$1:$K$1,0),FALSE),IF(VLOOKUP($L59,Sheet3!$A$1:'Sheet3'!$K$222,MATCH("Yellow",Sheet3!$A$1:$K$1,0),FALSE)&gt;0,VLOOKUP($L59,Sheet3!$A$1:'Sheet3'!$K$222,MATCH("Yellow",Sheet3!$A$1:$K$1,0),FALSE)*5,0))))),0)/VLOOKUP($L59,Sheet3!$A$1:'Sheet3'!$K$222,MATCH("Challenge",Sheet3!$A$1:'Sheet3'!$K$1,0),FALSE),IFERROR(IF(VLOOKUP($L59,Sheet3!$A$1:'Sheet3'!$K$222,MATCH("Blue",Sheet3!$A$1:$K$1,0),FALSE)&gt;0,VLOOKUP($L59,Sheet3!$A$1:'Sheet3'!$K$222,MATCH("Blue",Sheet3!$A$1:$K$1,0),FALSE)*3,IF(VLOOKUP($L59,Sheet3!$A$1:'Sheet3'!$K$222,MATCH("Purple",Sheet3!$A$1:$K$1,0),FALSE)&gt;0,VLOOKUP($L59,Sheet3!$A$1:'Sheet3'!$K$222,MATCH("Purple",Sheet3!$A$1:$K$1,0),FALSE)*4,IF(VLOOKUP($L59,Sheet3!$A$1:'Sheet3'!$K$222,MATCH("Green",Sheet3!$A$1:$K$1,0),FALSE)&gt;0,VLOOKUP($L59,Sheet3!$A$1:'Sheet3'!$K$222,MATCH("Green",Sheet3!$A$1:$K$1,0),FALSE)*2,IF(VLOOKUP($L59,Sheet3!$A$1:'Sheet3'!$K$222,MATCH("White",Sheet3!$A$1:$K$1,0),FALSE)&gt;0,VLOOKUP($L59,Sheet3!$A$1:'Sheet3'!$K$222,MATCH("White",Sheet3!$A$1:$K$1,0),FALSE),IF(VLOOKUP($L59,Sheet3!$A$1:'Sheet3'!$K$222,MATCH("Yellow",Sheet3!$A$1:$K$1,0),FALSE)&gt;0,VLOOKUP($L59,Sheet3!$A$1:'Sheet3'!$K$222,MATCH("Yellow",Sheet3!$A$1:$K$1,0),FALSE)*5,0))))),0)),0)+IFERROR(IF(VLOOKUP($M59,Sheet3!$A$1:'Sheet3'!$K$222,MATCH("Challenge",Sheet3!$A$1:'Sheet3'!$K$1,0),FALSE)&gt;=1,IFERROR(IF(VLOOKUP($M59,Sheet3!$A$1:'Sheet3'!$K$222,MATCH("Blue",Sheet3!$A$1:$K$1,0),FALSE)&gt;0,VLOOKUP($M59,Sheet3!$A$1:'Sheet3'!$K$222,MATCH("Blue",Sheet3!$A$1:$K$1,0),FALSE)*3,IF(VLOOKUP($M59,Sheet3!$A$1:'Sheet3'!$K$222,MATCH("Purple",Sheet3!$A$1:$K$1,0),FALSE)&gt;0,VLOOKUP($M59,Sheet3!$A$1:'Sheet3'!$K$222,MATCH("Purple",Sheet3!$A$1:$K$1,0),FALSE)*4,IF(VLOOKUP($M59,Sheet3!$A$1:'Sheet3'!$K$222,MATCH("Green",Sheet3!$A$1:$K$1,0),FALSE)&gt;0,VLOOKUP($M59,Sheet3!$A$1:'Sheet3'!$K$222,MATCH("Green",Sheet3!$A$1:$K$1,0),FALSE)*2,IF(VLOOKUP($M59,Sheet3!$A$1:'Sheet3'!$K$222,MATCH("White",Sheet3!$A$1:$K$1,0),FALSE)&gt;0,VLOOKUP($M59,Sheet3!$A$1:'Sheet3'!$K$222,MATCH("White",Sheet3!$A$1:$K$1,0),FALSE),IF(VLOOKUP($M59,Sheet3!$A$1:'Sheet3'!$K$222,MATCH("Yellow",Sheet3!$A$1:$K$1,0),FALSE)&gt;0,VLOOKUP($M59,Sheet3!$A$1:'Sheet3'!$K$222,MATCH("Yellow",Sheet3!$A$1:$K$1,0),FALSE)*5,0))))),0)/VLOOKUP($M59,Sheet3!$A$1:'Sheet3'!$K$222,MATCH("Challenge",Sheet3!$A$1:'Sheet3'!$K$1,0),FALSE),IFERROR(IF(VLOOKUP($M59,Sheet3!$A$1:'Sheet3'!$K$222,MATCH("Blue",Sheet3!$A$1:$K$1,0),FALSE)&gt;0,VLOOKUP($M59,Sheet3!$A$1:'Sheet3'!$K$222,MATCH("Blue",Sheet3!$A$1:$K$1,0),FALSE)*3,IF(VLOOKUP($M59,Sheet3!$A$1:'Sheet3'!$K$222,MATCH("Purple",Sheet3!$A$1:$K$1,0),FALSE)&gt;0,VLOOKUP($M59,Sheet3!$A$1:'Sheet3'!$K$222,MATCH("Purple",Sheet3!$A$1:$K$1,0),FALSE)*4,IF(VLOOKUP($M59,Sheet3!$A$1:'Sheet3'!$K$222,MATCH("Green",Sheet3!$A$1:$K$1,0),FALSE)&gt;0,VLOOKUP($M59,Sheet3!$A$1:'Sheet3'!$K$222,MATCH("Green",Sheet3!$A$1:$K$1,0),FALSE)*2,IF(VLOOKUP($M59,Sheet3!$A$1:'Sheet3'!$K$222,MATCH("White",Sheet3!$A$1:$K$1,0),FALSE)&gt;0,VLOOKUP($M59,Sheet3!$A$1:'Sheet3'!$K$222,MATCH("White",Sheet3!$A$1:$K$1,0),FALSE),IF(VLOOKUP($M59,Sheet3!$A$1:'Sheet3'!$K$222,MATCH("Yellow",Sheet3!$A$1:$K$1,0),FALSE)&gt;0,VLOOKUP($M59,Sheet3!$A$1:'Sheet3'!$K$222,MATCH("Yellow",Sheet3!$A$1:$K$1,0),FALSE)*5,0))))),0)),0)</f>
        <v>0</v>
      </c>
      <c r="AG59">
        <f>IFERROR(IF(VLOOKUP($N59,Sheet3!$A$1:'Sheet3'!$K$222,MATCH("Challenge",Sheet3!$A$1:'Sheet3'!$K$1,0),FALSE)&gt;=1,IFERROR(IF(VLOOKUP($N59,Sheet3!$A$1:'Sheet3'!$K$222,MATCH("Blue",Sheet3!$A$1:$K$1,0),FALSE)&gt;0,VLOOKUP($N59,Sheet3!$A$1:'Sheet3'!$K$222,MATCH("Blue",Sheet3!$A$1:$K$1,0),FALSE)*3,IF(VLOOKUP($N59,Sheet3!$A$1:'Sheet3'!$K$222,MATCH("Purple",Sheet3!$A$1:$K$1,0),FALSE)&gt;0,VLOOKUP($N59,Sheet3!$A$1:'Sheet3'!$K$222,MATCH("Purple",Sheet3!$A$1:$K$1,0),FALSE)*4,IF(VLOOKUP($N59,Sheet3!$A$1:'Sheet3'!$K$222,MATCH("Green",Sheet3!$A$1:$K$1,0),FALSE)&gt;0,VLOOKUP($N59,Sheet3!$A$1:'Sheet3'!$K$222,MATCH("Green",Sheet3!$A$1:$K$1,0),FALSE)*2,IF(VLOOKUP($N59,Sheet3!$A$1:'Sheet3'!$K$222,MATCH("White",Sheet3!$A$1:$K$1,0),FALSE)&gt;0,VLOOKUP($N59,Sheet3!$A$1:'Sheet3'!$K$222,MATCH("White",Sheet3!$A$1:$K$1,0),FALSE),IF(VLOOKUP($N59,Sheet3!$A$1:'Sheet3'!$K$222,MATCH("Yellow",Sheet3!$A$1:$K$1,0),FALSE)&gt;0,VLOOKUP($N59,Sheet3!$A$1:'Sheet3'!$K$222,MATCH("Yellow",Sheet3!$A$1:$K$1,0),FALSE)*5,0))))),0)/VLOOKUP($N59,Sheet3!$A$1:'Sheet3'!$K$222,MATCH("Challenge",Sheet3!$A$1:'Sheet3'!$K$1,0),FALSE),IFERROR(IF(VLOOKUP($N59,Sheet3!$A$1:'Sheet3'!$K$222,MATCH("Blue",Sheet3!$A$1:$K$1,0),FALSE)&gt;0,VLOOKUP($N59,Sheet3!$A$1:'Sheet3'!$K$222,MATCH("Blue",Sheet3!$A$1:$K$1,0),FALSE)*3,IF(VLOOKUP($N59,Sheet3!$A$1:'Sheet3'!$K$222,MATCH("Purple",Sheet3!$A$1:$K$1,0),FALSE)&gt;0,VLOOKUP($N59,Sheet3!$A$1:'Sheet3'!$K$222,MATCH("Purple",Sheet3!$A$1:$K$1,0),FALSE)*4,IF(VLOOKUP($N59,Sheet3!$A$1:'Sheet3'!$K$222,MATCH("Green",Sheet3!$A$1:$K$1,0),FALSE)&gt;0,VLOOKUP($N59,Sheet3!$A$1:'Sheet3'!$K$222,MATCH("Green",Sheet3!$A$1:$K$1,0),FALSE)*2,IF(VLOOKUP($N59,Sheet3!$A$1:'Sheet3'!$K$222,MATCH("White",Sheet3!$A$1:$K$1,0),FALSE)&gt;0,VLOOKUP($N59,Sheet3!$A$1:'Sheet3'!$K$222,MATCH("White",Sheet3!$A$1:$K$1,0),FALSE),IF(VLOOKUP($N59,Sheet3!$A$1:'Sheet3'!$K$222,MATCH("Yellow",Sheet3!$A$1:$K$1,0),FALSE)&gt;0,VLOOKUP($N59,Sheet3!$A$1:'Sheet3'!$K$222,MATCH("Yellow",Sheet3!$A$1:$K$1,0),FALSE)*5,0))))),0)),0)+IFERROR(IF(VLOOKUP($O59,Sheet3!$A$1:'Sheet3'!$K$222,MATCH("Challenge",Sheet3!$A$1:'Sheet3'!$K$1,0),FALSE)&gt;=1,IFERROR(IF(VLOOKUP($O59,Sheet3!$A$1:'Sheet3'!$K$222,MATCH("Blue",Sheet3!$A$1:$K$1,0),FALSE)&gt;0,VLOOKUP($O59,Sheet3!$A$1:'Sheet3'!$K$222,MATCH("Blue",Sheet3!$A$1:$K$1,0),FALSE)*3,IF(VLOOKUP($O59,Sheet3!$A$1:'Sheet3'!$K$222,MATCH("Purple",Sheet3!$A$1:$K$1,0),FALSE)&gt;0,VLOOKUP($O59,Sheet3!$A$1:'Sheet3'!$K$222,MATCH("Purple",Sheet3!$A$1:$K$1,0),FALSE)*4,IF(VLOOKUP($O59,Sheet3!$A$1:'Sheet3'!$K$222,MATCH("Green",Sheet3!$A$1:$K$1,0),FALSE)&gt;0,VLOOKUP($O59,Sheet3!$A$1:'Sheet3'!$K$222,MATCH("Green",Sheet3!$A$1:$K$1,0),FALSE)*2,IF(VLOOKUP($O59,Sheet3!$A$1:'Sheet3'!$K$222,MATCH("White",Sheet3!$A$1:$K$1,0),FALSE)&gt;0,VLOOKUP($O59,Sheet3!$A$1:'Sheet3'!$K$222,MATCH("White",Sheet3!$A$1:$K$1,0),FALSE),IF(VLOOKUP($O59,Sheet3!$A$1:'Sheet3'!$K$222,MATCH("Yellow",Sheet3!$A$1:$K$1,0),FALSE)&gt;0,VLOOKUP($O59,Sheet3!$A$1:'Sheet3'!$K$222,MATCH("Yellow",Sheet3!$A$1:$K$1,0),FALSE)*5,0))))),0)/VLOOKUP($O59,Sheet3!$A$1:'Sheet3'!$K$222,MATCH("Challenge",Sheet3!$A$1:'Sheet3'!$K$1,0),FALSE),IFERROR(IF(VLOOKUP($O59,Sheet3!$A$1:'Sheet3'!$K$222,MATCH("Blue",Sheet3!$A$1:$K$1,0),FALSE)&gt;0,VLOOKUP($O59,Sheet3!$A$1:'Sheet3'!$K$222,MATCH("Blue",Sheet3!$A$1:$K$1,0),FALSE)*3,IF(VLOOKUP($O59,Sheet3!$A$1:'Sheet3'!$K$222,MATCH("Purple",Sheet3!$A$1:$K$1,0),FALSE)&gt;0,VLOOKUP($O59,Sheet3!$A$1:'Sheet3'!$K$222,MATCH("Purple",Sheet3!$A$1:$K$1,0),FALSE)*4,IF(VLOOKUP($O59,Sheet3!$A$1:'Sheet3'!$K$222,MATCH("Green",Sheet3!$A$1:$K$1,0),FALSE)&gt;0,VLOOKUP($O59,Sheet3!$A$1:'Sheet3'!$K$222,MATCH("Green",Sheet3!$A$1:$K$1,0),FALSE)*2,IF(VLOOKUP($O59,Sheet3!$A$1:'Sheet3'!$K$222,MATCH("White",Sheet3!$A$1:$K$1,0),FALSE)&gt;0,VLOOKUP($O59,Sheet3!$A$1:'Sheet3'!$K$222,MATCH("White",Sheet3!$A$1:$K$1,0),FALSE),IF(VLOOKUP($O59,Sheet3!$A$1:'Sheet3'!$K$222,MATCH("Yellow",Sheet3!$A$1:$K$1,0),FALSE)&gt;0,VLOOKUP($O59,Sheet3!$A$1:'Sheet3'!$K$222,MATCH("Yellow",Sheet3!$A$1:$K$1,0),FALSE)*5,0))))),0)),0)</f>
        <v>0</v>
      </c>
      <c r="AH59">
        <f>VLOOKUP($D59,Sheet3!$A$1:'Sheet3'!$K$222,4,FALSE)</f>
        <v>0</v>
      </c>
      <c r="AI59">
        <f>VLOOKUP($D59,Sheet3!$A$1:'Sheet3'!$K$222,5,FALSE)</f>
        <v>0</v>
      </c>
    </row>
    <row r="60" spans="1:35" x14ac:dyDescent="0.25">
      <c r="A60" t="s">
        <v>34</v>
      </c>
      <c r="B60">
        <f>INDEX('Ingredients(Full)'!$A$1:$AA$180,MATCH(Score!$A60,'Ingredients(Full)'!$A$1:$A$180,0),MATCH(Score!B$1,'Ingredients(Full)'!$A$1:$AA$1,0))</f>
        <v>1</v>
      </c>
      <c r="C60">
        <f t="shared" si="1"/>
        <v>200</v>
      </c>
      <c r="D60" t="str">
        <f>IF(D$1&lt;=$B60,INDEX('Ingredients(Full)'!$A$1:$AA$180,MATCH(Score!$A60,'Ingredients(Full)'!$A$1:$A$180,0),MATCH(Score!D$1,'Ingredients(Full)'!$A$1:$AA$1,0)),"")</f>
        <v>Mk 3 Czerka Stun Cuffs Salvage</v>
      </c>
      <c r="E60" t="str">
        <f>IF(E$1&lt;=$B60,INDEX('Ingredients(Full)'!$A$1:$AA$140,MATCH(Score!$A60,'Ingredients(Full)'!$A$1:$A$140,0),MATCH(Score!E$1,'Ingredients(Full)'!$A$1:$AA$1,0)),"")</f>
        <v/>
      </c>
      <c r="F60" t="str">
        <f>IF(F$1&lt;=$B60,INDEX('Ingredients(Full)'!$A$1:$AA$140,MATCH(Score!$A60,'Ingredients(Full)'!$A$1:$A$140,0),MATCH(Score!F$1,'Ingredients(Full)'!$A$1:$AA$1,0)),"")</f>
        <v/>
      </c>
      <c r="G60" t="str">
        <f>IF(G$1&lt;=$B60,INDEX('Ingredients(Full)'!$A$1:$AA$140,MATCH(Score!$A60,'Ingredients(Full)'!$A$1:$A$140,0),MATCH(Score!G$1,'Ingredients(Full)'!$A$1:$AA$1,0)),"")</f>
        <v/>
      </c>
      <c r="H60" t="str">
        <f>IF(H$1&lt;=$B60,INDEX('Ingredients(Full)'!$A$1:$AA$140,MATCH(Score!$A60,'Ingredients(Full)'!$A$1:$A$140,0),MATCH(Score!H$1,'Ingredients(Full)'!$A$1:$AA$1,0)),"")</f>
        <v/>
      </c>
      <c r="I60" t="str">
        <f>IF(I$1&lt;=$B60,INDEX('Ingredients(Full)'!$A$1:$AA$140,MATCH(Score!$A60,'Ingredients(Full)'!$A$1:$A$140,0),MATCH(Score!I$1,'Ingredients(Full)'!$A$1:$AA$1,0)),"")</f>
        <v/>
      </c>
      <c r="J60" t="str">
        <f>IF(J$1&lt;=$B60,INDEX('Ingredients(Full)'!$A$1:$AA$140,MATCH(Score!$A60,'Ingredients(Full)'!$A$1:$A$140,0),MATCH(Score!J$1,'Ingredients(Full)'!$A$1:$AA$1,0)),"")</f>
        <v/>
      </c>
      <c r="K60" t="str">
        <f>IF(K$1&lt;=$B60,INDEX('Ingredients(Full)'!$A$1:$AA$140,MATCH(Score!$A60,'Ingredients(Full)'!$A$1:$A$140,0),MATCH(Score!K$1,'Ingredients(Full)'!$A$1:$AA$1,0)),"")</f>
        <v/>
      </c>
      <c r="L60" t="str">
        <f>IF(L$1&lt;=$B60,INDEX('Ingredients(Full)'!$A$1:$AA$140,MATCH(Score!$A60,'Ingredients(Full)'!$A$1:$A$140,0),MATCH(Score!L$1,'Ingredients(Full)'!$A$1:$AA$1,0)),"")</f>
        <v/>
      </c>
      <c r="M60" t="str">
        <f>IF(M$1&lt;=$B60,INDEX('Ingredients(Full)'!$A$1:$AA$140,MATCH(Score!$A60,'Ingredients(Full)'!$A$1:$A$140,0),MATCH(Score!M$1,'Ingredients(Full)'!$A$1:$AA$1,0)),"")</f>
        <v/>
      </c>
      <c r="N60" t="str">
        <f>IF(N$1&lt;=$B60,INDEX('Ingredients(Full)'!$A$1:$AA$140,MATCH(Score!$A60,'Ingredients(Full)'!$A$1:$A$140,0),MATCH(Score!N$1,'Ingredients(Full)'!$A$1:$AA$1,0)),"")</f>
        <v/>
      </c>
      <c r="O60" t="str">
        <f>IF(O$1&lt;=$B60,INDEX('Ingredients(Full)'!$A$1:$AA$140,MATCH(Score!$A60,'Ingredients(Full)'!$A$1:$A$140,0),MATCH(Score!O$1,'Ingredients(Full)'!$A$1:$AA$1,0)),"")</f>
        <v/>
      </c>
      <c r="P60">
        <f>IF(VALUE(RIGHT(P$1,LEN(P$1)-1))&lt;=$B60,INDEX('Ingredients(Full)'!$A$1:$AA$140,MATCH(Score!$A60,'Ingredients(Full)'!$A$1:$A$140,0),MATCH(Score!P$1,'Ingredients(Full)'!$A$1:$AA$1,0)),"")</f>
        <v>50</v>
      </c>
      <c r="Q60" t="str">
        <f>IF(VALUE(RIGHT(Q$1,LEN(Q$1)-1))&lt;=$B60,INDEX('Ingredients(Full)'!$A$1:$AA$140,MATCH(Score!$A60,'Ingredients(Full)'!$A$1:$A$140,0),MATCH(Score!Q$1,'Ingredients(Full)'!$A$1:$AA$1,0)),"")</f>
        <v/>
      </c>
      <c r="R60" t="str">
        <f>IF(VALUE(RIGHT(R$1,LEN(R$1)-1))&lt;=$B60,INDEX('Ingredients(Full)'!$A$1:$AA$140,MATCH(Score!$A60,'Ingredients(Full)'!$A$1:$A$140,0),MATCH(Score!R$1,'Ingredients(Full)'!$A$1:$AA$1,0)),"")</f>
        <v/>
      </c>
      <c r="S60" t="str">
        <f>IF(VALUE(RIGHT(S$1,LEN(S$1)-1))&lt;=$B60,INDEX('Ingredients(Full)'!$A$1:$AA$140,MATCH(Score!$A60,'Ingredients(Full)'!$A$1:$A$140,0),MATCH(Score!S$1,'Ingredients(Full)'!$A$1:$AA$1,0)),"")</f>
        <v/>
      </c>
      <c r="T60" t="str">
        <f>IF(VALUE(RIGHT(T$1,LEN(T$1)-1))&lt;=$B60,INDEX('Ingredients(Full)'!$A$1:$AA$140,MATCH(Score!$A60,'Ingredients(Full)'!$A$1:$A$140,0),MATCH(Score!T$1,'Ingredients(Full)'!$A$1:$AA$1,0)),"")</f>
        <v/>
      </c>
      <c r="U60" t="str">
        <f>IF(VALUE(RIGHT(U$1,LEN(U$1)-1))&lt;=$B60,INDEX('Ingredients(Full)'!$A$1:$AA$140,MATCH(Score!$A60,'Ingredients(Full)'!$A$1:$A$140,0),MATCH(Score!U$1,'Ingredients(Full)'!$A$1:$AA$1,0)),"")</f>
        <v/>
      </c>
      <c r="V60" t="str">
        <f>IF(VALUE(RIGHT(V$1,LEN(V$1)-1))&lt;=$B60,INDEX('Ingredients(Full)'!$A$1:$AA$140,MATCH(Score!$A60,'Ingredients(Full)'!$A$1:$A$140,0),MATCH(Score!V$1,'Ingredients(Full)'!$A$1:$AA$1,0)),"")</f>
        <v/>
      </c>
      <c r="W60" t="str">
        <f>IF(VALUE(RIGHT(W$1,LEN(W$1)-1))&lt;=$B60,INDEX('Ingredients(Full)'!$A$1:$AA$140,MATCH(Score!$A60,'Ingredients(Full)'!$A$1:$A$140,0),MATCH(Score!W$1,'Ingredients(Full)'!$A$1:$AA$1,0)),"")</f>
        <v/>
      </c>
      <c r="X60" t="str">
        <f>IF(VALUE(RIGHT(X$1,LEN(X$1)-1))&lt;=$B60,INDEX('Ingredients(Full)'!$A$1:$AA$140,MATCH(Score!$A60,'Ingredients(Full)'!$A$1:$A$140,0),MATCH(Score!X$1,'Ingredients(Full)'!$A$1:$AA$1,0)),"")</f>
        <v/>
      </c>
      <c r="Y60" t="str">
        <f>IF(VALUE(RIGHT(Y$1,LEN(Y$1)-1))&lt;=$B60,INDEX('Ingredients(Full)'!$A$1:$AA$140,MATCH(Score!$A60,'Ingredients(Full)'!$A$1:$A$140,0),MATCH(Score!Y$1,'Ingredients(Full)'!$A$1:$AA$1,0)),"")</f>
        <v/>
      </c>
      <c r="Z60" t="str">
        <f>IF(VALUE(RIGHT(Z$1,LEN(Z$1)-1))&lt;=$B60,INDEX('Ingredients(Full)'!$A$1:$AA$140,MATCH(Score!$A60,'Ingredients(Full)'!$A$1:$A$140,0),MATCH(Score!Z$1,'Ingredients(Full)'!$A$1:$AA$1,0)),"")</f>
        <v/>
      </c>
      <c r="AA60" t="str">
        <f>IF(VALUE(RIGHT(AA$1,LEN(AA$1)-1))&lt;=$B60,INDEX('Ingredients(Full)'!$A$1:$AA$140,MATCH(Score!$A60,'Ingredients(Full)'!$A$1:$A$140,0),MATCH(Score!AA$1,'Ingredients(Full)'!$A$1:$AA$1,0)),"")</f>
        <v/>
      </c>
      <c r="AB60">
        <f>IFERROR(IF(VLOOKUP($D60,Sheet3!$A$1:'Sheet3'!$K$222,MATCH("Challenge",Sheet3!$A$1:'Sheet3'!$K$1,0),FALSE)&gt;=1,IFERROR(IF(VLOOKUP($D60,Sheet3!$A$1:'Sheet3'!$K$222,MATCH("Blue",Sheet3!$A$1:$K$1,0),FALSE)&gt;0,VLOOKUP($D60,Sheet3!$A$1:'Sheet3'!$K$222,MATCH("Blue",Sheet3!$A$1:$K$1,0),FALSE)*3,IF(VLOOKUP($D60,Sheet3!$A$1:'Sheet3'!$K$222,MATCH("Purple",Sheet3!$A$1:$K$1,0),FALSE)&gt;0,VLOOKUP($D60,Sheet3!$A$1:'Sheet3'!$K$222,MATCH("Purple",Sheet3!$A$1:$K$1,0),FALSE)*4,IF(VLOOKUP($D60,Sheet3!$A$1:'Sheet3'!$K$222,MATCH("Green",Sheet3!$A$1:$K$1,0),FALSE)&gt;0,VLOOKUP($D60,Sheet3!$A$1:'Sheet3'!$K$222,MATCH("Green",Sheet3!$A$1:$K$1,0),FALSE)*2,IF(VLOOKUP($D60,Sheet3!$A$1:'Sheet3'!$K$222,MATCH("White",Sheet3!$A$1:$K$1,0),FALSE)&gt;0,VLOOKUP($D60,Sheet3!$A$1:'Sheet3'!$K$222,MATCH("White",Sheet3!$A$1:$K$1,0),FALSE),IF(VLOOKUP($D60,Sheet3!$A$1:'Sheet3'!$K$222,MATCH("Yellow",Sheet3!$A$1:$K$1,0),FALSE)&gt;0,VLOOKUP($D60,Sheet3!$A$1:'Sheet3'!$K$222,MATCH("Yellow",Sheet3!$A$1:$K$1,0),FALSE)*2.5,0))))),0)/VLOOKUP($D60,Sheet3!$A$1:'Sheet3'!$K$222,MATCH("Challenge",Sheet3!$A$1:'Sheet3'!$K$1,0),FALSE),IFERROR(IF(VLOOKUP($D60,Sheet3!$A$1:'Sheet3'!$K$222,MATCH("Blue",Sheet3!$A$1:$K$1,0),FALSE)&gt;0,VLOOKUP($D60,Sheet3!$A$1:'Sheet3'!$K$222,MATCH("Blue",Sheet3!$A$1:$K$1,0),FALSE)*3,IF(VLOOKUP($D60,Sheet3!$A$1:'Sheet3'!$K$222,MATCH("Purple",Sheet3!$A$1:$K$1,0),FALSE)&gt;0,VLOOKUP($D60,Sheet3!$A$1:'Sheet3'!$K$222,MATCH("Purple",Sheet3!$A$1:$K$1,0),FALSE)*4,IF(VLOOKUP($D60,Sheet3!$A$1:'Sheet3'!$K$222,MATCH("Green",Sheet3!$A$1:$K$1,0),FALSE)&gt;0,VLOOKUP($D60,Sheet3!$A$1:'Sheet3'!$K$222,MATCH("Green",Sheet3!$A$1:$K$1,0),FALSE)*2,IF(VLOOKUP($D60,Sheet3!$A$1:'Sheet3'!$K$222,MATCH("White",Sheet3!$A$1:$K$1,0),FALSE)&gt;0,VLOOKUP($D60,Sheet3!$A$1:'Sheet3'!$K$222,MATCH("White",Sheet3!$A$1:$K$1,0),FALSE),IF(VLOOKUP($D60,Sheet3!$A$1:'Sheet3'!$K$222,MATCH("Yellow",Sheet3!$A$1:$K$1,0),FALSE)&gt;0,VLOOKUP($D60,Sheet3!$A$1:'Sheet3'!$K$222,MATCH("Yellow",Sheet3!$A$1:$K$1,0),FALSE)*2.5,0))))),0)),0)+IFERROR(IF(VLOOKUP($E60,Sheet3!$A$1:'Sheet3'!$K$222,MATCH("Challenge",Sheet3!$A$1:'Sheet3'!$K$1,0),FALSE)&gt;=1,IFERROR(IF(VLOOKUP($E60,Sheet3!$A$1:'Sheet3'!$K$222,MATCH("Blue",Sheet3!$A$1:$K$1,0),FALSE)&gt;0,VLOOKUP($E60,Sheet3!$A$1:'Sheet3'!$K$222,MATCH("Blue",Sheet3!$A$1:$K$1,0),FALSE)*3,IF(VLOOKUP($E60,Sheet3!$A$1:'Sheet3'!$K$222,MATCH("Purple",Sheet3!$A$1:$K$1,0),FALSE)&gt;0,VLOOKUP($E60,Sheet3!$A$1:'Sheet3'!$K$222,MATCH("Purple",Sheet3!$A$1:$K$1,0),FALSE)*4,IF(VLOOKUP($E60,Sheet3!$A$1:'Sheet3'!$K$222,MATCH("Green",Sheet3!$A$1:$K$1,0),FALSE)&gt;0,VLOOKUP($E60,Sheet3!$A$1:'Sheet3'!$K$222,MATCH("Green",Sheet3!$A$1:$K$1,0),FALSE)*2,IF(VLOOKUP($E60,Sheet3!$A$1:'Sheet3'!$K$222,MATCH("White",Sheet3!$A$1:$K$1,0),FALSE)&gt;0,VLOOKUP($E60,Sheet3!$A$1:'Sheet3'!$K$222,MATCH("White",Sheet3!$A$1:$K$1,0),FALSE),IF(VLOOKUP($E60,Sheet3!$A$1:'Sheet3'!$K$222,MATCH("Yellow",Sheet3!$A$1:$K$1,0),FALSE)&gt;0,VLOOKUP($E60,Sheet3!$A$1:'Sheet3'!$K$222,MATCH("Yellow",Sheet3!$A$1:$K$1,0),FALSE)*2.5,0))))),0)/VLOOKUP($E60,Sheet3!$A$1:'Sheet3'!$K$222,MATCH("Challenge",Sheet3!$A$1:'Sheet3'!$K$1,0),FALSE),IFERROR(IF(VLOOKUP($E60,Sheet3!$A$1:'Sheet3'!$K$222,MATCH("Blue",Sheet3!$A$1:$K$1,0),FALSE)&gt;0,VLOOKUP($E60,Sheet3!$A$1:'Sheet3'!$K$222,MATCH("Blue",Sheet3!$A$1:$K$1,0),FALSE)*3,IF(VLOOKUP($E60,Sheet3!$A$1:'Sheet3'!$K$222,MATCH("Purple",Sheet3!$A$1:$K$1,0),FALSE)&gt;0,VLOOKUP($E60,Sheet3!$A$1:'Sheet3'!$K$222,MATCH("Purple",Sheet3!$A$1:$K$1,0),FALSE)*4,IF(VLOOKUP($E60,Sheet3!$A$1:'Sheet3'!$K$222,MATCH("Green",Sheet3!$A$1:$K$1,0),FALSE)&gt;0,VLOOKUP($E60,Sheet3!$A$1:'Sheet3'!$K$222,MATCH("Green",Sheet3!$A$1:$K$1,0),FALSE)*2,IF(VLOOKUP($E60,Sheet3!$A$1:'Sheet3'!$K$222,MATCH("White",Sheet3!$A$1:$K$1,0),FALSE)&gt;0,VLOOKUP($E60,Sheet3!$A$1:'Sheet3'!$K$222,MATCH("White",Sheet3!$A$1:$K$1,0),FALSE),IF(VLOOKUP($E60,Sheet3!$A$1:'Sheet3'!$K$222,MATCH("Yellow",Sheet3!$A$1:$K$1,0),FALSE)&gt;0,VLOOKUP($E60,Sheet3!$A$1:'Sheet3'!$K$222,MATCH("Yellow",Sheet3!$A$1:$K$1,0),FALSE)*2.5,0))))),0)),0)</f>
        <v>200</v>
      </c>
      <c r="AC60">
        <f>IFERROR(IF(VLOOKUP($F60,Sheet3!$A$1:'Sheet3'!$K$222,MATCH("Challenge",Sheet3!$A$1:'Sheet3'!$K$1,0),FALSE)&gt;=1,IFERROR(IF(VLOOKUP($F60,Sheet3!$A$1:'Sheet3'!$K$222,MATCH("Blue",Sheet3!$A$1:$K$1,0),FALSE)&gt;0,VLOOKUP($F60,Sheet3!$A$1:'Sheet3'!$K$222,MATCH("Blue",Sheet3!$A$1:$K$1,0),FALSE)*3,IF(VLOOKUP($F60,Sheet3!$A$1:'Sheet3'!$K$222,MATCH("Purple",Sheet3!$A$1:$K$1,0),FALSE)&gt;0,VLOOKUP($F60,Sheet3!$A$1:'Sheet3'!$K$222,MATCH("Purple",Sheet3!$A$1:$K$1,0),FALSE)*4,IF(VLOOKUP($F60,Sheet3!$A$1:'Sheet3'!$K$222,MATCH("Green",Sheet3!$A$1:$K$1,0),FALSE)&gt;0,VLOOKUP($F60,Sheet3!$A$1:'Sheet3'!$K$222,MATCH("Green",Sheet3!$A$1:$K$1,0),FALSE)*2,IF(VLOOKUP($F60,Sheet3!$A$1:'Sheet3'!$K$222,MATCH("White",Sheet3!$A$1:$K$1,0),FALSE)&gt;0,VLOOKUP($F60,Sheet3!$A$1:'Sheet3'!$K$222,MATCH("White",Sheet3!$A$1:$K$1,0),FALSE),IF(VLOOKUP($F60,Sheet3!$A$1:'Sheet3'!$K$222,MATCH("Yellow",Sheet3!$A$1:$K$1,0),FALSE)&gt;0,VLOOKUP($F60,Sheet3!$A$1:'Sheet3'!$K$222,MATCH("Yellow",Sheet3!$A$1:$K$1,0),FALSE)*5,0))))),0)/VLOOKUP($F60,Sheet3!$A$1:'Sheet3'!$K$222,MATCH("Challenge",Sheet3!$A$1:'Sheet3'!$K$1,0),FALSE),IFERROR(IF(VLOOKUP($F60,Sheet3!$A$1:'Sheet3'!$K$222,MATCH("Blue",Sheet3!$A$1:$K$1,0),FALSE)&gt;0,VLOOKUP($F60,Sheet3!$A$1:'Sheet3'!$K$222,MATCH("Blue",Sheet3!$A$1:$K$1,0),FALSE)*3,IF(VLOOKUP($F60,Sheet3!$A$1:'Sheet3'!$K$222,MATCH("Purple",Sheet3!$A$1:$K$1,0),FALSE)&gt;0,VLOOKUP($F60,Sheet3!$A$1:'Sheet3'!$K$222,MATCH("Purple",Sheet3!$A$1:$K$1,0),FALSE)*4,IF(VLOOKUP($F60,Sheet3!$A$1:'Sheet3'!$K$222,MATCH("Green",Sheet3!$A$1:$K$1,0),FALSE)&gt;0,VLOOKUP($F60,Sheet3!$A$1:'Sheet3'!$K$222,MATCH("Green",Sheet3!$A$1:$K$1,0),FALSE)*2,IF(VLOOKUP($F60,Sheet3!$A$1:'Sheet3'!$K$222,MATCH("White",Sheet3!$A$1:$K$1,0),FALSE)&gt;0,VLOOKUP($F60,Sheet3!$A$1:'Sheet3'!$K$222,MATCH("White",Sheet3!$A$1:$K$1,0),FALSE),IF(VLOOKUP($F60,Sheet3!$A$1:'Sheet3'!$K$222,MATCH("Yellow",Sheet3!$A$1:$K$1,0),FALSE)&gt;0,VLOOKUP($F60,Sheet3!$A$1:'Sheet3'!$K$222,MATCH("Yellow",Sheet3!$A$1:$K$1,0),FALSE)*5,0))))),0)),0)+IFERROR(IF(VLOOKUP($G60,Sheet3!$A$1:'Sheet3'!$K$222,MATCH("Challenge",Sheet3!$A$1:'Sheet3'!$K$1,0),FALSE)&gt;=1,IFERROR(IF(VLOOKUP($G60,Sheet3!$A$1:'Sheet3'!$K$222,MATCH("Blue",Sheet3!$A$1:$K$1,0),FALSE)&gt;0,VLOOKUP($G60,Sheet3!$A$1:'Sheet3'!$K$222,MATCH("Blue",Sheet3!$A$1:$K$1,0),FALSE)*3,IF(VLOOKUP($G60,Sheet3!$A$1:'Sheet3'!$K$222,MATCH("Purple",Sheet3!$A$1:$K$1,0),FALSE)&gt;0,VLOOKUP($G60,Sheet3!$A$1:'Sheet3'!$K$222,MATCH("Purple",Sheet3!$A$1:$K$1,0),FALSE)*4,IF(VLOOKUP($G60,Sheet3!$A$1:'Sheet3'!$K$222,MATCH("Green",Sheet3!$A$1:$K$1,0),FALSE)&gt;0,VLOOKUP($G60,Sheet3!$A$1:'Sheet3'!$K$222,MATCH("Green",Sheet3!$A$1:$K$1,0),FALSE)*2,IF(VLOOKUP($G60,Sheet3!$A$1:'Sheet3'!$K$222,MATCH("White",Sheet3!$A$1:$K$1,0),FALSE)&gt;0,VLOOKUP($G60,Sheet3!$A$1:'Sheet3'!$K$222,MATCH("White",Sheet3!$A$1:$K$1,0),FALSE),IF(VLOOKUP($G60,Sheet3!$A$1:'Sheet3'!$K$222,MATCH("Yellow",Sheet3!$A$1:$K$1,0),FALSE)&gt;0,VLOOKUP($G60,Sheet3!$A$1:'Sheet3'!$K$222,MATCH("Yellow",Sheet3!$A$1:$K$1,0),FALSE)*5,0))))),0)/VLOOKUP($G60,Sheet3!$A$1:'Sheet3'!$K$222,MATCH("Challenge",Sheet3!$A$1:'Sheet3'!$K$1,0),FALSE),IFERROR(IF(VLOOKUP($G60,Sheet3!$A$1:'Sheet3'!$K$222,MATCH("Blue",Sheet3!$A$1:$K$1,0),FALSE)&gt;0,VLOOKUP($G60,Sheet3!$A$1:'Sheet3'!$K$222,MATCH("Blue",Sheet3!$A$1:$K$1,0),FALSE)*3,IF(VLOOKUP($G60,Sheet3!$A$1:'Sheet3'!$K$222,MATCH("Purple",Sheet3!$A$1:$K$1,0),FALSE)&gt;0,VLOOKUP($G60,Sheet3!$A$1:'Sheet3'!$K$222,MATCH("Purple",Sheet3!$A$1:$K$1,0),FALSE)*4,IF(VLOOKUP($G60,Sheet3!$A$1:'Sheet3'!$K$222,MATCH("Green",Sheet3!$A$1:$K$1,0),FALSE)&gt;0,VLOOKUP($G60,Sheet3!$A$1:'Sheet3'!$K$222,MATCH("Green",Sheet3!$A$1:$K$1,0),FALSE)*2,IF(VLOOKUP($G60,Sheet3!$A$1:'Sheet3'!$K$222,MATCH("White",Sheet3!$A$1:$K$1,0),FALSE)&gt;0,VLOOKUP($G60,Sheet3!$A$1:'Sheet3'!$K$222,MATCH("White",Sheet3!$A$1:$K$1,0),FALSE),IF(VLOOKUP($G60,Sheet3!$A$1:'Sheet3'!$K$222,MATCH("Yellow",Sheet3!$A$1:$K$1,0),FALSE)&gt;0,VLOOKUP($G60,Sheet3!$A$1:'Sheet3'!$K$222,MATCH("Yellow",Sheet3!$A$1:$K$1,0),FALSE)*5,0))))),0)),0)</f>
        <v>0</v>
      </c>
      <c r="AD60">
        <f>IFERROR(IF(VLOOKUP($H60,Sheet3!$A$1:'Sheet3'!$K$222,MATCH("Challenge",Sheet3!$A$1:'Sheet3'!$K$1,0),FALSE)&gt;=1,IFERROR(IF(VLOOKUP($H60,Sheet3!$A$1:'Sheet3'!$K$222,MATCH("Blue",Sheet3!$A$1:$K$1,0),FALSE)&gt;0,VLOOKUP($H60,Sheet3!$A$1:'Sheet3'!$K$222,MATCH("Blue",Sheet3!$A$1:$K$1,0),FALSE)*3,IF(VLOOKUP($H60,Sheet3!$A$1:'Sheet3'!$K$222,MATCH("Purple",Sheet3!$A$1:$K$1,0),FALSE)&gt;0,VLOOKUP($H60,Sheet3!$A$1:'Sheet3'!$K$222,MATCH("Purple",Sheet3!$A$1:$K$1,0),FALSE)*4,IF(VLOOKUP($H60,Sheet3!$A$1:'Sheet3'!$K$222,MATCH("Green",Sheet3!$A$1:$K$1,0),FALSE)&gt;0,VLOOKUP($H60,Sheet3!$A$1:'Sheet3'!$K$222,MATCH("Green",Sheet3!$A$1:$K$1,0),FALSE)*2,IF(VLOOKUP($H60,Sheet3!$A$1:'Sheet3'!$K$222,MATCH("White",Sheet3!$A$1:$K$1,0),FALSE)&gt;0,VLOOKUP($H60,Sheet3!$A$1:'Sheet3'!$K$222,MATCH("White",Sheet3!$A$1:$K$1,0),FALSE),IF(VLOOKUP($H60,Sheet3!$A$1:'Sheet3'!$K$222,MATCH("Yellow",Sheet3!$A$1:$K$1,0),FALSE)&gt;0,VLOOKUP($H60,Sheet3!$A$1:'Sheet3'!$K$222,MATCH("Yellow",Sheet3!$A$1:$K$1,0),FALSE)*5,0))))),0)/VLOOKUP($H60,Sheet3!$A$1:'Sheet3'!$K$222,MATCH("Challenge",Sheet3!$A$1:'Sheet3'!$K$1,0),FALSE),IFERROR(IF(VLOOKUP($H60,Sheet3!$A$1:'Sheet3'!$K$222,MATCH("Blue",Sheet3!$A$1:$K$1,0),FALSE)&gt;0,VLOOKUP($H60,Sheet3!$A$1:'Sheet3'!$K$222,MATCH("Blue",Sheet3!$A$1:$K$1,0),FALSE)*3,IF(VLOOKUP($H60,Sheet3!$A$1:'Sheet3'!$K$222,MATCH("Purple",Sheet3!$A$1:$K$1,0),FALSE)&gt;0,VLOOKUP($H60,Sheet3!$A$1:'Sheet3'!$K$222,MATCH("Purple",Sheet3!$A$1:$K$1,0),FALSE)*4,IF(VLOOKUP($H60,Sheet3!$A$1:'Sheet3'!$K$222,MATCH("Green",Sheet3!$A$1:$K$1,0),FALSE)&gt;0,VLOOKUP($H60,Sheet3!$A$1:'Sheet3'!$K$222,MATCH("Green",Sheet3!$A$1:$K$1,0),FALSE)*2,IF(VLOOKUP($H60,Sheet3!$A$1:'Sheet3'!$K$222,MATCH("White",Sheet3!$A$1:$K$1,0),FALSE)&gt;0,VLOOKUP($H60,Sheet3!$A$1:'Sheet3'!$K$222,MATCH("White",Sheet3!$A$1:$K$1,0),FALSE),IF(VLOOKUP($H60,Sheet3!$A$1:'Sheet3'!$K$222,MATCH("Yellow",Sheet3!$A$1:$K$1,0),FALSE)&gt;0,VLOOKUP($H60,Sheet3!$A$1:'Sheet3'!$K$222,MATCH("Yellow",Sheet3!$A$1:$K$1,0),FALSE)*5,0))))),0)),0)+IFERROR(IF(VLOOKUP($I60,Sheet3!$A$1:'Sheet3'!$K$222,MATCH("Challenge",Sheet3!$A$1:'Sheet3'!$K$1,0),FALSE)&gt;=1,IFERROR(IF(VLOOKUP($I60,Sheet3!$A$1:'Sheet3'!$K$222,MATCH("Blue",Sheet3!$A$1:$K$1,0),FALSE)&gt;0,VLOOKUP($I60,Sheet3!$A$1:'Sheet3'!$K$222,MATCH("Blue",Sheet3!$A$1:$K$1,0),FALSE)*3,IF(VLOOKUP($I60,Sheet3!$A$1:'Sheet3'!$K$222,MATCH("Purple",Sheet3!$A$1:$K$1,0),FALSE)&gt;0,VLOOKUP($I60,Sheet3!$A$1:'Sheet3'!$K$222,MATCH("Purple",Sheet3!$A$1:$K$1,0),FALSE)*4,IF(VLOOKUP($I60,Sheet3!$A$1:'Sheet3'!$K$222,MATCH("Green",Sheet3!$A$1:$K$1,0),FALSE)&gt;0,VLOOKUP($I60,Sheet3!$A$1:'Sheet3'!$K$222,MATCH("Green",Sheet3!$A$1:$K$1,0),FALSE)*2,IF(VLOOKUP($I60,Sheet3!$A$1:'Sheet3'!$K$222,MATCH("White",Sheet3!$A$1:$K$1,0),FALSE)&gt;0,VLOOKUP($I60,Sheet3!$A$1:'Sheet3'!$K$222,MATCH("White",Sheet3!$A$1:$K$1,0),FALSE),IF(VLOOKUP($I60,Sheet3!$A$1:'Sheet3'!$K$222,MATCH("Yellow",Sheet3!$A$1:$K$1,0),FALSE)&gt;0,VLOOKUP($I60,Sheet3!$A$1:'Sheet3'!$K$222,MATCH("Yellow",Sheet3!$A$1:$K$1,0),FALSE)*5,0))))),0)/VLOOKUP($I60,Sheet3!$A$1:'Sheet3'!$K$222,MATCH("Challenge",Sheet3!$A$1:'Sheet3'!$K$1,0),FALSE),IFERROR(IF(VLOOKUP($I60,Sheet3!$A$1:'Sheet3'!$K$222,MATCH("Blue",Sheet3!$A$1:$K$1,0),FALSE)&gt;0,VLOOKUP($I60,Sheet3!$A$1:'Sheet3'!$K$222,MATCH("Blue",Sheet3!$A$1:$K$1,0),FALSE)*3,IF(VLOOKUP($I60,Sheet3!$A$1:'Sheet3'!$K$222,MATCH("Purple",Sheet3!$A$1:$K$1,0),FALSE)&gt;0,VLOOKUP($I60,Sheet3!$A$1:'Sheet3'!$K$222,MATCH("Purple",Sheet3!$A$1:$K$1,0),FALSE)*4,IF(VLOOKUP($I60,Sheet3!$A$1:'Sheet3'!$K$222,MATCH("Green",Sheet3!$A$1:$K$1,0),FALSE)&gt;0,VLOOKUP($I60,Sheet3!$A$1:'Sheet3'!$K$222,MATCH("Green",Sheet3!$A$1:$K$1,0),FALSE)*2,IF(VLOOKUP($I60,Sheet3!$A$1:'Sheet3'!$K$222,MATCH("White",Sheet3!$A$1:$K$1,0),FALSE)&gt;0,VLOOKUP($I60,Sheet3!$A$1:'Sheet3'!$K$222,MATCH("White",Sheet3!$A$1:$K$1,0),FALSE),IF(VLOOKUP($I60,Sheet3!$A$1:'Sheet3'!$K$222,MATCH("Yellow",Sheet3!$A$1:$K$1,0),FALSE)&gt;0,VLOOKUP($I60,Sheet3!$A$1:'Sheet3'!$K$222,MATCH("Yellow",Sheet3!$A$1:$K$1,0),FALSE)*5,0))))),0)),0)</f>
        <v>0</v>
      </c>
      <c r="AE60">
        <f>IFERROR(IF(VLOOKUP($J60,Sheet3!$A$1:'Sheet3'!$K$222,MATCH("Challenge",Sheet3!$A$1:'Sheet3'!$K$1,0),FALSE)&gt;=1,IFERROR(IF(VLOOKUP($J60,Sheet3!$A$1:'Sheet3'!$K$222,MATCH("Blue",Sheet3!$A$1:$K$1,0),FALSE)&gt;0,VLOOKUP($J60,Sheet3!$A$1:'Sheet3'!$K$222,MATCH("Blue",Sheet3!$A$1:$K$1,0),FALSE)*3,IF(VLOOKUP($J60,Sheet3!$A$1:'Sheet3'!$K$222,MATCH("Purple",Sheet3!$A$1:$K$1,0),FALSE)&gt;0,VLOOKUP($J60,Sheet3!$A$1:'Sheet3'!$K$222,MATCH("Purple",Sheet3!$A$1:$K$1,0),FALSE)*4,IF(VLOOKUP($J60,Sheet3!$A$1:'Sheet3'!$K$222,MATCH("Green",Sheet3!$A$1:$K$1,0),FALSE)&gt;0,VLOOKUP($J60,Sheet3!$A$1:'Sheet3'!$K$222,MATCH("Green",Sheet3!$A$1:$K$1,0),FALSE)*2,IF(VLOOKUP($J60,Sheet3!$A$1:'Sheet3'!$K$222,MATCH("White",Sheet3!$A$1:$K$1,0),FALSE)&gt;0,VLOOKUP($J60,Sheet3!$A$1:'Sheet3'!$K$222,MATCH("White",Sheet3!$A$1:$K$1,0),FALSE),IF(VLOOKUP($J60,Sheet3!$A$1:'Sheet3'!$K$222,MATCH("Yellow",Sheet3!$A$1:$K$1,0),FALSE)&gt;0,VLOOKUP($J60,Sheet3!$A$1:'Sheet3'!$K$222,MATCH("Yellow",Sheet3!$A$1:$K$1,0),FALSE)*5,0))))),0)/VLOOKUP($J60,Sheet3!$A$1:'Sheet3'!$K$222,MATCH("Challenge",Sheet3!$A$1:'Sheet3'!$K$1,0),FALSE),IFERROR(IF(VLOOKUP($J60,Sheet3!$A$1:'Sheet3'!$K$222,MATCH("Blue",Sheet3!$A$1:$K$1,0),FALSE)&gt;0,VLOOKUP($J60,Sheet3!$A$1:'Sheet3'!$K$222,MATCH("Blue",Sheet3!$A$1:$K$1,0),FALSE)*3,IF(VLOOKUP($J60,Sheet3!$A$1:'Sheet3'!$K$222,MATCH("Purple",Sheet3!$A$1:$K$1,0),FALSE)&gt;0,VLOOKUP($J60,Sheet3!$A$1:'Sheet3'!$K$222,MATCH("Purple",Sheet3!$A$1:$K$1,0),FALSE)*4,IF(VLOOKUP($J60,Sheet3!$A$1:'Sheet3'!$K$222,MATCH("Green",Sheet3!$A$1:$K$1,0),FALSE)&gt;0,VLOOKUP($J60,Sheet3!$A$1:'Sheet3'!$K$222,MATCH("Green",Sheet3!$A$1:$K$1,0),FALSE)*2,IF(VLOOKUP($J60,Sheet3!$A$1:'Sheet3'!$K$222,MATCH("White",Sheet3!$A$1:$K$1,0),FALSE)&gt;0,VLOOKUP($J60,Sheet3!$A$1:'Sheet3'!$K$222,MATCH("White",Sheet3!$A$1:$K$1,0),FALSE),IF(VLOOKUP($J60,Sheet3!$A$1:'Sheet3'!$K$222,MATCH("Yellow",Sheet3!$A$1:$K$1,0),FALSE)&gt;0,VLOOKUP($J60,Sheet3!$A$1:'Sheet3'!$K$222,MATCH("Yellow",Sheet3!$A$1:$K$1,0),FALSE)*5,0))))),0)),0)+IFERROR(IF(VLOOKUP($K60,Sheet3!$A$1:'Sheet3'!$K$222,MATCH("Challenge",Sheet3!$A$1:'Sheet3'!$K$1,0),FALSE)&gt;=1,IFERROR(IF(VLOOKUP($K60,Sheet3!$A$1:'Sheet3'!$K$222,MATCH("Blue",Sheet3!$A$1:$K$1,0),FALSE)&gt;0,VLOOKUP($K60,Sheet3!$A$1:'Sheet3'!$K$222,MATCH("Blue",Sheet3!$A$1:$K$1,0),FALSE)*3,IF(VLOOKUP($K60,Sheet3!$A$1:'Sheet3'!$K$222,MATCH("Purple",Sheet3!$A$1:$K$1,0),FALSE)&gt;0,VLOOKUP($K60,Sheet3!$A$1:'Sheet3'!$K$222,MATCH("Purple",Sheet3!$A$1:$K$1,0),FALSE)*4,IF(VLOOKUP($K60,Sheet3!$A$1:'Sheet3'!$K$222,MATCH("Green",Sheet3!$A$1:$K$1,0),FALSE)&gt;0,VLOOKUP($K60,Sheet3!$A$1:'Sheet3'!$K$222,MATCH("Green",Sheet3!$A$1:$K$1,0),FALSE)*2,IF(VLOOKUP($K60,Sheet3!$A$1:'Sheet3'!$K$222,MATCH("White",Sheet3!$A$1:$K$1,0),FALSE)&gt;0,VLOOKUP($K60,Sheet3!$A$1:'Sheet3'!$K$222,MATCH("White",Sheet3!$A$1:$K$1,0),FALSE),IF(VLOOKUP($K60,Sheet3!$A$1:'Sheet3'!$K$222,MATCH("Yellow",Sheet3!$A$1:$K$1,0),FALSE)&gt;0,VLOOKUP($K60,Sheet3!$A$1:'Sheet3'!$K$222,MATCH("Yellow",Sheet3!$A$1:$K$1,0),FALSE)*5,0))))),0)/VLOOKUP($K60,Sheet3!$A$1:'Sheet3'!$K$222,MATCH("Challenge",Sheet3!$A$1:'Sheet3'!$K$1,0),FALSE),IFERROR(IF(VLOOKUP($K60,Sheet3!$A$1:'Sheet3'!$K$222,MATCH("Blue",Sheet3!$A$1:$K$1,0),FALSE)&gt;0,VLOOKUP($K60,Sheet3!$A$1:'Sheet3'!$K$222,MATCH("Blue",Sheet3!$A$1:$K$1,0),FALSE)*3,IF(VLOOKUP($K60,Sheet3!$A$1:'Sheet3'!$K$222,MATCH("Purple",Sheet3!$A$1:$K$1,0),FALSE)&gt;0,VLOOKUP($K60,Sheet3!$A$1:'Sheet3'!$K$222,MATCH("Purple",Sheet3!$A$1:$K$1,0),FALSE)*4,IF(VLOOKUP($K60,Sheet3!$A$1:'Sheet3'!$K$222,MATCH("Green",Sheet3!$A$1:$K$1,0),FALSE)&gt;0,VLOOKUP($K60,Sheet3!$A$1:'Sheet3'!$K$222,MATCH("Green",Sheet3!$A$1:$K$1,0),FALSE)*2,IF(VLOOKUP($K60,Sheet3!$A$1:'Sheet3'!$K$222,MATCH("White",Sheet3!$A$1:$K$1,0),FALSE)&gt;0,VLOOKUP($K60,Sheet3!$A$1:'Sheet3'!$K$222,MATCH("White",Sheet3!$A$1:$K$1,0),FALSE),IF(VLOOKUP($K60,Sheet3!$A$1:'Sheet3'!$K$222,MATCH("Yellow",Sheet3!$A$1:$K$1,0),FALSE)&gt;0,VLOOKUP($K60,Sheet3!$A$1:'Sheet3'!$K$222,MATCH("Yellow",Sheet3!$A$1:$K$1,0),FALSE)*5,0))))),0)),0)</f>
        <v>0</v>
      </c>
      <c r="AF60">
        <f>IFERROR(IF(VLOOKUP($L60,Sheet3!$A$1:'Sheet3'!$K$222,MATCH("Challenge",Sheet3!$A$1:'Sheet3'!$K$1,0),FALSE)&gt;=1,IFERROR(IF(VLOOKUP($L60,Sheet3!$A$1:'Sheet3'!$K$222,MATCH("Blue",Sheet3!$A$1:$K$1,0),FALSE)&gt;0,VLOOKUP($L60,Sheet3!$A$1:'Sheet3'!$K$222,MATCH("Blue",Sheet3!$A$1:$K$1,0),FALSE)*3,IF(VLOOKUP($L60,Sheet3!$A$1:'Sheet3'!$K$222,MATCH("Purple",Sheet3!$A$1:$K$1,0),FALSE)&gt;0,VLOOKUP($L60,Sheet3!$A$1:'Sheet3'!$K$222,MATCH("Purple",Sheet3!$A$1:$K$1,0),FALSE)*4,IF(VLOOKUP($L60,Sheet3!$A$1:'Sheet3'!$K$222,MATCH("Green",Sheet3!$A$1:$K$1,0),FALSE)&gt;0,VLOOKUP($L60,Sheet3!$A$1:'Sheet3'!$K$222,MATCH("Green",Sheet3!$A$1:$K$1,0),FALSE)*2,IF(VLOOKUP($L60,Sheet3!$A$1:'Sheet3'!$K$222,MATCH("White",Sheet3!$A$1:$K$1,0),FALSE)&gt;0,VLOOKUP($L60,Sheet3!$A$1:'Sheet3'!$K$222,MATCH("White",Sheet3!$A$1:$K$1,0),FALSE),IF(VLOOKUP($L60,Sheet3!$A$1:'Sheet3'!$K$222,MATCH("Yellow",Sheet3!$A$1:$K$1,0),FALSE)&gt;0,VLOOKUP($L60,Sheet3!$A$1:'Sheet3'!$K$222,MATCH("Yellow",Sheet3!$A$1:$K$1,0),FALSE)*5,0))))),0)/VLOOKUP($L60,Sheet3!$A$1:'Sheet3'!$K$222,MATCH("Challenge",Sheet3!$A$1:'Sheet3'!$K$1,0),FALSE),IFERROR(IF(VLOOKUP($L60,Sheet3!$A$1:'Sheet3'!$K$222,MATCH("Blue",Sheet3!$A$1:$K$1,0),FALSE)&gt;0,VLOOKUP($L60,Sheet3!$A$1:'Sheet3'!$K$222,MATCH("Blue",Sheet3!$A$1:$K$1,0),FALSE)*3,IF(VLOOKUP($L60,Sheet3!$A$1:'Sheet3'!$K$222,MATCH("Purple",Sheet3!$A$1:$K$1,0),FALSE)&gt;0,VLOOKUP($L60,Sheet3!$A$1:'Sheet3'!$K$222,MATCH("Purple",Sheet3!$A$1:$K$1,0),FALSE)*4,IF(VLOOKUP($L60,Sheet3!$A$1:'Sheet3'!$K$222,MATCH("Green",Sheet3!$A$1:$K$1,0),FALSE)&gt;0,VLOOKUP($L60,Sheet3!$A$1:'Sheet3'!$K$222,MATCH("Green",Sheet3!$A$1:$K$1,0),FALSE)*2,IF(VLOOKUP($L60,Sheet3!$A$1:'Sheet3'!$K$222,MATCH("White",Sheet3!$A$1:$K$1,0),FALSE)&gt;0,VLOOKUP($L60,Sheet3!$A$1:'Sheet3'!$K$222,MATCH("White",Sheet3!$A$1:$K$1,0),FALSE),IF(VLOOKUP($L60,Sheet3!$A$1:'Sheet3'!$K$222,MATCH("Yellow",Sheet3!$A$1:$K$1,0),FALSE)&gt;0,VLOOKUP($L60,Sheet3!$A$1:'Sheet3'!$K$222,MATCH("Yellow",Sheet3!$A$1:$K$1,0),FALSE)*5,0))))),0)),0)+IFERROR(IF(VLOOKUP($M60,Sheet3!$A$1:'Sheet3'!$K$222,MATCH("Challenge",Sheet3!$A$1:'Sheet3'!$K$1,0),FALSE)&gt;=1,IFERROR(IF(VLOOKUP($M60,Sheet3!$A$1:'Sheet3'!$K$222,MATCH("Blue",Sheet3!$A$1:$K$1,0),FALSE)&gt;0,VLOOKUP($M60,Sheet3!$A$1:'Sheet3'!$K$222,MATCH("Blue",Sheet3!$A$1:$K$1,0),FALSE)*3,IF(VLOOKUP($M60,Sheet3!$A$1:'Sheet3'!$K$222,MATCH("Purple",Sheet3!$A$1:$K$1,0),FALSE)&gt;0,VLOOKUP($M60,Sheet3!$A$1:'Sheet3'!$K$222,MATCH("Purple",Sheet3!$A$1:$K$1,0),FALSE)*4,IF(VLOOKUP($M60,Sheet3!$A$1:'Sheet3'!$K$222,MATCH("Green",Sheet3!$A$1:$K$1,0),FALSE)&gt;0,VLOOKUP($M60,Sheet3!$A$1:'Sheet3'!$K$222,MATCH("Green",Sheet3!$A$1:$K$1,0),FALSE)*2,IF(VLOOKUP($M60,Sheet3!$A$1:'Sheet3'!$K$222,MATCH("White",Sheet3!$A$1:$K$1,0),FALSE)&gt;0,VLOOKUP($M60,Sheet3!$A$1:'Sheet3'!$K$222,MATCH("White",Sheet3!$A$1:$K$1,0),FALSE),IF(VLOOKUP($M60,Sheet3!$A$1:'Sheet3'!$K$222,MATCH("Yellow",Sheet3!$A$1:$K$1,0),FALSE)&gt;0,VLOOKUP($M60,Sheet3!$A$1:'Sheet3'!$K$222,MATCH("Yellow",Sheet3!$A$1:$K$1,0),FALSE)*5,0))))),0)/VLOOKUP($M60,Sheet3!$A$1:'Sheet3'!$K$222,MATCH("Challenge",Sheet3!$A$1:'Sheet3'!$K$1,0),FALSE),IFERROR(IF(VLOOKUP($M60,Sheet3!$A$1:'Sheet3'!$K$222,MATCH("Blue",Sheet3!$A$1:$K$1,0),FALSE)&gt;0,VLOOKUP($M60,Sheet3!$A$1:'Sheet3'!$K$222,MATCH("Blue",Sheet3!$A$1:$K$1,0),FALSE)*3,IF(VLOOKUP($M60,Sheet3!$A$1:'Sheet3'!$K$222,MATCH("Purple",Sheet3!$A$1:$K$1,0),FALSE)&gt;0,VLOOKUP($M60,Sheet3!$A$1:'Sheet3'!$K$222,MATCH("Purple",Sheet3!$A$1:$K$1,0),FALSE)*4,IF(VLOOKUP($M60,Sheet3!$A$1:'Sheet3'!$K$222,MATCH("Green",Sheet3!$A$1:$K$1,0),FALSE)&gt;0,VLOOKUP($M60,Sheet3!$A$1:'Sheet3'!$K$222,MATCH("Green",Sheet3!$A$1:$K$1,0),FALSE)*2,IF(VLOOKUP($M60,Sheet3!$A$1:'Sheet3'!$K$222,MATCH("White",Sheet3!$A$1:$K$1,0),FALSE)&gt;0,VLOOKUP($M60,Sheet3!$A$1:'Sheet3'!$K$222,MATCH("White",Sheet3!$A$1:$K$1,0),FALSE),IF(VLOOKUP($M60,Sheet3!$A$1:'Sheet3'!$K$222,MATCH("Yellow",Sheet3!$A$1:$K$1,0),FALSE)&gt;0,VLOOKUP($M60,Sheet3!$A$1:'Sheet3'!$K$222,MATCH("Yellow",Sheet3!$A$1:$K$1,0),FALSE)*5,0))))),0)),0)</f>
        <v>0</v>
      </c>
      <c r="AG60">
        <f>IFERROR(IF(VLOOKUP($N60,Sheet3!$A$1:'Sheet3'!$K$222,MATCH("Challenge",Sheet3!$A$1:'Sheet3'!$K$1,0),FALSE)&gt;=1,IFERROR(IF(VLOOKUP($N60,Sheet3!$A$1:'Sheet3'!$K$222,MATCH("Blue",Sheet3!$A$1:$K$1,0),FALSE)&gt;0,VLOOKUP($N60,Sheet3!$A$1:'Sheet3'!$K$222,MATCH("Blue",Sheet3!$A$1:$K$1,0),FALSE)*3,IF(VLOOKUP($N60,Sheet3!$A$1:'Sheet3'!$K$222,MATCH("Purple",Sheet3!$A$1:$K$1,0),FALSE)&gt;0,VLOOKUP($N60,Sheet3!$A$1:'Sheet3'!$K$222,MATCH("Purple",Sheet3!$A$1:$K$1,0),FALSE)*4,IF(VLOOKUP($N60,Sheet3!$A$1:'Sheet3'!$K$222,MATCH("Green",Sheet3!$A$1:$K$1,0),FALSE)&gt;0,VLOOKUP($N60,Sheet3!$A$1:'Sheet3'!$K$222,MATCH("Green",Sheet3!$A$1:$K$1,0),FALSE)*2,IF(VLOOKUP($N60,Sheet3!$A$1:'Sheet3'!$K$222,MATCH("White",Sheet3!$A$1:$K$1,0),FALSE)&gt;0,VLOOKUP($N60,Sheet3!$A$1:'Sheet3'!$K$222,MATCH("White",Sheet3!$A$1:$K$1,0),FALSE),IF(VLOOKUP($N60,Sheet3!$A$1:'Sheet3'!$K$222,MATCH("Yellow",Sheet3!$A$1:$K$1,0),FALSE)&gt;0,VLOOKUP($N60,Sheet3!$A$1:'Sheet3'!$K$222,MATCH("Yellow",Sheet3!$A$1:$K$1,0),FALSE)*5,0))))),0)/VLOOKUP($N60,Sheet3!$A$1:'Sheet3'!$K$222,MATCH("Challenge",Sheet3!$A$1:'Sheet3'!$K$1,0),FALSE),IFERROR(IF(VLOOKUP($N60,Sheet3!$A$1:'Sheet3'!$K$222,MATCH("Blue",Sheet3!$A$1:$K$1,0),FALSE)&gt;0,VLOOKUP($N60,Sheet3!$A$1:'Sheet3'!$K$222,MATCH("Blue",Sheet3!$A$1:$K$1,0),FALSE)*3,IF(VLOOKUP($N60,Sheet3!$A$1:'Sheet3'!$K$222,MATCH("Purple",Sheet3!$A$1:$K$1,0),FALSE)&gt;0,VLOOKUP($N60,Sheet3!$A$1:'Sheet3'!$K$222,MATCH("Purple",Sheet3!$A$1:$K$1,0),FALSE)*4,IF(VLOOKUP($N60,Sheet3!$A$1:'Sheet3'!$K$222,MATCH("Green",Sheet3!$A$1:$K$1,0),FALSE)&gt;0,VLOOKUP($N60,Sheet3!$A$1:'Sheet3'!$K$222,MATCH("Green",Sheet3!$A$1:$K$1,0),FALSE)*2,IF(VLOOKUP($N60,Sheet3!$A$1:'Sheet3'!$K$222,MATCH("White",Sheet3!$A$1:$K$1,0),FALSE)&gt;0,VLOOKUP($N60,Sheet3!$A$1:'Sheet3'!$K$222,MATCH("White",Sheet3!$A$1:$K$1,0),FALSE),IF(VLOOKUP($N60,Sheet3!$A$1:'Sheet3'!$K$222,MATCH("Yellow",Sheet3!$A$1:$K$1,0),FALSE)&gt;0,VLOOKUP($N60,Sheet3!$A$1:'Sheet3'!$K$222,MATCH("Yellow",Sheet3!$A$1:$K$1,0),FALSE)*5,0))))),0)),0)+IFERROR(IF(VLOOKUP($O60,Sheet3!$A$1:'Sheet3'!$K$222,MATCH("Challenge",Sheet3!$A$1:'Sheet3'!$K$1,0),FALSE)&gt;=1,IFERROR(IF(VLOOKUP($O60,Sheet3!$A$1:'Sheet3'!$K$222,MATCH("Blue",Sheet3!$A$1:$K$1,0),FALSE)&gt;0,VLOOKUP($O60,Sheet3!$A$1:'Sheet3'!$K$222,MATCH("Blue",Sheet3!$A$1:$K$1,0),FALSE)*3,IF(VLOOKUP($O60,Sheet3!$A$1:'Sheet3'!$K$222,MATCH("Purple",Sheet3!$A$1:$K$1,0),FALSE)&gt;0,VLOOKUP($O60,Sheet3!$A$1:'Sheet3'!$K$222,MATCH("Purple",Sheet3!$A$1:$K$1,0),FALSE)*4,IF(VLOOKUP($O60,Sheet3!$A$1:'Sheet3'!$K$222,MATCH("Green",Sheet3!$A$1:$K$1,0),FALSE)&gt;0,VLOOKUP($O60,Sheet3!$A$1:'Sheet3'!$K$222,MATCH("Green",Sheet3!$A$1:$K$1,0),FALSE)*2,IF(VLOOKUP($O60,Sheet3!$A$1:'Sheet3'!$K$222,MATCH("White",Sheet3!$A$1:$K$1,0),FALSE)&gt;0,VLOOKUP($O60,Sheet3!$A$1:'Sheet3'!$K$222,MATCH("White",Sheet3!$A$1:$K$1,0),FALSE),IF(VLOOKUP($O60,Sheet3!$A$1:'Sheet3'!$K$222,MATCH("Yellow",Sheet3!$A$1:$K$1,0),FALSE)&gt;0,VLOOKUP($O60,Sheet3!$A$1:'Sheet3'!$K$222,MATCH("Yellow",Sheet3!$A$1:$K$1,0),FALSE)*5,0))))),0)/VLOOKUP($O60,Sheet3!$A$1:'Sheet3'!$K$222,MATCH("Challenge",Sheet3!$A$1:'Sheet3'!$K$1,0),FALSE),IFERROR(IF(VLOOKUP($O60,Sheet3!$A$1:'Sheet3'!$K$222,MATCH("Blue",Sheet3!$A$1:$K$1,0),FALSE)&gt;0,VLOOKUP($O60,Sheet3!$A$1:'Sheet3'!$K$222,MATCH("Blue",Sheet3!$A$1:$K$1,0),FALSE)*3,IF(VLOOKUP($O60,Sheet3!$A$1:'Sheet3'!$K$222,MATCH("Purple",Sheet3!$A$1:$K$1,0),FALSE)&gt;0,VLOOKUP($O60,Sheet3!$A$1:'Sheet3'!$K$222,MATCH("Purple",Sheet3!$A$1:$K$1,0),FALSE)*4,IF(VLOOKUP($O60,Sheet3!$A$1:'Sheet3'!$K$222,MATCH("Green",Sheet3!$A$1:$K$1,0),FALSE)&gt;0,VLOOKUP($O60,Sheet3!$A$1:'Sheet3'!$K$222,MATCH("Green",Sheet3!$A$1:$K$1,0),FALSE)*2,IF(VLOOKUP($O60,Sheet3!$A$1:'Sheet3'!$K$222,MATCH("White",Sheet3!$A$1:$K$1,0),FALSE)&gt;0,VLOOKUP($O60,Sheet3!$A$1:'Sheet3'!$K$222,MATCH("White",Sheet3!$A$1:$K$1,0),FALSE),IF(VLOOKUP($O60,Sheet3!$A$1:'Sheet3'!$K$222,MATCH("Yellow",Sheet3!$A$1:$K$1,0),FALSE)&gt;0,VLOOKUP($O60,Sheet3!$A$1:'Sheet3'!$K$222,MATCH("Yellow",Sheet3!$A$1:$K$1,0),FALSE)*5,0))))),0)),0)</f>
        <v>0</v>
      </c>
      <c r="AH60">
        <f>VLOOKUP($D60,Sheet3!$A$1:'Sheet3'!$K$222,4,FALSE)</f>
        <v>0</v>
      </c>
      <c r="AI60">
        <f>VLOOKUP($D60,Sheet3!$A$1:'Sheet3'!$K$222,5,FALSE)</f>
        <v>0</v>
      </c>
    </row>
    <row r="61" spans="1:35" x14ac:dyDescent="0.25">
      <c r="A61" t="s">
        <v>113</v>
      </c>
      <c r="B61">
        <f>INDEX('Ingredients(Full)'!$A$1:$AA$180,MATCH(Score!$A61,'Ingredients(Full)'!$A$1:$A$180,0),MATCH(Score!B$1,'Ingredients(Full)'!$A$1:$AA$1,0))</f>
        <v>5</v>
      </c>
      <c r="C61">
        <f t="shared" si="1"/>
        <v>5</v>
      </c>
      <c r="D61" t="str">
        <f>IF(D$1&lt;=$B61,INDEX('Ingredients(Full)'!$A$1:$AA$180,MATCH(Score!$A61,'Ingredients(Full)'!$A$1:$A$180,0),MATCH(Score!D$1,'Ingredients(Full)'!$A$1:$AA$1,0)),"")</f>
        <v>Mk 2 Nubian Security Scanner Prototype</v>
      </c>
      <c r="E61" t="str">
        <f>IF(E$1&lt;=$B61,INDEX('Ingredients(Full)'!$A$1:$AA$140,MATCH(Score!$A61,'Ingredients(Full)'!$A$1:$A$140,0),MATCH(Score!E$1,'Ingredients(Full)'!$A$1:$AA$1,0)),"")</f>
        <v>Mk 1 Loronar Power Cell</v>
      </c>
      <c r="F61" t="str">
        <f>IF(F$1&lt;=$B61,INDEX('Ingredients(Full)'!$A$1:$AA$140,MATCH(Score!$A61,'Ingredients(Full)'!$A$1:$A$140,0),MATCH(Score!F$1,'Ingredients(Full)'!$A$1:$AA$1,0)),"")</f>
        <v>Mk 1 Neuro-Saav Electrobinoculars</v>
      </c>
      <c r="G61" t="str">
        <f>IF(G$1&lt;=$B61,INDEX('Ingredients(Full)'!$A$1:$AA$140,MATCH(Score!$A61,'Ingredients(Full)'!$A$1:$A$140,0),MATCH(Score!G$1,'Ingredients(Full)'!$A$1:$AA$1,0)),"")</f>
        <v>Mk 1 Arakyd Droid Caller</v>
      </c>
      <c r="H61" t="str">
        <f>IF(H$1&lt;=$B61,INDEX('Ingredients(Full)'!$A$1:$AA$140,MATCH(Score!$A61,'Ingredients(Full)'!$A$1:$A$140,0),MATCH(Score!H$1,'Ingredients(Full)'!$A$1:$AA$1,0)),"")</f>
        <v>Mk 1 A/KT Stun Gun</v>
      </c>
      <c r="I61" t="str">
        <f>IF(I$1&lt;=$B61,INDEX('Ingredients(Full)'!$A$1:$AA$140,MATCH(Score!$A61,'Ingredients(Full)'!$A$1:$A$140,0),MATCH(Score!I$1,'Ingredients(Full)'!$A$1:$AA$1,0)),"")</f>
        <v/>
      </c>
      <c r="J61" t="str">
        <f>IF(J$1&lt;=$B61,INDEX('Ingredients(Full)'!$A$1:$AA$140,MATCH(Score!$A61,'Ingredients(Full)'!$A$1:$A$140,0),MATCH(Score!J$1,'Ingredients(Full)'!$A$1:$AA$1,0)),"")</f>
        <v/>
      </c>
      <c r="K61" t="str">
        <f>IF(K$1&lt;=$B61,INDEX('Ingredients(Full)'!$A$1:$AA$140,MATCH(Score!$A61,'Ingredients(Full)'!$A$1:$A$140,0),MATCH(Score!K$1,'Ingredients(Full)'!$A$1:$AA$1,0)),"")</f>
        <v/>
      </c>
      <c r="L61" t="str">
        <f>IF(L$1&lt;=$B61,INDEX('Ingredients(Full)'!$A$1:$AA$140,MATCH(Score!$A61,'Ingredients(Full)'!$A$1:$A$140,0),MATCH(Score!L$1,'Ingredients(Full)'!$A$1:$AA$1,0)),"")</f>
        <v/>
      </c>
      <c r="M61" t="str">
        <f>IF(M$1&lt;=$B61,INDEX('Ingredients(Full)'!$A$1:$AA$140,MATCH(Score!$A61,'Ingredients(Full)'!$A$1:$A$140,0),MATCH(Score!M$1,'Ingredients(Full)'!$A$1:$AA$1,0)),"")</f>
        <v/>
      </c>
      <c r="N61" t="str">
        <f>IF(N$1&lt;=$B61,INDEX('Ingredients(Full)'!$A$1:$AA$140,MATCH(Score!$A61,'Ingredients(Full)'!$A$1:$A$140,0),MATCH(Score!N$1,'Ingredients(Full)'!$A$1:$AA$1,0)),"")</f>
        <v/>
      </c>
      <c r="O61" t="str">
        <f>IF(O$1&lt;=$B61,INDEX('Ingredients(Full)'!$A$1:$AA$140,MATCH(Score!$A61,'Ingredients(Full)'!$A$1:$A$140,0),MATCH(Score!O$1,'Ingredients(Full)'!$A$1:$AA$1,0)),"")</f>
        <v/>
      </c>
      <c r="P61">
        <f>IF(VALUE(RIGHT(P$1,LEN(P$1)-1))&lt;=$B61,INDEX('Ingredients(Full)'!$A$1:$AA$140,MATCH(Score!$A61,'Ingredients(Full)'!$A$1:$A$140,0),MATCH(Score!P$1,'Ingredients(Full)'!$A$1:$AA$1,0)),"")</f>
        <v>1</v>
      </c>
      <c r="Q61">
        <f>IF(VALUE(RIGHT(Q$1,LEN(Q$1)-1))&lt;=$B61,INDEX('Ingredients(Full)'!$A$1:$AA$140,MATCH(Score!$A61,'Ingredients(Full)'!$A$1:$A$140,0),MATCH(Score!Q$1,'Ingredients(Full)'!$A$1:$AA$1,0)),"")</f>
        <v>1</v>
      </c>
      <c r="R61">
        <f>IF(VALUE(RIGHT(R$1,LEN(R$1)-1))&lt;=$B61,INDEX('Ingredients(Full)'!$A$1:$AA$140,MATCH(Score!$A61,'Ingredients(Full)'!$A$1:$A$140,0),MATCH(Score!R$1,'Ingredients(Full)'!$A$1:$AA$1,0)),"")</f>
        <v>1</v>
      </c>
      <c r="S61">
        <f>IF(VALUE(RIGHT(S$1,LEN(S$1)-1))&lt;=$B61,INDEX('Ingredients(Full)'!$A$1:$AA$140,MATCH(Score!$A61,'Ingredients(Full)'!$A$1:$A$140,0),MATCH(Score!S$1,'Ingredients(Full)'!$A$1:$AA$1,0)),"")</f>
        <v>1</v>
      </c>
      <c r="T61">
        <f>IF(VALUE(RIGHT(T$1,LEN(T$1)-1))&lt;=$B61,INDEX('Ingredients(Full)'!$A$1:$AA$140,MATCH(Score!$A61,'Ingredients(Full)'!$A$1:$A$140,0),MATCH(Score!T$1,'Ingredients(Full)'!$A$1:$AA$1,0)),"")</f>
        <v>1</v>
      </c>
      <c r="U61" t="str">
        <f>IF(VALUE(RIGHT(U$1,LEN(U$1)-1))&lt;=$B61,INDEX('Ingredients(Full)'!$A$1:$AA$140,MATCH(Score!$A61,'Ingredients(Full)'!$A$1:$A$140,0),MATCH(Score!U$1,'Ingredients(Full)'!$A$1:$AA$1,0)),"")</f>
        <v/>
      </c>
      <c r="V61" t="str">
        <f>IF(VALUE(RIGHT(V$1,LEN(V$1)-1))&lt;=$B61,INDEX('Ingredients(Full)'!$A$1:$AA$140,MATCH(Score!$A61,'Ingredients(Full)'!$A$1:$A$140,0),MATCH(Score!V$1,'Ingredients(Full)'!$A$1:$AA$1,0)),"")</f>
        <v/>
      </c>
      <c r="W61" t="str">
        <f>IF(VALUE(RIGHT(W$1,LEN(W$1)-1))&lt;=$B61,INDEX('Ingredients(Full)'!$A$1:$AA$140,MATCH(Score!$A61,'Ingredients(Full)'!$A$1:$A$140,0),MATCH(Score!W$1,'Ingredients(Full)'!$A$1:$AA$1,0)),"")</f>
        <v/>
      </c>
      <c r="X61" t="str">
        <f>IF(VALUE(RIGHT(X$1,LEN(X$1)-1))&lt;=$B61,INDEX('Ingredients(Full)'!$A$1:$AA$140,MATCH(Score!$A61,'Ingredients(Full)'!$A$1:$A$140,0),MATCH(Score!X$1,'Ingredients(Full)'!$A$1:$AA$1,0)),"")</f>
        <v/>
      </c>
      <c r="Y61" t="str">
        <f>IF(VALUE(RIGHT(Y$1,LEN(Y$1)-1))&lt;=$B61,INDEX('Ingredients(Full)'!$A$1:$AA$140,MATCH(Score!$A61,'Ingredients(Full)'!$A$1:$A$140,0),MATCH(Score!Y$1,'Ingredients(Full)'!$A$1:$AA$1,0)),"")</f>
        <v/>
      </c>
      <c r="Z61" t="str">
        <f>IF(VALUE(RIGHT(Z$1,LEN(Z$1)-1))&lt;=$B61,INDEX('Ingredients(Full)'!$A$1:$AA$140,MATCH(Score!$A61,'Ingredients(Full)'!$A$1:$A$140,0),MATCH(Score!Z$1,'Ingredients(Full)'!$A$1:$AA$1,0)),"")</f>
        <v/>
      </c>
      <c r="AA61" t="str">
        <f>IF(VALUE(RIGHT(AA$1,LEN(AA$1)-1))&lt;=$B61,INDEX('Ingredients(Full)'!$A$1:$AA$140,MATCH(Score!$A61,'Ingredients(Full)'!$A$1:$A$140,0),MATCH(Score!AA$1,'Ingredients(Full)'!$A$1:$AA$1,0)),"")</f>
        <v/>
      </c>
      <c r="AB61">
        <f>IFERROR(IF(VLOOKUP($D61,Sheet3!$A$1:'Sheet3'!$K$222,MATCH("Challenge",Sheet3!$A$1:'Sheet3'!$K$1,0),FALSE)&gt;=1,IFERROR(IF(VLOOKUP($D61,Sheet3!$A$1:'Sheet3'!$K$222,MATCH("Blue",Sheet3!$A$1:$K$1,0),FALSE)&gt;0,VLOOKUP($D61,Sheet3!$A$1:'Sheet3'!$K$222,MATCH("Blue",Sheet3!$A$1:$K$1,0),FALSE)*3,IF(VLOOKUP($D61,Sheet3!$A$1:'Sheet3'!$K$222,MATCH("Purple",Sheet3!$A$1:$K$1,0),FALSE)&gt;0,VLOOKUP($D61,Sheet3!$A$1:'Sheet3'!$K$222,MATCH("Purple",Sheet3!$A$1:$K$1,0),FALSE)*4,IF(VLOOKUP($D61,Sheet3!$A$1:'Sheet3'!$K$222,MATCH("Green",Sheet3!$A$1:$K$1,0),FALSE)&gt;0,VLOOKUP($D61,Sheet3!$A$1:'Sheet3'!$K$222,MATCH("Green",Sheet3!$A$1:$K$1,0),FALSE)*2,IF(VLOOKUP($D61,Sheet3!$A$1:'Sheet3'!$K$222,MATCH("White",Sheet3!$A$1:$K$1,0),FALSE)&gt;0,VLOOKUP($D61,Sheet3!$A$1:'Sheet3'!$K$222,MATCH("White",Sheet3!$A$1:$K$1,0),FALSE),IF(VLOOKUP($D61,Sheet3!$A$1:'Sheet3'!$K$222,MATCH("Yellow",Sheet3!$A$1:$K$1,0),FALSE)&gt;0,VLOOKUP($D61,Sheet3!$A$1:'Sheet3'!$K$222,MATCH("Yellow",Sheet3!$A$1:$K$1,0),FALSE)*2.5,0))))),0)/VLOOKUP($D61,Sheet3!$A$1:'Sheet3'!$K$222,MATCH("Challenge",Sheet3!$A$1:'Sheet3'!$K$1,0),FALSE),IFERROR(IF(VLOOKUP($D61,Sheet3!$A$1:'Sheet3'!$K$222,MATCH("Blue",Sheet3!$A$1:$K$1,0),FALSE)&gt;0,VLOOKUP($D61,Sheet3!$A$1:'Sheet3'!$K$222,MATCH("Blue",Sheet3!$A$1:$K$1,0),FALSE)*3,IF(VLOOKUP($D61,Sheet3!$A$1:'Sheet3'!$K$222,MATCH("Purple",Sheet3!$A$1:$K$1,0),FALSE)&gt;0,VLOOKUP($D61,Sheet3!$A$1:'Sheet3'!$K$222,MATCH("Purple",Sheet3!$A$1:$K$1,0),FALSE)*4,IF(VLOOKUP($D61,Sheet3!$A$1:'Sheet3'!$K$222,MATCH("Green",Sheet3!$A$1:$K$1,0),FALSE)&gt;0,VLOOKUP($D61,Sheet3!$A$1:'Sheet3'!$K$222,MATCH("Green",Sheet3!$A$1:$K$1,0),FALSE)*2,IF(VLOOKUP($D61,Sheet3!$A$1:'Sheet3'!$K$222,MATCH("White",Sheet3!$A$1:$K$1,0),FALSE)&gt;0,VLOOKUP($D61,Sheet3!$A$1:'Sheet3'!$K$222,MATCH("White",Sheet3!$A$1:$K$1,0),FALSE),IF(VLOOKUP($D61,Sheet3!$A$1:'Sheet3'!$K$222,MATCH("Yellow",Sheet3!$A$1:$K$1,0),FALSE)&gt;0,VLOOKUP($D61,Sheet3!$A$1:'Sheet3'!$K$222,MATCH("Yellow",Sheet3!$A$1:$K$1,0),FALSE)*2.5,0))))),0)),0)+IFERROR(IF(VLOOKUP($E61,Sheet3!$A$1:'Sheet3'!$K$222,MATCH("Challenge",Sheet3!$A$1:'Sheet3'!$K$1,0),FALSE)&gt;=1,IFERROR(IF(VLOOKUP($E61,Sheet3!$A$1:'Sheet3'!$K$222,MATCH("Blue",Sheet3!$A$1:$K$1,0),FALSE)&gt;0,VLOOKUP($E61,Sheet3!$A$1:'Sheet3'!$K$222,MATCH("Blue",Sheet3!$A$1:$K$1,0),FALSE)*3,IF(VLOOKUP($E61,Sheet3!$A$1:'Sheet3'!$K$222,MATCH("Purple",Sheet3!$A$1:$K$1,0),FALSE)&gt;0,VLOOKUP($E61,Sheet3!$A$1:'Sheet3'!$K$222,MATCH("Purple",Sheet3!$A$1:$K$1,0),FALSE)*4,IF(VLOOKUP($E61,Sheet3!$A$1:'Sheet3'!$K$222,MATCH("Green",Sheet3!$A$1:$K$1,0),FALSE)&gt;0,VLOOKUP($E61,Sheet3!$A$1:'Sheet3'!$K$222,MATCH("Green",Sheet3!$A$1:$K$1,0),FALSE)*2,IF(VLOOKUP($E61,Sheet3!$A$1:'Sheet3'!$K$222,MATCH("White",Sheet3!$A$1:$K$1,0),FALSE)&gt;0,VLOOKUP($E61,Sheet3!$A$1:'Sheet3'!$K$222,MATCH("White",Sheet3!$A$1:$K$1,0),FALSE),IF(VLOOKUP($E61,Sheet3!$A$1:'Sheet3'!$K$222,MATCH("Yellow",Sheet3!$A$1:$K$1,0),FALSE)&gt;0,VLOOKUP($E61,Sheet3!$A$1:'Sheet3'!$K$222,MATCH("Yellow",Sheet3!$A$1:$K$1,0),FALSE)*2.5,0))))),0)/VLOOKUP($E61,Sheet3!$A$1:'Sheet3'!$K$222,MATCH("Challenge",Sheet3!$A$1:'Sheet3'!$K$1,0),FALSE),IFERROR(IF(VLOOKUP($E61,Sheet3!$A$1:'Sheet3'!$K$222,MATCH("Blue",Sheet3!$A$1:$K$1,0),FALSE)&gt;0,VLOOKUP($E61,Sheet3!$A$1:'Sheet3'!$K$222,MATCH("Blue",Sheet3!$A$1:$K$1,0),FALSE)*3,IF(VLOOKUP($E61,Sheet3!$A$1:'Sheet3'!$K$222,MATCH("Purple",Sheet3!$A$1:$K$1,0),FALSE)&gt;0,VLOOKUP($E61,Sheet3!$A$1:'Sheet3'!$K$222,MATCH("Purple",Sheet3!$A$1:$K$1,0),FALSE)*4,IF(VLOOKUP($E61,Sheet3!$A$1:'Sheet3'!$K$222,MATCH("Green",Sheet3!$A$1:$K$1,0),FALSE)&gt;0,VLOOKUP($E61,Sheet3!$A$1:'Sheet3'!$K$222,MATCH("Green",Sheet3!$A$1:$K$1,0),FALSE)*2,IF(VLOOKUP($E61,Sheet3!$A$1:'Sheet3'!$K$222,MATCH("White",Sheet3!$A$1:$K$1,0),FALSE)&gt;0,VLOOKUP($E61,Sheet3!$A$1:'Sheet3'!$K$222,MATCH("White",Sheet3!$A$1:$K$1,0),FALSE),IF(VLOOKUP($E61,Sheet3!$A$1:'Sheet3'!$K$222,MATCH("Yellow",Sheet3!$A$1:$K$1,0),FALSE)&gt;0,VLOOKUP($E61,Sheet3!$A$1:'Sheet3'!$K$222,MATCH("Yellow",Sheet3!$A$1:$K$1,0),FALSE)*2.5,0))))),0)),0)</f>
        <v>2</v>
      </c>
      <c r="AC61">
        <f>IFERROR(IF(VLOOKUP($F61,Sheet3!$A$1:'Sheet3'!$K$222,MATCH("Challenge",Sheet3!$A$1:'Sheet3'!$K$1,0),FALSE)&gt;=1,IFERROR(IF(VLOOKUP($F61,Sheet3!$A$1:'Sheet3'!$K$222,MATCH("Blue",Sheet3!$A$1:$K$1,0),FALSE)&gt;0,VLOOKUP($F61,Sheet3!$A$1:'Sheet3'!$K$222,MATCH("Blue",Sheet3!$A$1:$K$1,0),FALSE)*3,IF(VLOOKUP($F61,Sheet3!$A$1:'Sheet3'!$K$222,MATCH("Purple",Sheet3!$A$1:$K$1,0),FALSE)&gt;0,VLOOKUP($F61,Sheet3!$A$1:'Sheet3'!$K$222,MATCH("Purple",Sheet3!$A$1:$K$1,0),FALSE)*4,IF(VLOOKUP($F61,Sheet3!$A$1:'Sheet3'!$K$222,MATCH("Green",Sheet3!$A$1:$K$1,0),FALSE)&gt;0,VLOOKUP($F61,Sheet3!$A$1:'Sheet3'!$K$222,MATCH("Green",Sheet3!$A$1:$K$1,0),FALSE)*2,IF(VLOOKUP($F61,Sheet3!$A$1:'Sheet3'!$K$222,MATCH("White",Sheet3!$A$1:$K$1,0),FALSE)&gt;0,VLOOKUP($F61,Sheet3!$A$1:'Sheet3'!$K$222,MATCH("White",Sheet3!$A$1:$K$1,0),FALSE),IF(VLOOKUP($F61,Sheet3!$A$1:'Sheet3'!$K$222,MATCH("Yellow",Sheet3!$A$1:$K$1,0),FALSE)&gt;0,VLOOKUP($F61,Sheet3!$A$1:'Sheet3'!$K$222,MATCH("Yellow",Sheet3!$A$1:$K$1,0),FALSE)*5,0))))),0)/VLOOKUP($F61,Sheet3!$A$1:'Sheet3'!$K$222,MATCH("Challenge",Sheet3!$A$1:'Sheet3'!$K$1,0),FALSE),IFERROR(IF(VLOOKUP($F61,Sheet3!$A$1:'Sheet3'!$K$222,MATCH("Blue",Sheet3!$A$1:$K$1,0),FALSE)&gt;0,VLOOKUP($F61,Sheet3!$A$1:'Sheet3'!$K$222,MATCH("Blue",Sheet3!$A$1:$K$1,0),FALSE)*3,IF(VLOOKUP($F61,Sheet3!$A$1:'Sheet3'!$K$222,MATCH("Purple",Sheet3!$A$1:$K$1,0),FALSE)&gt;0,VLOOKUP($F61,Sheet3!$A$1:'Sheet3'!$K$222,MATCH("Purple",Sheet3!$A$1:$K$1,0),FALSE)*4,IF(VLOOKUP($F61,Sheet3!$A$1:'Sheet3'!$K$222,MATCH("Green",Sheet3!$A$1:$K$1,0),FALSE)&gt;0,VLOOKUP($F61,Sheet3!$A$1:'Sheet3'!$K$222,MATCH("Green",Sheet3!$A$1:$K$1,0),FALSE)*2,IF(VLOOKUP($F61,Sheet3!$A$1:'Sheet3'!$K$222,MATCH("White",Sheet3!$A$1:$K$1,0),FALSE)&gt;0,VLOOKUP($F61,Sheet3!$A$1:'Sheet3'!$K$222,MATCH("White",Sheet3!$A$1:$K$1,0),FALSE),IF(VLOOKUP($F61,Sheet3!$A$1:'Sheet3'!$K$222,MATCH("Yellow",Sheet3!$A$1:$K$1,0),FALSE)&gt;0,VLOOKUP($F61,Sheet3!$A$1:'Sheet3'!$K$222,MATCH("Yellow",Sheet3!$A$1:$K$1,0),FALSE)*5,0))))),0)),0)+IFERROR(IF(VLOOKUP($G61,Sheet3!$A$1:'Sheet3'!$K$222,MATCH("Challenge",Sheet3!$A$1:'Sheet3'!$K$1,0),FALSE)&gt;=1,IFERROR(IF(VLOOKUP($G61,Sheet3!$A$1:'Sheet3'!$K$222,MATCH("Blue",Sheet3!$A$1:$K$1,0),FALSE)&gt;0,VLOOKUP($G61,Sheet3!$A$1:'Sheet3'!$K$222,MATCH("Blue",Sheet3!$A$1:$K$1,0),FALSE)*3,IF(VLOOKUP($G61,Sheet3!$A$1:'Sheet3'!$K$222,MATCH("Purple",Sheet3!$A$1:$K$1,0),FALSE)&gt;0,VLOOKUP($G61,Sheet3!$A$1:'Sheet3'!$K$222,MATCH("Purple",Sheet3!$A$1:$K$1,0),FALSE)*4,IF(VLOOKUP($G61,Sheet3!$A$1:'Sheet3'!$K$222,MATCH("Green",Sheet3!$A$1:$K$1,0),FALSE)&gt;0,VLOOKUP($G61,Sheet3!$A$1:'Sheet3'!$K$222,MATCH("Green",Sheet3!$A$1:$K$1,0),FALSE)*2,IF(VLOOKUP($G61,Sheet3!$A$1:'Sheet3'!$K$222,MATCH("White",Sheet3!$A$1:$K$1,0),FALSE)&gt;0,VLOOKUP($G61,Sheet3!$A$1:'Sheet3'!$K$222,MATCH("White",Sheet3!$A$1:$K$1,0),FALSE),IF(VLOOKUP($G61,Sheet3!$A$1:'Sheet3'!$K$222,MATCH("Yellow",Sheet3!$A$1:$K$1,0),FALSE)&gt;0,VLOOKUP($G61,Sheet3!$A$1:'Sheet3'!$K$222,MATCH("Yellow",Sheet3!$A$1:$K$1,0),FALSE)*5,0))))),0)/VLOOKUP($G61,Sheet3!$A$1:'Sheet3'!$K$222,MATCH("Challenge",Sheet3!$A$1:'Sheet3'!$K$1,0),FALSE),IFERROR(IF(VLOOKUP($G61,Sheet3!$A$1:'Sheet3'!$K$222,MATCH("Blue",Sheet3!$A$1:$K$1,0),FALSE)&gt;0,VLOOKUP($G61,Sheet3!$A$1:'Sheet3'!$K$222,MATCH("Blue",Sheet3!$A$1:$K$1,0),FALSE)*3,IF(VLOOKUP($G61,Sheet3!$A$1:'Sheet3'!$K$222,MATCH("Purple",Sheet3!$A$1:$K$1,0),FALSE)&gt;0,VLOOKUP($G61,Sheet3!$A$1:'Sheet3'!$K$222,MATCH("Purple",Sheet3!$A$1:$K$1,0),FALSE)*4,IF(VLOOKUP($G61,Sheet3!$A$1:'Sheet3'!$K$222,MATCH("Green",Sheet3!$A$1:$K$1,0),FALSE)&gt;0,VLOOKUP($G61,Sheet3!$A$1:'Sheet3'!$K$222,MATCH("Green",Sheet3!$A$1:$K$1,0),FALSE)*2,IF(VLOOKUP($G61,Sheet3!$A$1:'Sheet3'!$K$222,MATCH("White",Sheet3!$A$1:$K$1,0),FALSE)&gt;0,VLOOKUP($G61,Sheet3!$A$1:'Sheet3'!$K$222,MATCH("White",Sheet3!$A$1:$K$1,0),FALSE),IF(VLOOKUP($G61,Sheet3!$A$1:'Sheet3'!$K$222,MATCH("Yellow",Sheet3!$A$1:$K$1,0),FALSE)&gt;0,VLOOKUP($G61,Sheet3!$A$1:'Sheet3'!$K$222,MATCH("Yellow",Sheet3!$A$1:$K$1,0),FALSE)*5,0))))),0)),0)</f>
        <v>2</v>
      </c>
      <c r="AD61">
        <f>IFERROR(IF(VLOOKUP($H61,Sheet3!$A$1:'Sheet3'!$K$222,MATCH("Challenge",Sheet3!$A$1:'Sheet3'!$K$1,0),FALSE)&gt;=1,IFERROR(IF(VLOOKUP($H61,Sheet3!$A$1:'Sheet3'!$K$222,MATCH("Blue",Sheet3!$A$1:$K$1,0),FALSE)&gt;0,VLOOKUP($H61,Sheet3!$A$1:'Sheet3'!$K$222,MATCH("Blue",Sheet3!$A$1:$K$1,0),FALSE)*3,IF(VLOOKUP($H61,Sheet3!$A$1:'Sheet3'!$K$222,MATCH("Purple",Sheet3!$A$1:$K$1,0),FALSE)&gt;0,VLOOKUP($H61,Sheet3!$A$1:'Sheet3'!$K$222,MATCH("Purple",Sheet3!$A$1:$K$1,0),FALSE)*4,IF(VLOOKUP($H61,Sheet3!$A$1:'Sheet3'!$K$222,MATCH("Green",Sheet3!$A$1:$K$1,0),FALSE)&gt;0,VLOOKUP($H61,Sheet3!$A$1:'Sheet3'!$K$222,MATCH("Green",Sheet3!$A$1:$K$1,0),FALSE)*2,IF(VLOOKUP($H61,Sheet3!$A$1:'Sheet3'!$K$222,MATCH("White",Sheet3!$A$1:$K$1,0),FALSE)&gt;0,VLOOKUP($H61,Sheet3!$A$1:'Sheet3'!$K$222,MATCH("White",Sheet3!$A$1:$K$1,0),FALSE),IF(VLOOKUP($H61,Sheet3!$A$1:'Sheet3'!$K$222,MATCH("Yellow",Sheet3!$A$1:$K$1,0),FALSE)&gt;0,VLOOKUP($H61,Sheet3!$A$1:'Sheet3'!$K$222,MATCH("Yellow",Sheet3!$A$1:$K$1,0),FALSE)*5,0))))),0)/VLOOKUP($H61,Sheet3!$A$1:'Sheet3'!$K$222,MATCH("Challenge",Sheet3!$A$1:'Sheet3'!$K$1,0),FALSE),IFERROR(IF(VLOOKUP($H61,Sheet3!$A$1:'Sheet3'!$K$222,MATCH("Blue",Sheet3!$A$1:$K$1,0),FALSE)&gt;0,VLOOKUP($H61,Sheet3!$A$1:'Sheet3'!$K$222,MATCH("Blue",Sheet3!$A$1:$K$1,0),FALSE)*3,IF(VLOOKUP($H61,Sheet3!$A$1:'Sheet3'!$K$222,MATCH("Purple",Sheet3!$A$1:$K$1,0),FALSE)&gt;0,VLOOKUP($H61,Sheet3!$A$1:'Sheet3'!$K$222,MATCH("Purple",Sheet3!$A$1:$K$1,0),FALSE)*4,IF(VLOOKUP($H61,Sheet3!$A$1:'Sheet3'!$K$222,MATCH("Green",Sheet3!$A$1:$K$1,0),FALSE)&gt;0,VLOOKUP($H61,Sheet3!$A$1:'Sheet3'!$K$222,MATCH("Green",Sheet3!$A$1:$K$1,0),FALSE)*2,IF(VLOOKUP($H61,Sheet3!$A$1:'Sheet3'!$K$222,MATCH("White",Sheet3!$A$1:$K$1,0),FALSE)&gt;0,VLOOKUP($H61,Sheet3!$A$1:'Sheet3'!$K$222,MATCH("White",Sheet3!$A$1:$K$1,0),FALSE),IF(VLOOKUP($H61,Sheet3!$A$1:'Sheet3'!$K$222,MATCH("Yellow",Sheet3!$A$1:$K$1,0),FALSE)&gt;0,VLOOKUP($H61,Sheet3!$A$1:'Sheet3'!$K$222,MATCH("Yellow",Sheet3!$A$1:$K$1,0),FALSE)*5,0))))),0)),0)+IFERROR(IF(VLOOKUP($I61,Sheet3!$A$1:'Sheet3'!$K$222,MATCH("Challenge",Sheet3!$A$1:'Sheet3'!$K$1,0),FALSE)&gt;=1,IFERROR(IF(VLOOKUP($I61,Sheet3!$A$1:'Sheet3'!$K$222,MATCH("Blue",Sheet3!$A$1:$K$1,0),FALSE)&gt;0,VLOOKUP($I61,Sheet3!$A$1:'Sheet3'!$K$222,MATCH("Blue",Sheet3!$A$1:$K$1,0),FALSE)*3,IF(VLOOKUP($I61,Sheet3!$A$1:'Sheet3'!$K$222,MATCH("Purple",Sheet3!$A$1:$K$1,0),FALSE)&gt;0,VLOOKUP($I61,Sheet3!$A$1:'Sheet3'!$K$222,MATCH("Purple",Sheet3!$A$1:$K$1,0),FALSE)*4,IF(VLOOKUP($I61,Sheet3!$A$1:'Sheet3'!$K$222,MATCH("Green",Sheet3!$A$1:$K$1,0),FALSE)&gt;0,VLOOKUP($I61,Sheet3!$A$1:'Sheet3'!$K$222,MATCH("Green",Sheet3!$A$1:$K$1,0),FALSE)*2,IF(VLOOKUP($I61,Sheet3!$A$1:'Sheet3'!$K$222,MATCH("White",Sheet3!$A$1:$K$1,0),FALSE)&gt;0,VLOOKUP($I61,Sheet3!$A$1:'Sheet3'!$K$222,MATCH("White",Sheet3!$A$1:$K$1,0),FALSE),IF(VLOOKUP($I61,Sheet3!$A$1:'Sheet3'!$K$222,MATCH("Yellow",Sheet3!$A$1:$K$1,0),FALSE)&gt;0,VLOOKUP($I61,Sheet3!$A$1:'Sheet3'!$K$222,MATCH("Yellow",Sheet3!$A$1:$K$1,0),FALSE)*5,0))))),0)/VLOOKUP($I61,Sheet3!$A$1:'Sheet3'!$K$222,MATCH("Challenge",Sheet3!$A$1:'Sheet3'!$K$1,0),FALSE),IFERROR(IF(VLOOKUP($I61,Sheet3!$A$1:'Sheet3'!$K$222,MATCH("Blue",Sheet3!$A$1:$K$1,0),FALSE)&gt;0,VLOOKUP($I61,Sheet3!$A$1:'Sheet3'!$K$222,MATCH("Blue",Sheet3!$A$1:$K$1,0),FALSE)*3,IF(VLOOKUP($I61,Sheet3!$A$1:'Sheet3'!$K$222,MATCH("Purple",Sheet3!$A$1:$K$1,0),FALSE)&gt;0,VLOOKUP($I61,Sheet3!$A$1:'Sheet3'!$K$222,MATCH("Purple",Sheet3!$A$1:$K$1,0),FALSE)*4,IF(VLOOKUP($I61,Sheet3!$A$1:'Sheet3'!$K$222,MATCH("Green",Sheet3!$A$1:$K$1,0),FALSE)&gt;0,VLOOKUP($I61,Sheet3!$A$1:'Sheet3'!$K$222,MATCH("Green",Sheet3!$A$1:$K$1,0),FALSE)*2,IF(VLOOKUP($I61,Sheet3!$A$1:'Sheet3'!$K$222,MATCH("White",Sheet3!$A$1:$K$1,0),FALSE)&gt;0,VLOOKUP($I61,Sheet3!$A$1:'Sheet3'!$K$222,MATCH("White",Sheet3!$A$1:$K$1,0),FALSE),IF(VLOOKUP($I61,Sheet3!$A$1:'Sheet3'!$K$222,MATCH("Yellow",Sheet3!$A$1:$K$1,0),FALSE)&gt;0,VLOOKUP($I61,Sheet3!$A$1:'Sheet3'!$K$222,MATCH("Yellow",Sheet3!$A$1:$K$1,0),FALSE)*5,0))))),0)),0)</f>
        <v>1</v>
      </c>
      <c r="AE61">
        <f>IFERROR(IF(VLOOKUP($J61,Sheet3!$A$1:'Sheet3'!$K$222,MATCH("Challenge",Sheet3!$A$1:'Sheet3'!$K$1,0),FALSE)&gt;=1,IFERROR(IF(VLOOKUP($J61,Sheet3!$A$1:'Sheet3'!$K$222,MATCH("Blue",Sheet3!$A$1:$K$1,0),FALSE)&gt;0,VLOOKUP($J61,Sheet3!$A$1:'Sheet3'!$K$222,MATCH("Blue",Sheet3!$A$1:$K$1,0),FALSE)*3,IF(VLOOKUP($J61,Sheet3!$A$1:'Sheet3'!$K$222,MATCH("Purple",Sheet3!$A$1:$K$1,0),FALSE)&gt;0,VLOOKUP($J61,Sheet3!$A$1:'Sheet3'!$K$222,MATCH("Purple",Sheet3!$A$1:$K$1,0),FALSE)*4,IF(VLOOKUP($J61,Sheet3!$A$1:'Sheet3'!$K$222,MATCH("Green",Sheet3!$A$1:$K$1,0),FALSE)&gt;0,VLOOKUP($J61,Sheet3!$A$1:'Sheet3'!$K$222,MATCH("Green",Sheet3!$A$1:$K$1,0),FALSE)*2,IF(VLOOKUP($J61,Sheet3!$A$1:'Sheet3'!$K$222,MATCH("White",Sheet3!$A$1:$K$1,0),FALSE)&gt;0,VLOOKUP($J61,Sheet3!$A$1:'Sheet3'!$K$222,MATCH("White",Sheet3!$A$1:$K$1,0),FALSE),IF(VLOOKUP($J61,Sheet3!$A$1:'Sheet3'!$K$222,MATCH("Yellow",Sheet3!$A$1:$K$1,0),FALSE)&gt;0,VLOOKUP($J61,Sheet3!$A$1:'Sheet3'!$K$222,MATCH("Yellow",Sheet3!$A$1:$K$1,0),FALSE)*5,0))))),0)/VLOOKUP($J61,Sheet3!$A$1:'Sheet3'!$K$222,MATCH("Challenge",Sheet3!$A$1:'Sheet3'!$K$1,0),FALSE),IFERROR(IF(VLOOKUP($J61,Sheet3!$A$1:'Sheet3'!$K$222,MATCH("Blue",Sheet3!$A$1:$K$1,0),FALSE)&gt;0,VLOOKUP($J61,Sheet3!$A$1:'Sheet3'!$K$222,MATCH("Blue",Sheet3!$A$1:$K$1,0),FALSE)*3,IF(VLOOKUP($J61,Sheet3!$A$1:'Sheet3'!$K$222,MATCH("Purple",Sheet3!$A$1:$K$1,0),FALSE)&gt;0,VLOOKUP($J61,Sheet3!$A$1:'Sheet3'!$K$222,MATCH("Purple",Sheet3!$A$1:$K$1,0),FALSE)*4,IF(VLOOKUP($J61,Sheet3!$A$1:'Sheet3'!$K$222,MATCH("Green",Sheet3!$A$1:$K$1,0),FALSE)&gt;0,VLOOKUP($J61,Sheet3!$A$1:'Sheet3'!$K$222,MATCH("Green",Sheet3!$A$1:$K$1,0),FALSE)*2,IF(VLOOKUP($J61,Sheet3!$A$1:'Sheet3'!$K$222,MATCH("White",Sheet3!$A$1:$K$1,0),FALSE)&gt;0,VLOOKUP($J61,Sheet3!$A$1:'Sheet3'!$K$222,MATCH("White",Sheet3!$A$1:$K$1,0),FALSE),IF(VLOOKUP($J61,Sheet3!$A$1:'Sheet3'!$K$222,MATCH("Yellow",Sheet3!$A$1:$K$1,0),FALSE)&gt;0,VLOOKUP($J61,Sheet3!$A$1:'Sheet3'!$K$222,MATCH("Yellow",Sheet3!$A$1:$K$1,0),FALSE)*5,0))))),0)),0)+IFERROR(IF(VLOOKUP($K61,Sheet3!$A$1:'Sheet3'!$K$222,MATCH("Challenge",Sheet3!$A$1:'Sheet3'!$K$1,0),FALSE)&gt;=1,IFERROR(IF(VLOOKUP($K61,Sheet3!$A$1:'Sheet3'!$K$222,MATCH("Blue",Sheet3!$A$1:$K$1,0),FALSE)&gt;0,VLOOKUP($K61,Sheet3!$A$1:'Sheet3'!$K$222,MATCH("Blue",Sheet3!$A$1:$K$1,0),FALSE)*3,IF(VLOOKUP($K61,Sheet3!$A$1:'Sheet3'!$K$222,MATCH("Purple",Sheet3!$A$1:$K$1,0),FALSE)&gt;0,VLOOKUP($K61,Sheet3!$A$1:'Sheet3'!$K$222,MATCH("Purple",Sheet3!$A$1:$K$1,0),FALSE)*4,IF(VLOOKUP($K61,Sheet3!$A$1:'Sheet3'!$K$222,MATCH("Green",Sheet3!$A$1:$K$1,0),FALSE)&gt;0,VLOOKUP($K61,Sheet3!$A$1:'Sheet3'!$K$222,MATCH("Green",Sheet3!$A$1:$K$1,0),FALSE)*2,IF(VLOOKUP($K61,Sheet3!$A$1:'Sheet3'!$K$222,MATCH("White",Sheet3!$A$1:$K$1,0),FALSE)&gt;0,VLOOKUP($K61,Sheet3!$A$1:'Sheet3'!$K$222,MATCH("White",Sheet3!$A$1:$K$1,0),FALSE),IF(VLOOKUP($K61,Sheet3!$A$1:'Sheet3'!$K$222,MATCH("Yellow",Sheet3!$A$1:$K$1,0),FALSE)&gt;0,VLOOKUP($K61,Sheet3!$A$1:'Sheet3'!$K$222,MATCH("Yellow",Sheet3!$A$1:$K$1,0),FALSE)*5,0))))),0)/VLOOKUP($K61,Sheet3!$A$1:'Sheet3'!$K$222,MATCH("Challenge",Sheet3!$A$1:'Sheet3'!$K$1,0),FALSE),IFERROR(IF(VLOOKUP($K61,Sheet3!$A$1:'Sheet3'!$K$222,MATCH("Blue",Sheet3!$A$1:$K$1,0),FALSE)&gt;0,VLOOKUP($K61,Sheet3!$A$1:'Sheet3'!$K$222,MATCH("Blue",Sheet3!$A$1:$K$1,0),FALSE)*3,IF(VLOOKUP($K61,Sheet3!$A$1:'Sheet3'!$K$222,MATCH("Purple",Sheet3!$A$1:$K$1,0),FALSE)&gt;0,VLOOKUP($K61,Sheet3!$A$1:'Sheet3'!$K$222,MATCH("Purple",Sheet3!$A$1:$K$1,0),FALSE)*4,IF(VLOOKUP($K61,Sheet3!$A$1:'Sheet3'!$K$222,MATCH("Green",Sheet3!$A$1:$K$1,0),FALSE)&gt;0,VLOOKUP($K61,Sheet3!$A$1:'Sheet3'!$K$222,MATCH("Green",Sheet3!$A$1:$K$1,0),FALSE)*2,IF(VLOOKUP($K61,Sheet3!$A$1:'Sheet3'!$K$222,MATCH("White",Sheet3!$A$1:$K$1,0),FALSE)&gt;0,VLOOKUP($K61,Sheet3!$A$1:'Sheet3'!$K$222,MATCH("White",Sheet3!$A$1:$K$1,0),FALSE),IF(VLOOKUP($K61,Sheet3!$A$1:'Sheet3'!$K$222,MATCH("Yellow",Sheet3!$A$1:$K$1,0),FALSE)&gt;0,VLOOKUP($K61,Sheet3!$A$1:'Sheet3'!$K$222,MATCH("Yellow",Sheet3!$A$1:$K$1,0),FALSE)*5,0))))),0)),0)</f>
        <v>0</v>
      </c>
      <c r="AF61">
        <f>IFERROR(IF(VLOOKUP($L61,Sheet3!$A$1:'Sheet3'!$K$222,MATCH("Challenge",Sheet3!$A$1:'Sheet3'!$K$1,0),FALSE)&gt;=1,IFERROR(IF(VLOOKUP($L61,Sheet3!$A$1:'Sheet3'!$K$222,MATCH("Blue",Sheet3!$A$1:$K$1,0),FALSE)&gt;0,VLOOKUP($L61,Sheet3!$A$1:'Sheet3'!$K$222,MATCH("Blue",Sheet3!$A$1:$K$1,0),FALSE)*3,IF(VLOOKUP($L61,Sheet3!$A$1:'Sheet3'!$K$222,MATCH("Purple",Sheet3!$A$1:$K$1,0),FALSE)&gt;0,VLOOKUP($L61,Sheet3!$A$1:'Sheet3'!$K$222,MATCH("Purple",Sheet3!$A$1:$K$1,0),FALSE)*4,IF(VLOOKUP($L61,Sheet3!$A$1:'Sheet3'!$K$222,MATCH("Green",Sheet3!$A$1:$K$1,0),FALSE)&gt;0,VLOOKUP($L61,Sheet3!$A$1:'Sheet3'!$K$222,MATCH("Green",Sheet3!$A$1:$K$1,0),FALSE)*2,IF(VLOOKUP($L61,Sheet3!$A$1:'Sheet3'!$K$222,MATCH("White",Sheet3!$A$1:$K$1,0),FALSE)&gt;0,VLOOKUP($L61,Sheet3!$A$1:'Sheet3'!$K$222,MATCH("White",Sheet3!$A$1:$K$1,0),FALSE),IF(VLOOKUP($L61,Sheet3!$A$1:'Sheet3'!$K$222,MATCH("Yellow",Sheet3!$A$1:$K$1,0),FALSE)&gt;0,VLOOKUP($L61,Sheet3!$A$1:'Sheet3'!$K$222,MATCH("Yellow",Sheet3!$A$1:$K$1,0),FALSE)*5,0))))),0)/VLOOKUP($L61,Sheet3!$A$1:'Sheet3'!$K$222,MATCH("Challenge",Sheet3!$A$1:'Sheet3'!$K$1,0),FALSE),IFERROR(IF(VLOOKUP($L61,Sheet3!$A$1:'Sheet3'!$K$222,MATCH("Blue",Sheet3!$A$1:$K$1,0),FALSE)&gt;0,VLOOKUP($L61,Sheet3!$A$1:'Sheet3'!$K$222,MATCH("Blue",Sheet3!$A$1:$K$1,0),FALSE)*3,IF(VLOOKUP($L61,Sheet3!$A$1:'Sheet3'!$K$222,MATCH("Purple",Sheet3!$A$1:$K$1,0),FALSE)&gt;0,VLOOKUP($L61,Sheet3!$A$1:'Sheet3'!$K$222,MATCH("Purple",Sheet3!$A$1:$K$1,0),FALSE)*4,IF(VLOOKUP($L61,Sheet3!$A$1:'Sheet3'!$K$222,MATCH("Green",Sheet3!$A$1:$K$1,0),FALSE)&gt;0,VLOOKUP($L61,Sheet3!$A$1:'Sheet3'!$K$222,MATCH("Green",Sheet3!$A$1:$K$1,0),FALSE)*2,IF(VLOOKUP($L61,Sheet3!$A$1:'Sheet3'!$K$222,MATCH("White",Sheet3!$A$1:$K$1,0),FALSE)&gt;0,VLOOKUP($L61,Sheet3!$A$1:'Sheet3'!$K$222,MATCH("White",Sheet3!$A$1:$K$1,0),FALSE),IF(VLOOKUP($L61,Sheet3!$A$1:'Sheet3'!$K$222,MATCH("Yellow",Sheet3!$A$1:$K$1,0),FALSE)&gt;0,VLOOKUP($L61,Sheet3!$A$1:'Sheet3'!$K$222,MATCH("Yellow",Sheet3!$A$1:$K$1,0),FALSE)*5,0))))),0)),0)+IFERROR(IF(VLOOKUP($M61,Sheet3!$A$1:'Sheet3'!$K$222,MATCH("Challenge",Sheet3!$A$1:'Sheet3'!$K$1,0),FALSE)&gt;=1,IFERROR(IF(VLOOKUP($M61,Sheet3!$A$1:'Sheet3'!$K$222,MATCH("Blue",Sheet3!$A$1:$K$1,0),FALSE)&gt;0,VLOOKUP($M61,Sheet3!$A$1:'Sheet3'!$K$222,MATCH("Blue",Sheet3!$A$1:$K$1,0),FALSE)*3,IF(VLOOKUP($M61,Sheet3!$A$1:'Sheet3'!$K$222,MATCH("Purple",Sheet3!$A$1:$K$1,0),FALSE)&gt;0,VLOOKUP($M61,Sheet3!$A$1:'Sheet3'!$K$222,MATCH("Purple",Sheet3!$A$1:$K$1,0),FALSE)*4,IF(VLOOKUP($M61,Sheet3!$A$1:'Sheet3'!$K$222,MATCH("Green",Sheet3!$A$1:$K$1,0),FALSE)&gt;0,VLOOKUP($M61,Sheet3!$A$1:'Sheet3'!$K$222,MATCH("Green",Sheet3!$A$1:$K$1,0),FALSE)*2,IF(VLOOKUP($M61,Sheet3!$A$1:'Sheet3'!$K$222,MATCH("White",Sheet3!$A$1:$K$1,0),FALSE)&gt;0,VLOOKUP($M61,Sheet3!$A$1:'Sheet3'!$K$222,MATCH("White",Sheet3!$A$1:$K$1,0),FALSE),IF(VLOOKUP($M61,Sheet3!$A$1:'Sheet3'!$K$222,MATCH("Yellow",Sheet3!$A$1:$K$1,0),FALSE)&gt;0,VLOOKUP($M61,Sheet3!$A$1:'Sheet3'!$K$222,MATCH("Yellow",Sheet3!$A$1:$K$1,0),FALSE)*5,0))))),0)/VLOOKUP($M61,Sheet3!$A$1:'Sheet3'!$K$222,MATCH("Challenge",Sheet3!$A$1:'Sheet3'!$K$1,0),FALSE),IFERROR(IF(VLOOKUP($M61,Sheet3!$A$1:'Sheet3'!$K$222,MATCH("Blue",Sheet3!$A$1:$K$1,0),FALSE)&gt;0,VLOOKUP($M61,Sheet3!$A$1:'Sheet3'!$K$222,MATCH("Blue",Sheet3!$A$1:$K$1,0),FALSE)*3,IF(VLOOKUP($M61,Sheet3!$A$1:'Sheet3'!$K$222,MATCH("Purple",Sheet3!$A$1:$K$1,0),FALSE)&gt;0,VLOOKUP($M61,Sheet3!$A$1:'Sheet3'!$K$222,MATCH("Purple",Sheet3!$A$1:$K$1,0),FALSE)*4,IF(VLOOKUP($M61,Sheet3!$A$1:'Sheet3'!$K$222,MATCH("Green",Sheet3!$A$1:$K$1,0),FALSE)&gt;0,VLOOKUP($M61,Sheet3!$A$1:'Sheet3'!$K$222,MATCH("Green",Sheet3!$A$1:$K$1,0),FALSE)*2,IF(VLOOKUP($M61,Sheet3!$A$1:'Sheet3'!$K$222,MATCH("White",Sheet3!$A$1:$K$1,0),FALSE)&gt;0,VLOOKUP($M61,Sheet3!$A$1:'Sheet3'!$K$222,MATCH("White",Sheet3!$A$1:$K$1,0),FALSE),IF(VLOOKUP($M61,Sheet3!$A$1:'Sheet3'!$K$222,MATCH("Yellow",Sheet3!$A$1:$K$1,0),FALSE)&gt;0,VLOOKUP($M61,Sheet3!$A$1:'Sheet3'!$K$222,MATCH("Yellow",Sheet3!$A$1:$K$1,0),FALSE)*5,0))))),0)),0)</f>
        <v>0</v>
      </c>
      <c r="AG61">
        <f>IFERROR(IF(VLOOKUP($N61,Sheet3!$A$1:'Sheet3'!$K$222,MATCH("Challenge",Sheet3!$A$1:'Sheet3'!$K$1,0),FALSE)&gt;=1,IFERROR(IF(VLOOKUP($N61,Sheet3!$A$1:'Sheet3'!$K$222,MATCH("Blue",Sheet3!$A$1:$K$1,0),FALSE)&gt;0,VLOOKUP($N61,Sheet3!$A$1:'Sheet3'!$K$222,MATCH("Blue",Sheet3!$A$1:$K$1,0),FALSE)*3,IF(VLOOKUP($N61,Sheet3!$A$1:'Sheet3'!$K$222,MATCH("Purple",Sheet3!$A$1:$K$1,0),FALSE)&gt;0,VLOOKUP($N61,Sheet3!$A$1:'Sheet3'!$K$222,MATCH("Purple",Sheet3!$A$1:$K$1,0),FALSE)*4,IF(VLOOKUP($N61,Sheet3!$A$1:'Sheet3'!$K$222,MATCH("Green",Sheet3!$A$1:$K$1,0),FALSE)&gt;0,VLOOKUP($N61,Sheet3!$A$1:'Sheet3'!$K$222,MATCH("Green",Sheet3!$A$1:$K$1,0),FALSE)*2,IF(VLOOKUP($N61,Sheet3!$A$1:'Sheet3'!$K$222,MATCH("White",Sheet3!$A$1:$K$1,0),FALSE)&gt;0,VLOOKUP($N61,Sheet3!$A$1:'Sheet3'!$K$222,MATCH("White",Sheet3!$A$1:$K$1,0),FALSE),IF(VLOOKUP($N61,Sheet3!$A$1:'Sheet3'!$K$222,MATCH("Yellow",Sheet3!$A$1:$K$1,0),FALSE)&gt;0,VLOOKUP($N61,Sheet3!$A$1:'Sheet3'!$K$222,MATCH("Yellow",Sheet3!$A$1:$K$1,0),FALSE)*5,0))))),0)/VLOOKUP($N61,Sheet3!$A$1:'Sheet3'!$K$222,MATCH("Challenge",Sheet3!$A$1:'Sheet3'!$K$1,0),FALSE),IFERROR(IF(VLOOKUP($N61,Sheet3!$A$1:'Sheet3'!$K$222,MATCH("Blue",Sheet3!$A$1:$K$1,0),FALSE)&gt;0,VLOOKUP($N61,Sheet3!$A$1:'Sheet3'!$K$222,MATCH("Blue",Sheet3!$A$1:$K$1,0),FALSE)*3,IF(VLOOKUP($N61,Sheet3!$A$1:'Sheet3'!$K$222,MATCH("Purple",Sheet3!$A$1:$K$1,0),FALSE)&gt;0,VLOOKUP($N61,Sheet3!$A$1:'Sheet3'!$K$222,MATCH("Purple",Sheet3!$A$1:$K$1,0),FALSE)*4,IF(VLOOKUP($N61,Sheet3!$A$1:'Sheet3'!$K$222,MATCH("Green",Sheet3!$A$1:$K$1,0),FALSE)&gt;0,VLOOKUP($N61,Sheet3!$A$1:'Sheet3'!$K$222,MATCH("Green",Sheet3!$A$1:$K$1,0),FALSE)*2,IF(VLOOKUP($N61,Sheet3!$A$1:'Sheet3'!$K$222,MATCH("White",Sheet3!$A$1:$K$1,0),FALSE)&gt;0,VLOOKUP($N61,Sheet3!$A$1:'Sheet3'!$K$222,MATCH("White",Sheet3!$A$1:$K$1,0),FALSE),IF(VLOOKUP($N61,Sheet3!$A$1:'Sheet3'!$K$222,MATCH("Yellow",Sheet3!$A$1:$K$1,0),FALSE)&gt;0,VLOOKUP($N61,Sheet3!$A$1:'Sheet3'!$K$222,MATCH("Yellow",Sheet3!$A$1:$K$1,0),FALSE)*5,0))))),0)),0)+IFERROR(IF(VLOOKUP($O61,Sheet3!$A$1:'Sheet3'!$K$222,MATCH("Challenge",Sheet3!$A$1:'Sheet3'!$K$1,0),FALSE)&gt;=1,IFERROR(IF(VLOOKUP($O61,Sheet3!$A$1:'Sheet3'!$K$222,MATCH("Blue",Sheet3!$A$1:$K$1,0),FALSE)&gt;0,VLOOKUP($O61,Sheet3!$A$1:'Sheet3'!$K$222,MATCH("Blue",Sheet3!$A$1:$K$1,0),FALSE)*3,IF(VLOOKUP($O61,Sheet3!$A$1:'Sheet3'!$K$222,MATCH("Purple",Sheet3!$A$1:$K$1,0),FALSE)&gt;0,VLOOKUP($O61,Sheet3!$A$1:'Sheet3'!$K$222,MATCH("Purple",Sheet3!$A$1:$K$1,0),FALSE)*4,IF(VLOOKUP($O61,Sheet3!$A$1:'Sheet3'!$K$222,MATCH("Green",Sheet3!$A$1:$K$1,0),FALSE)&gt;0,VLOOKUP($O61,Sheet3!$A$1:'Sheet3'!$K$222,MATCH("Green",Sheet3!$A$1:$K$1,0),FALSE)*2,IF(VLOOKUP($O61,Sheet3!$A$1:'Sheet3'!$K$222,MATCH("White",Sheet3!$A$1:$K$1,0),FALSE)&gt;0,VLOOKUP($O61,Sheet3!$A$1:'Sheet3'!$K$222,MATCH("White",Sheet3!$A$1:$K$1,0),FALSE),IF(VLOOKUP($O61,Sheet3!$A$1:'Sheet3'!$K$222,MATCH("Yellow",Sheet3!$A$1:$K$1,0),FALSE)&gt;0,VLOOKUP($O61,Sheet3!$A$1:'Sheet3'!$K$222,MATCH("Yellow",Sheet3!$A$1:$K$1,0),FALSE)*5,0))))),0)/VLOOKUP($O61,Sheet3!$A$1:'Sheet3'!$K$222,MATCH("Challenge",Sheet3!$A$1:'Sheet3'!$K$1,0),FALSE),IFERROR(IF(VLOOKUP($O61,Sheet3!$A$1:'Sheet3'!$K$222,MATCH("Blue",Sheet3!$A$1:$K$1,0),FALSE)&gt;0,VLOOKUP($O61,Sheet3!$A$1:'Sheet3'!$K$222,MATCH("Blue",Sheet3!$A$1:$K$1,0),FALSE)*3,IF(VLOOKUP($O61,Sheet3!$A$1:'Sheet3'!$K$222,MATCH("Purple",Sheet3!$A$1:$K$1,0),FALSE)&gt;0,VLOOKUP($O61,Sheet3!$A$1:'Sheet3'!$K$222,MATCH("Purple",Sheet3!$A$1:$K$1,0),FALSE)*4,IF(VLOOKUP($O61,Sheet3!$A$1:'Sheet3'!$K$222,MATCH("Green",Sheet3!$A$1:$K$1,0),FALSE)&gt;0,VLOOKUP($O61,Sheet3!$A$1:'Sheet3'!$K$222,MATCH("Green",Sheet3!$A$1:$K$1,0),FALSE)*2,IF(VLOOKUP($O61,Sheet3!$A$1:'Sheet3'!$K$222,MATCH("White",Sheet3!$A$1:$K$1,0),FALSE)&gt;0,VLOOKUP($O61,Sheet3!$A$1:'Sheet3'!$K$222,MATCH("White",Sheet3!$A$1:$K$1,0),FALSE),IF(VLOOKUP($O61,Sheet3!$A$1:'Sheet3'!$K$222,MATCH("Yellow",Sheet3!$A$1:$K$1,0),FALSE)&gt;0,VLOOKUP($O61,Sheet3!$A$1:'Sheet3'!$K$222,MATCH("Yellow",Sheet3!$A$1:$K$1,0),FALSE)*5,0))))),0)),0)</f>
        <v>0</v>
      </c>
      <c r="AH61">
        <f>VLOOKUP($D61,Sheet3!$A$1:'Sheet3'!$K$222,4,FALSE)</f>
        <v>0</v>
      </c>
      <c r="AI61">
        <f>VLOOKUP($D61,Sheet3!$A$1:'Sheet3'!$K$222,5,FALSE)</f>
        <v>0</v>
      </c>
    </row>
    <row r="62" spans="1:35" x14ac:dyDescent="0.25">
      <c r="A62" t="s">
        <v>125</v>
      </c>
      <c r="B62">
        <f>INDEX('Ingredients(Full)'!$A$1:$AA$180,MATCH(Score!$A62,'Ingredients(Full)'!$A$1:$A$180,0),MATCH(Score!B$1,'Ingredients(Full)'!$A$1:$AA$1,0))</f>
        <v>1</v>
      </c>
      <c r="C62">
        <f t="shared" si="1"/>
        <v>2</v>
      </c>
      <c r="D62" t="str">
        <f>IF(D$1&lt;=$B62,INDEX('Ingredients(Full)'!$A$1:$AA$180,MATCH(Score!$A62,'Ingredients(Full)'!$A$1:$A$180,0),MATCH(Score!D$1,'Ingredients(Full)'!$A$1:$AA$1,0)),"")</f>
        <v>Mk 3 Loronar Power Cell</v>
      </c>
      <c r="E62" t="str">
        <f>IF(E$1&lt;=$B62,INDEX('Ingredients(Full)'!$A$1:$AA$140,MATCH(Score!$A62,'Ingredients(Full)'!$A$1:$A$140,0),MATCH(Score!E$1,'Ingredients(Full)'!$A$1:$AA$1,0)),"")</f>
        <v/>
      </c>
      <c r="F62" t="str">
        <f>IF(F$1&lt;=$B62,INDEX('Ingredients(Full)'!$A$1:$AA$140,MATCH(Score!$A62,'Ingredients(Full)'!$A$1:$A$140,0),MATCH(Score!F$1,'Ingredients(Full)'!$A$1:$AA$1,0)),"")</f>
        <v/>
      </c>
      <c r="G62" t="str">
        <f>IF(G$1&lt;=$B62,INDEX('Ingredients(Full)'!$A$1:$AA$140,MATCH(Score!$A62,'Ingredients(Full)'!$A$1:$A$140,0),MATCH(Score!G$1,'Ingredients(Full)'!$A$1:$AA$1,0)),"")</f>
        <v/>
      </c>
      <c r="H62" t="str">
        <f>IF(H$1&lt;=$B62,INDEX('Ingredients(Full)'!$A$1:$AA$140,MATCH(Score!$A62,'Ingredients(Full)'!$A$1:$A$140,0),MATCH(Score!H$1,'Ingredients(Full)'!$A$1:$AA$1,0)),"")</f>
        <v/>
      </c>
      <c r="I62" t="str">
        <f>IF(I$1&lt;=$B62,INDEX('Ingredients(Full)'!$A$1:$AA$140,MATCH(Score!$A62,'Ingredients(Full)'!$A$1:$A$140,0),MATCH(Score!I$1,'Ingredients(Full)'!$A$1:$AA$1,0)),"")</f>
        <v/>
      </c>
      <c r="J62" t="str">
        <f>IF(J$1&lt;=$B62,INDEX('Ingredients(Full)'!$A$1:$AA$140,MATCH(Score!$A62,'Ingredients(Full)'!$A$1:$A$140,0),MATCH(Score!J$1,'Ingredients(Full)'!$A$1:$AA$1,0)),"")</f>
        <v/>
      </c>
      <c r="K62" t="str">
        <f>IF(K$1&lt;=$B62,INDEX('Ingredients(Full)'!$A$1:$AA$140,MATCH(Score!$A62,'Ingredients(Full)'!$A$1:$A$140,0),MATCH(Score!K$1,'Ingredients(Full)'!$A$1:$AA$1,0)),"")</f>
        <v/>
      </c>
      <c r="L62" t="str">
        <f>IF(L$1&lt;=$B62,INDEX('Ingredients(Full)'!$A$1:$AA$140,MATCH(Score!$A62,'Ingredients(Full)'!$A$1:$A$140,0),MATCH(Score!L$1,'Ingredients(Full)'!$A$1:$AA$1,0)),"")</f>
        <v/>
      </c>
      <c r="M62" t="str">
        <f>IF(M$1&lt;=$B62,INDEX('Ingredients(Full)'!$A$1:$AA$140,MATCH(Score!$A62,'Ingredients(Full)'!$A$1:$A$140,0),MATCH(Score!M$1,'Ingredients(Full)'!$A$1:$AA$1,0)),"")</f>
        <v/>
      </c>
      <c r="N62" t="str">
        <f>IF(N$1&lt;=$B62,INDEX('Ingredients(Full)'!$A$1:$AA$140,MATCH(Score!$A62,'Ingredients(Full)'!$A$1:$A$140,0),MATCH(Score!N$1,'Ingredients(Full)'!$A$1:$AA$1,0)),"")</f>
        <v/>
      </c>
      <c r="O62" t="str">
        <f>IF(O$1&lt;=$B62,INDEX('Ingredients(Full)'!$A$1:$AA$140,MATCH(Score!$A62,'Ingredients(Full)'!$A$1:$A$140,0),MATCH(Score!O$1,'Ingredients(Full)'!$A$1:$AA$1,0)),"")</f>
        <v/>
      </c>
      <c r="P62">
        <f>IF(VALUE(RIGHT(P$1,LEN(P$1)-1))&lt;=$B62,INDEX('Ingredients(Full)'!$A$1:$AA$140,MATCH(Score!$A62,'Ingredients(Full)'!$A$1:$A$140,0),MATCH(Score!P$1,'Ingredients(Full)'!$A$1:$AA$1,0)),"")</f>
        <v>1</v>
      </c>
      <c r="Q62" t="str">
        <f>IF(VALUE(RIGHT(Q$1,LEN(Q$1)-1))&lt;=$B62,INDEX('Ingredients(Full)'!$A$1:$AA$140,MATCH(Score!$A62,'Ingredients(Full)'!$A$1:$A$140,0),MATCH(Score!Q$1,'Ingredients(Full)'!$A$1:$AA$1,0)),"")</f>
        <v/>
      </c>
      <c r="R62" t="str">
        <f>IF(VALUE(RIGHT(R$1,LEN(R$1)-1))&lt;=$B62,INDEX('Ingredients(Full)'!$A$1:$AA$140,MATCH(Score!$A62,'Ingredients(Full)'!$A$1:$A$140,0),MATCH(Score!R$1,'Ingredients(Full)'!$A$1:$AA$1,0)),"")</f>
        <v/>
      </c>
      <c r="S62" t="str">
        <f>IF(VALUE(RIGHT(S$1,LEN(S$1)-1))&lt;=$B62,INDEX('Ingredients(Full)'!$A$1:$AA$140,MATCH(Score!$A62,'Ingredients(Full)'!$A$1:$A$140,0),MATCH(Score!S$1,'Ingredients(Full)'!$A$1:$AA$1,0)),"")</f>
        <v/>
      </c>
      <c r="T62" t="str">
        <f>IF(VALUE(RIGHT(T$1,LEN(T$1)-1))&lt;=$B62,INDEX('Ingredients(Full)'!$A$1:$AA$140,MATCH(Score!$A62,'Ingredients(Full)'!$A$1:$A$140,0),MATCH(Score!T$1,'Ingredients(Full)'!$A$1:$AA$1,0)),"")</f>
        <v/>
      </c>
      <c r="U62" t="str">
        <f>IF(VALUE(RIGHT(U$1,LEN(U$1)-1))&lt;=$B62,INDEX('Ingredients(Full)'!$A$1:$AA$140,MATCH(Score!$A62,'Ingredients(Full)'!$A$1:$A$140,0),MATCH(Score!U$1,'Ingredients(Full)'!$A$1:$AA$1,0)),"")</f>
        <v/>
      </c>
      <c r="V62" t="str">
        <f>IF(VALUE(RIGHT(V$1,LEN(V$1)-1))&lt;=$B62,INDEX('Ingredients(Full)'!$A$1:$AA$140,MATCH(Score!$A62,'Ingredients(Full)'!$A$1:$A$140,0),MATCH(Score!V$1,'Ingredients(Full)'!$A$1:$AA$1,0)),"")</f>
        <v/>
      </c>
      <c r="W62" t="str">
        <f>IF(VALUE(RIGHT(W$1,LEN(W$1)-1))&lt;=$B62,INDEX('Ingredients(Full)'!$A$1:$AA$140,MATCH(Score!$A62,'Ingredients(Full)'!$A$1:$A$140,0),MATCH(Score!W$1,'Ingredients(Full)'!$A$1:$AA$1,0)),"")</f>
        <v/>
      </c>
      <c r="X62" t="str">
        <f>IF(VALUE(RIGHT(X$1,LEN(X$1)-1))&lt;=$B62,INDEX('Ingredients(Full)'!$A$1:$AA$140,MATCH(Score!$A62,'Ingredients(Full)'!$A$1:$A$140,0),MATCH(Score!X$1,'Ingredients(Full)'!$A$1:$AA$1,0)),"")</f>
        <v/>
      </c>
      <c r="Y62" t="str">
        <f>IF(VALUE(RIGHT(Y$1,LEN(Y$1)-1))&lt;=$B62,INDEX('Ingredients(Full)'!$A$1:$AA$140,MATCH(Score!$A62,'Ingredients(Full)'!$A$1:$A$140,0),MATCH(Score!Y$1,'Ingredients(Full)'!$A$1:$AA$1,0)),"")</f>
        <v/>
      </c>
      <c r="Z62" t="str">
        <f>IF(VALUE(RIGHT(Z$1,LEN(Z$1)-1))&lt;=$B62,INDEX('Ingredients(Full)'!$A$1:$AA$140,MATCH(Score!$A62,'Ingredients(Full)'!$A$1:$A$140,0),MATCH(Score!Z$1,'Ingredients(Full)'!$A$1:$AA$1,0)),"")</f>
        <v/>
      </c>
      <c r="AA62" t="str">
        <f>IF(VALUE(RIGHT(AA$1,LEN(AA$1)-1))&lt;=$B62,INDEX('Ingredients(Full)'!$A$1:$AA$140,MATCH(Score!$A62,'Ingredients(Full)'!$A$1:$A$140,0),MATCH(Score!AA$1,'Ingredients(Full)'!$A$1:$AA$1,0)),"")</f>
        <v/>
      </c>
      <c r="AB62">
        <f>IFERROR(IF(VLOOKUP($D62,Sheet3!$A$1:'Sheet3'!$K$222,MATCH("Challenge",Sheet3!$A$1:'Sheet3'!$K$1,0),FALSE)&gt;=1,IFERROR(IF(VLOOKUP($D62,Sheet3!$A$1:'Sheet3'!$K$222,MATCH("Blue",Sheet3!$A$1:$K$1,0),FALSE)&gt;0,VLOOKUP($D62,Sheet3!$A$1:'Sheet3'!$K$222,MATCH("Blue",Sheet3!$A$1:$K$1,0),FALSE)*3,IF(VLOOKUP($D62,Sheet3!$A$1:'Sheet3'!$K$222,MATCH("Purple",Sheet3!$A$1:$K$1,0),FALSE)&gt;0,VLOOKUP($D62,Sheet3!$A$1:'Sheet3'!$K$222,MATCH("Purple",Sheet3!$A$1:$K$1,0),FALSE)*4,IF(VLOOKUP($D62,Sheet3!$A$1:'Sheet3'!$K$222,MATCH("Green",Sheet3!$A$1:$K$1,0),FALSE)&gt;0,VLOOKUP($D62,Sheet3!$A$1:'Sheet3'!$K$222,MATCH("Green",Sheet3!$A$1:$K$1,0),FALSE)*2,IF(VLOOKUP($D62,Sheet3!$A$1:'Sheet3'!$K$222,MATCH("White",Sheet3!$A$1:$K$1,0),FALSE)&gt;0,VLOOKUP($D62,Sheet3!$A$1:'Sheet3'!$K$222,MATCH("White",Sheet3!$A$1:$K$1,0),FALSE),IF(VLOOKUP($D62,Sheet3!$A$1:'Sheet3'!$K$222,MATCH("Yellow",Sheet3!$A$1:$K$1,0),FALSE)&gt;0,VLOOKUP($D62,Sheet3!$A$1:'Sheet3'!$K$222,MATCH("Yellow",Sheet3!$A$1:$K$1,0),FALSE)*2.5,0))))),0)/VLOOKUP($D62,Sheet3!$A$1:'Sheet3'!$K$222,MATCH("Challenge",Sheet3!$A$1:'Sheet3'!$K$1,0),FALSE),IFERROR(IF(VLOOKUP($D62,Sheet3!$A$1:'Sheet3'!$K$222,MATCH("Blue",Sheet3!$A$1:$K$1,0),FALSE)&gt;0,VLOOKUP($D62,Sheet3!$A$1:'Sheet3'!$K$222,MATCH("Blue",Sheet3!$A$1:$K$1,0),FALSE)*3,IF(VLOOKUP($D62,Sheet3!$A$1:'Sheet3'!$K$222,MATCH("Purple",Sheet3!$A$1:$K$1,0),FALSE)&gt;0,VLOOKUP($D62,Sheet3!$A$1:'Sheet3'!$K$222,MATCH("Purple",Sheet3!$A$1:$K$1,0),FALSE)*4,IF(VLOOKUP($D62,Sheet3!$A$1:'Sheet3'!$K$222,MATCH("Green",Sheet3!$A$1:$K$1,0),FALSE)&gt;0,VLOOKUP($D62,Sheet3!$A$1:'Sheet3'!$K$222,MATCH("Green",Sheet3!$A$1:$K$1,0),FALSE)*2,IF(VLOOKUP($D62,Sheet3!$A$1:'Sheet3'!$K$222,MATCH("White",Sheet3!$A$1:$K$1,0),FALSE)&gt;0,VLOOKUP($D62,Sheet3!$A$1:'Sheet3'!$K$222,MATCH("White",Sheet3!$A$1:$K$1,0),FALSE),IF(VLOOKUP($D62,Sheet3!$A$1:'Sheet3'!$K$222,MATCH("Yellow",Sheet3!$A$1:$K$1,0),FALSE)&gt;0,VLOOKUP($D62,Sheet3!$A$1:'Sheet3'!$K$222,MATCH("Yellow",Sheet3!$A$1:$K$1,0),FALSE)*2.5,0))))),0)),0)+IFERROR(IF(VLOOKUP($E62,Sheet3!$A$1:'Sheet3'!$K$222,MATCH("Challenge",Sheet3!$A$1:'Sheet3'!$K$1,0),FALSE)&gt;=1,IFERROR(IF(VLOOKUP($E62,Sheet3!$A$1:'Sheet3'!$K$222,MATCH("Blue",Sheet3!$A$1:$K$1,0),FALSE)&gt;0,VLOOKUP($E62,Sheet3!$A$1:'Sheet3'!$K$222,MATCH("Blue",Sheet3!$A$1:$K$1,0),FALSE)*3,IF(VLOOKUP($E62,Sheet3!$A$1:'Sheet3'!$K$222,MATCH("Purple",Sheet3!$A$1:$K$1,0),FALSE)&gt;0,VLOOKUP($E62,Sheet3!$A$1:'Sheet3'!$K$222,MATCH("Purple",Sheet3!$A$1:$K$1,0),FALSE)*4,IF(VLOOKUP($E62,Sheet3!$A$1:'Sheet3'!$K$222,MATCH("Green",Sheet3!$A$1:$K$1,0),FALSE)&gt;0,VLOOKUP($E62,Sheet3!$A$1:'Sheet3'!$K$222,MATCH("Green",Sheet3!$A$1:$K$1,0),FALSE)*2,IF(VLOOKUP($E62,Sheet3!$A$1:'Sheet3'!$K$222,MATCH("White",Sheet3!$A$1:$K$1,0),FALSE)&gt;0,VLOOKUP($E62,Sheet3!$A$1:'Sheet3'!$K$222,MATCH("White",Sheet3!$A$1:$K$1,0),FALSE),IF(VLOOKUP($E62,Sheet3!$A$1:'Sheet3'!$K$222,MATCH("Yellow",Sheet3!$A$1:$K$1,0),FALSE)&gt;0,VLOOKUP($E62,Sheet3!$A$1:'Sheet3'!$K$222,MATCH("Yellow",Sheet3!$A$1:$K$1,0),FALSE)*2.5,0))))),0)/VLOOKUP($E62,Sheet3!$A$1:'Sheet3'!$K$222,MATCH("Challenge",Sheet3!$A$1:'Sheet3'!$K$1,0),FALSE),IFERROR(IF(VLOOKUP($E62,Sheet3!$A$1:'Sheet3'!$K$222,MATCH("Blue",Sheet3!$A$1:$K$1,0),FALSE)&gt;0,VLOOKUP($E62,Sheet3!$A$1:'Sheet3'!$K$222,MATCH("Blue",Sheet3!$A$1:$K$1,0),FALSE)*3,IF(VLOOKUP($E62,Sheet3!$A$1:'Sheet3'!$K$222,MATCH("Purple",Sheet3!$A$1:$K$1,0),FALSE)&gt;0,VLOOKUP($E62,Sheet3!$A$1:'Sheet3'!$K$222,MATCH("Purple",Sheet3!$A$1:$K$1,0),FALSE)*4,IF(VLOOKUP($E62,Sheet3!$A$1:'Sheet3'!$K$222,MATCH("Green",Sheet3!$A$1:$K$1,0),FALSE)&gt;0,VLOOKUP($E62,Sheet3!$A$1:'Sheet3'!$K$222,MATCH("Green",Sheet3!$A$1:$K$1,0),FALSE)*2,IF(VLOOKUP($E62,Sheet3!$A$1:'Sheet3'!$K$222,MATCH("White",Sheet3!$A$1:$K$1,0),FALSE)&gt;0,VLOOKUP($E62,Sheet3!$A$1:'Sheet3'!$K$222,MATCH("White",Sheet3!$A$1:$K$1,0),FALSE),IF(VLOOKUP($E62,Sheet3!$A$1:'Sheet3'!$K$222,MATCH("Yellow",Sheet3!$A$1:$K$1,0),FALSE)&gt;0,VLOOKUP($E62,Sheet3!$A$1:'Sheet3'!$K$222,MATCH("Yellow",Sheet3!$A$1:$K$1,0),FALSE)*2.5,0))))),0)),0)</f>
        <v>2</v>
      </c>
      <c r="AC62">
        <f>IFERROR(IF(VLOOKUP($F62,Sheet3!$A$1:'Sheet3'!$K$222,MATCH("Challenge",Sheet3!$A$1:'Sheet3'!$K$1,0),FALSE)&gt;=1,IFERROR(IF(VLOOKUP($F62,Sheet3!$A$1:'Sheet3'!$K$222,MATCH("Blue",Sheet3!$A$1:$K$1,0),FALSE)&gt;0,VLOOKUP($F62,Sheet3!$A$1:'Sheet3'!$K$222,MATCH("Blue",Sheet3!$A$1:$K$1,0),FALSE)*3,IF(VLOOKUP($F62,Sheet3!$A$1:'Sheet3'!$K$222,MATCH("Purple",Sheet3!$A$1:$K$1,0),FALSE)&gt;0,VLOOKUP($F62,Sheet3!$A$1:'Sheet3'!$K$222,MATCH("Purple",Sheet3!$A$1:$K$1,0),FALSE)*4,IF(VLOOKUP($F62,Sheet3!$A$1:'Sheet3'!$K$222,MATCH("Green",Sheet3!$A$1:$K$1,0),FALSE)&gt;0,VLOOKUP($F62,Sheet3!$A$1:'Sheet3'!$K$222,MATCH("Green",Sheet3!$A$1:$K$1,0),FALSE)*2,IF(VLOOKUP($F62,Sheet3!$A$1:'Sheet3'!$K$222,MATCH("White",Sheet3!$A$1:$K$1,0),FALSE)&gt;0,VLOOKUP($F62,Sheet3!$A$1:'Sheet3'!$K$222,MATCH("White",Sheet3!$A$1:$K$1,0),FALSE),IF(VLOOKUP($F62,Sheet3!$A$1:'Sheet3'!$K$222,MATCH("Yellow",Sheet3!$A$1:$K$1,0),FALSE)&gt;0,VLOOKUP($F62,Sheet3!$A$1:'Sheet3'!$K$222,MATCH("Yellow",Sheet3!$A$1:$K$1,0),FALSE)*5,0))))),0)/VLOOKUP($F62,Sheet3!$A$1:'Sheet3'!$K$222,MATCH("Challenge",Sheet3!$A$1:'Sheet3'!$K$1,0),FALSE),IFERROR(IF(VLOOKUP($F62,Sheet3!$A$1:'Sheet3'!$K$222,MATCH("Blue",Sheet3!$A$1:$K$1,0),FALSE)&gt;0,VLOOKUP($F62,Sheet3!$A$1:'Sheet3'!$K$222,MATCH("Blue",Sheet3!$A$1:$K$1,0),FALSE)*3,IF(VLOOKUP($F62,Sheet3!$A$1:'Sheet3'!$K$222,MATCH("Purple",Sheet3!$A$1:$K$1,0),FALSE)&gt;0,VLOOKUP($F62,Sheet3!$A$1:'Sheet3'!$K$222,MATCH("Purple",Sheet3!$A$1:$K$1,0),FALSE)*4,IF(VLOOKUP($F62,Sheet3!$A$1:'Sheet3'!$K$222,MATCH("Green",Sheet3!$A$1:$K$1,0),FALSE)&gt;0,VLOOKUP($F62,Sheet3!$A$1:'Sheet3'!$K$222,MATCH("Green",Sheet3!$A$1:$K$1,0),FALSE)*2,IF(VLOOKUP($F62,Sheet3!$A$1:'Sheet3'!$K$222,MATCH("White",Sheet3!$A$1:$K$1,0),FALSE)&gt;0,VLOOKUP($F62,Sheet3!$A$1:'Sheet3'!$K$222,MATCH("White",Sheet3!$A$1:$K$1,0),FALSE),IF(VLOOKUP($F62,Sheet3!$A$1:'Sheet3'!$K$222,MATCH("Yellow",Sheet3!$A$1:$K$1,0),FALSE)&gt;0,VLOOKUP($F62,Sheet3!$A$1:'Sheet3'!$K$222,MATCH("Yellow",Sheet3!$A$1:$K$1,0),FALSE)*5,0))))),0)),0)+IFERROR(IF(VLOOKUP($G62,Sheet3!$A$1:'Sheet3'!$K$222,MATCH("Challenge",Sheet3!$A$1:'Sheet3'!$K$1,0),FALSE)&gt;=1,IFERROR(IF(VLOOKUP($G62,Sheet3!$A$1:'Sheet3'!$K$222,MATCH("Blue",Sheet3!$A$1:$K$1,0),FALSE)&gt;0,VLOOKUP($G62,Sheet3!$A$1:'Sheet3'!$K$222,MATCH("Blue",Sheet3!$A$1:$K$1,0),FALSE)*3,IF(VLOOKUP($G62,Sheet3!$A$1:'Sheet3'!$K$222,MATCH("Purple",Sheet3!$A$1:$K$1,0),FALSE)&gt;0,VLOOKUP($G62,Sheet3!$A$1:'Sheet3'!$K$222,MATCH("Purple",Sheet3!$A$1:$K$1,0),FALSE)*4,IF(VLOOKUP($G62,Sheet3!$A$1:'Sheet3'!$K$222,MATCH("Green",Sheet3!$A$1:$K$1,0),FALSE)&gt;0,VLOOKUP($G62,Sheet3!$A$1:'Sheet3'!$K$222,MATCH("Green",Sheet3!$A$1:$K$1,0),FALSE)*2,IF(VLOOKUP($G62,Sheet3!$A$1:'Sheet3'!$K$222,MATCH("White",Sheet3!$A$1:$K$1,0),FALSE)&gt;0,VLOOKUP($G62,Sheet3!$A$1:'Sheet3'!$K$222,MATCH("White",Sheet3!$A$1:$K$1,0),FALSE),IF(VLOOKUP($G62,Sheet3!$A$1:'Sheet3'!$K$222,MATCH("Yellow",Sheet3!$A$1:$K$1,0),FALSE)&gt;0,VLOOKUP($G62,Sheet3!$A$1:'Sheet3'!$K$222,MATCH("Yellow",Sheet3!$A$1:$K$1,0),FALSE)*5,0))))),0)/VLOOKUP($G62,Sheet3!$A$1:'Sheet3'!$K$222,MATCH("Challenge",Sheet3!$A$1:'Sheet3'!$K$1,0),FALSE),IFERROR(IF(VLOOKUP($G62,Sheet3!$A$1:'Sheet3'!$K$222,MATCH("Blue",Sheet3!$A$1:$K$1,0),FALSE)&gt;0,VLOOKUP($G62,Sheet3!$A$1:'Sheet3'!$K$222,MATCH("Blue",Sheet3!$A$1:$K$1,0),FALSE)*3,IF(VLOOKUP($G62,Sheet3!$A$1:'Sheet3'!$K$222,MATCH("Purple",Sheet3!$A$1:$K$1,0),FALSE)&gt;0,VLOOKUP($G62,Sheet3!$A$1:'Sheet3'!$K$222,MATCH("Purple",Sheet3!$A$1:$K$1,0),FALSE)*4,IF(VLOOKUP($G62,Sheet3!$A$1:'Sheet3'!$K$222,MATCH("Green",Sheet3!$A$1:$K$1,0),FALSE)&gt;0,VLOOKUP($G62,Sheet3!$A$1:'Sheet3'!$K$222,MATCH("Green",Sheet3!$A$1:$K$1,0),FALSE)*2,IF(VLOOKUP($G62,Sheet3!$A$1:'Sheet3'!$K$222,MATCH("White",Sheet3!$A$1:$K$1,0),FALSE)&gt;0,VLOOKUP($G62,Sheet3!$A$1:'Sheet3'!$K$222,MATCH("White",Sheet3!$A$1:$K$1,0),FALSE),IF(VLOOKUP($G62,Sheet3!$A$1:'Sheet3'!$K$222,MATCH("Yellow",Sheet3!$A$1:$K$1,0),FALSE)&gt;0,VLOOKUP($G62,Sheet3!$A$1:'Sheet3'!$K$222,MATCH("Yellow",Sheet3!$A$1:$K$1,0),FALSE)*5,0))))),0)),0)</f>
        <v>0</v>
      </c>
      <c r="AD62">
        <f>IFERROR(IF(VLOOKUP($H62,Sheet3!$A$1:'Sheet3'!$K$222,MATCH("Challenge",Sheet3!$A$1:'Sheet3'!$K$1,0),FALSE)&gt;=1,IFERROR(IF(VLOOKUP($H62,Sheet3!$A$1:'Sheet3'!$K$222,MATCH("Blue",Sheet3!$A$1:$K$1,0),FALSE)&gt;0,VLOOKUP($H62,Sheet3!$A$1:'Sheet3'!$K$222,MATCH("Blue",Sheet3!$A$1:$K$1,0),FALSE)*3,IF(VLOOKUP($H62,Sheet3!$A$1:'Sheet3'!$K$222,MATCH("Purple",Sheet3!$A$1:$K$1,0),FALSE)&gt;0,VLOOKUP($H62,Sheet3!$A$1:'Sheet3'!$K$222,MATCH("Purple",Sheet3!$A$1:$K$1,0),FALSE)*4,IF(VLOOKUP($H62,Sheet3!$A$1:'Sheet3'!$K$222,MATCH("Green",Sheet3!$A$1:$K$1,0),FALSE)&gt;0,VLOOKUP($H62,Sheet3!$A$1:'Sheet3'!$K$222,MATCH("Green",Sheet3!$A$1:$K$1,0),FALSE)*2,IF(VLOOKUP($H62,Sheet3!$A$1:'Sheet3'!$K$222,MATCH("White",Sheet3!$A$1:$K$1,0),FALSE)&gt;0,VLOOKUP($H62,Sheet3!$A$1:'Sheet3'!$K$222,MATCH("White",Sheet3!$A$1:$K$1,0),FALSE),IF(VLOOKUP($H62,Sheet3!$A$1:'Sheet3'!$K$222,MATCH("Yellow",Sheet3!$A$1:$K$1,0),FALSE)&gt;0,VLOOKUP($H62,Sheet3!$A$1:'Sheet3'!$K$222,MATCH("Yellow",Sheet3!$A$1:$K$1,0),FALSE)*5,0))))),0)/VLOOKUP($H62,Sheet3!$A$1:'Sheet3'!$K$222,MATCH("Challenge",Sheet3!$A$1:'Sheet3'!$K$1,0),FALSE),IFERROR(IF(VLOOKUP($H62,Sheet3!$A$1:'Sheet3'!$K$222,MATCH("Blue",Sheet3!$A$1:$K$1,0),FALSE)&gt;0,VLOOKUP($H62,Sheet3!$A$1:'Sheet3'!$K$222,MATCH("Blue",Sheet3!$A$1:$K$1,0),FALSE)*3,IF(VLOOKUP($H62,Sheet3!$A$1:'Sheet3'!$K$222,MATCH("Purple",Sheet3!$A$1:$K$1,0),FALSE)&gt;0,VLOOKUP($H62,Sheet3!$A$1:'Sheet3'!$K$222,MATCH("Purple",Sheet3!$A$1:$K$1,0),FALSE)*4,IF(VLOOKUP($H62,Sheet3!$A$1:'Sheet3'!$K$222,MATCH("Green",Sheet3!$A$1:$K$1,0),FALSE)&gt;0,VLOOKUP($H62,Sheet3!$A$1:'Sheet3'!$K$222,MATCH("Green",Sheet3!$A$1:$K$1,0),FALSE)*2,IF(VLOOKUP($H62,Sheet3!$A$1:'Sheet3'!$K$222,MATCH("White",Sheet3!$A$1:$K$1,0),FALSE)&gt;0,VLOOKUP($H62,Sheet3!$A$1:'Sheet3'!$K$222,MATCH("White",Sheet3!$A$1:$K$1,0),FALSE),IF(VLOOKUP($H62,Sheet3!$A$1:'Sheet3'!$K$222,MATCH("Yellow",Sheet3!$A$1:$K$1,0),FALSE)&gt;0,VLOOKUP($H62,Sheet3!$A$1:'Sheet3'!$K$222,MATCH("Yellow",Sheet3!$A$1:$K$1,0),FALSE)*5,0))))),0)),0)+IFERROR(IF(VLOOKUP($I62,Sheet3!$A$1:'Sheet3'!$K$222,MATCH("Challenge",Sheet3!$A$1:'Sheet3'!$K$1,0),FALSE)&gt;=1,IFERROR(IF(VLOOKUP($I62,Sheet3!$A$1:'Sheet3'!$K$222,MATCH("Blue",Sheet3!$A$1:$K$1,0),FALSE)&gt;0,VLOOKUP($I62,Sheet3!$A$1:'Sheet3'!$K$222,MATCH("Blue",Sheet3!$A$1:$K$1,0),FALSE)*3,IF(VLOOKUP($I62,Sheet3!$A$1:'Sheet3'!$K$222,MATCH("Purple",Sheet3!$A$1:$K$1,0),FALSE)&gt;0,VLOOKUP($I62,Sheet3!$A$1:'Sheet3'!$K$222,MATCH("Purple",Sheet3!$A$1:$K$1,0),FALSE)*4,IF(VLOOKUP($I62,Sheet3!$A$1:'Sheet3'!$K$222,MATCH("Green",Sheet3!$A$1:$K$1,0),FALSE)&gt;0,VLOOKUP($I62,Sheet3!$A$1:'Sheet3'!$K$222,MATCH("Green",Sheet3!$A$1:$K$1,0),FALSE)*2,IF(VLOOKUP($I62,Sheet3!$A$1:'Sheet3'!$K$222,MATCH("White",Sheet3!$A$1:$K$1,0),FALSE)&gt;0,VLOOKUP($I62,Sheet3!$A$1:'Sheet3'!$K$222,MATCH("White",Sheet3!$A$1:$K$1,0),FALSE),IF(VLOOKUP($I62,Sheet3!$A$1:'Sheet3'!$K$222,MATCH("Yellow",Sheet3!$A$1:$K$1,0),FALSE)&gt;0,VLOOKUP($I62,Sheet3!$A$1:'Sheet3'!$K$222,MATCH("Yellow",Sheet3!$A$1:$K$1,0),FALSE)*5,0))))),0)/VLOOKUP($I62,Sheet3!$A$1:'Sheet3'!$K$222,MATCH("Challenge",Sheet3!$A$1:'Sheet3'!$K$1,0),FALSE),IFERROR(IF(VLOOKUP($I62,Sheet3!$A$1:'Sheet3'!$K$222,MATCH("Blue",Sheet3!$A$1:$K$1,0),FALSE)&gt;0,VLOOKUP($I62,Sheet3!$A$1:'Sheet3'!$K$222,MATCH("Blue",Sheet3!$A$1:$K$1,0),FALSE)*3,IF(VLOOKUP($I62,Sheet3!$A$1:'Sheet3'!$K$222,MATCH("Purple",Sheet3!$A$1:$K$1,0),FALSE)&gt;0,VLOOKUP($I62,Sheet3!$A$1:'Sheet3'!$K$222,MATCH("Purple",Sheet3!$A$1:$K$1,0),FALSE)*4,IF(VLOOKUP($I62,Sheet3!$A$1:'Sheet3'!$K$222,MATCH("Green",Sheet3!$A$1:$K$1,0),FALSE)&gt;0,VLOOKUP($I62,Sheet3!$A$1:'Sheet3'!$K$222,MATCH("Green",Sheet3!$A$1:$K$1,0),FALSE)*2,IF(VLOOKUP($I62,Sheet3!$A$1:'Sheet3'!$K$222,MATCH("White",Sheet3!$A$1:$K$1,0),FALSE)&gt;0,VLOOKUP($I62,Sheet3!$A$1:'Sheet3'!$K$222,MATCH("White",Sheet3!$A$1:$K$1,0),FALSE),IF(VLOOKUP($I62,Sheet3!$A$1:'Sheet3'!$K$222,MATCH("Yellow",Sheet3!$A$1:$K$1,0),FALSE)&gt;0,VLOOKUP($I62,Sheet3!$A$1:'Sheet3'!$K$222,MATCH("Yellow",Sheet3!$A$1:$K$1,0),FALSE)*5,0))))),0)),0)</f>
        <v>0</v>
      </c>
      <c r="AE62">
        <f>IFERROR(IF(VLOOKUP($J62,Sheet3!$A$1:'Sheet3'!$K$222,MATCH("Challenge",Sheet3!$A$1:'Sheet3'!$K$1,0),FALSE)&gt;=1,IFERROR(IF(VLOOKUP($J62,Sheet3!$A$1:'Sheet3'!$K$222,MATCH("Blue",Sheet3!$A$1:$K$1,0),FALSE)&gt;0,VLOOKUP($J62,Sheet3!$A$1:'Sheet3'!$K$222,MATCH("Blue",Sheet3!$A$1:$K$1,0),FALSE)*3,IF(VLOOKUP($J62,Sheet3!$A$1:'Sheet3'!$K$222,MATCH("Purple",Sheet3!$A$1:$K$1,0),FALSE)&gt;0,VLOOKUP($J62,Sheet3!$A$1:'Sheet3'!$K$222,MATCH("Purple",Sheet3!$A$1:$K$1,0),FALSE)*4,IF(VLOOKUP($J62,Sheet3!$A$1:'Sheet3'!$K$222,MATCH("Green",Sheet3!$A$1:$K$1,0),FALSE)&gt;0,VLOOKUP($J62,Sheet3!$A$1:'Sheet3'!$K$222,MATCH("Green",Sheet3!$A$1:$K$1,0),FALSE)*2,IF(VLOOKUP($J62,Sheet3!$A$1:'Sheet3'!$K$222,MATCH("White",Sheet3!$A$1:$K$1,0),FALSE)&gt;0,VLOOKUP($J62,Sheet3!$A$1:'Sheet3'!$K$222,MATCH("White",Sheet3!$A$1:$K$1,0),FALSE),IF(VLOOKUP($J62,Sheet3!$A$1:'Sheet3'!$K$222,MATCH("Yellow",Sheet3!$A$1:$K$1,0),FALSE)&gt;0,VLOOKUP($J62,Sheet3!$A$1:'Sheet3'!$K$222,MATCH("Yellow",Sheet3!$A$1:$K$1,0),FALSE)*5,0))))),0)/VLOOKUP($J62,Sheet3!$A$1:'Sheet3'!$K$222,MATCH("Challenge",Sheet3!$A$1:'Sheet3'!$K$1,0),FALSE),IFERROR(IF(VLOOKUP($J62,Sheet3!$A$1:'Sheet3'!$K$222,MATCH("Blue",Sheet3!$A$1:$K$1,0),FALSE)&gt;0,VLOOKUP($J62,Sheet3!$A$1:'Sheet3'!$K$222,MATCH("Blue",Sheet3!$A$1:$K$1,0),FALSE)*3,IF(VLOOKUP($J62,Sheet3!$A$1:'Sheet3'!$K$222,MATCH("Purple",Sheet3!$A$1:$K$1,0),FALSE)&gt;0,VLOOKUP($J62,Sheet3!$A$1:'Sheet3'!$K$222,MATCH("Purple",Sheet3!$A$1:$K$1,0),FALSE)*4,IF(VLOOKUP($J62,Sheet3!$A$1:'Sheet3'!$K$222,MATCH("Green",Sheet3!$A$1:$K$1,0),FALSE)&gt;0,VLOOKUP($J62,Sheet3!$A$1:'Sheet3'!$K$222,MATCH("Green",Sheet3!$A$1:$K$1,0),FALSE)*2,IF(VLOOKUP($J62,Sheet3!$A$1:'Sheet3'!$K$222,MATCH("White",Sheet3!$A$1:$K$1,0),FALSE)&gt;0,VLOOKUP($J62,Sheet3!$A$1:'Sheet3'!$K$222,MATCH("White",Sheet3!$A$1:$K$1,0),FALSE),IF(VLOOKUP($J62,Sheet3!$A$1:'Sheet3'!$K$222,MATCH("Yellow",Sheet3!$A$1:$K$1,0),FALSE)&gt;0,VLOOKUP($J62,Sheet3!$A$1:'Sheet3'!$K$222,MATCH("Yellow",Sheet3!$A$1:$K$1,0),FALSE)*5,0))))),0)),0)+IFERROR(IF(VLOOKUP($K62,Sheet3!$A$1:'Sheet3'!$K$222,MATCH("Challenge",Sheet3!$A$1:'Sheet3'!$K$1,0),FALSE)&gt;=1,IFERROR(IF(VLOOKUP($K62,Sheet3!$A$1:'Sheet3'!$K$222,MATCH("Blue",Sheet3!$A$1:$K$1,0),FALSE)&gt;0,VLOOKUP($K62,Sheet3!$A$1:'Sheet3'!$K$222,MATCH("Blue",Sheet3!$A$1:$K$1,0),FALSE)*3,IF(VLOOKUP($K62,Sheet3!$A$1:'Sheet3'!$K$222,MATCH("Purple",Sheet3!$A$1:$K$1,0),FALSE)&gt;0,VLOOKUP($K62,Sheet3!$A$1:'Sheet3'!$K$222,MATCH("Purple",Sheet3!$A$1:$K$1,0),FALSE)*4,IF(VLOOKUP($K62,Sheet3!$A$1:'Sheet3'!$K$222,MATCH("Green",Sheet3!$A$1:$K$1,0),FALSE)&gt;0,VLOOKUP($K62,Sheet3!$A$1:'Sheet3'!$K$222,MATCH("Green",Sheet3!$A$1:$K$1,0),FALSE)*2,IF(VLOOKUP($K62,Sheet3!$A$1:'Sheet3'!$K$222,MATCH("White",Sheet3!$A$1:$K$1,0),FALSE)&gt;0,VLOOKUP($K62,Sheet3!$A$1:'Sheet3'!$K$222,MATCH("White",Sheet3!$A$1:$K$1,0),FALSE),IF(VLOOKUP($K62,Sheet3!$A$1:'Sheet3'!$K$222,MATCH("Yellow",Sheet3!$A$1:$K$1,0),FALSE)&gt;0,VLOOKUP($K62,Sheet3!$A$1:'Sheet3'!$K$222,MATCH("Yellow",Sheet3!$A$1:$K$1,0),FALSE)*5,0))))),0)/VLOOKUP($K62,Sheet3!$A$1:'Sheet3'!$K$222,MATCH("Challenge",Sheet3!$A$1:'Sheet3'!$K$1,0),FALSE),IFERROR(IF(VLOOKUP($K62,Sheet3!$A$1:'Sheet3'!$K$222,MATCH("Blue",Sheet3!$A$1:$K$1,0),FALSE)&gt;0,VLOOKUP($K62,Sheet3!$A$1:'Sheet3'!$K$222,MATCH("Blue",Sheet3!$A$1:$K$1,0),FALSE)*3,IF(VLOOKUP($K62,Sheet3!$A$1:'Sheet3'!$K$222,MATCH("Purple",Sheet3!$A$1:$K$1,0),FALSE)&gt;0,VLOOKUP($K62,Sheet3!$A$1:'Sheet3'!$K$222,MATCH("Purple",Sheet3!$A$1:$K$1,0),FALSE)*4,IF(VLOOKUP($K62,Sheet3!$A$1:'Sheet3'!$K$222,MATCH("Green",Sheet3!$A$1:$K$1,0),FALSE)&gt;0,VLOOKUP($K62,Sheet3!$A$1:'Sheet3'!$K$222,MATCH("Green",Sheet3!$A$1:$K$1,0),FALSE)*2,IF(VLOOKUP($K62,Sheet3!$A$1:'Sheet3'!$K$222,MATCH("White",Sheet3!$A$1:$K$1,0),FALSE)&gt;0,VLOOKUP($K62,Sheet3!$A$1:'Sheet3'!$K$222,MATCH("White",Sheet3!$A$1:$K$1,0),FALSE),IF(VLOOKUP($K62,Sheet3!$A$1:'Sheet3'!$K$222,MATCH("Yellow",Sheet3!$A$1:$K$1,0),FALSE)&gt;0,VLOOKUP($K62,Sheet3!$A$1:'Sheet3'!$K$222,MATCH("Yellow",Sheet3!$A$1:$K$1,0),FALSE)*5,0))))),0)),0)</f>
        <v>0</v>
      </c>
      <c r="AF62">
        <f>IFERROR(IF(VLOOKUP($L62,Sheet3!$A$1:'Sheet3'!$K$222,MATCH("Challenge",Sheet3!$A$1:'Sheet3'!$K$1,0),FALSE)&gt;=1,IFERROR(IF(VLOOKUP($L62,Sheet3!$A$1:'Sheet3'!$K$222,MATCH("Blue",Sheet3!$A$1:$K$1,0),FALSE)&gt;0,VLOOKUP($L62,Sheet3!$A$1:'Sheet3'!$K$222,MATCH("Blue",Sheet3!$A$1:$K$1,0),FALSE)*3,IF(VLOOKUP($L62,Sheet3!$A$1:'Sheet3'!$K$222,MATCH("Purple",Sheet3!$A$1:$K$1,0),FALSE)&gt;0,VLOOKUP($L62,Sheet3!$A$1:'Sheet3'!$K$222,MATCH("Purple",Sheet3!$A$1:$K$1,0),FALSE)*4,IF(VLOOKUP($L62,Sheet3!$A$1:'Sheet3'!$K$222,MATCH("Green",Sheet3!$A$1:$K$1,0),FALSE)&gt;0,VLOOKUP($L62,Sheet3!$A$1:'Sheet3'!$K$222,MATCH("Green",Sheet3!$A$1:$K$1,0),FALSE)*2,IF(VLOOKUP($L62,Sheet3!$A$1:'Sheet3'!$K$222,MATCH("White",Sheet3!$A$1:$K$1,0),FALSE)&gt;0,VLOOKUP($L62,Sheet3!$A$1:'Sheet3'!$K$222,MATCH("White",Sheet3!$A$1:$K$1,0),FALSE),IF(VLOOKUP($L62,Sheet3!$A$1:'Sheet3'!$K$222,MATCH("Yellow",Sheet3!$A$1:$K$1,0),FALSE)&gt;0,VLOOKUP($L62,Sheet3!$A$1:'Sheet3'!$K$222,MATCH("Yellow",Sheet3!$A$1:$K$1,0),FALSE)*5,0))))),0)/VLOOKUP($L62,Sheet3!$A$1:'Sheet3'!$K$222,MATCH("Challenge",Sheet3!$A$1:'Sheet3'!$K$1,0),FALSE),IFERROR(IF(VLOOKUP($L62,Sheet3!$A$1:'Sheet3'!$K$222,MATCH("Blue",Sheet3!$A$1:$K$1,0),FALSE)&gt;0,VLOOKUP($L62,Sheet3!$A$1:'Sheet3'!$K$222,MATCH("Blue",Sheet3!$A$1:$K$1,0),FALSE)*3,IF(VLOOKUP($L62,Sheet3!$A$1:'Sheet3'!$K$222,MATCH("Purple",Sheet3!$A$1:$K$1,0),FALSE)&gt;0,VLOOKUP($L62,Sheet3!$A$1:'Sheet3'!$K$222,MATCH("Purple",Sheet3!$A$1:$K$1,0),FALSE)*4,IF(VLOOKUP($L62,Sheet3!$A$1:'Sheet3'!$K$222,MATCH("Green",Sheet3!$A$1:$K$1,0),FALSE)&gt;0,VLOOKUP($L62,Sheet3!$A$1:'Sheet3'!$K$222,MATCH("Green",Sheet3!$A$1:$K$1,0),FALSE)*2,IF(VLOOKUP($L62,Sheet3!$A$1:'Sheet3'!$K$222,MATCH("White",Sheet3!$A$1:$K$1,0),FALSE)&gt;0,VLOOKUP($L62,Sheet3!$A$1:'Sheet3'!$K$222,MATCH("White",Sheet3!$A$1:$K$1,0),FALSE),IF(VLOOKUP($L62,Sheet3!$A$1:'Sheet3'!$K$222,MATCH("Yellow",Sheet3!$A$1:$K$1,0),FALSE)&gt;0,VLOOKUP($L62,Sheet3!$A$1:'Sheet3'!$K$222,MATCH("Yellow",Sheet3!$A$1:$K$1,0),FALSE)*5,0))))),0)),0)+IFERROR(IF(VLOOKUP($M62,Sheet3!$A$1:'Sheet3'!$K$222,MATCH("Challenge",Sheet3!$A$1:'Sheet3'!$K$1,0),FALSE)&gt;=1,IFERROR(IF(VLOOKUP($M62,Sheet3!$A$1:'Sheet3'!$K$222,MATCH("Blue",Sheet3!$A$1:$K$1,0),FALSE)&gt;0,VLOOKUP($M62,Sheet3!$A$1:'Sheet3'!$K$222,MATCH("Blue",Sheet3!$A$1:$K$1,0),FALSE)*3,IF(VLOOKUP($M62,Sheet3!$A$1:'Sheet3'!$K$222,MATCH("Purple",Sheet3!$A$1:$K$1,0),FALSE)&gt;0,VLOOKUP($M62,Sheet3!$A$1:'Sheet3'!$K$222,MATCH("Purple",Sheet3!$A$1:$K$1,0),FALSE)*4,IF(VLOOKUP($M62,Sheet3!$A$1:'Sheet3'!$K$222,MATCH("Green",Sheet3!$A$1:$K$1,0),FALSE)&gt;0,VLOOKUP($M62,Sheet3!$A$1:'Sheet3'!$K$222,MATCH("Green",Sheet3!$A$1:$K$1,0),FALSE)*2,IF(VLOOKUP($M62,Sheet3!$A$1:'Sheet3'!$K$222,MATCH("White",Sheet3!$A$1:$K$1,0),FALSE)&gt;0,VLOOKUP($M62,Sheet3!$A$1:'Sheet3'!$K$222,MATCH("White",Sheet3!$A$1:$K$1,0),FALSE),IF(VLOOKUP($M62,Sheet3!$A$1:'Sheet3'!$K$222,MATCH("Yellow",Sheet3!$A$1:$K$1,0),FALSE)&gt;0,VLOOKUP($M62,Sheet3!$A$1:'Sheet3'!$K$222,MATCH("Yellow",Sheet3!$A$1:$K$1,0),FALSE)*5,0))))),0)/VLOOKUP($M62,Sheet3!$A$1:'Sheet3'!$K$222,MATCH("Challenge",Sheet3!$A$1:'Sheet3'!$K$1,0),FALSE),IFERROR(IF(VLOOKUP($M62,Sheet3!$A$1:'Sheet3'!$K$222,MATCH("Blue",Sheet3!$A$1:$K$1,0),FALSE)&gt;0,VLOOKUP($M62,Sheet3!$A$1:'Sheet3'!$K$222,MATCH("Blue",Sheet3!$A$1:$K$1,0),FALSE)*3,IF(VLOOKUP($M62,Sheet3!$A$1:'Sheet3'!$K$222,MATCH("Purple",Sheet3!$A$1:$K$1,0),FALSE)&gt;0,VLOOKUP($M62,Sheet3!$A$1:'Sheet3'!$K$222,MATCH("Purple",Sheet3!$A$1:$K$1,0),FALSE)*4,IF(VLOOKUP($M62,Sheet3!$A$1:'Sheet3'!$K$222,MATCH("Green",Sheet3!$A$1:$K$1,0),FALSE)&gt;0,VLOOKUP($M62,Sheet3!$A$1:'Sheet3'!$K$222,MATCH("Green",Sheet3!$A$1:$K$1,0),FALSE)*2,IF(VLOOKUP($M62,Sheet3!$A$1:'Sheet3'!$K$222,MATCH("White",Sheet3!$A$1:$K$1,0),FALSE)&gt;0,VLOOKUP($M62,Sheet3!$A$1:'Sheet3'!$K$222,MATCH("White",Sheet3!$A$1:$K$1,0),FALSE),IF(VLOOKUP($M62,Sheet3!$A$1:'Sheet3'!$K$222,MATCH("Yellow",Sheet3!$A$1:$K$1,0),FALSE)&gt;0,VLOOKUP($M62,Sheet3!$A$1:'Sheet3'!$K$222,MATCH("Yellow",Sheet3!$A$1:$K$1,0),FALSE)*5,0))))),0)),0)</f>
        <v>0</v>
      </c>
      <c r="AG62">
        <f>IFERROR(IF(VLOOKUP($N62,Sheet3!$A$1:'Sheet3'!$K$222,MATCH("Challenge",Sheet3!$A$1:'Sheet3'!$K$1,0),FALSE)&gt;=1,IFERROR(IF(VLOOKUP($N62,Sheet3!$A$1:'Sheet3'!$K$222,MATCH("Blue",Sheet3!$A$1:$K$1,0),FALSE)&gt;0,VLOOKUP($N62,Sheet3!$A$1:'Sheet3'!$K$222,MATCH("Blue",Sheet3!$A$1:$K$1,0),FALSE)*3,IF(VLOOKUP($N62,Sheet3!$A$1:'Sheet3'!$K$222,MATCH("Purple",Sheet3!$A$1:$K$1,0),FALSE)&gt;0,VLOOKUP($N62,Sheet3!$A$1:'Sheet3'!$K$222,MATCH("Purple",Sheet3!$A$1:$K$1,0),FALSE)*4,IF(VLOOKUP($N62,Sheet3!$A$1:'Sheet3'!$K$222,MATCH("Green",Sheet3!$A$1:$K$1,0),FALSE)&gt;0,VLOOKUP($N62,Sheet3!$A$1:'Sheet3'!$K$222,MATCH("Green",Sheet3!$A$1:$K$1,0),FALSE)*2,IF(VLOOKUP($N62,Sheet3!$A$1:'Sheet3'!$K$222,MATCH("White",Sheet3!$A$1:$K$1,0),FALSE)&gt;0,VLOOKUP($N62,Sheet3!$A$1:'Sheet3'!$K$222,MATCH("White",Sheet3!$A$1:$K$1,0),FALSE),IF(VLOOKUP($N62,Sheet3!$A$1:'Sheet3'!$K$222,MATCH("Yellow",Sheet3!$A$1:$K$1,0),FALSE)&gt;0,VLOOKUP($N62,Sheet3!$A$1:'Sheet3'!$K$222,MATCH("Yellow",Sheet3!$A$1:$K$1,0),FALSE)*5,0))))),0)/VLOOKUP($N62,Sheet3!$A$1:'Sheet3'!$K$222,MATCH("Challenge",Sheet3!$A$1:'Sheet3'!$K$1,0),FALSE),IFERROR(IF(VLOOKUP($N62,Sheet3!$A$1:'Sheet3'!$K$222,MATCH("Blue",Sheet3!$A$1:$K$1,0),FALSE)&gt;0,VLOOKUP($N62,Sheet3!$A$1:'Sheet3'!$K$222,MATCH("Blue",Sheet3!$A$1:$K$1,0),FALSE)*3,IF(VLOOKUP($N62,Sheet3!$A$1:'Sheet3'!$K$222,MATCH("Purple",Sheet3!$A$1:$K$1,0),FALSE)&gt;0,VLOOKUP($N62,Sheet3!$A$1:'Sheet3'!$K$222,MATCH("Purple",Sheet3!$A$1:$K$1,0),FALSE)*4,IF(VLOOKUP($N62,Sheet3!$A$1:'Sheet3'!$K$222,MATCH("Green",Sheet3!$A$1:$K$1,0),FALSE)&gt;0,VLOOKUP($N62,Sheet3!$A$1:'Sheet3'!$K$222,MATCH("Green",Sheet3!$A$1:$K$1,0),FALSE)*2,IF(VLOOKUP($N62,Sheet3!$A$1:'Sheet3'!$K$222,MATCH("White",Sheet3!$A$1:$K$1,0),FALSE)&gt;0,VLOOKUP($N62,Sheet3!$A$1:'Sheet3'!$K$222,MATCH("White",Sheet3!$A$1:$K$1,0),FALSE),IF(VLOOKUP($N62,Sheet3!$A$1:'Sheet3'!$K$222,MATCH("Yellow",Sheet3!$A$1:$K$1,0),FALSE)&gt;0,VLOOKUP($N62,Sheet3!$A$1:'Sheet3'!$K$222,MATCH("Yellow",Sheet3!$A$1:$K$1,0),FALSE)*5,0))))),0)),0)+IFERROR(IF(VLOOKUP($O62,Sheet3!$A$1:'Sheet3'!$K$222,MATCH("Challenge",Sheet3!$A$1:'Sheet3'!$K$1,0),FALSE)&gt;=1,IFERROR(IF(VLOOKUP($O62,Sheet3!$A$1:'Sheet3'!$K$222,MATCH("Blue",Sheet3!$A$1:$K$1,0),FALSE)&gt;0,VLOOKUP($O62,Sheet3!$A$1:'Sheet3'!$K$222,MATCH("Blue",Sheet3!$A$1:$K$1,0),FALSE)*3,IF(VLOOKUP($O62,Sheet3!$A$1:'Sheet3'!$K$222,MATCH("Purple",Sheet3!$A$1:$K$1,0),FALSE)&gt;0,VLOOKUP($O62,Sheet3!$A$1:'Sheet3'!$K$222,MATCH("Purple",Sheet3!$A$1:$K$1,0),FALSE)*4,IF(VLOOKUP($O62,Sheet3!$A$1:'Sheet3'!$K$222,MATCH("Green",Sheet3!$A$1:$K$1,0),FALSE)&gt;0,VLOOKUP($O62,Sheet3!$A$1:'Sheet3'!$K$222,MATCH("Green",Sheet3!$A$1:$K$1,0),FALSE)*2,IF(VLOOKUP($O62,Sheet3!$A$1:'Sheet3'!$K$222,MATCH("White",Sheet3!$A$1:$K$1,0),FALSE)&gt;0,VLOOKUP($O62,Sheet3!$A$1:'Sheet3'!$K$222,MATCH("White",Sheet3!$A$1:$K$1,0),FALSE),IF(VLOOKUP($O62,Sheet3!$A$1:'Sheet3'!$K$222,MATCH("Yellow",Sheet3!$A$1:$K$1,0),FALSE)&gt;0,VLOOKUP($O62,Sheet3!$A$1:'Sheet3'!$K$222,MATCH("Yellow",Sheet3!$A$1:$K$1,0),FALSE)*5,0))))),0)/VLOOKUP($O62,Sheet3!$A$1:'Sheet3'!$K$222,MATCH("Challenge",Sheet3!$A$1:'Sheet3'!$K$1,0),FALSE),IFERROR(IF(VLOOKUP($O62,Sheet3!$A$1:'Sheet3'!$K$222,MATCH("Blue",Sheet3!$A$1:$K$1,0),FALSE)&gt;0,VLOOKUP($O62,Sheet3!$A$1:'Sheet3'!$K$222,MATCH("Blue",Sheet3!$A$1:$K$1,0),FALSE)*3,IF(VLOOKUP($O62,Sheet3!$A$1:'Sheet3'!$K$222,MATCH("Purple",Sheet3!$A$1:$K$1,0),FALSE)&gt;0,VLOOKUP($O62,Sheet3!$A$1:'Sheet3'!$K$222,MATCH("Purple",Sheet3!$A$1:$K$1,0),FALSE)*4,IF(VLOOKUP($O62,Sheet3!$A$1:'Sheet3'!$K$222,MATCH("Green",Sheet3!$A$1:$K$1,0),FALSE)&gt;0,VLOOKUP($O62,Sheet3!$A$1:'Sheet3'!$K$222,MATCH("Green",Sheet3!$A$1:$K$1,0),FALSE)*2,IF(VLOOKUP($O62,Sheet3!$A$1:'Sheet3'!$K$222,MATCH("White",Sheet3!$A$1:$K$1,0),FALSE)&gt;0,VLOOKUP($O62,Sheet3!$A$1:'Sheet3'!$K$222,MATCH("White",Sheet3!$A$1:$K$1,0),FALSE),IF(VLOOKUP($O62,Sheet3!$A$1:'Sheet3'!$K$222,MATCH("Yellow",Sheet3!$A$1:$K$1,0),FALSE)&gt;0,VLOOKUP($O62,Sheet3!$A$1:'Sheet3'!$K$222,MATCH("Yellow",Sheet3!$A$1:$K$1,0),FALSE)*5,0))))),0)),0)</f>
        <v>0</v>
      </c>
      <c r="AH62">
        <f>VLOOKUP($D62,Sheet3!$A$1:'Sheet3'!$K$222,4,FALSE)</f>
        <v>0</v>
      </c>
      <c r="AI62">
        <f>VLOOKUP($D62,Sheet3!$A$1:'Sheet3'!$K$222,5,FALSE)</f>
        <v>0</v>
      </c>
    </row>
    <row r="63" spans="1:35" x14ac:dyDescent="0.25">
      <c r="A63" t="s">
        <v>106</v>
      </c>
      <c r="B63">
        <f>INDEX('Ingredients(Full)'!$A$1:$AA$180,MATCH(Score!$A63,'Ingredients(Full)'!$A$1:$A$180,0),MATCH(Score!B$1,'Ingredients(Full)'!$A$1:$AA$1,0))</f>
        <v>3</v>
      </c>
      <c r="C63">
        <f t="shared" si="1"/>
        <v>5</v>
      </c>
      <c r="D63" t="str">
        <f>IF(D$1&lt;=$B63,INDEX('Ingredients(Full)'!$A$1:$AA$180,MATCH(Score!$A63,'Ingredients(Full)'!$A$1:$A$180,0),MATCH(Score!D$1,'Ingredients(Full)'!$A$1:$AA$1,0)),"")</f>
        <v>Mk 3 BioTech Implant</v>
      </c>
      <c r="E63" t="str">
        <f>IF(E$1&lt;=$B63,INDEX('Ingredients(Full)'!$A$1:$AA$140,MATCH(Score!$A63,'Ingredients(Full)'!$A$1:$A$140,0),MATCH(Score!E$1,'Ingredients(Full)'!$A$1:$AA$1,0)),"")</f>
        <v>Mk 1 CEC Fusion Furnace</v>
      </c>
      <c r="F63" t="str">
        <f>IF(F$1&lt;=$B63,INDEX('Ingredients(Full)'!$A$1:$AA$140,MATCH(Score!$A63,'Ingredients(Full)'!$A$1:$A$140,0),MATCH(Score!F$1,'Ingredients(Full)'!$A$1:$AA$1,0)),"")</f>
        <v>Mk 2 Merr-Sonn Shield Generator</v>
      </c>
      <c r="G63" t="str">
        <f>IF(G$1&lt;=$B63,INDEX('Ingredients(Full)'!$A$1:$AA$140,MATCH(Score!$A63,'Ingredients(Full)'!$A$1:$A$140,0),MATCH(Score!G$1,'Ingredients(Full)'!$A$1:$AA$1,0)),"")</f>
        <v/>
      </c>
      <c r="H63" t="str">
        <f>IF(H$1&lt;=$B63,INDEX('Ingredients(Full)'!$A$1:$AA$140,MATCH(Score!$A63,'Ingredients(Full)'!$A$1:$A$140,0),MATCH(Score!H$1,'Ingredients(Full)'!$A$1:$AA$1,0)),"")</f>
        <v/>
      </c>
      <c r="I63" t="str">
        <f>IF(I$1&lt;=$B63,INDEX('Ingredients(Full)'!$A$1:$AA$140,MATCH(Score!$A63,'Ingredients(Full)'!$A$1:$A$140,0),MATCH(Score!I$1,'Ingredients(Full)'!$A$1:$AA$1,0)),"")</f>
        <v/>
      </c>
      <c r="J63" t="str">
        <f>IF(J$1&lt;=$B63,INDEX('Ingredients(Full)'!$A$1:$AA$140,MATCH(Score!$A63,'Ingredients(Full)'!$A$1:$A$140,0),MATCH(Score!J$1,'Ingredients(Full)'!$A$1:$AA$1,0)),"")</f>
        <v/>
      </c>
      <c r="K63" t="str">
        <f>IF(K$1&lt;=$B63,INDEX('Ingredients(Full)'!$A$1:$AA$140,MATCH(Score!$A63,'Ingredients(Full)'!$A$1:$A$140,0),MATCH(Score!K$1,'Ingredients(Full)'!$A$1:$AA$1,0)),"")</f>
        <v/>
      </c>
      <c r="L63" t="str">
        <f>IF(L$1&lt;=$B63,INDEX('Ingredients(Full)'!$A$1:$AA$140,MATCH(Score!$A63,'Ingredients(Full)'!$A$1:$A$140,0),MATCH(Score!L$1,'Ingredients(Full)'!$A$1:$AA$1,0)),"")</f>
        <v/>
      </c>
      <c r="M63" t="str">
        <f>IF(M$1&lt;=$B63,INDEX('Ingredients(Full)'!$A$1:$AA$140,MATCH(Score!$A63,'Ingredients(Full)'!$A$1:$A$140,0),MATCH(Score!M$1,'Ingredients(Full)'!$A$1:$AA$1,0)),"")</f>
        <v/>
      </c>
      <c r="N63" t="str">
        <f>IF(N$1&lt;=$B63,INDEX('Ingredients(Full)'!$A$1:$AA$140,MATCH(Score!$A63,'Ingredients(Full)'!$A$1:$A$140,0),MATCH(Score!N$1,'Ingredients(Full)'!$A$1:$AA$1,0)),"")</f>
        <v/>
      </c>
      <c r="O63" t="str">
        <f>IF(O$1&lt;=$B63,INDEX('Ingredients(Full)'!$A$1:$AA$140,MATCH(Score!$A63,'Ingredients(Full)'!$A$1:$A$140,0),MATCH(Score!O$1,'Ingredients(Full)'!$A$1:$AA$1,0)),"")</f>
        <v/>
      </c>
      <c r="P63">
        <f>IF(VALUE(RIGHT(P$1,LEN(P$1)-1))&lt;=$B63,INDEX('Ingredients(Full)'!$A$1:$AA$140,MATCH(Score!$A63,'Ingredients(Full)'!$A$1:$A$140,0),MATCH(Score!P$1,'Ingredients(Full)'!$A$1:$AA$1,0)),"")</f>
        <v>1</v>
      </c>
      <c r="Q63">
        <f>IF(VALUE(RIGHT(Q$1,LEN(Q$1)-1))&lt;=$B63,INDEX('Ingredients(Full)'!$A$1:$AA$140,MATCH(Score!$A63,'Ingredients(Full)'!$A$1:$A$140,0),MATCH(Score!Q$1,'Ingredients(Full)'!$A$1:$AA$1,0)),"")</f>
        <v>2</v>
      </c>
      <c r="R63">
        <f>IF(VALUE(RIGHT(R$1,LEN(R$1)-1))&lt;=$B63,INDEX('Ingredients(Full)'!$A$1:$AA$140,MATCH(Score!$A63,'Ingredients(Full)'!$A$1:$A$140,0),MATCH(Score!R$1,'Ingredients(Full)'!$A$1:$AA$1,0)),"")</f>
        <v>1</v>
      </c>
      <c r="S63" t="str">
        <f>IF(VALUE(RIGHT(S$1,LEN(S$1)-1))&lt;=$B63,INDEX('Ingredients(Full)'!$A$1:$AA$140,MATCH(Score!$A63,'Ingredients(Full)'!$A$1:$A$140,0),MATCH(Score!S$1,'Ingredients(Full)'!$A$1:$AA$1,0)),"")</f>
        <v/>
      </c>
      <c r="T63" t="str">
        <f>IF(VALUE(RIGHT(T$1,LEN(T$1)-1))&lt;=$B63,INDEX('Ingredients(Full)'!$A$1:$AA$140,MATCH(Score!$A63,'Ingredients(Full)'!$A$1:$A$140,0),MATCH(Score!T$1,'Ingredients(Full)'!$A$1:$AA$1,0)),"")</f>
        <v/>
      </c>
      <c r="U63" t="str">
        <f>IF(VALUE(RIGHT(U$1,LEN(U$1)-1))&lt;=$B63,INDEX('Ingredients(Full)'!$A$1:$AA$140,MATCH(Score!$A63,'Ingredients(Full)'!$A$1:$A$140,0),MATCH(Score!U$1,'Ingredients(Full)'!$A$1:$AA$1,0)),"")</f>
        <v/>
      </c>
      <c r="V63" t="str">
        <f>IF(VALUE(RIGHT(V$1,LEN(V$1)-1))&lt;=$B63,INDEX('Ingredients(Full)'!$A$1:$AA$140,MATCH(Score!$A63,'Ingredients(Full)'!$A$1:$A$140,0),MATCH(Score!V$1,'Ingredients(Full)'!$A$1:$AA$1,0)),"")</f>
        <v/>
      </c>
      <c r="W63" t="str">
        <f>IF(VALUE(RIGHT(W$1,LEN(W$1)-1))&lt;=$B63,INDEX('Ingredients(Full)'!$A$1:$AA$140,MATCH(Score!$A63,'Ingredients(Full)'!$A$1:$A$140,0),MATCH(Score!W$1,'Ingredients(Full)'!$A$1:$AA$1,0)),"")</f>
        <v/>
      </c>
      <c r="X63" t="str">
        <f>IF(VALUE(RIGHT(X$1,LEN(X$1)-1))&lt;=$B63,INDEX('Ingredients(Full)'!$A$1:$AA$140,MATCH(Score!$A63,'Ingredients(Full)'!$A$1:$A$140,0),MATCH(Score!X$1,'Ingredients(Full)'!$A$1:$AA$1,0)),"")</f>
        <v/>
      </c>
      <c r="Y63" t="str">
        <f>IF(VALUE(RIGHT(Y$1,LEN(Y$1)-1))&lt;=$B63,INDEX('Ingredients(Full)'!$A$1:$AA$140,MATCH(Score!$A63,'Ingredients(Full)'!$A$1:$A$140,0),MATCH(Score!Y$1,'Ingredients(Full)'!$A$1:$AA$1,0)),"")</f>
        <v/>
      </c>
      <c r="Z63" t="str">
        <f>IF(VALUE(RIGHT(Z$1,LEN(Z$1)-1))&lt;=$B63,INDEX('Ingredients(Full)'!$A$1:$AA$140,MATCH(Score!$A63,'Ingredients(Full)'!$A$1:$A$140,0),MATCH(Score!Z$1,'Ingredients(Full)'!$A$1:$AA$1,0)),"")</f>
        <v/>
      </c>
      <c r="AA63" t="str">
        <f>IF(VALUE(RIGHT(AA$1,LEN(AA$1)-1))&lt;=$B63,INDEX('Ingredients(Full)'!$A$1:$AA$140,MATCH(Score!$A63,'Ingredients(Full)'!$A$1:$A$140,0),MATCH(Score!AA$1,'Ingredients(Full)'!$A$1:$AA$1,0)),"")</f>
        <v/>
      </c>
      <c r="AB63">
        <f>IFERROR(IF(VLOOKUP($D63,Sheet3!$A$1:'Sheet3'!$K$222,MATCH("Challenge",Sheet3!$A$1:'Sheet3'!$K$1,0),FALSE)&gt;=1,IFERROR(IF(VLOOKUP($D63,Sheet3!$A$1:'Sheet3'!$K$222,MATCH("Blue",Sheet3!$A$1:$K$1,0),FALSE)&gt;0,VLOOKUP($D63,Sheet3!$A$1:'Sheet3'!$K$222,MATCH("Blue",Sheet3!$A$1:$K$1,0),FALSE)*3,IF(VLOOKUP($D63,Sheet3!$A$1:'Sheet3'!$K$222,MATCH("Purple",Sheet3!$A$1:$K$1,0),FALSE)&gt;0,VLOOKUP($D63,Sheet3!$A$1:'Sheet3'!$K$222,MATCH("Purple",Sheet3!$A$1:$K$1,0),FALSE)*4,IF(VLOOKUP($D63,Sheet3!$A$1:'Sheet3'!$K$222,MATCH("Green",Sheet3!$A$1:$K$1,0),FALSE)&gt;0,VLOOKUP($D63,Sheet3!$A$1:'Sheet3'!$K$222,MATCH("Green",Sheet3!$A$1:$K$1,0),FALSE)*2,IF(VLOOKUP($D63,Sheet3!$A$1:'Sheet3'!$K$222,MATCH("White",Sheet3!$A$1:$K$1,0),FALSE)&gt;0,VLOOKUP($D63,Sheet3!$A$1:'Sheet3'!$K$222,MATCH("White",Sheet3!$A$1:$K$1,0),FALSE),IF(VLOOKUP($D63,Sheet3!$A$1:'Sheet3'!$K$222,MATCH("Yellow",Sheet3!$A$1:$K$1,0),FALSE)&gt;0,VLOOKUP($D63,Sheet3!$A$1:'Sheet3'!$K$222,MATCH("Yellow",Sheet3!$A$1:$K$1,0),FALSE)*2.5,0))))),0)/VLOOKUP($D63,Sheet3!$A$1:'Sheet3'!$K$222,MATCH("Challenge",Sheet3!$A$1:'Sheet3'!$K$1,0),FALSE),IFERROR(IF(VLOOKUP($D63,Sheet3!$A$1:'Sheet3'!$K$222,MATCH("Blue",Sheet3!$A$1:$K$1,0),FALSE)&gt;0,VLOOKUP($D63,Sheet3!$A$1:'Sheet3'!$K$222,MATCH("Blue",Sheet3!$A$1:$K$1,0),FALSE)*3,IF(VLOOKUP($D63,Sheet3!$A$1:'Sheet3'!$K$222,MATCH("Purple",Sheet3!$A$1:$K$1,0),FALSE)&gt;0,VLOOKUP($D63,Sheet3!$A$1:'Sheet3'!$K$222,MATCH("Purple",Sheet3!$A$1:$K$1,0),FALSE)*4,IF(VLOOKUP($D63,Sheet3!$A$1:'Sheet3'!$K$222,MATCH("Green",Sheet3!$A$1:$K$1,0),FALSE)&gt;0,VLOOKUP($D63,Sheet3!$A$1:'Sheet3'!$K$222,MATCH("Green",Sheet3!$A$1:$K$1,0),FALSE)*2,IF(VLOOKUP($D63,Sheet3!$A$1:'Sheet3'!$K$222,MATCH("White",Sheet3!$A$1:$K$1,0),FALSE)&gt;0,VLOOKUP($D63,Sheet3!$A$1:'Sheet3'!$K$222,MATCH("White",Sheet3!$A$1:$K$1,0),FALSE),IF(VLOOKUP($D63,Sheet3!$A$1:'Sheet3'!$K$222,MATCH("Yellow",Sheet3!$A$1:$K$1,0),FALSE)&gt;0,VLOOKUP($D63,Sheet3!$A$1:'Sheet3'!$K$222,MATCH("Yellow",Sheet3!$A$1:$K$1,0),FALSE)*2.5,0))))),0)),0)+IFERROR(IF(VLOOKUP($E63,Sheet3!$A$1:'Sheet3'!$K$222,MATCH("Challenge",Sheet3!$A$1:'Sheet3'!$K$1,0),FALSE)&gt;=1,IFERROR(IF(VLOOKUP($E63,Sheet3!$A$1:'Sheet3'!$K$222,MATCH("Blue",Sheet3!$A$1:$K$1,0),FALSE)&gt;0,VLOOKUP($E63,Sheet3!$A$1:'Sheet3'!$K$222,MATCH("Blue",Sheet3!$A$1:$K$1,0),FALSE)*3,IF(VLOOKUP($E63,Sheet3!$A$1:'Sheet3'!$K$222,MATCH("Purple",Sheet3!$A$1:$K$1,0),FALSE)&gt;0,VLOOKUP($E63,Sheet3!$A$1:'Sheet3'!$K$222,MATCH("Purple",Sheet3!$A$1:$K$1,0),FALSE)*4,IF(VLOOKUP($E63,Sheet3!$A$1:'Sheet3'!$K$222,MATCH("Green",Sheet3!$A$1:$K$1,0),FALSE)&gt;0,VLOOKUP($E63,Sheet3!$A$1:'Sheet3'!$K$222,MATCH("Green",Sheet3!$A$1:$K$1,0),FALSE)*2,IF(VLOOKUP($E63,Sheet3!$A$1:'Sheet3'!$K$222,MATCH("White",Sheet3!$A$1:$K$1,0),FALSE)&gt;0,VLOOKUP($E63,Sheet3!$A$1:'Sheet3'!$K$222,MATCH("White",Sheet3!$A$1:$K$1,0),FALSE),IF(VLOOKUP($E63,Sheet3!$A$1:'Sheet3'!$K$222,MATCH("Yellow",Sheet3!$A$1:$K$1,0),FALSE)&gt;0,VLOOKUP($E63,Sheet3!$A$1:'Sheet3'!$K$222,MATCH("Yellow",Sheet3!$A$1:$K$1,0),FALSE)*2.5,0))))),0)/VLOOKUP($E63,Sheet3!$A$1:'Sheet3'!$K$222,MATCH("Challenge",Sheet3!$A$1:'Sheet3'!$K$1,0),FALSE),IFERROR(IF(VLOOKUP($E63,Sheet3!$A$1:'Sheet3'!$K$222,MATCH("Blue",Sheet3!$A$1:$K$1,0),FALSE)&gt;0,VLOOKUP($E63,Sheet3!$A$1:'Sheet3'!$K$222,MATCH("Blue",Sheet3!$A$1:$K$1,0),FALSE)*3,IF(VLOOKUP($E63,Sheet3!$A$1:'Sheet3'!$K$222,MATCH("Purple",Sheet3!$A$1:$K$1,0),FALSE)&gt;0,VLOOKUP($E63,Sheet3!$A$1:'Sheet3'!$K$222,MATCH("Purple",Sheet3!$A$1:$K$1,0),FALSE)*4,IF(VLOOKUP($E63,Sheet3!$A$1:'Sheet3'!$K$222,MATCH("Green",Sheet3!$A$1:$K$1,0),FALSE)&gt;0,VLOOKUP($E63,Sheet3!$A$1:'Sheet3'!$K$222,MATCH("Green",Sheet3!$A$1:$K$1,0),FALSE)*2,IF(VLOOKUP($E63,Sheet3!$A$1:'Sheet3'!$K$222,MATCH("White",Sheet3!$A$1:$K$1,0),FALSE)&gt;0,VLOOKUP($E63,Sheet3!$A$1:'Sheet3'!$K$222,MATCH("White",Sheet3!$A$1:$K$1,0),FALSE),IF(VLOOKUP($E63,Sheet3!$A$1:'Sheet3'!$K$222,MATCH("Yellow",Sheet3!$A$1:$K$1,0),FALSE)&gt;0,VLOOKUP($E63,Sheet3!$A$1:'Sheet3'!$K$222,MATCH("Yellow",Sheet3!$A$1:$K$1,0),FALSE)*2.5,0))))),0)),0)</f>
        <v>3</v>
      </c>
      <c r="AC63">
        <f>IFERROR(IF(VLOOKUP($F63,Sheet3!$A$1:'Sheet3'!$K$222,MATCH("Challenge",Sheet3!$A$1:'Sheet3'!$K$1,0),FALSE)&gt;=1,IFERROR(IF(VLOOKUP($F63,Sheet3!$A$1:'Sheet3'!$K$222,MATCH("Blue",Sheet3!$A$1:$K$1,0),FALSE)&gt;0,VLOOKUP($F63,Sheet3!$A$1:'Sheet3'!$K$222,MATCH("Blue",Sheet3!$A$1:$K$1,0),FALSE)*3,IF(VLOOKUP($F63,Sheet3!$A$1:'Sheet3'!$K$222,MATCH("Purple",Sheet3!$A$1:$K$1,0),FALSE)&gt;0,VLOOKUP($F63,Sheet3!$A$1:'Sheet3'!$K$222,MATCH("Purple",Sheet3!$A$1:$K$1,0),FALSE)*4,IF(VLOOKUP($F63,Sheet3!$A$1:'Sheet3'!$K$222,MATCH("Green",Sheet3!$A$1:$K$1,0),FALSE)&gt;0,VLOOKUP($F63,Sheet3!$A$1:'Sheet3'!$K$222,MATCH("Green",Sheet3!$A$1:$K$1,0),FALSE)*2,IF(VLOOKUP($F63,Sheet3!$A$1:'Sheet3'!$K$222,MATCH("White",Sheet3!$A$1:$K$1,0),FALSE)&gt;0,VLOOKUP($F63,Sheet3!$A$1:'Sheet3'!$K$222,MATCH("White",Sheet3!$A$1:$K$1,0),FALSE),IF(VLOOKUP($F63,Sheet3!$A$1:'Sheet3'!$K$222,MATCH("Yellow",Sheet3!$A$1:$K$1,0),FALSE)&gt;0,VLOOKUP($F63,Sheet3!$A$1:'Sheet3'!$K$222,MATCH("Yellow",Sheet3!$A$1:$K$1,0),FALSE)*5,0))))),0)/VLOOKUP($F63,Sheet3!$A$1:'Sheet3'!$K$222,MATCH("Challenge",Sheet3!$A$1:'Sheet3'!$K$1,0),FALSE),IFERROR(IF(VLOOKUP($F63,Sheet3!$A$1:'Sheet3'!$K$222,MATCH("Blue",Sheet3!$A$1:$K$1,0),FALSE)&gt;0,VLOOKUP($F63,Sheet3!$A$1:'Sheet3'!$K$222,MATCH("Blue",Sheet3!$A$1:$K$1,0),FALSE)*3,IF(VLOOKUP($F63,Sheet3!$A$1:'Sheet3'!$K$222,MATCH("Purple",Sheet3!$A$1:$K$1,0),FALSE)&gt;0,VLOOKUP($F63,Sheet3!$A$1:'Sheet3'!$K$222,MATCH("Purple",Sheet3!$A$1:$K$1,0),FALSE)*4,IF(VLOOKUP($F63,Sheet3!$A$1:'Sheet3'!$K$222,MATCH("Green",Sheet3!$A$1:$K$1,0),FALSE)&gt;0,VLOOKUP($F63,Sheet3!$A$1:'Sheet3'!$K$222,MATCH("Green",Sheet3!$A$1:$K$1,0),FALSE)*2,IF(VLOOKUP($F63,Sheet3!$A$1:'Sheet3'!$K$222,MATCH("White",Sheet3!$A$1:$K$1,0),FALSE)&gt;0,VLOOKUP($F63,Sheet3!$A$1:'Sheet3'!$K$222,MATCH("White",Sheet3!$A$1:$K$1,0),FALSE),IF(VLOOKUP($F63,Sheet3!$A$1:'Sheet3'!$K$222,MATCH("Yellow",Sheet3!$A$1:$K$1,0),FALSE)&gt;0,VLOOKUP($F63,Sheet3!$A$1:'Sheet3'!$K$222,MATCH("Yellow",Sheet3!$A$1:$K$1,0),FALSE)*5,0))))),0)),0)+IFERROR(IF(VLOOKUP($G63,Sheet3!$A$1:'Sheet3'!$K$222,MATCH("Challenge",Sheet3!$A$1:'Sheet3'!$K$1,0),FALSE)&gt;=1,IFERROR(IF(VLOOKUP($G63,Sheet3!$A$1:'Sheet3'!$K$222,MATCH("Blue",Sheet3!$A$1:$K$1,0),FALSE)&gt;0,VLOOKUP($G63,Sheet3!$A$1:'Sheet3'!$K$222,MATCH("Blue",Sheet3!$A$1:$K$1,0),FALSE)*3,IF(VLOOKUP($G63,Sheet3!$A$1:'Sheet3'!$K$222,MATCH("Purple",Sheet3!$A$1:$K$1,0),FALSE)&gt;0,VLOOKUP($G63,Sheet3!$A$1:'Sheet3'!$K$222,MATCH("Purple",Sheet3!$A$1:$K$1,0),FALSE)*4,IF(VLOOKUP($G63,Sheet3!$A$1:'Sheet3'!$K$222,MATCH("Green",Sheet3!$A$1:$K$1,0),FALSE)&gt;0,VLOOKUP($G63,Sheet3!$A$1:'Sheet3'!$K$222,MATCH("Green",Sheet3!$A$1:$K$1,0),FALSE)*2,IF(VLOOKUP($G63,Sheet3!$A$1:'Sheet3'!$K$222,MATCH("White",Sheet3!$A$1:$K$1,0),FALSE)&gt;0,VLOOKUP($G63,Sheet3!$A$1:'Sheet3'!$K$222,MATCH("White",Sheet3!$A$1:$K$1,0),FALSE),IF(VLOOKUP($G63,Sheet3!$A$1:'Sheet3'!$K$222,MATCH("Yellow",Sheet3!$A$1:$K$1,0),FALSE)&gt;0,VLOOKUP($G63,Sheet3!$A$1:'Sheet3'!$K$222,MATCH("Yellow",Sheet3!$A$1:$K$1,0),FALSE)*5,0))))),0)/VLOOKUP($G63,Sheet3!$A$1:'Sheet3'!$K$222,MATCH("Challenge",Sheet3!$A$1:'Sheet3'!$K$1,0),FALSE),IFERROR(IF(VLOOKUP($G63,Sheet3!$A$1:'Sheet3'!$K$222,MATCH("Blue",Sheet3!$A$1:$K$1,0),FALSE)&gt;0,VLOOKUP($G63,Sheet3!$A$1:'Sheet3'!$K$222,MATCH("Blue",Sheet3!$A$1:$K$1,0),FALSE)*3,IF(VLOOKUP($G63,Sheet3!$A$1:'Sheet3'!$K$222,MATCH("Purple",Sheet3!$A$1:$K$1,0),FALSE)&gt;0,VLOOKUP($G63,Sheet3!$A$1:'Sheet3'!$K$222,MATCH("Purple",Sheet3!$A$1:$K$1,0),FALSE)*4,IF(VLOOKUP($G63,Sheet3!$A$1:'Sheet3'!$K$222,MATCH("Green",Sheet3!$A$1:$K$1,0),FALSE)&gt;0,VLOOKUP($G63,Sheet3!$A$1:'Sheet3'!$K$222,MATCH("Green",Sheet3!$A$1:$K$1,0),FALSE)*2,IF(VLOOKUP($G63,Sheet3!$A$1:'Sheet3'!$K$222,MATCH("White",Sheet3!$A$1:$K$1,0),FALSE)&gt;0,VLOOKUP($G63,Sheet3!$A$1:'Sheet3'!$K$222,MATCH("White",Sheet3!$A$1:$K$1,0),FALSE),IF(VLOOKUP($G63,Sheet3!$A$1:'Sheet3'!$K$222,MATCH("Yellow",Sheet3!$A$1:$K$1,0),FALSE)&gt;0,VLOOKUP($G63,Sheet3!$A$1:'Sheet3'!$K$222,MATCH("Yellow",Sheet3!$A$1:$K$1,0),FALSE)*5,0))))),0)),0)</f>
        <v>2</v>
      </c>
      <c r="AD63">
        <f>IFERROR(IF(VLOOKUP($H63,Sheet3!$A$1:'Sheet3'!$K$222,MATCH("Challenge",Sheet3!$A$1:'Sheet3'!$K$1,0),FALSE)&gt;=1,IFERROR(IF(VLOOKUP($H63,Sheet3!$A$1:'Sheet3'!$K$222,MATCH("Blue",Sheet3!$A$1:$K$1,0),FALSE)&gt;0,VLOOKUP($H63,Sheet3!$A$1:'Sheet3'!$K$222,MATCH("Blue",Sheet3!$A$1:$K$1,0),FALSE)*3,IF(VLOOKUP($H63,Sheet3!$A$1:'Sheet3'!$K$222,MATCH("Purple",Sheet3!$A$1:$K$1,0),FALSE)&gt;0,VLOOKUP($H63,Sheet3!$A$1:'Sheet3'!$K$222,MATCH("Purple",Sheet3!$A$1:$K$1,0),FALSE)*4,IF(VLOOKUP($H63,Sheet3!$A$1:'Sheet3'!$K$222,MATCH("Green",Sheet3!$A$1:$K$1,0),FALSE)&gt;0,VLOOKUP($H63,Sheet3!$A$1:'Sheet3'!$K$222,MATCH("Green",Sheet3!$A$1:$K$1,0),FALSE)*2,IF(VLOOKUP($H63,Sheet3!$A$1:'Sheet3'!$K$222,MATCH("White",Sheet3!$A$1:$K$1,0),FALSE)&gt;0,VLOOKUP($H63,Sheet3!$A$1:'Sheet3'!$K$222,MATCH("White",Sheet3!$A$1:$K$1,0),FALSE),IF(VLOOKUP($H63,Sheet3!$A$1:'Sheet3'!$K$222,MATCH("Yellow",Sheet3!$A$1:$K$1,0),FALSE)&gt;0,VLOOKUP($H63,Sheet3!$A$1:'Sheet3'!$K$222,MATCH("Yellow",Sheet3!$A$1:$K$1,0),FALSE)*5,0))))),0)/VLOOKUP($H63,Sheet3!$A$1:'Sheet3'!$K$222,MATCH("Challenge",Sheet3!$A$1:'Sheet3'!$K$1,0),FALSE),IFERROR(IF(VLOOKUP($H63,Sheet3!$A$1:'Sheet3'!$K$222,MATCH("Blue",Sheet3!$A$1:$K$1,0),FALSE)&gt;0,VLOOKUP($H63,Sheet3!$A$1:'Sheet3'!$K$222,MATCH("Blue",Sheet3!$A$1:$K$1,0),FALSE)*3,IF(VLOOKUP($H63,Sheet3!$A$1:'Sheet3'!$K$222,MATCH("Purple",Sheet3!$A$1:$K$1,0),FALSE)&gt;0,VLOOKUP($H63,Sheet3!$A$1:'Sheet3'!$K$222,MATCH("Purple",Sheet3!$A$1:$K$1,0),FALSE)*4,IF(VLOOKUP($H63,Sheet3!$A$1:'Sheet3'!$K$222,MATCH("Green",Sheet3!$A$1:$K$1,0),FALSE)&gt;0,VLOOKUP($H63,Sheet3!$A$1:'Sheet3'!$K$222,MATCH("Green",Sheet3!$A$1:$K$1,0),FALSE)*2,IF(VLOOKUP($H63,Sheet3!$A$1:'Sheet3'!$K$222,MATCH("White",Sheet3!$A$1:$K$1,0),FALSE)&gt;0,VLOOKUP($H63,Sheet3!$A$1:'Sheet3'!$K$222,MATCH("White",Sheet3!$A$1:$K$1,0),FALSE),IF(VLOOKUP($H63,Sheet3!$A$1:'Sheet3'!$K$222,MATCH("Yellow",Sheet3!$A$1:$K$1,0),FALSE)&gt;0,VLOOKUP($H63,Sheet3!$A$1:'Sheet3'!$K$222,MATCH("Yellow",Sheet3!$A$1:$K$1,0),FALSE)*5,0))))),0)),0)+IFERROR(IF(VLOOKUP($I63,Sheet3!$A$1:'Sheet3'!$K$222,MATCH("Challenge",Sheet3!$A$1:'Sheet3'!$K$1,0),FALSE)&gt;=1,IFERROR(IF(VLOOKUP($I63,Sheet3!$A$1:'Sheet3'!$K$222,MATCH("Blue",Sheet3!$A$1:$K$1,0),FALSE)&gt;0,VLOOKUP($I63,Sheet3!$A$1:'Sheet3'!$K$222,MATCH("Blue",Sheet3!$A$1:$K$1,0),FALSE)*3,IF(VLOOKUP($I63,Sheet3!$A$1:'Sheet3'!$K$222,MATCH("Purple",Sheet3!$A$1:$K$1,0),FALSE)&gt;0,VLOOKUP($I63,Sheet3!$A$1:'Sheet3'!$K$222,MATCH("Purple",Sheet3!$A$1:$K$1,0),FALSE)*4,IF(VLOOKUP($I63,Sheet3!$A$1:'Sheet3'!$K$222,MATCH("Green",Sheet3!$A$1:$K$1,0),FALSE)&gt;0,VLOOKUP($I63,Sheet3!$A$1:'Sheet3'!$K$222,MATCH("Green",Sheet3!$A$1:$K$1,0),FALSE)*2,IF(VLOOKUP($I63,Sheet3!$A$1:'Sheet3'!$K$222,MATCH("White",Sheet3!$A$1:$K$1,0),FALSE)&gt;0,VLOOKUP($I63,Sheet3!$A$1:'Sheet3'!$K$222,MATCH("White",Sheet3!$A$1:$K$1,0),FALSE),IF(VLOOKUP($I63,Sheet3!$A$1:'Sheet3'!$K$222,MATCH("Yellow",Sheet3!$A$1:$K$1,0),FALSE)&gt;0,VLOOKUP($I63,Sheet3!$A$1:'Sheet3'!$K$222,MATCH("Yellow",Sheet3!$A$1:$K$1,0),FALSE)*5,0))))),0)/VLOOKUP($I63,Sheet3!$A$1:'Sheet3'!$K$222,MATCH("Challenge",Sheet3!$A$1:'Sheet3'!$K$1,0),FALSE),IFERROR(IF(VLOOKUP($I63,Sheet3!$A$1:'Sheet3'!$K$222,MATCH("Blue",Sheet3!$A$1:$K$1,0),FALSE)&gt;0,VLOOKUP($I63,Sheet3!$A$1:'Sheet3'!$K$222,MATCH("Blue",Sheet3!$A$1:$K$1,0),FALSE)*3,IF(VLOOKUP($I63,Sheet3!$A$1:'Sheet3'!$K$222,MATCH("Purple",Sheet3!$A$1:$K$1,0),FALSE)&gt;0,VLOOKUP($I63,Sheet3!$A$1:'Sheet3'!$K$222,MATCH("Purple",Sheet3!$A$1:$K$1,0),FALSE)*4,IF(VLOOKUP($I63,Sheet3!$A$1:'Sheet3'!$K$222,MATCH("Green",Sheet3!$A$1:$K$1,0),FALSE)&gt;0,VLOOKUP($I63,Sheet3!$A$1:'Sheet3'!$K$222,MATCH("Green",Sheet3!$A$1:$K$1,0),FALSE)*2,IF(VLOOKUP($I63,Sheet3!$A$1:'Sheet3'!$K$222,MATCH("White",Sheet3!$A$1:$K$1,0),FALSE)&gt;0,VLOOKUP($I63,Sheet3!$A$1:'Sheet3'!$K$222,MATCH("White",Sheet3!$A$1:$K$1,0),FALSE),IF(VLOOKUP($I63,Sheet3!$A$1:'Sheet3'!$K$222,MATCH("Yellow",Sheet3!$A$1:$K$1,0),FALSE)&gt;0,VLOOKUP($I63,Sheet3!$A$1:'Sheet3'!$K$222,MATCH("Yellow",Sheet3!$A$1:$K$1,0),FALSE)*5,0))))),0)),0)</f>
        <v>0</v>
      </c>
      <c r="AE63">
        <f>IFERROR(IF(VLOOKUP($J63,Sheet3!$A$1:'Sheet3'!$K$222,MATCH("Challenge",Sheet3!$A$1:'Sheet3'!$K$1,0),FALSE)&gt;=1,IFERROR(IF(VLOOKUP($J63,Sheet3!$A$1:'Sheet3'!$K$222,MATCH("Blue",Sheet3!$A$1:$K$1,0),FALSE)&gt;0,VLOOKUP($J63,Sheet3!$A$1:'Sheet3'!$K$222,MATCH("Blue",Sheet3!$A$1:$K$1,0),FALSE)*3,IF(VLOOKUP($J63,Sheet3!$A$1:'Sheet3'!$K$222,MATCH("Purple",Sheet3!$A$1:$K$1,0),FALSE)&gt;0,VLOOKUP($J63,Sheet3!$A$1:'Sheet3'!$K$222,MATCH("Purple",Sheet3!$A$1:$K$1,0),FALSE)*4,IF(VLOOKUP($J63,Sheet3!$A$1:'Sheet3'!$K$222,MATCH("Green",Sheet3!$A$1:$K$1,0),FALSE)&gt;0,VLOOKUP($J63,Sheet3!$A$1:'Sheet3'!$K$222,MATCH("Green",Sheet3!$A$1:$K$1,0),FALSE)*2,IF(VLOOKUP($J63,Sheet3!$A$1:'Sheet3'!$K$222,MATCH("White",Sheet3!$A$1:$K$1,0),FALSE)&gt;0,VLOOKUP($J63,Sheet3!$A$1:'Sheet3'!$K$222,MATCH("White",Sheet3!$A$1:$K$1,0),FALSE),IF(VLOOKUP($J63,Sheet3!$A$1:'Sheet3'!$K$222,MATCH("Yellow",Sheet3!$A$1:$K$1,0),FALSE)&gt;0,VLOOKUP($J63,Sheet3!$A$1:'Sheet3'!$K$222,MATCH("Yellow",Sheet3!$A$1:$K$1,0),FALSE)*5,0))))),0)/VLOOKUP($J63,Sheet3!$A$1:'Sheet3'!$K$222,MATCH("Challenge",Sheet3!$A$1:'Sheet3'!$K$1,0),FALSE),IFERROR(IF(VLOOKUP($J63,Sheet3!$A$1:'Sheet3'!$K$222,MATCH("Blue",Sheet3!$A$1:$K$1,0),FALSE)&gt;0,VLOOKUP($J63,Sheet3!$A$1:'Sheet3'!$K$222,MATCH("Blue",Sheet3!$A$1:$K$1,0),FALSE)*3,IF(VLOOKUP($J63,Sheet3!$A$1:'Sheet3'!$K$222,MATCH("Purple",Sheet3!$A$1:$K$1,0),FALSE)&gt;0,VLOOKUP($J63,Sheet3!$A$1:'Sheet3'!$K$222,MATCH("Purple",Sheet3!$A$1:$K$1,0),FALSE)*4,IF(VLOOKUP($J63,Sheet3!$A$1:'Sheet3'!$K$222,MATCH("Green",Sheet3!$A$1:$K$1,0),FALSE)&gt;0,VLOOKUP($J63,Sheet3!$A$1:'Sheet3'!$K$222,MATCH("Green",Sheet3!$A$1:$K$1,0),FALSE)*2,IF(VLOOKUP($J63,Sheet3!$A$1:'Sheet3'!$K$222,MATCH("White",Sheet3!$A$1:$K$1,0),FALSE)&gt;0,VLOOKUP($J63,Sheet3!$A$1:'Sheet3'!$K$222,MATCH("White",Sheet3!$A$1:$K$1,0),FALSE),IF(VLOOKUP($J63,Sheet3!$A$1:'Sheet3'!$K$222,MATCH("Yellow",Sheet3!$A$1:$K$1,0),FALSE)&gt;0,VLOOKUP($J63,Sheet3!$A$1:'Sheet3'!$K$222,MATCH("Yellow",Sheet3!$A$1:$K$1,0),FALSE)*5,0))))),0)),0)+IFERROR(IF(VLOOKUP($K63,Sheet3!$A$1:'Sheet3'!$K$222,MATCH("Challenge",Sheet3!$A$1:'Sheet3'!$K$1,0),FALSE)&gt;=1,IFERROR(IF(VLOOKUP($K63,Sheet3!$A$1:'Sheet3'!$K$222,MATCH("Blue",Sheet3!$A$1:$K$1,0),FALSE)&gt;0,VLOOKUP($K63,Sheet3!$A$1:'Sheet3'!$K$222,MATCH("Blue",Sheet3!$A$1:$K$1,0),FALSE)*3,IF(VLOOKUP($K63,Sheet3!$A$1:'Sheet3'!$K$222,MATCH("Purple",Sheet3!$A$1:$K$1,0),FALSE)&gt;0,VLOOKUP($K63,Sheet3!$A$1:'Sheet3'!$K$222,MATCH("Purple",Sheet3!$A$1:$K$1,0),FALSE)*4,IF(VLOOKUP($K63,Sheet3!$A$1:'Sheet3'!$K$222,MATCH("Green",Sheet3!$A$1:$K$1,0),FALSE)&gt;0,VLOOKUP($K63,Sheet3!$A$1:'Sheet3'!$K$222,MATCH("Green",Sheet3!$A$1:$K$1,0),FALSE)*2,IF(VLOOKUP($K63,Sheet3!$A$1:'Sheet3'!$K$222,MATCH("White",Sheet3!$A$1:$K$1,0),FALSE)&gt;0,VLOOKUP($K63,Sheet3!$A$1:'Sheet3'!$K$222,MATCH("White",Sheet3!$A$1:$K$1,0),FALSE),IF(VLOOKUP($K63,Sheet3!$A$1:'Sheet3'!$K$222,MATCH("Yellow",Sheet3!$A$1:$K$1,0),FALSE)&gt;0,VLOOKUP($K63,Sheet3!$A$1:'Sheet3'!$K$222,MATCH("Yellow",Sheet3!$A$1:$K$1,0),FALSE)*5,0))))),0)/VLOOKUP($K63,Sheet3!$A$1:'Sheet3'!$K$222,MATCH("Challenge",Sheet3!$A$1:'Sheet3'!$K$1,0),FALSE),IFERROR(IF(VLOOKUP($K63,Sheet3!$A$1:'Sheet3'!$K$222,MATCH("Blue",Sheet3!$A$1:$K$1,0),FALSE)&gt;0,VLOOKUP($K63,Sheet3!$A$1:'Sheet3'!$K$222,MATCH("Blue",Sheet3!$A$1:$K$1,0),FALSE)*3,IF(VLOOKUP($K63,Sheet3!$A$1:'Sheet3'!$K$222,MATCH("Purple",Sheet3!$A$1:$K$1,0),FALSE)&gt;0,VLOOKUP($K63,Sheet3!$A$1:'Sheet3'!$K$222,MATCH("Purple",Sheet3!$A$1:$K$1,0),FALSE)*4,IF(VLOOKUP($K63,Sheet3!$A$1:'Sheet3'!$K$222,MATCH("Green",Sheet3!$A$1:$K$1,0),FALSE)&gt;0,VLOOKUP($K63,Sheet3!$A$1:'Sheet3'!$K$222,MATCH("Green",Sheet3!$A$1:$K$1,0),FALSE)*2,IF(VLOOKUP($K63,Sheet3!$A$1:'Sheet3'!$K$222,MATCH("White",Sheet3!$A$1:$K$1,0),FALSE)&gt;0,VLOOKUP($K63,Sheet3!$A$1:'Sheet3'!$K$222,MATCH("White",Sheet3!$A$1:$K$1,0),FALSE),IF(VLOOKUP($K63,Sheet3!$A$1:'Sheet3'!$K$222,MATCH("Yellow",Sheet3!$A$1:$K$1,0),FALSE)&gt;0,VLOOKUP($K63,Sheet3!$A$1:'Sheet3'!$K$222,MATCH("Yellow",Sheet3!$A$1:$K$1,0),FALSE)*5,0))))),0)),0)</f>
        <v>0</v>
      </c>
      <c r="AF63">
        <f>IFERROR(IF(VLOOKUP($L63,Sheet3!$A$1:'Sheet3'!$K$222,MATCH("Challenge",Sheet3!$A$1:'Sheet3'!$K$1,0),FALSE)&gt;=1,IFERROR(IF(VLOOKUP($L63,Sheet3!$A$1:'Sheet3'!$K$222,MATCH("Blue",Sheet3!$A$1:$K$1,0),FALSE)&gt;0,VLOOKUP($L63,Sheet3!$A$1:'Sheet3'!$K$222,MATCH("Blue",Sheet3!$A$1:$K$1,0),FALSE)*3,IF(VLOOKUP($L63,Sheet3!$A$1:'Sheet3'!$K$222,MATCH("Purple",Sheet3!$A$1:$K$1,0),FALSE)&gt;0,VLOOKUP($L63,Sheet3!$A$1:'Sheet3'!$K$222,MATCH("Purple",Sheet3!$A$1:$K$1,0),FALSE)*4,IF(VLOOKUP($L63,Sheet3!$A$1:'Sheet3'!$K$222,MATCH("Green",Sheet3!$A$1:$K$1,0),FALSE)&gt;0,VLOOKUP($L63,Sheet3!$A$1:'Sheet3'!$K$222,MATCH("Green",Sheet3!$A$1:$K$1,0),FALSE)*2,IF(VLOOKUP($L63,Sheet3!$A$1:'Sheet3'!$K$222,MATCH("White",Sheet3!$A$1:$K$1,0),FALSE)&gt;0,VLOOKUP($L63,Sheet3!$A$1:'Sheet3'!$K$222,MATCH("White",Sheet3!$A$1:$K$1,0),FALSE),IF(VLOOKUP($L63,Sheet3!$A$1:'Sheet3'!$K$222,MATCH("Yellow",Sheet3!$A$1:$K$1,0),FALSE)&gt;0,VLOOKUP($L63,Sheet3!$A$1:'Sheet3'!$K$222,MATCH("Yellow",Sheet3!$A$1:$K$1,0),FALSE)*5,0))))),0)/VLOOKUP($L63,Sheet3!$A$1:'Sheet3'!$K$222,MATCH("Challenge",Sheet3!$A$1:'Sheet3'!$K$1,0),FALSE),IFERROR(IF(VLOOKUP($L63,Sheet3!$A$1:'Sheet3'!$K$222,MATCH("Blue",Sheet3!$A$1:$K$1,0),FALSE)&gt;0,VLOOKUP($L63,Sheet3!$A$1:'Sheet3'!$K$222,MATCH("Blue",Sheet3!$A$1:$K$1,0),FALSE)*3,IF(VLOOKUP($L63,Sheet3!$A$1:'Sheet3'!$K$222,MATCH("Purple",Sheet3!$A$1:$K$1,0),FALSE)&gt;0,VLOOKUP($L63,Sheet3!$A$1:'Sheet3'!$K$222,MATCH("Purple",Sheet3!$A$1:$K$1,0),FALSE)*4,IF(VLOOKUP($L63,Sheet3!$A$1:'Sheet3'!$K$222,MATCH("Green",Sheet3!$A$1:$K$1,0),FALSE)&gt;0,VLOOKUP($L63,Sheet3!$A$1:'Sheet3'!$K$222,MATCH("Green",Sheet3!$A$1:$K$1,0),FALSE)*2,IF(VLOOKUP($L63,Sheet3!$A$1:'Sheet3'!$K$222,MATCH("White",Sheet3!$A$1:$K$1,0),FALSE)&gt;0,VLOOKUP($L63,Sheet3!$A$1:'Sheet3'!$K$222,MATCH("White",Sheet3!$A$1:$K$1,0),FALSE),IF(VLOOKUP($L63,Sheet3!$A$1:'Sheet3'!$K$222,MATCH("Yellow",Sheet3!$A$1:$K$1,0),FALSE)&gt;0,VLOOKUP($L63,Sheet3!$A$1:'Sheet3'!$K$222,MATCH("Yellow",Sheet3!$A$1:$K$1,0),FALSE)*5,0))))),0)),0)+IFERROR(IF(VLOOKUP($M63,Sheet3!$A$1:'Sheet3'!$K$222,MATCH("Challenge",Sheet3!$A$1:'Sheet3'!$K$1,0),FALSE)&gt;=1,IFERROR(IF(VLOOKUP($M63,Sheet3!$A$1:'Sheet3'!$K$222,MATCH("Blue",Sheet3!$A$1:$K$1,0),FALSE)&gt;0,VLOOKUP($M63,Sheet3!$A$1:'Sheet3'!$K$222,MATCH("Blue",Sheet3!$A$1:$K$1,0),FALSE)*3,IF(VLOOKUP($M63,Sheet3!$A$1:'Sheet3'!$K$222,MATCH("Purple",Sheet3!$A$1:$K$1,0),FALSE)&gt;0,VLOOKUP($M63,Sheet3!$A$1:'Sheet3'!$K$222,MATCH("Purple",Sheet3!$A$1:$K$1,0),FALSE)*4,IF(VLOOKUP($M63,Sheet3!$A$1:'Sheet3'!$K$222,MATCH("Green",Sheet3!$A$1:$K$1,0),FALSE)&gt;0,VLOOKUP($M63,Sheet3!$A$1:'Sheet3'!$K$222,MATCH("Green",Sheet3!$A$1:$K$1,0),FALSE)*2,IF(VLOOKUP($M63,Sheet3!$A$1:'Sheet3'!$K$222,MATCH("White",Sheet3!$A$1:$K$1,0),FALSE)&gt;0,VLOOKUP($M63,Sheet3!$A$1:'Sheet3'!$K$222,MATCH("White",Sheet3!$A$1:$K$1,0),FALSE),IF(VLOOKUP($M63,Sheet3!$A$1:'Sheet3'!$K$222,MATCH("Yellow",Sheet3!$A$1:$K$1,0),FALSE)&gt;0,VLOOKUP($M63,Sheet3!$A$1:'Sheet3'!$K$222,MATCH("Yellow",Sheet3!$A$1:$K$1,0),FALSE)*5,0))))),0)/VLOOKUP($M63,Sheet3!$A$1:'Sheet3'!$K$222,MATCH("Challenge",Sheet3!$A$1:'Sheet3'!$K$1,0),FALSE),IFERROR(IF(VLOOKUP($M63,Sheet3!$A$1:'Sheet3'!$K$222,MATCH("Blue",Sheet3!$A$1:$K$1,0),FALSE)&gt;0,VLOOKUP($M63,Sheet3!$A$1:'Sheet3'!$K$222,MATCH("Blue",Sheet3!$A$1:$K$1,0),FALSE)*3,IF(VLOOKUP($M63,Sheet3!$A$1:'Sheet3'!$K$222,MATCH("Purple",Sheet3!$A$1:$K$1,0),FALSE)&gt;0,VLOOKUP($M63,Sheet3!$A$1:'Sheet3'!$K$222,MATCH("Purple",Sheet3!$A$1:$K$1,0),FALSE)*4,IF(VLOOKUP($M63,Sheet3!$A$1:'Sheet3'!$K$222,MATCH("Green",Sheet3!$A$1:$K$1,0),FALSE)&gt;0,VLOOKUP($M63,Sheet3!$A$1:'Sheet3'!$K$222,MATCH("Green",Sheet3!$A$1:$K$1,0),FALSE)*2,IF(VLOOKUP($M63,Sheet3!$A$1:'Sheet3'!$K$222,MATCH("White",Sheet3!$A$1:$K$1,0),FALSE)&gt;0,VLOOKUP($M63,Sheet3!$A$1:'Sheet3'!$K$222,MATCH("White",Sheet3!$A$1:$K$1,0),FALSE),IF(VLOOKUP($M63,Sheet3!$A$1:'Sheet3'!$K$222,MATCH("Yellow",Sheet3!$A$1:$K$1,0),FALSE)&gt;0,VLOOKUP($M63,Sheet3!$A$1:'Sheet3'!$K$222,MATCH("Yellow",Sheet3!$A$1:$K$1,0),FALSE)*5,0))))),0)),0)</f>
        <v>0</v>
      </c>
      <c r="AG63">
        <f>IFERROR(IF(VLOOKUP($N63,Sheet3!$A$1:'Sheet3'!$K$222,MATCH("Challenge",Sheet3!$A$1:'Sheet3'!$K$1,0),FALSE)&gt;=1,IFERROR(IF(VLOOKUP($N63,Sheet3!$A$1:'Sheet3'!$K$222,MATCH("Blue",Sheet3!$A$1:$K$1,0),FALSE)&gt;0,VLOOKUP($N63,Sheet3!$A$1:'Sheet3'!$K$222,MATCH("Blue",Sheet3!$A$1:$K$1,0),FALSE)*3,IF(VLOOKUP($N63,Sheet3!$A$1:'Sheet3'!$K$222,MATCH("Purple",Sheet3!$A$1:$K$1,0),FALSE)&gt;0,VLOOKUP($N63,Sheet3!$A$1:'Sheet3'!$K$222,MATCH("Purple",Sheet3!$A$1:$K$1,0),FALSE)*4,IF(VLOOKUP($N63,Sheet3!$A$1:'Sheet3'!$K$222,MATCH("Green",Sheet3!$A$1:$K$1,0),FALSE)&gt;0,VLOOKUP($N63,Sheet3!$A$1:'Sheet3'!$K$222,MATCH("Green",Sheet3!$A$1:$K$1,0),FALSE)*2,IF(VLOOKUP($N63,Sheet3!$A$1:'Sheet3'!$K$222,MATCH("White",Sheet3!$A$1:$K$1,0),FALSE)&gt;0,VLOOKUP($N63,Sheet3!$A$1:'Sheet3'!$K$222,MATCH("White",Sheet3!$A$1:$K$1,0),FALSE),IF(VLOOKUP($N63,Sheet3!$A$1:'Sheet3'!$K$222,MATCH("Yellow",Sheet3!$A$1:$K$1,0),FALSE)&gt;0,VLOOKUP($N63,Sheet3!$A$1:'Sheet3'!$K$222,MATCH("Yellow",Sheet3!$A$1:$K$1,0),FALSE)*5,0))))),0)/VLOOKUP($N63,Sheet3!$A$1:'Sheet3'!$K$222,MATCH("Challenge",Sheet3!$A$1:'Sheet3'!$K$1,0),FALSE),IFERROR(IF(VLOOKUP($N63,Sheet3!$A$1:'Sheet3'!$K$222,MATCH("Blue",Sheet3!$A$1:$K$1,0),FALSE)&gt;0,VLOOKUP($N63,Sheet3!$A$1:'Sheet3'!$K$222,MATCH("Blue",Sheet3!$A$1:$K$1,0),FALSE)*3,IF(VLOOKUP($N63,Sheet3!$A$1:'Sheet3'!$K$222,MATCH("Purple",Sheet3!$A$1:$K$1,0),FALSE)&gt;0,VLOOKUP($N63,Sheet3!$A$1:'Sheet3'!$K$222,MATCH("Purple",Sheet3!$A$1:$K$1,0),FALSE)*4,IF(VLOOKUP($N63,Sheet3!$A$1:'Sheet3'!$K$222,MATCH("Green",Sheet3!$A$1:$K$1,0),FALSE)&gt;0,VLOOKUP($N63,Sheet3!$A$1:'Sheet3'!$K$222,MATCH("Green",Sheet3!$A$1:$K$1,0),FALSE)*2,IF(VLOOKUP($N63,Sheet3!$A$1:'Sheet3'!$K$222,MATCH("White",Sheet3!$A$1:$K$1,0),FALSE)&gt;0,VLOOKUP($N63,Sheet3!$A$1:'Sheet3'!$K$222,MATCH("White",Sheet3!$A$1:$K$1,0),FALSE),IF(VLOOKUP($N63,Sheet3!$A$1:'Sheet3'!$K$222,MATCH("Yellow",Sheet3!$A$1:$K$1,0),FALSE)&gt;0,VLOOKUP($N63,Sheet3!$A$1:'Sheet3'!$K$222,MATCH("Yellow",Sheet3!$A$1:$K$1,0),FALSE)*5,0))))),0)),0)+IFERROR(IF(VLOOKUP($O63,Sheet3!$A$1:'Sheet3'!$K$222,MATCH("Challenge",Sheet3!$A$1:'Sheet3'!$K$1,0),FALSE)&gt;=1,IFERROR(IF(VLOOKUP($O63,Sheet3!$A$1:'Sheet3'!$K$222,MATCH("Blue",Sheet3!$A$1:$K$1,0),FALSE)&gt;0,VLOOKUP($O63,Sheet3!$A$1:'Sheet3'!$K$222,MATCH("Blue",Sheet3!$A$1:$K$1,0),FALSE)*3,IF(VLOOKUP($O63,Sheet3!$A$1:'Sheet3'!$K$222,MATCH("Purple",Sheet3!$A$1:$K$1,0),FALSE)&gt;0,VLOOKUP($O63,Sheet3!$A$1:'Sheet3'!$K$222,MATCH("Purple",Sheet3!$A$1:$K$1,0),FALSE)*4,IF(VLOOKUP($O63,Sheet3!$A$1:'Sheet3'!$K$222,MATCH("Green",Sheet3!$A$1:$K$1,0),FALSE)&gt;0,VLOOKUP($O63,Sheet3!$A$1:'Sheet3'!$K$222,MATCH("Green",Sheet3!$A$1:$K$1,0),FALSE)*2,IF(VLOOKUP($O63,Sheet3!$A$1:'Sheet3'!$K$222,MATCH("White",Sheet3!$A$1:$K$1,0),FALSE)&gt;0,VLOOKUP($O63,Sheet3!$A$1:'Sheet3'!$K$222,MATCH("White",Sheet3!$A$1:$K$1,0),FALSE),IF(VLOOKUP($O63,Sheet3!$A$1:'Sheet3'!$K$222,MATCH("Yellow",Sheet3!$A$1:$K$1,0),FALSE)&gt;0,VLOOKUP($O63,Sheet3!$A$1:'Sheet3'!$K$222,MATCH("Yellow",Sheet3!$A$1:$K$1,0),FALSE)*5,0))))),0)/VLOOKUP($O63,Sheet3!$A$1:'Sheet3'!$K$222,MATCH("Challenge",Sheet3!$A$1:'Sheet3'!$K$1,0),FALSE),IFERROR(IF(VLOOKUP($O63,Sheet3!$A$1:'Sheet3'!$K$222,MATCH("Blue",Sheet3!$A$1:$K$1,0),FALSE)&gt;0,VLOOKUP($O63,Sheet3!$A$1:'Sheet3'!$K$222,MATCH("Blue",Sheet3!$A$1:$K$1,0),FALSE)*3,IF(VLOOKUP($O63,Sheet3!$A$1:'Sheet3'!$K$222,MATCH("Purple",Sheet3!$A$1:$K$1,0),FALSE)&gt;0,VLOOKUP($O63,Sheet3!$A$1:'Sheet3'!$K$222,MATCH("Purple",Sheet3!$A$1:$K$1,0),FALSE)*4,IF(VLOOKUP($O63,Sheet3!$A$1:'Sheet3'!$K$222,MATCH("Green",Sheet3!$A$1:$K$1,0),FALSE)&gt;0,VLOOKUP($O63,Sheet3!$A$1:'Sheet3'!$K$222,MATCH("Green",Sheet3!$A$1:$K$1,0),FALSE)*2,IF(VLOOKUP($O63,Sheet3!$A$1:'Sheet3'!$K$222,MATCH("White",Sheet3!$A$1:$K$1,0),FALSE)&gt;0,VLOOKUP($O63,Sheet3!$A$1:'Sheet3'!$K$222,MATCH("White",Sheet3!$A$1:$K$1,0),FALSE),IF(VLOOKUP($O63,Sheet3!$A$1:'Sheet3'!$K$222,MATCH("Yellow",Sheet3!$A$1:$K$1,0),FALSE)&gt;0,VLOOKUP($O63,Sheet3!$A$1:'Sheet3'!$K$222,MATCH("Yellow",Sheet3!$A$1:$K$1,0),FALSE)*5,0))))),0)),0)</f>
        <v>0</v>
      </c>
      <c r="AH63">
        <f>VLOOKUP($D63,Sheet3!$A$1:'Sheet3'!$K$222,4,FALSE)</f>
        <v>0</v>
      </c>
      <c r="AI63">
        <f>VLOOKUP($D63,Sheet3!$A$1:'Sheet3'!$K$222,5,FALSE)</f>
        <v>0</v>
      </c>
    </row>
    <row r="64" spans="1:35" x14ac:dyDescent="0.25">
      <c r="A64" t="s">
        <v>77</v>
      </c>
      <c r="B64">
        <f>INDEX('Ingredients(Full)'!$A$1:$AA$180,MATCH(Score!$A64,'Ingredients(Full)'!$A$1:$A$180,0),MATCH(Score!B$1,'Ingredients(Full)'!$A$1:$AA$1,0))</f>
        <v>5</v>
      </c>
      <c r="C64">
        <f t="shared" si="1"/>
        <v>21</v>
      </c>
      <c r="D64" t="str">
        <f>IF(D$1&lt;=$B64,INDEX('Ingredients(Full)'!$A$1:$AA$180,MATCH(Score!$A64,'Ingredients(Full)'!$A$1:$A$180,0),MATCH(Score!D$1,'Ingredients(Full)'!$A$1:$AA$1,0)),"")</f>
        <v>Mk 3 Merr-Sonn Thermal Detonator Prototype Salvage</v>
      </c>
      <c r="E64" t="str">
        <f>IF(E$1&lt;=$B64,INDEX('Ingredients(Full)'!$A$1:$AA$140,MATCH(Score!$A64,'Ingredients(Full)'!$A$1:$A$140,0),MATCH(Score!E$1,'Ingredients(Full)'!$A$1:$AA$1,0)),"")</f>
        <v>Mk 5 Loronar Power Cell Salvage</v>
      </c>
      <c r="F64" t="str">
        <f>IF(F$1&lt;=$B64,INDEX('Ingredients(Full)'!$A$1:$AA$140,MATCH(Score!$A64,'Ingredients(Full)'!$A$1:$A$140,0),MATCH(Score!F$1,'Ingredients(Full)'!$A$1:$AA$1,0)),"")</f>
        <v>Mk 1 BioTech Implant</v>
      </c>
      <c r="G64" t="str">
        <f>IF(G$1&lt;=$B64,INDEX('Ingredients(Full)'!$A$1:$AA$140,MATCH(Score!$A64,'Ingredients(Full)'!$A$1:$A$140,0),MATCH(Score!G$1,'Ingredients(Full)'!$A$1:$AA$1,0)),"")</f>
        <v>Mk 2 BAW Armor Mod Prototype</v>
      </c>
      <c r="H64" t="str">
        <f>IF(H$1&lt;=$B64,INDEX('Ingredients(Full)'!$A$1:$AA$140,MATCH(Score!$A64,'Ingredients(Full)'!$A$1:$A$140,0),MATCH(Score!H$1,'Ingredients(Full)'!$A$1:$AA$1,0)),"")</f>
        <v>Mk 1 Neuro-Saav Electrobinoculars</v>
      </c>
      <c r="I64" t="str">
        <f>IF(I$1&lt;=$B64,INDEX('Ingredients(Full)'!$A$1:$AA$140,MATCH(Score!$A64,'Ingredients(Full)'!$A$1:$A$140,0),MATCH(Score!I$1,'Ingredients(Full)'!$A$1:$AA$1,0)),"")</f>
        <v/>
      </c>
      <c r="J64" t="str">
        <f>IF(J$1&lt;=$B64,INDEX('Ingredients(Full)'!$A$1:$AA$140,MATCH(Score!$A64,'Ingredients(Full)'!$A$1:$A$140,0),MATCH(Score!J$1,'Ingredients(Full)'!$A$1:$AA$1,0)),"")</f>
        <v/>
      </c>
      <c r="K64" t="str">
        <f>IF(K$1&lt;=$B64,INDEX('Ingredients(Full)'!$A$1:$AA$140,MATCH(Score!$A64,'Ingredients(Full)'!$A$1:$A$140,0),MATCH(Score!K$1,'Ingredients(Full)'!$A$1:$AA$1,0)),"")</f>
        <v/>
      </c>
      <c r="L64" t="str">
        <f>IF(L$1&lt;=$B64,INDEX('Ingredients(Full)'!$A$1:$AA$140,MATCH(Score!$A64,'Ingredients(Full)'!$A$1:$A$140,0),MATCH(Score!L$1,'Ingredients(Full)'!$A$1:$AA$1,0)),"")</f>
        <v/>
      </c>
      <c r="M64" t="str">
        <f>IF(M$1&lt;=$B64,INDEX('Ingredients(Full)'!$A$1:$AA$140,MATCH(Score!$A64,'Ingredients(Full)'!$A$1:$A$140,0),MATCH(Score!M$1,'Ingredients(Full)'!$A$1:$AA$1,0)),"")</f>
        <v/>
      </c>
      <c r="N64" t="str">
        <f>IF(N$1&lt;=$B64,INDEX('Ingredients(Full)'!$A$1:$AA$140,MATCH(Score!$A64,'Ingredients(Full)'!$A$1:$A$140,0),MATCH(Score!N$1,'Ingredients(Full)'!$A$1:$AA$1,0)),"")</f>
        <v/>
      </c>
      <c r="O64" t="str">
        <f>IF(O$1&lt;=$B64,INDEX('Ingredients(Full)'!$A$1:$AA$140,MATCH(Score!$A64,'Ingredients(Full)'!$A$1:$A$140,0),MATCH(Score!O$1,'Ingredients(Full)'!$A$1:$AA$1,0)),"")</f>
        <v/>
      </c>
      <c r="P64">
        <f>IF(VALUE(RIGHT(P$1,LEN(P$1)-1))&lt;=$B64,INDEX('Ingredients(Full)'!$A$1:$AA$140,MATCH(Score!$A64,'Ingredients(Full)'!$A$1:$A$140,0),MATCH(Score!P$1,'Ingredients(Full)'!$A$1:$AA$1,0)),"")</f>
        <v>5</v>
      </c>
      <c r="Q64">
        <f>IF(VALUE(RIGHT(Q$1,LEN(Q$1)-1))&lt;=$B64,INDEX('Ingredients(Full)'!$A$1:$AA$140,MATCH(Score!$A64,'Ingredients(Full)'!$A$1:$A$140,0),MATCH(Score!Q$1,'Ingredients(Full)'!$A$1:$AA$1,0)),"")</f>
        <v>5</v>
      </c>
      <c r="R64">
        <f>IF(VALUE(RIGHT(R$1,LEN(R$1)-1))&lt;=$B64,INDEX('Ingredients(Full)'!$A$1:$AA$140,MATCH(Score!$A64,'Ingredients(Full)'!$A$1:$A$140,0),MATCH(Score!R$1,'Ingredients(Full)'!$A$1:$AA$1,0)),"")</f>
        <v>1</v>
      </c>
      <c r="S64">
        <f>IF(VALUE(RIGHT(S$1,LEN(S$1)-1))&lt;=$B64,INDEX('Ingredients(Full)'!$A$1:$AA$140,MATCH(Score!$A64,'Ingredients(Full)'!$A$1:$A$140,0),MATCH(Score!S$1,'Ingredients(Full)'!$A$1:$AA$1,0)),"")</f>
        <v>1</v>
      </c>
      <c r="T64">
        <f>IF(VALUE(RIGHT(T$1,LEN(T$1)-1))&lt;=$B64,INDEX('Ingredients(Full)'!$A$1:$AA$140,MATCH(Score!$A64,'Ingredients(Full)'!$A$1:$A$140,0),MATCH(Score!T$1,'Ingredients(Full)'!$A$1:$AA$1,0)),"")</f>
        <v>1</v>
      </c>
      <c r="U64" t="str">
        <f>IF(VALUE(RIGHT(U$1,LEN(U$1)-1))&lt;=$B64,INDEX('Ingredients(Full)'!$A$1:$AA$140,MATCH(Score!$A64,'Ingredients(Full)'!$A$1:$A$140,0),MATCH(Score!U$1,'Ingredients(Full)'!$A$1:$AA$1,0)),"")</f>
        <v/>
      </c>
      <c r="V64" t="str">
        <f>IF(VALUE(RIGHT(V$1,LEN(V$1)-1))&lt;=$B64,INDEX('Ingredients(Full)'!$A$1:$AA$140,MATCH(Score!$A64,'Ingredients(Full)'!$A$1:$A$140,0),MATCH(Score!V$1,'Ingredients(Full)'!$A$1:$AA$1,0)),"")</f>
        <v/>
      </c>
      <c r="W64" t="str">
        <f>IF(VALUE(RIGHT(W$1,LEN(W$1)-1))&lt;=$B64,INDEX('Ingredients(Full)'!$A$1:$AA$140,MATCH(Score!$A64,'Ingredients(Full)'!$A$1:$A$140,0),MATCH(Score!W$1,'Ingredients(Full)'!$A$1:$AA$1,0)),"")</f>
        <v/>
      </c>
      <c r="X64" t="str">
        <f>IF(VALUE(RIGHT(X$1,LEN(X$1)-1))&lt;=$B64,INDEX('Ingredients(Full)'!$A$1:$AA$140,MATCH(Score!$A64,'Ingredients(Full)'!$A$1:$A$140,0),MATCH(Score!X$1,'Ingredients(Full)'!$A$1:$AA$1,0)),"")</f>
        <v/>
      </c>
      <c r="Y64" t="str">
        <f>IF(VALUE(RIGHT(Y$1,LEN(Y$1)-1))&lt;=$B64,INDEX('Ingredients(Full)'!$A$1:$AA$140,MATCH(Score!$A64,'Ingredients(Full)'!$A$1:$A$140,0),MATCH(Score!Y$1,'Ingredients(Full)'!$A$1:$AA$1,0)),"")</f>
        <v/>
      </c>
      <c r="Z64" t="str">
        <f>IF(VALUE(RIGHT(Z$1,LEN(Z$1)-1))&lt;=$B64,INDEX('Ingredients(Full)'!$A$1:$AA$140,MATCH(Score!$A64,'Ingredients(Full)'!$A$1:$A$140,0),MATCH(Score!Z$1,'Ingredients(Full)'!$A$1:$AA$1,0)),"")</f>
        <v/>
      </c>
      <c r="AA64" t="str">
        <f>IF(VALUE(RIGHT(AA$1,LEN(AA$1)-1))&lt;=$B64,INDEX('Ingredients(Full)'!$A$1:$AA$140,MATCH(Score!$A64,'Ingredients(Full)'!$A$1:$A$140,0),MATCH(Score!AA$1,'Ingredients(Full)'!$A$1:$AA$1,0)),"")</f>
        <v/>
      </c>
      <c r="AB64">
        <f>IFERROR(IF(VLOOKUP($D64,Sheet3!$A$1:'Sheet3'!$K$222,MATCH("Challenge",Sheet3!$A$1:'Sheet3'!$K$1,0),FALSE)&gt;=1,IFERROR(IF(VLOOKUP($D64,Sheet3!$A$1:'Sheet3'!$K$222,MATCH("Blue",Sheet3!$A$1:$K$1,0),FALSE)&gt;0,VLOOKUP($D64,Sheet3!$A$1:'Sheet3'!$K$222,MATCH("Blue",Sheet3!$A$1:$K$1,0),FALSE)*3,IF(VLOOKUP($D64,Sheet3!$A$1:'Sheet3'!$K$222,MATCH("Purple",Sheet3!$A$1:$K$1,0),FALSE)&gt;0,VLOOKUP($D64,Sheet3!$A$1:'Sheet3'!$K$222,MATCH("Purple",Sheet3!$A$1:$K$1,0),FALSE)*4,IF(VLOOKUP($D64,Sheet3!$A$1:'Sheet3'!$K$222,MATCH("Green",Sheet3!$A$1:$K$1,0),FALSE)&gt;0,VLOOKUP($D64,Sheet3!$A$1:'Sheet3'!$K$222,MATCH("Green",Sheet3!$A$1:$K$1,0),FALSE)*2,IF(VLOOKUP($D64,Sheet3!$A$1:'Sheet3'!$K$222,MATCH("White",Sheet3!$A$1:$K$1,0),FALSE)&gt;0,VLOOKUP($D64,Sheet3!$A$1:'Sheet3'!$K$222,MATCH("White",Sheet3!$A$1:$K$1,0),FALSE),IF(VLOOKUP($D64,Sheet3!$A$1:'Sheet3'!$K$222,MATCH("Yellow",Sheet3!$A$1:$K$1,0),FALSE)&gt;0,VLOOKUP($D64,Sheet3!$A$1:'Sheet3'!$K$222,MATCH("Yellow",Sheet3!$A$1:$K$1,0),FALSE)*2.5,0))))),0)/VLOOKUP($D64,Sheet3!$A$1:'Sheet3'!$K$222,MATCH("Challenge",Sheet3!$A$1:'Sheet3'!$K$1,0),FALSE),IFERROR(IF(VLOOKUP($D64,Sheet3!$A$1:'Sheet3'!$K$222,MATCH("Blue",Sheet3!$A$1:$K$1,0),FALSE)&gt;0,VLOOKUP($D64,Sheet3!$A$1:'Sheet3'!$K$222,MATCH("Blue",Sheet3!$A$1:$K$1,0),FALSE)*3,IF(VLOOKUP($D64,Sheet3!$A$1:'Sheet3'!$K$222,MATCH("Purple",Sheet3!$A$1:$K$1,0),FALSE)&gt;0,VLOOKUP($D64,Sheet3!$A$1:'Sheet3'!$K$222,MATCH("Purple",Sheet3!$A$1:$K$1,0),FALSE)*4,IF(VLOOKUP($D64,Sheet3!$A$1:'Sheet3'!$K$222,MATCH("Green",Sheet3!$A$1:$K$1,0),FALSE)&gt;0,VLOOKUP($D64,Sheet3!$A$1:'Sheet3'!$K$222,MATCH("Green",Sheet3!$A$1:$K$1,0),FALSE)*2,IF(VLOOKUP($D64,Sheet3!$A$1:'Sheet3'!$K$222,MATCH("White",Sheet3!$A$1:$K$1,0),FALSE)&gt;0,VLOOKUP($D64,Sheet3!$A$1:'Sheet3'!$K$222,MATCH("White",Sheet3!$A$1:$K$1,0),FALSE),IF(VLOOKUP($D64,Sheet3!$A$1:'Sheet3'!$K$222,MATCH("Yellow",Sheet3!$A$1:$K$1,0),FALSE)&gt;0,VLOOKUP($D64,Sheet3!$A$1:'Sheet3'!$K$222,MATCH("Yellow",Sheet3!$A$1:$K$1,0),FALSE)*2.5,0))))),0)),0)+IFERROR(IF(VLOOKUP($E64,Sheet3!$A$1:'Sheet3'!$K$222,MATCH("Challenge",Sheet3!$A$1:'Sheet3'!$K$1,0),FALSE)&gt;=1,IFERROR(IF(VLOOKUP($E64,Sheet3!$A$1:'Sheet3'!$K$222,MATCH("Blue",Sheet3!$A$1:$K$1,0),FALSE)&gt;0,VLOOKUP($E64,Sheet3!$A$1:'Sheet3'!$K$222,MATCH("Blue",Sheet3!$A$1:$K$1,0),FALSE)*3,IF(VLOOKUP($E64,Sheet3!$A$1:'Sheet3'!$K$222,MATCH("Purple",Sheet3!$A$1:$K$1,0),FALSE)&gt;0,VLOOKUP($E64,Sheet3!$A$1:'Sheet3'!$K$222,MATCH("Purple",Sheet3!$A$1:$K$1,0),FALSE)*4,IF(VLOOKUP($E64,Sheet3!$A$1:'Sheet3'!$K$222,MATCH("Green",Sheet3!$A$1:$K$1,0),FALSE)&gt;0,VLOOKUP($E64,Sheet3!$A$1:'Sheet3'!$K$222,MATCH("Green",Sheet3!$A$1:$K$1,0),FALSE)*2,IF(VLOOKUP($E64,Sheet3!$A$1:'Sheet3'!$K$222,MATCH("White",Sheet3!$A$1:$K$1,0),FALSE)&gt;0,VLOOKUP($E64,Sheet3!$A$1:'Sheet3'!$K$222,MATCH("White",Sheet3!$A$1:$K$1,0),FALSE),IF(VLOOKUP($E64,Sheet3!$A$1:'Sheet3'!$K$222,MATCH("Yellow",Sheet3!$A$1:$K$1,0),FALSE)&gt;0,VLOOKUP($E64,Sheet3!$A$1:'Sheet3'!$K$222,MATCH("Yellow",Sheet3!$A$1:$K$1,0),FALSE)*2.5,0))))),0)/VLOOKUP($E64,Sheet3!$A$1:'Sheet3'!$K$222,MATCH("Challenge",Sheet3!$A$1:'Sheet3'!$K$1,0),FALSE),IFERROR(IF(VLOOKUP($E64,Sheet3!$A$1:'Sheet3'!$K$222,MATCH("Blue",Sheet3!$A$1:$K$1,0),FALSE)&gt;0,VLOOKUP($E64,Sheet3!$A$1:'Sheet3'!$K$222,MATCH("Blue",Sheet3!$A$1:$K$1,0),FALSE)*3,IF(VLOOKUP($E64,Sheet3!$A$1:'Sheet3'!$K$222,MATCH("Purple",Sheet3!$A$1:$K$1,0),FALSE)&gt;0,VLOOKUP($E64,Sheet3!$A$1:'Sheet3'!$K$222,MATCH("Purple",Sheet3!$A$1:$K$1,0),FALSE)*4,IF(VLOOKUP($E64,Sheet3!$A$1:'Sheet3'!$K$222,MATCH("Green",Sheet3!$A$1:$K$1,0),FALSE)&gt;0,VLOOKUP($E64,Sheet3!$A$1:'Sheet3'!$K$222,MATCH("Green",Sheet3!$A$1:$K$1,0),FALSE)*2,IF(VLOOKUP($E64,Sheet3!$A$1:'Sheet3'!$K$222,MATCH("White",Sheet3!$A$1:$K$1,0),FALSE)&gt;0,VLOOKUP($E64,Sheet3!$A$1:'Sheet3'!$K$222,MATCH("White",Sheet3!$A$1:$K$1,0),FALSE),IF(VLOOKUP($E64,Sheet3!$A$1:'Sheet3'!$K$222,MATCH("Yellow",Sheet3!$A$1:$K$1,0),FALSE)&gt;0,VLOOKUP($E64,Sheet3!$A$1:'Sheet3'!$K$222,MATCH("Yellow",Sheet3!$A$1:$K$1,0),FALSE)*2.5,0))))),0)),0)</f>
        <v>18</v>
      </c>
      <c r="AC64">
        <f>IFERROR(IF(VLOOKUP($F64,Sheet3!$A$1:'Sheet3'!$K$222,MATCH("Challenge",Sheet3!$A$1:'Sheet3'!$K$1,0),FALSE)&gt;=1,IFERROR(IF(VLOOKUP($F64,Sheet3!$A$1:'Sheet3'!$K$222,MATCH("Blue",Sheet3!$A$1:$K$1,0),FALSE)&gt;0,VLOOKUP($F64,Sheet3!$A$1:'Sheet3'!$K$222,MATCH("Blue",Sheet3!$A$1:$K$1,0),FALSE)*3,IF(VLOOKUP($F64,Sheet3!$A$1:'Sheet3'!$K$222,MATCH("Purple",Sheet3!$A$1:$K$1,0),FALSE)&gt;0,VLOOKUP($F64,Sheet3!$A$1:'Sheet3'!$K$222,MATCH("Purple",Sheet3!$A$1:$K$1,0),FALSE)*4,IF(VLOOKUP($F64,Sheet3!$A$1:'Sheet3'!$K$222,MATCH("Green",Sheet3!$A$1:$K$1,0),FALSE)&gt;0,VLOOKUP($F64,Sheet3!$A$1:'Sheet3'!$K$222,MATCH("Green",Sheet3!$A$1:$K$1,0),FALSE)*2,IF(VLOOKUP($F64,Sheet3!$A$1:'Sheet3'!$K$222,MATCH("White",Sheet3!$A$1:$K$1,0),FALSE)&gt;0,VLOOKUP($F64,Sheet3!$A$1:'Sheet3'!$K$222,MATCH("White",Sheet3!$A$1:$K$1,0),FALSE),IF(VLOOKUP($F64,Sheet3!$A$1:'Sheet3'!$K$222,MATCH("Yellow",Sheet3!$A$1:$K$1,0),FALSE)&gt;0,VLOOKUP($F64,Sheet3!$A$1:'Sheet3'!$K$222,MATCH("Yellow",Sheet3!$A$1:$K$1,0),FALSE)*5,0))))),0)/VLOOKUP($F64,Sheet3!$A$1:'Sheet3'!$K$222,MATCH("Challenge",Sheet3!$A$1:'Sheet3'!$K$1,0),FALSE),IFERROR(IF(VLOOKUP($F64,Sheet3!$A$1:'Sheet3'!$K$222,MATCH("Blue",Sheet3!$A$1:$K$1,0),FALSE)&gt;0,VLOOKUP($F64,Sheet3!$A$1:'Sheet3'!$K$222,MATCH("Blue",Sheet3!$A$1:$K$1,0),FALSE)*3,IF(VLOOKUP($F64,Sheet3!$A$1:'Sheet3'!$K$222,MATCH("Purple",Sheet3!$A$1:$K$1,0),FALSE)&gt;0,VLOOKUP($F64,Sheet3!$A$1:'Sheet3'!$K$222,MATCH("Purple",Sheet3!$A$1:$K$1,0),FALSE)*4,IF(VLOOKUP($F64,Sheet3!$A$1:'Sheet3'!$K$222,MATCH("Green",Sheet3!$A$1:$K$1,0),FALSE)&gt;0,VLOOKUP($F64,Sheet3!$A$1:'Sheet3'!$K$222,MATCH("Green",Sheet3!$A$1:$K$1,0),FALSE)*2,IF(VLOOKUP($F64,Sheet3!$A$1:'Sheet3'!$K$222,MATCH("White",Sheet3!$A$1:$K$1,0),FALSE)&gt;0,VLOOKUP($F64,Sheet3!$A$1:'Sheet3'!$K$222,MATCH("White",Sheet3!$A$1:$K$1,0),FALSE),IF(VLOOKUP($F64,Sheet3!$A$1:'Sheet3'!$K$222,MATCH("Yellow",Sheet3!$A$1:$K$1,0),FALSE)&gt;0,VLOOKUP($F64,Sheet3!$A$1:'Sheet3'!$K$222,MATCH("Yellow",Sheet3!$A$1:$K$1,0),FALSE)*5,0))))),0)),0)+IFERROR(IF(VLOOKUP($G64,Sheet3!$A$1:'Sheet3'!$K$222,MATCH("Challenge",Sheet3!$A$1:'Sheet3'!$K$1,0),FALSE)&gt;=1,IFERROR(IF(VLOOKUP($G64,Sheet3!$A$1:'Sheet3'!$K$222,MATCH("Blue",Sheet3!$A$1:$K$1,0),FALSE)&gt;0,VLOOKUP($G64,Sheet3!$A$1:'Sheet3'!$K$222,MATCH("Blue",Sheet3!$A$1:$K$1,0),FALSE)*3,IF(VLOOKUP($G64,Sheet3!$A$1:'Sheet3'!$K$222,MATCH("Purple",Sheet3!$A$1:$K$1,0),FALSE)&gt;0,VLOOKUP($G64,Sheet3!$A$1:'Sheet3'!$K$222,MATCH("Purple",Sheet3!$A$1:$K$1,0),FALSE)*4,IF(VLOOKUP($G64,Sheet3!$A$1:'Sheet3'!$K$222,MATCH("Green",Sheet3!$A$1:$K$1,0),FALSE)&gt;0,VLOOKUP($G64,Sheet3!$A$1:'Sheet3'!$K$222,MATCH("Green",Sheet3!$A$1:$K$1,0),FALSE)*2,IF(VLOOKUP($G64,Sheet3!$A$1:'Sheet3'!$K$222,MATCH("White",Sheet3!$A$1:$K$1,0),FALSE)&gt;0,VLOOKUP($G64,Sheet3!$A$1:'Sheet3'!$K$222,MATCH("White",Sheet3!$A$1:$K$1,0),FALSE),IF(VLOOKUP($G64,Sheet3!$A$1:'Sheet3'!$K$222,MATCH("Yellow",Sheet3!$A$1:$K$1,0),FALSE)&gt;0,VLOOKUP($G64,Sheet3!$A$1:'Sheet3'!$K$222,MATCH("Yellow",Sheet3!$A$1:$K$1,0),FALSE)*5,0))))),0)/VLOOKUP($G64,Sheet3!$A$1:'Sheet3'!$K$222,MATCH("Challenge",Sheet3!$A$1:'Sheet3'!$K$1,0),FALSE),IFERROR(IF(VLOOKUP($G64,Sheet3!$A$1:'Sheet3'!$K$222,MATCH("Blue",Sheet3!$A$1:$K$1,0),FALSE)&gt;0,VLOOKUP($G64,Sheet3!$A$1:'Sheet3'!$K$222,MATCH("Blue",Sheet3!$A$1:$K$1,0),FALSE)*3,IF(VLOOKUP($G64,Sheet3!$A$1:'Sheet3'!$K$222,MATCH("Purple",Sheet3!$A$1:$K$1,0),FALSE)&gt;0,VLOOKUP($G64,Sheet3!$A$1:'Sheet3'!$K$222,MATCH("Purple",Sheet3!$A$1:$K$1,0),FALSE)*4,IF(VLOOKUP($G64,Sheet3!$A$1:'Sheet3'!$K$222,MATCH("Green",Sheet3!$A$1:$K$1,0),FALSE)&gt;0,VLOOKUP($G64,Sheet3!$A$1:'Sheet3'!$K$222,MATCH("Green",Sheet3!$A$1:$K$1,0),FALSE)*2,IF(VLOOKUP($G64,Sheet3!$A$1:'Sheet3'!$K$222,MATCH("White",Sheet3!$A$1:$K$1,0),FALSE)&gt;0,VLOOKUP($G64,Sheet3!$A$1:'Sheet3'!$K$222,MATCH("White",Sheet3!$A$1:$K$1,0),FALSE),IF(VLOOKUP($G64,Sheet3!$A$1:'Sheet3'!$K$222,MATCH("Yellow",Sheet3!$A$1:$K$1,0),FALSE)&gt;0,VLOOKUP($G64,Sheet3!$A$1:'Sheet3'!$K$222,MATCH("Yellow",Sheet3!$A$1:$K$1,0),FALSE)*5,0))))),0)),0)</f>
        <v>2</v>
      </c>
      <c r="AD64">
        <f>IFERROR(IF(VLOOKUP($H64,Sheet3!$A$1:'Sheet3'!$K$222,MATCH("Challenge",Sheet3!$A$1:'Sheet3'!$K$1,0),FALSE)&gt;=1,IFERROR(IF(VLOOKUP($H64,Sheet3!$A$1:'Sheet3'!$K$222,MATCH("Blue",Sheet3!$A$1:$K$1,0),FALSE)&gt;0,VLOOKUP($H64,Sheet3!$A$1:'Sheet3'!$K$222,MATCH("Blue",Sheet3!$A$1:$K$1,0),FALSE)*3,IF(VLOOKUP($H64,Sheet3!$A$1:'Sheet3'!$K$222,MATCH("Purple",Sheet3!$A$1:$K$1,0),FALSE)&gt;0,VLOOKUP($H64,Sheet3!$A$1:'Sheet3'!$K$222,MATCH("Purple",Sheet3!$A$1:$K$1,0),FALSE)*4,IF(VLOOKUP($H64,Sheet3!$A$1:'Sheet3'!$K$222,MATCH("Green",Sheet3!$A$1:$K$1,0),FALSE)&gt;0,VLOOKUP($H64,Sheet3!$A$1:'Sheet3'!$K$222,MATCH("Green",Sheet3!$A$1:$K$1,0),FALSE)*2,IF(VLOOKUP($H64,Sheet3!$A$1:'Sheet3'!$K$222,MATCH("White",Sheet3!$A$1:$K$1,0),FALSE)&gt;0,VLOOKUP($H64,Sheet3!$A$1:'Sheet3'!$K$222,MATCH("White",Sheet3!$A$1:$K$1,0),FALSE),IF(VLOOKUP($H64,Sheet3!$A$1:'Sheet3'!$K$222,MATCH("Yellow",Sheet3!$A$1:$K$1,0),FALSE)&gt;0,VLOOKUP($H64,Sheet3!$A$1:'Sheet3'!$K$222,MATCH("Yellow",Sheet3!$A$1:$K$1,0),FALSE)*5,0))))),0)/VLOOKUP($H64,Sheet3!$A$1:'Sheet3'!$K$222,MATCH("Challenge",Sheet3!$A$1:'Sheet3'!$K$1,0),FALSE),IFERROR(IF(VLOOKUP($H64,Sheet3!$A$1:'Sheet3'!$K$222,MATCH("Blue",Sheet3!$A$1:$K$1,0),FALSE)&gt;0,VLOOKUP($H64,Sheet3!$A$1:'Sheet3'!$K$222,MATCH("Blue",Sheet3!$A$1:$K$1,0),FALSE)*3,IF(VLOOKUP($H64,Sheet3!$A$1:'Sheet3'!$K$222,MATCH("Purple",Sheet3!$A$1:$K$1,0),FALSE)&gt;0,VLOOKUP($H64,Sheet3!$A$1:'Sheet3'!$K$222,MATCH("Purple",Sheet3!$A$1:$K$1,0),FALSE)*4,IF(VLOOKUP($H64,Sheet3!$A$1:'Sheet3'!$K$222,MATCH("Green",Sheet3!$A$1:$K$1,0),FALSE)&gt;0,VLOOKUP($H64,Sheet3!$A$1:'Sheet3'!$K$222,MATCH("Green",Sheet3!$A$1:$K$1,0),FALSE)*2,IF(VLOOKUP($H64,Sheet3!$A$1:'Sheet3'!$K$222,MATCH("White",Sheet3!$A$1:$K$1,0),FALSE)&gt;0,VLOOKUP($H64,Sheet3!$A$1:'Sheet3'!$K$222,MATCH("White",Sheet3!$A$1:$K$1,0),FALSE),IF(VLOOKUP($H64,Sheet3!$A$1:'Sheet3'!$K$222,MATCH("Yellow",Sheet3!$A$1:$K$1,0),FALSE)&gt;0,VLOOKUP($H64,Sheet3!$A$1:'Sheet3'!$K$222,MATCH("Yellow",Sheet3!$A$1:$K$1,0),FALSE)*5,0))))),0)),0)+IFERROR(IF(VLOOKUP($I64,Sheet3!$A$1:'Sheet3'!$K$222,MATCH("Challenge",Sheet3!$A$1:'Sheet3'!$K$1,0),FALSE)&gt;=1,IFERROR(IF(VLOOKUP($I64,Sheet3!$A$1:'Sheet3'!$K$222,MATCH("Blue",Sheet3!$A$1:$K$1,0),FALSE)&gt;0,VLOOKUP($I64,Sheet3!$A$1:'Sheet3'!$K$222,MATCH("Blue",Sheet3!$A$1:$K$1,0),FALSE)*3,IF(VLOOKUP($I64,Sheet3!$A$1:'Sheet3'!$K$222,MATCH("Purple",Sheet3!$A$1:$K$1,0),FALSE)&gt;0,VLOOKUP($I64,Sheet3!$A$1:'Sheet3'!$K$222,MATCH("Purple",Sheet3!$A$1:$K$1,0),FALSE)*4,IF(VLOOKUP($I64,Sheet3!$A$1:'Sheet3'!$K$222,MATCH("Green",Sheet3!$A$1:$K$1,0),FALSE)&gt;0,VLOOKUP($I64,Sheet3!$A$1:'Sheet3'!$K$222,MATCH("Green",Sheet3!$A$1:$K$1,0),FALSE)*2,IF(VLOOKUP($I64,Sheet3!$A$1:'Sheet3'!$K$222,MATCH("White",Sheet3!$A$1:$K$1,0),FALSE)&gt;0,VLOOKUP($I64,Sheet3!$A$1:'Sheet3'!$K$222,MATCH("White",Sheet3!$A$1:$K$1,0),FALSE),IF(VLOOKUP($I64,Sheet3!$A$1:'Sheet3'!$K$222,MATCH("Yellow",Sheet3!$A$1:$K$1,0),FALSE)&gt;0,VLOOKUP($I64,Sheet3!$A$1:'Sheet3'!$K$222,MATCH("Yellow",Sheet3!$A$1:$K$1,0),FALSE)*5,0))))),0)/VLOOKUP($I64,Sheet3!$A$1:'Sheet3'!$K$222,MATCH("Challenge",Sheet3!$A$1:'Sheet3'!$K$1,0),FALSE),IFERROR(IF(VLOOKUP($I64,Sheet3!$A$1:'Sheet3'!$K$222,MATCH("Blue",Sheet3!$A$1:$K$1,0),FALSE)&gt;0,VLOOKUP($I64,Sheet3!$A$1:'Sheet3'!$K$222,MATCH("Blue",Sheet3!$A$1:$K$1,0),FALSE)*3,IF(VLOOKUP($I64,Sheet3!$A$1:'Sheet3'!$K$222,MATCH("Purple",Sheet3!$A$1:$K$1,0),FALSE)&gt;0,VLOOKUP($I64,Sheet3!$A$1:'Sheet3'!$K$222,MATCH("Purple",Sheet3!$A$1:$K$1,0),FALSE)*4,IF(VLOOKUP($I64,Sheet3!$A$1:'Sheet3'!$K$222,MATCH("Green",Sheet3!$A$1:$K$1,0),FALSE)&gt;0,VLOOKUP($I64,Sheet3!$A$1:'Sheet3'!$K$222,MATCH("Green",Sheet3!$A$1:$K$1,0),FALSE)*2,IF(VLOOKUP($I64,Sheet3!$A$1:'Sheet3'!$K$222,MATCH("White",Sheet3!$A$1:$K$1,0),FALSE)&gt;0,VLOOKUP($I64,Sheet3!$A$1:'Sheet3'!$K$222,MATCH("White",Sheet3!$A$1:$K$1,0),FALSE),IF(VLOOKUP($I64,Sheet3!$A$1:'Sheet3'!$K$222,MATCH("Yellow",Sheet3!$A$1:$K$1,0),FALSE)&gt;0,VLOOKUP($I64,Sheet3!$A$1:'Sheet3'!$K$222,MATCH("Yellow",Sheet3!$A$1:$K$1,0),FALSE)*5,0))))),0)),0)</f>
        <v>1</v>
      </c>
      <c r="AE64">
        <f>IFERROR(IF(VLOOKUP($J64,Sheet3!$A$1:'Sheet3'!$K$222,MATCH("Challenge",Sheet3!$A$1:'Sheet3'!$K$1,0),FALSE)&gt;=1,IFERROR(IF(VLOOKUP($J64,Sheet3!$A$1:'Sheet3'!$K$222,MATCH("Blue",Sheet3!$A$1:$K$1,0),FALSE)&gt;0,VLOOKUP($J64,Sheet3!$A$1:'Sheet3'!$K$222,MATCH("Blue",Sheet3!$A$1:$K$1,0),FALSE)*3,IF(VLOOKUP($J64,Sheet3!$A$1:'Sheet3'!$K$222,MATCH("Purple",Sheet3!$A$1:$K$1,0),FALSE)&gt;0,VLOOKUP($J64,Sheet3!$A$1:'Sheet3'!$K$222,MATCH("Purple",Sheet3!$A$1:$K$1,0),FALSE)*4,IF(VLOOKUP($J64,Sheet3!$A$1:'Sheet3'!$K$222,MATCH("Green",Sheet3!$A$1:$K$1,0),FALSE)&gt;0,VLOOKUP($J64,Sheet3!$A$1:'Sheet3'!$K$222,MATCH("Green",Sheet3!$A$1:$K$1,0),FALSE)*2,IF(VLOOKUP($J64,Sheet3!$A$1:'Sheet3'!$K$222,MATCH("White",Sheet3!$A$1:$K$1,0),FALSE)&gt;0,VLOOKUP($J64,Sheet3!$A$1:'Sheet3'!$K$222,MATCH("White",Sheet3!$A$1:$K$1,0),FALSE),IF(VLOOKUP($J64,Sheet3!$A$1:'Sheet3'!$K$222,MATCH("Yellow",Sheet3!$A$1:$K$1,0),FALSE)&gt;0,VLOOKUP($J64,Sheet3!$A$1:'Sheet3'!$K$222,MATCH("Yellow",Sheet3!$A$1:$K$1,0),FALSE)*5,0))))),0)/VLOOKUP($J64,Sheet3!$A$1:'Sheet3'!$K$222,MATCH("Challenge",Sheet3!$A$1:'Sheet3'!$K$1,0),FALSE),IFERROR(IF(VLOOKUP($J64,Sheet3!$A$1:'Sheet3'!$K$222,MATCH("Blue",Sheet3!$A$1:$K$1,0),FALSE)&gt;0,VLOOKUP($J64,Sheet3!$A$1:'Sheet3'!$K$222,MATCH("Blue",Sheet3!$A$1:$K$1,0),FALSE)*3,IF(VLOOKUP($J64,Sheet3!$A$1:'Sheet3'!$K$222,MATCH("Purple",Sheet3!$A$1:$K$1,0),FALSE)&gt;0,VLOOKUP($J64,Sheet3!$A$1:'Sheet3'!$K$222,MATCH("Purple",Sheet3!$A$1:$K$1,0),FALSE)*4,IF(VLOOKUP($J64,Sheet3!$A$1:'Sheet3'!$K$222,MATCH("Green",Sheet3!$A$1:$K$1,0),FALSE)&gt;0,VLOOKUP($J64,Sheet3!$A$1:'Sheet3'!$K$222,MATCH("Green",Sheet3!$A$1:$K$1,0),FALSE)*2,IF(VLOOKUP($J64,Sheet3!$A$1:'Sheet3'!$K$222,MATCH("White",Sheet3!$A$1:$K$1,0),FALSE)&gt;0,VLOOKUP($J64,Sheet3!$A$1:'Sheet3'!$K$222,MATCH("White",Sheet3!$A$1:$K$1,0),FALSE),IF(VLOOKUP($J64,Sheet3!$A$1:'Sheet3'!$K$222,MATCH("Yellow",Sheet3!$A$1:$K$1,0),FALSE)&gt;0,VLOOKUP($J64,Sheet3!$A$1:'Sheet3'!$K$222,MATCH("Yellow",Sheet3!$A$1:$K$1,0),FALSE)*5,0))))),0)),0)+IFERROR(IF(VLOOKUP($K64,Sheet3!$A$1:'Sheet3'!$K$222,MATCH("Challenge",Sheet3!$A$1:'Sheet3'!$K$1,0),FALSE)&gt;=1,IFERROR(IF(VLOOKUP($K64,Sheet3!$A$1:'Sheet3'!$K$222,MATCH("Blue",Sheet3!$A$1:$K$1,0),FALSE)&gt;0,VLOOKUP($K64,Sheet3!$A$1:'Sheet3'!$K$222,MATCH("Blue",Sheet3!$A$1:$K$1,0),FALSE)*3,IF(VLOOKUP($K64,Sheet3!$A$1:'Sheet3'!$K$222,MATCH("Purple",Sheet3!$A$1:$K$1,0),FALSE)&gt;0,VLOOKUP($K64,Sheet3!$A$1:'Sheet3'!$K$222,MATCH("Purple",Sheet3!$A$1:$K$1,0),FALSE)*4,IF(VLOOKUP($K64,Sheet3!$A$1:'Sheet3'!$K$222,MATCH("Green",Sheet3!$A$1:$K$1,0),FALSE)&gt;0,VLOOKUP($K64,Sheet3!$A$1:'Sheet3'!$K$222,MATCH("Green",Sheet3!$A$1:$K$1,0),FALSE)*2,IF(VLOOKUP($K64,Sheet3!$A$1:'Sheet3'!$K$222,MATCH("White",Sheet3!$A$1:$K$1,0),FALSE)&gt;0,VLOOKUP($K64,Sheet3!$A$1:'Sheet3'!$K$222,MATCH("White",Sheet3!$A$1:$K$1,0),FALSE),IF(VLOOKUP($K64,Sheet3!$A$1:'Sheet3'!$K$222,MATCH("Yellow",Sheet3!$A$1:$K$1,0),FALSE)&gt;0,VLOOKUP($K64,Sheet3!$A$1:'Sheet3'!$K$222,MATCH("Yellow",Sheet3!$A$1:$K$1,0),FALSE)*5,0))))),0)/VLOOKUP($K64,Sheet3!$A$1:'Sheet3'!$K$222,MATCH("Challenge",Sheet3!$A$1:'Sheet3'!$K$1,0),FALSE),IFERROR(IF(VLOOKUP($K64,Sheet3!$A$1:'Sheet3'!$K$222,MATCH("Blue",Sheet3!$A$1:$K$1,0),FALSE)&gt;0,VLOOKUP($K64,Sheet3!$A$1:'Sheet3'!$K$222,MATCH("Blue",Sheet3!$A$1:$K$1,0),FALSE)*3,IF(VLOOKUP($K64,Sheet3!$A$1:'Sheet3'!$K$222,MATCH("Purple",Sheet3!$A$1:$K$1,0),FALSE)&gt;0,VLOOKUP($K64,Sheet3!$A$1:'Sheet3'!$K$222,MATCH("Purple",Sheet3!$A$1:$K$1,0),FALSE)*4,IF(VLOOKUP($K64,Sheet3!$A$1:'Sheet3'!$K$222,MATCH("Green",Sheet3!$A$1:$K$1,0),FALSE)&gt;0,VLOOKUP($K64,Sheet3!$A$1:'Sheet3'!$K$222,MATCH("Green",Sheet3!$A$1:$K$1,0),FALSE)*2,IF(VLOOKUP($K64,Sheet3!$A$1:'Sheet3'!$K$222,MATCH("White",Sheet3!$A$1:$K$1,0),FALSE)&gt;0,VLOOKUP($K64,Sheet3!$A$1:'Sheet3'!$K$222,MATCH("White",Sheet3!$A$1:$K$1,0),FALSE),IF(VLOOKUP($K64,Sheet3!$A$1:'Sheet3'!$K$222,MATCH("Yellow",Sheet3!$A$1:$K$1,0),FALSE)&gt;0,VLOOKUP($K64,Sheet3!$A$1:'Sheet3'!$K$222,MATCH("Yellow",Sheet3!$A$1:$K$1,0),FALSE)*5,0))))),0)),0)</f>
        <v>0</v>
      </c>
      <c r="AF64">
        <f>IFERROR(IF(VLOOKUP($L64,Sheet3!$A$1:'Sheet3'!$K$222,MATCH("Challenge",Sheet3!$A$1:'Sheet3'!$K$1,0),FALSE)&gt;=1,IFERROR(IF(VLOOKUP($L64,Sheet3!$A$1:'Sheet3'!$K$222,MATCH("Blue",Sheet3!$A$1:$K$1,0),FALSE)&gt;0,VLOOKUP($L64,Sheet3!$A$1:'Sheet3'!$K$222,MATCH("Blue",Sheet3!$A$1:$K$1,0),FALSE)*3,IF(VLOOKUP($L64,Sheet3!$A$1:'Sheet3'!$K$222,MATCH("Purple",Sheet3!$A$1:$K$1,0),FALSE)&gt;0,VLOOKUP($L64,Sheet3!$A$1:'Sheet3'!$K$222,MATCH("Purple",Sheet3!$A$1:$K$1,0),FALSE)*4,IF(VLOOKUP($L64,Sheet3!$A$1:'Sheet3'!$K$222,MATCH("Green",Sheet3!$A$1:$K$1,0),FALSE)&gt;0,VLOOKUP($L64,Sheet3!$A$1:'Sheet3'!$K$222,MATCH("Green",Sheet3!$A$1:$K$1,0),FALSE)*2,IF(VLOOKUP($L64,Sheet3!$A$1:'Sheet3'!$K$222,MATCH("White",Sheet3!$A$1:$K$1,0),FALSE)&gt;0,VLOOKUP($L64,Sheet3!$A$1:'Sheet3'!$K$222,MATCH("White",Sheet3!$A$1:$K$1,0),FALSE),IF(VLOOKUP($L64,Sheet3!$A$1:'Sheet3'!$K$222,MATCH("Yellow",Sheet3!$A$1:$K$1,0),FALSE)&gt;0,VLOOKUP($L64,Sheet3!$A$1:'Sheet3'!$K$222,MATCH("Yellow",Sheet3!$A$1:$K$1,0),FALSE)*5,0))))),0)/VLOOKUP($L64,Sheet3!$A$1:'Sheet3'!$K$222,MATCH("Challenge",Sheet3!$A$1:'Sheet3'!$K$1,0),FALSE),IFERROR(IF(VLOOKUP($L64,Sheet3!$A$1:'Sheet3'!$K$222,MATCH("Blue",Sheet3!$A$1:$K$1,0),FALSE)&gt;0,VLOOKUP($L64,Sheet3!$A$1:'Sheet3'!$K$222,MATCH("Blue",Sheet3!$A$1:$K$1,0),FALSE)*3,IF(VLOOKUP($L64,Sheet3!$A$1:'Sheet3'!$K$222,MATCH("Purple",Sheet3!$A$1:$K$1,0),FALSE)&gt;0,VLOOKUP($L64,Sheet3!$A$1:'Sheet3'!$K$222,MATCH("Purple",Sheet3!$A$1:$K$1,0),FALSE)*4,IF(VLOOKUP($L64,Sheet3!$A$1:'Sheet3'!$K$222,MATCH("Green",Sheet3!$A$1:$K$1,0),FALSE)&gt;0,VLOOKUP($L64,Sheet3!$A$1:'Sheet3'!$K$222,MATCH("Green",Sheet3!$A$1:$K$1,0),FALSE)*2,IF(VLOOKUP($L64,Sheet3!$A$1:'Sheet3'!$K$222,MATCH("White",Sheet3!$A$1:$K$1,0),FALSE)&gt;0,VLOOKUP($L64,Sheet3!$A$1:'Sheet3'!$K$222,MATCH("White",Sheet3!$A$1:$K$1,0),FALSE),IF(VLOOKUP($L64,Sheet3!$A$1:'Sheet3'!$K$222,MATCH("Yellow",Sheet3!$A$1:$K$1,0),FALSE)&gt;0,VLOOKUP($L64,Sheet3!$A$1:'Sheet3'!$K$222,MATCH("Yellow",Sheet3!$A$1:$K$1,0),FALSE)*5,0))))),0)),0)+IFERROR(IF(VLOOKUP($M64,Sheet3!$A$1:'Sheet3'!$K$222,MATCH("Challenge",Sheet3!$A$1:'Sheet3'!$K$1,0),FALSE)&gt;=1,IFERROR(IF(VLOOKUP($M64,Sheet3!$A$1:'Sheet3'!$K$222,MATCH("Blue",Sheet3!$A$1:$K$1,0),FALSE)&gt;0,VLOOKUP($M64,Sheet3!$A$1:'Sheet3'!$K$222,MATCH("Blue",Sheet3!$A$1:$K$1,0),FALSE)*3,IF(VLOOKUP($M64,Sheet3!$A$1:'Sheet3'!$K$222,MATCH("Purple",Sheet3!$A$1:$K$1,0),FALSE)&gt;0,VLOOKUP($M64,Sheet3!$A$1:'Sheet3'!$K$222,MATCH("Purple",Sheet3!$A$1:$K$1,0),FALSE)*4,IF(VLOOKUP($M64,Sheet3!$A$1:'Sheet3'!$K$222,MATCH("Green",Sheet3!$A$1:$K$1,0),FALSE)&gt;0,VLOOKUP($M64,Sheet3!$A$1:'Sheet3'!$K$222,MATCH("Green",Sheet3!$A$1:$K$1,0),FALSE)*2,IF(VLOOKUP($M64,Sheet3!$A$1:'Sheet3'!$K$222,MATCH("White",Sheet3!$A$1:$K$1,0),FALSE)&gt;0,VLOOKUP($M64,Sheet3!$A$1:'Sheet3'!$K$222,MATCH("White",Sheet3!$A$1:$K$1,0),FALSE),IF(VLOOKUP($M64,Sheet3!$A$1:'Sheet3'!$K$222,MATCH("Yellow",Sheet3!$A$1:$K$1,0),FALSE)&gt;0,VLOOKUP($M64,Sheet3!$A$1:'Sheet3'!$K$222,MATCH("Yellow",Sheet3!$A$1:$K$1,0),FALSE)*5,0))))),0)/VLOOKUP($M64,Sheet3!$A$1:'Sheet3'!$K$222,MATCH("Challenge",Sheet3!$A$1:'Sheet3'!$K$1,0),FALSE),IFERROR(IF(VLOOKUP($M64,Sheet3!$A$1:'Sheet3'!$K$222,MATCH("Blue",Sheet3!$A$1:$K$1,0),FALSE)&gt;0,VLOOKUP($M64,Sheet3!$A$1:'Sheet3'!$K$222,MATCH("Blue",Sheet3!$A$1:$K$1,0),FALSE)*3,IF(VLOOKUP($M64,Sheet3!$A$1:'Sheet3'!$K$222,MATCH("Purple",Sheet3!$A$1:$K$1,0),FALSE)&gt;0,VLOOKUP($M64,Sheet3!$A$1:'Sheet3'!$K$222,MATCH("Purple",Sheet3!$A$1:$K$1,0),FALSE)*4,IF(VLOOKUP($M64,Sheet3!$A$1:'Sheet3'!$K$222,MATCH("Green",Sheet3!$A$1:$K$1,0),FALSE)&gt;0,VLOOKUP($M64,Sheet3!$A$1:'Sheet3'!$K$222,MATCH("Green",Sheet3!$A$1:$K$1,0),FALSE)*2,IF(VLOOKUP($M64,Sheet3!$A$1:'Sheet3'!$K$222,MATCH("White",Sheet3!$A$1:$K$1,0),FALSE)&gt;0,VLOOKUP($M64,Sheet3!$A$1:'Sheet3'!$K$222,MATCH("White",Sheet3!$A$1:$K$1,0),FALSE),IF(VLOOKUP($M64,Sheet3!$A$1:'Sheet3'!$K$222,MATCH("Yellow",Sheet3!$A$1:$K$1,0),FALSE)&gt;0,VLOOKUP($M64,Sheet3!$A$1:'Sheet3'!$K$222,MATCH("Yellow",Sheet3!$A$1:$K$1,0),FALSE)*5,0))))),0)),0)</f>
        <v>0</v>
      </c>
      <c r="AG64">
        <f>IFERROR(IF(VLOOKUP($N64,Sheet3!$A$1:'Sheet3'!$K$222,MATCH("Challenge",Sheet3!$A$1:'Sheet3'!$K$1,0),FALSE)&gt;=1,IFERROR(IF(VLOOKUP($N64,Sheet3!$A$1:'Sheet3'!$K$222,MATCH("Blue",Sheet3!$A$1:$K$1,0),FALSE)&gt;0,VLOOKUP($N64,Sheet3!$A$1:'Sheet3'!$K$222,MATCH("Blue",Sheet3!$A$1:$K$1,0),FALSE)*3,IF(VLOOKUP($N64,Sheet3!$A$1:'Sheet3'!$K$222,MATCH("Purple",Sheet3!$A$1:$K$1,0),FALSE)&gt;0,VLOOKUP($N64,Sheet3!$A$1:'Sheet3'!$K$222,MATCH("Purple",Sheet3!$A$1:$K$1,0),FALSE)*4,IF(VLOOKUP($N64,Sheet3!$A$1:'Sheet3'!$K$222,MATCH("Green",Sheet3!$A$1:$K$1,0),FALSE)&gt;0,VLOOKUP($N64,Sheet3!$A$1:'Sheet3'!$K$222,MATCH("Green",Sheet3!$A$1:$K$1,0),FALSE)*2,IF(VLOOKUP($N64,Sheet3!$A$1:'Sheet3'!$K$222,MATCH("White",Sheet3!$A$1:$K$1,0),FALSE)&gt;0,VLOOKUP($N64,Sheet3!$A$1:'Sheet3'!$K$222,MATCH("White",Sheet3!$A$1:$K$1,0),FALSE),IF(VLOOKUP($N64,Sheet3!$A$1:'Sheet3'!$K$222,MATCH("Yellow",Sheet3!$A$1:$K$1,0),FALSE)&gt;0,VLOOKUP($N64,Sheet3!$A$1:'Sheet3'!$K$222,MATCH("Yellow",Sheet3!$A$1:$K$1,0),FALSE)*5,0))))),0)/VLOOKUP($N64,Sheet3!$A$1:'Sheet3'!$K$222,MATCH("Challenge",Sheet3!$A$1:'Sheet3'!$K$1,0),FALSE),IFERROR(IF(VLOOKUP($N64,Sheet3!$A$1:'Sheet3'!$K$222,MATCH("Blue",Sheet3!$A$1:$K$1,0),FALSE)&gt;0,VLOOKUP($N64,Sheet3!$A$1:'Sheet3'!$K$222,MATCH("Blue",Sheet3!$A$1:$K$1,0),FALSE)*3,IF(VLOOKUP($N64,Sheet3!$A$1:'Sheet3'!$K$222,MATCH("Purple",Sheet3!$A$1:$K$1,0),FALSE)&gt;0,VLOOKUP($N64,Sheet3!$A$1:'Sheet3'!$K$222,MATCH("Purple",Sheet3!$A$1:$K$1,0),FALSE)*4,IF(VLOOKUP($N64,Sheet3!$A$1:'Sheet3'!$K$222,MATCH("Green",Sheet3!$A$1:$K$1,0),FALSE)&gt;0,VLOOKUP($N64,Sheet3!$A$1:'Sheet3'!$K$222,MATCH("Green",Sheet3!$A$1:$K$1,0),FALSE)*2,IF(VLOOKUP($N64,Sheet3!$A$1:'Sheet3'!$K$222,MATCH("White",Sheet3!$A$1:$K$1,0),FALSE)&gt;0,VLOOKUP($N64,Sheet3!$A$1:'Sheet3'!$K$222,MATCH("White",Sheet3!$A$1:$K$1,0),FALSE),IF(VLOOKUP($N64,Sheet3!$A$1:'Sheet3'!$K$222,MATCH("Yellow",Sheet3!$A$1:$K$1,0),FALSE)&gt;0,VLOOKUP($N64,Sheet3!$A$1:'Sheet3'!$K$222,MATCH("Yellow",Sheet3!$A$1:$K$1,0),FALSE)*5,0))))),0)),0)+IFERROR(IF(VLOOKUP($O64,Sheet3!$A$1:'Sheet3'!$K$222,MATCH("Challenge",Sheet3!$A$1:'Sheet3'!$K$1,0),FALSE)&gt;=1,IFERROR(IF(VLOOKUP($O64,Sheet3!$A$1:'Sheet3'!$K$222,MATCH("Blue",Sheet3!$A$1:$K$1,0),FALSE)&gt;0,VLOOKUP($O64,Sheet3!$A$1:'Sheet3'!$K$222,MATCH("Blue",Sheet3!$A$1:$K$1,0),FALSE)*3,IF(VLOOKUP($O64,Sheet3!$A$1:'Sheet3'!$K$222,MATCH("Purple",Sheet3!$A$1:$K$1,0),FALSE)&gt;0,VLOOKUP($O64,Sheet3!$A$1:'Sheet3'!$K$222,MATCH("Purple",Sheet3!$A$1:$K$1,0),FALSE)*4,IF(VLOOKUP($O64,Sheet3!$A$1:'Sheet3'!$K$222,MATCH("Green",Sheet3!$A$1:$K$1,0),FALSE)&gt;0,VLOOKUP($O64,Sheet3!$A$1:'Sheet3'!$K$222,MATCH("Green",Sheet3!$A$1:$K$1,0),FALSE)*2,IF(VLOOKUP($O64,Sheet3!$A$1:'Sheet3'!$K$222,MATCH("White",Sheet3!$A$1:$K$1,0),FALSE)&gt;0,VLOOKUP($O64,Sheet3!$A$1:'Sheet3'!$K$222,MATCH("White",Sheet3!$A$1:$K$1,0),FALSE),IF(VLOOKUP($O64,Sheet3!$A$1:'Sheet3'!$K$222,MATCH("Yellow",Sheet3!$A$1:$K$1,0),FALSE)&gt;0,VLOOKUP($O64,Sheet3!$A$1:'Sheet3'!$K$222,MATCH("Yellow",Sheet3!$A$1:$K$1,0),FALSE)*5,0))))),0)/VLOOKUP($O64,Sheet3!$A$1:'Sheet3'!$K$222,MATCH("Challenge",Sheet3!$A$1:'Sheet3'!$K$1,0),FALSE),IFERROR(IF(VLOOKUP($O64,Sheet3!$A$1:'Sheet3'!$K$222,MATCH("Blue",Sheet3!$A$1:$K$1,0),FALSE)&gt;0,VLOOKUP($O64,Sheet3!$A$1:'Sheet3'!$K$222,MATCH("Blue",Sheet3!$A$1:$K$1,0),FALSE)*3,IF(VLOOKUP($O64,Sheet3!$A$1:'Sheet3'!$K$222,MATCH("Purple",Sheet3!$A$1:$K$1,0),FALSE)&gt;0,VLOOKUP($O64,Sheet3!$A$1:'Sheet3'!$K$222,MATCH("Purple",Sheet3!$A$1:$K$1,0),FALSE)*4,IF(VLOOKUP($O64,Sheet3!$A$1:'Sheet3'!$K$222,MATCH("Green",Sheet3!$A$1:$K$1,0),FALSE)&gt;0,VLOOKUP($O64,Sheet3!$A$1:'Sheet3'!$K$222,MATCH("Green",Sheet3!$A$1:$K$1,0),FALSE)*2,IF(VLOOKUP($O64,Sheet3!$A$1:'Sheet3'!$K$222,MATCH("White",Sheet3!$A$1:$K$1,0),FALSE)&gt;0,VLOOKUP($O64,Sheet3!$A$1:'Sheet3'!$K$222,MATCH("White",Sheet3!$A$1:$K$1,0),FALSE),IF(VLOOKUP($O64,Sheet3!$A$1:'Sheet3'!$K$222,MATCH("Yellow",Sheet3!$A$1:$K$1,0),FALSE)&gt;0,VLOOKUP($O64,Sheet3!$A$1:'Sheet3'!$K$222,MATCH("Yellow",Sheet3!$A$1:$K$1,0),FALSE)*5,0))))),0)),0)</f>
        <v>0</v>
      </c>
      <c r="AH64">
        <f>VLOOKUP($D64,Sheet3!$A$1:'Sheet3'!$K$222,4,FALSE)</f>
        <v>0</v>
      </c>
      <c r="AI64">
        <f>VLOOKUP($D64,Sheet3!$A$1:'Sheet3'!$K$222,5,FALSE)</f>
        <v>0</v>
      </c>
    </row>
    <row r="65" spans="1:35" x14ac:dyDescent="0.25">
      <c r="A65" t="s">
        <v>115</v>
      </c>
      <c r="B65">
        <f>INDEX('Ingredients(Full)'!$A$1:$AA$180,MATCH(Score!$A65,'Ingredients(Full)'!$A$1:$A$180,0),MATCH(Score!B$1,'Ingredients(Full)'!$A$1:$AA$1,0))</f>
        <v>1</v>
      </c>
      <c r="C65">
        <f t="shared" si="1"/>
        <v>2</v>
      </c>
      <c r="D65" t="str">
        <f>IF(D$1&lt;=$B65,INDEX('Ingredients(Full)'!$A$1:$AA$180,MATCH(Score!$A65,'Ingredients(Full)'!$A$1:$A$180,0),MATCH(Score!D$1,'Ingredients(Full)'!$A$1:$AA$1,0)),"")</f>
        <v>Mk 3 Neuro-Saav Electrobinoculars</v>
      </c>
      <c r="E65" t="str">
        <f>IF(E$1&lt;=$B65,INDEX('Ingredients(Full)'!$A$1:$AA$140,MATCH(Score!$A65,'Ingredients(Full)'!$A$1:$A$140,0),MATCH(Score!E$1,'Ingredients(Full)'!$A$1:$AA$1,0)),"")</f>
        <v/>
      </c>
      <c r="F65" t="str">
        <f>IF(F$1&lt;=$B65,INDEX('Ingredients(Full)'!$A$1:$AA$140,MATCH(Score!$A65,'Ingredients(Full)'!$A$1:$A$140,0),MATCH(Score!F$1,'Ingredients(Full)'!$A$1:$AA$1,0)),"")</f>
        <v/>
      </c>
      <c r="G65" t="str">
        <f>IF(G$1&lt;=$B65,INDEX('Ingredients(Full)'!$A$1:$AA$140,MATCH(Score!$A65,'Ingredients(Full)'!$A$1:$A$140,0),MATCH(Score!G$1,'Ingredients(Full)'!$A$1:$AA$1,0)),"")</f>
        <v/>
      </c>
      <c r="H65" t="str">
        <f>IF(H$1&lt;=$B65,INDEX('Ingredients(Full)'!$A$1:$AA$140,MATCH(Score!$A65,'Ingredients(Full)'!$A$1:$A$140,0),MATCH(Score!H$1,'Ingredients(Full)'!$A$1:$AA$1,0)),"")</f>
        <v/>
      </c>
      <c r="I65" t="str">
        <f>IF(I$1&lt;=$B65,INDEX('Ingredients(Full)'!$A$1:$AA$140,MATCH(Score!$A65,'Ingredients(Full)'!$A$1:$A$140,0),MATCH(Score!I$1,'Ingredients(Full)'!$A$1:$AA$1,0)),"")</f>
        <v/>
      </c>
      <c r="J65" t="str">
        <f>IF(J$1&lt;=$B65,INDEX('Ingredients(Full)'!$A$1:$AA$140,MATCH(Score!$A65,'Ingredients(Full)'!$A$1:$A$140,0),MATCH(Score!J$1,'Ingredients(Full)'!$A$1:$AA$1,0)),"")</f>
        <v/>
      </c>
      <c r="K65" t="str">
        <f>IF(K$1&lt;=$B65,INDEX('Ingredients(Full)'!$A$1:$AA$140,MATCH(Score!$A65,'Ingredients(Full)'!$A$1:$A$140,0),MATCH(Score!K$1,'Ingredients(Full)'!$A$1:$AA$1,0)),"")</f>
        <v/>
      </c>
      <c r="L65" t="str">
        <f>IF(L$1&lt;=$B65,INDEX('Ingredients(Full)'!$A$1:$AA$140,MATCH(Score!$A65,'Ingredients(Full)'!$A$1:$A$140,0),MATCH(Score!L$1,'Ingredients(Full)'!$A$1:$AA$1,0)),"")</f>
        <v/>
      </c>
      <c r="M65" t="str">
        <f>IF(M$1&lt;=$B65,INDEX('Ingredients(Full)'!$A$1:$AA$140,MATCH(Score!$A65,'Ingredients(Full)'!$A$1:$A$140,0),MATCH(Score!M$1,'Ingredients(Full)'!$A$1:$AA$1,0)),"")</f>
        <v/>
      </c>
      <c r="N65" t="str">
        <f>IF(N$1&lt;=$B65,INDEX('Ingredients(Full)'!$A$1:$AA$140,MATCH(Score!$A65,'Ingredients(Full)'!$A$1:$A$140,0),MATCH(Score!N$1,'Ingredients(Full)'!$A$1:$AA$1,0)),"")</f>
        <v/>
      </c>
      <c r="O65" t="str">
        <f>IF(O$1&lt;=$B65,INDEX('Ingredients(Full)'!$A$1:$AA$140,MATCH(Score!$A65,'Ingredients(Full)'!$A$1:$A$140,0),MATCH(Score!O$1,'Ingredients(Full)'!$A$1:$AA$1,0)),"")</f>
        <v/>
      </c>
      <c r="P65">
        <f>IF(VALUE(RIGHT(P$1,LEN(P$1)-1))&lt;=$B65,INDEX('Ingredients(Full)'!$A$1:$AA$140,MATCH(Score!$A65,'Ingredients(Full)'!$A$1:$A$140,0),MATCH(Score!P$1,'Ingredients(Full)'!$A$1:$AA$1,0)),"")</f>
        <v>1</v>
      </c>
      <c r="Q65" t="str">
        <f>IF(VALUE(RIGHT(Q$1,LEN(Q$1)-1))&lt;=$B65,INDEX('Ingredients(Full)'!$A$1:$AA$140,MATCH(Score!$A65,'Ingredients(Full)'!$A$1:$A$140,0),MATCH(Score!Q$1,'Ingredients(Full)'!$A$1:$AA$1,0)),"")</f>
        <v/>
      </c>
      <c r="R65" t="str">
        <f>IF(VALUE(RIGHT(R$1,LEN(R$1)-1))&lt;=$B65,INDEX('Ingredients(Full)'!$A$1:$AA$140,MATCH(Score!$A65,'Ingredients(Full)'!$A$1:$A$140,0),MATCH(Score!R$1,'Ingredients(Full)'!$A$1:$AA$1,0)),"")</f>
        <v/>
      </c>
      <c r="S65" t="str">
        <f>IF(VALUE(RIGHT(S$1,LEN(S$1)-1))&lt;=$B65,INDEX('Ingredients(Full)'!$A$1:$AA$140,MATCH(Score!$A65,'Ingredients(Full)'!$A$1:$A$140,0),MATCH(Score!S$1,'Ingredients(Full)'!$A$1:$AA$1,0)),"")</f>
        <v/>
      </c>
      <c r="T65" t="str">
        <f>IF(VALUE(RIGHT(T$1,LEN(T$1)-1))&lt;=$B65,INDEX('Ingredients(Full)'!$A$1:$AA$140,MATCH(Score!$A65,'Ingredients(Full)'!$A$1:$A$140,0),MATCH(Score!T$1,'Ingredients(Full)'!$A$1:$AA$1,0)),"")</f>
        <v/>
      </c>
      <c r="U65" t="str">
        <f>IF(VALUE(RIGHT(U$1,LEN(U$1)-1))&lt;=$B65,INDEX('Ingredients(Full)'!$A$1:$AA$140,MATCH(Score!$A65,'Ingredients(Full)'!$A$1:$A$140,0),MATCH(Score!U$1,'Ingredients(Full)'!$A$1:$AA$1,0)),"")</f>
        <v/>
      </c>
      <c r="V65" t="str">
        <f>IF(VALUE(RIGHT(V$1,LEN(V$1)-1))&lt;=$B65,INDEX('Ingredients(Full)'!$A$1:$AA$140,MATCH(Score!$A65,'Ingredients(Full)'!$A$1:$A$140,0),MATCH(Score!V$1,'Ingredients(Full)'!$A$1:$AA$1,0)),"")</f>
        <v/>
      </c>
      <c r="W65" t="str">
        <f>IF(VALUE(RIGHT(W$1,LEN(W$1)-1))&lt;=$B65,INDEX('Ingredients(Full)'!$A$1:$AA$140,MATCH(Score!$A65,'Ingredients(Full)'!$A$1:$A$140,0),MATCH(Score!W$1,'Ingredients(Full)'!$A$1:$AA$1,0)),"")</f>
        <v/>
      </c>
      <c r="X65" t="str">
        <f>IF(VALUE(RIGHT(X$1,LEN(X$1)-1))&lt;=$B65,INDEX('Ingredients(Full)'!$A$1:$AA$140,MATCH(Score!$A65,'Ingredients(Full)'!$A$1:$A$140,0),MATCH(Score!X$1,'Ingredients(Full)'!$A$1:$AA$1,0)),"")</f>
        <v/>
      </c>
      <c r="Y65" t="str">
        <f>IF(VALUE(RIGHT(Y$1,LEN(Y$1)-1))&lt;=$B65,INDEX('Ingredients(Full)'!$A$1:$AA$140,MATCH(Score!$A65,'Ingredients(Full)'!$A$1:$A$140,0),MATCH(Score!Y$1,'Ingredients(Full)'!$A$1:$AA$1,0)),"")</f>
        <v/>
      </c>
      <c r="Z65" t="str">
        <f>IF(VALUE(RIGHT(Z$1,LEN(Z$1)-1))&lt;=$B65,INDEX('Ingredients(Full)'!$A$1:$AA$140,MATCH(Score!$A65,'Ingredients(Full)'!$A$1:$A$140,0),MATCH(Score!Z$1,'Ingredients(Full)'!$A$1:$AA$1,0)),"")</f>
        <v/>
      </c>
      <c r="AA65" t="str">
        <f>IF(VALUE(RIGHT(AA$1,LEN(AA$1)-1))&lt;=$B65,INDEX('Ingredients(Full)'!$A$1:$AA$140,MATCH(Score!$A65,'Ingredients(Full)'!$A$1:$A$140,0),MATCH(Score!AA$1,'Ingredients(Full)'!$A$1:$AA$1,0)),"")</f>
        <v/>
      </c>
      <c r="AB65">
        <f>IFERROR(IF(VLOOKUP($D65,Sheet3!$A$1:'Sheet3'!$K$222,MATCH("Challenge",Sheet3!$A$1:'Sheet3'!$K$1,0),FALSE)&gt;=1,IFERROR(IF(VLOOKUP($D65,Sheet3!$A$1:'Sheet3'!$K$222,MATCH("Blue",Sheet3!$A$1:$K$1,0),FALSE)&gt;0,VLOOKUP($D65,Sheet3!$A$1:'Sheet3'!$K$222,MATCH("Blue",Sheet3!$A$1:$K$1,0),FALSE)*3,IF(VLOOKUP($D65,Sheet3!$A$1:'Sheet3'!$K$222,MATCH("Purple",Sheet3!$A$1:$K$1,0),FALSE)&gt;0,VLOOKUP($D65,Sheet3!$A$1:'Sheet3'!$K$222,MATCH("Purple",Sheet3!$A$1:$K$1,0),FALSE)*4,IF(VLOOKUP($D65,Sheet3!$A$1:'Sheet3'!$K$222,MATCH("Green",Sheet3!$A$1:$K$1,0),FALSE)&gt;0,VLOOKUP($D65,Sheet3!$A$1:'Sheet3'!$K$222,MATCH("Green",Sheet3!$A$1:$K$1,0),FALSE)*2,IF(VLOOKUP($D65,Sheet3!$A$1:'Sheet3'!$K$222,MATCH("White",Sheet3!$A$1:$K$1,0),FALSE)&gt;0,VLOOKUP($D65,Sheet3!$A$1:'Sheet3'!$K$222,MATCH("White",Sheet3!$A$1:$K$1,0),FALSE),IF(VLOOKUP($D65,Sheet3!$A$1:'Sheet3'!$K$222,MATCH("Yellow",Sheet3!$A$1:$K$1,0),FALSE)&gt;0,VLOOKUP($D65,Sheet3!$A$1:'Sheet3'!$K$222,MATCH("Yellow",Sheet3!$A$1:$K$1,0),FALSE)*2.5,0))))),0)/VLOOKUP($D65,Sheet3!$A$1:'Sheet3'!$K$222,MATCH("Challenge",Sheet3!$A$1:'Sheet3'!$K$1,0),FALSE),IFERROR(IF(VLOOKUP($D65,Sheet3!$A$1:'Sheet3'!$K$222,MATCH("Blue",Sheet3!$A$1:$K$1,0),FALSE)&gt;0,VLOOKUP($D65,Sheet3!$A$1:'Sheet3'!$K$222,MATCH("Blue",Sheet3!$A$1:$K$1,0),FALSE)*3,IF(VLOOKUP($D65,Sheet3!$A$1:'Sheet3'!$K$222,MATCH("Purple",Sheet3!$A$1:$K$1,0),FALSE)&gt;0,VLOOKUP($D65,Sheet3!$A$1:'Sheet3'!$K$222,MATCH("Purple",Sheet3!$A$1:$K$1,0),FALSE)*4,IF(VLOOKUP($D65,Sheet3!$A$1:'Sheet3'!$K$222,MATCH("Green",Sheet3!$A$1:$K$1,0),FALSE)&gt;0,VLOOKUP($D65,Sheet3!$A$1:'Sheet3'!$K$222,MATCH("Green",Sheet3!$A$1:$K$1,0),FALSE)*2,IF(VLOOKUP($D65,Sheet3!$A$1:'Sheet3'!$K$222,MATCH("White",Sheet3!$A$1:$K$1,0),FALSE)&gt;0,VLOOKUP($D65,Sheet3!$A$1:'Sheet3'!$K$222,MATCH("White",Sheet3!$A$1:$K$1,0),FALSE),IF(VLOOKUP($D65,Sheet3!$A$1:'Sheet3'!$K$222,MATCH("Yellow",Sheet3!$A$1:$K$1,0),FALSE)&gt;0,VLOOKUP($D65,Sheet3!$A$1:'Sheet3'!$K$222,MATCH("Yellow",Sheet3!$A$1:$K$1,0),FALSE)*2.5,0))))),0)),0)+IFERROR(IF(VLOOKUP($E65,Sheet3!$A$1:'Sheet3'!$K$222,MATCH("Challenge",Sheet3!$A$1:'Sheet3'!$K$1,0),FALSE)&gt;=1,IFERROR(IF(VLOOKUP($E65,Sheet3!$A$1:'Sheet3'!$K$222,MATCH("Blue",Sheet3!$A$1:$K$1,0),FALSE)&gt;0,VLOOKUP($E65,Sheet3!$A$1:'Sheet3'!$K$222,MATCH("Blue",Sheet3!$A$1:$K$1,0),FALSE)*3,IF(VLOOKUP($E65,Sheet3!$A$1:'Sheet3'!$K$222,MATCH("Purple",Sheet3!$A$1:$K$1,0),FALSE)&gt;0,VLOOKUP($E65,Sheet3!$A$1:'Sheet3'!$K$222,MATCH("Purple",Sheet3!$A$1:$K$1,0),FALSE)*4,IF(VLOOKUP($E65,Sheet3!$A$1:'Sheet3'!$K$222,MATCH("Green",Sheet3!$A$1:$K$1,0),FALSE)&gt;0,VLOOKUP($E65,Sheet3!$A$1:'Sheet3'!$K$222,MATCH("Green",Sheet3!$A$1:$K$1,0),FALSE)*2,IF(VLOOKUP($E65,Sheet3!$A$1:'Sheet3'!$K$222,MATCH("White",Sheet3!$A$1:$K$1,0),FALSE)&gt;0,VLOOKUP($E65,Sheet3!$A$1:'Sheet3'!$K$222,MATCH("White",Sheet3!$A$1:$K$1,0),FALSE),IF(VLOOKUP($E65,Sheet3!$A$1:'Sheet3'!$K$222,MATCH("Yellow",Sheet3!$A$1:$K$1,0),FALSE)&gt;0,VLOOKUP($E65,Sheet3!$A$1:'Sheet3'!$K$222,MATCH("Yellow",Sheet3!$A$1:$K$1,0),FALSE)*2.5,0))))),0)/VLOOKUP($E65,Sheet3!$A$1:'Sheet3'!$K$222,MATCH("Challenge",Sheet3!$A$1:'Sheet3'!$K$1,0),FALSE),IFERROR(IF(VLOOKUP($E65,Sheet3!$A$1:'Sheet3'!$K$222,MATCH("Blue",Sheet3!$A$1:$K$1,0),FALSE)&gt;0,VLOOKUP($E65,Sheet3!$A$1:'Sheet3'!$K$222,MATCH("Blue",Sheet3!$A$1:$K$1,0),FALSE)*3,IF(VLOOKUP($E65,Sheet3!$A$1:'Sheet3'!$K$222,MATCH("Purple",Sheet3!$A$1:$K$1,0),FALSE)&gt;0,VLOOKUP($E65,Sheet3!$A$1:'Sheet3'!$K$222,MATCH("Purple",Sheet3!$A$1:$K$1,0),FALSE)*4,IF(VLOOKUP($E65,Sheet3!$A$1:'Sheet3'!$K$222,MATCH("Green",Sheet3!$A$1:$K$1,0),FALSE)&gt;0,VLOOKUP($E65,Sheet3!$A$1:'Sheet3'!$K$222,MATCH("Green",Sheet3!$A$1:$K$1,0),FALSE)*2,IF(VLOOKUP($E65,Sheet3!$A$1:'Sheet3'!$K$222,MATCH("White",Sheet3!$A$1:$K$1,0),FALSE)&gt;0,VLOOKUP($E65,Sheet3!$A$1:'Sheet3'!$K$222,MATCH("White",Sheet3!$A$1:$K$1,0),FALSE),IF(VLOOKUP($E65,Sheet3!$A$1:'Sheet3'!$K$222,MATCH("Yellow",Sheet3!$A$1:$K$1,0),FALSE)&gt;0,VLOOKUP($E65,Sheet3!$A$1:'Sheet3'!$K$222,MATCH("Yellow",Sheet3!$A$1:$K$1,0),FALSE)*2.5,0))))),0)),0)</f>
        <v>2</v>
      </c>
      <c r="AC65">
        <f>IFERROR(IF(VLOOKUP($F65,Sheet3!$A$1:'Sheet3'!$K$222,MATCH("Challenge",Sheet3!$A$1:'Sheet3'!$K$1,0),FALSE)&gt;=1,IFERROR(IF(VLOOKUP($F65,Sheet3!$A$1:'Sheet3'!$K$222,MATCH("Blue",Sheet3!$A$1:$K$1,0),FALSE)&gt;0,VLOOKUP($F65,Sheet3!$A$1:'Sheet3'!$K$222,MATCH("Blue",Sheet3!$A$1:$K$1,0),FALSE)*3,IF(VLOOKUP($F65,Sheet3!$A$1:'Sheet3'!$K$222,MATCH("Purple",Sheet3!$A$1:$K$1,0),FALSE)&gt;0,VLOOKUP($F65,Sheet3!$A$1:'Sheet3'!$K$222,MATCH("Purple",Sheet3!$A$1:$K$1,0),FALSE)*4,IF(VLOOKUP($F65,Sheet3!$A$1:'Sheet3'!$K$222,MATCH("Green",Sheet3!$A$1:$K$1,0),FALSE)&gt;0,VLOOKUP($F65,Sheet3!$A$1:'Sheet3'!$K$222,MATCH("Green",Sheet3!$A$1:$K$1,0),FALSE)*2,IF(VLOOKUP($F65,Sheet3!$A$1:'Sheet3'!$K$222,MATCH("White",Sheet3!$A$1:$K$1,0),FALSE)&gt;0,VLOOKUP($F65,Sheet3!$A$1:'Sheet3'!$K$222,MATCH("White",Sheet3!$A$1:$K$1,0),FALSE),IF(VLOOKUP($F65,Sheet3!$A$1:'Sheet3'!$K$222,MATCH("Yellow",Sheet3!$A$1:$K$1,0),FALSE)&gt;0,VLOOKUP($F65,Sheet3!$A$1:'Sheet3'!$K$222,MATCH("Yellow",Sheet3!$A$1:$K$1,0),FALSE)*5,0))))),0)/VLOOKUP($F65,Sheet3!$A$1:'Sheet3'!$K$222,MATCH("Challenge",Sheet3!$A$1:'Sheet3'!$K$1,0),FALSE),IFERROR(IF(VLOOKUP($F65,Sheet3!$A$1:'Sheet3'!$K$222,MATCH("Blue",Sheet3!$A$1:$K$1,0),FALSE)&gt;0,VLOOKUP($F65,Sheet3!$A$1:'Sheet3'!$K$222,MATCH("Blue",Sheet3!$A$1:$K$1,0),FALSE)*3,IF(VLOOKUP($F65,Sheet3!$A$1:'Sheet3'!$K$222,MATCH("Purple",Sheet3!$A$1:$K$1,0),FALSE)&gt;0,VLOOKUP($F65,Sheet3!$A$1:'Sheet3'!$K$222,MATCH("Purple",Sheet3!$A$1:$K$1,0),FALSE)*4,IF(VLOOKUP($F65,Sheet3!$A$1:'Sheet3'!$K$222,MATCH("Green",Sheet3!$A$1:$K$1,0),FALSE)&gt;0,VLOOKUP($F65,Sheet3!$A$1:'Sheet3'!$K$222,MATCH("Green",Sheet3!$A$1:$K$1,0),FALSE)*2,IF(VLOOKUP($F65,Sheet3!$A$1:'Sheet3'!$K$222,MATCH("White",Sheet3!$A$1:$K$1,0),FALSE)&gt;0,VLOOKUP($F65,Sheet3!$A$1:'Sheet3'!$K$222,MATCH("White",Sheet3!$A$1:$K$1,0),FALSE),IF(VLOOKUP($F65,Sheet3!$A$1:'Sheet3'!$K$222,MATCH("Yellow",Sheet3!$A$1:$K$1,0),FALSE)&gt;0,VLOOKUP($F65,Sheet3!$A$1:'Sheet3'!$K$222,MATCH("Yellow",Sheet3!$A$1:$K$1,0),FALSE)*5,0))))),0)),0)+IFERROR(IF(VLOOKUP($G65,Sheet3!$A$1:'Sheet3'!$K$222,MATCH("Challenge",Sheet3!$A$1:'Sheet3'!$K$1,0),FALSE)&gt;=1,IFERROR(IF(VLOOKUP($G65,Sheet3!$A$1:'Sheet3'!$K$222,MATCH("Blue",Sheet3!$A$1:$K$1,0),FALSE)&gt;0,VLOOKUP($G65,Sheet3!$A$1:'Sheet3'!$K$222,MATCH("Blue",Sheet3!$A$1:$K$1,0),FALSE)*3,IF(VLOOKUP($G65,Sheet3!$A$1:'Sheet3'!$K$222,MATCH("Purple",Sheet3!$A$1:$K$1,0),FALSE)&gt;0,VLOOKUP($G65,Sheet3!$A$1:'Sheet3'!$K$222,MATCH("Purple",Sheet3!$A$1:$K$1,0),FALSE)*4,IF(VLOOKUP($G65,Sheet3!$A$1:'Sheet3'!$K$222,MATCH("Green",Sheet3!$A$1:$K$1,0),FALSE)&gt;0,VLOOKUP($G65,Sheet3!$A$1:'Sheet3'!$K$222,MATCH("Green",Sheet3!$A$1:$K$1,0),FALSE)*2,IF(VLOOKUP($G65,Sheet3!$A$1:'Sheet3'!$K$222,MATCH("White",Sheet3!$A$1:$K$1,0),FALSE)&gt;0,VLOOKUP($G65,Sheet3!$A$1:'Sheet3'!$K$222,MATCH("White",Sheet3!$A$1:$K$1,0),FALSE),IF(VLOOKUP($G65,Sheet3!$A$1:'Sheet3'!$K$222,MATCH("Yellow",Sheet3!$A$1:$K$1,0),FALSE)&gt;0,VLOOKUP($G65,Sheet3!$A$1:'Sheet3'!$K$222,MATCH("Yellow",Sheet3!$A$1:$K$1,0),FALSE)*5,0))))),0)/VLOOKUP($G65,Sheet3!$A$1:'Sheet3'!$K$222,MATCH("Challenge",Sheet3!$A$1:'Sheet3'!$K$1,0),FALSE),IFERROR(IF(VLOOKUP($G65,Sheet3!$A$1:'Sheet3'!$K$222,MATCH("Blue",Sheet3!$A$1:$K$1,0),FALSE)&gt;0,VLOOKUP($G65,Sheet3!$A$1:'Sheet3'!$K$222,MATCH("Blue",Sheet3!$A$1:$K$1,0),FALSE)*3,IF(VLOOKUP($G65,Sheet3!$A$1:'Sheet3'!$K$222,MATCH("Purple",Sheet3!$A$1:$K$1,0),FALSE)&gt;0,VLOOKUP($G65,Sheet3!$A$1:'Sheet3'!$K$222,MATCH("Purple",Sheet3!$A$1:$K$1,0),FALSE)*4,IF(VLOOKUP($G65,Sheet3!$A$1:'Sheet3'!$K$222,MATCH("Green",Sheet3!$A$1:$K$1,0),FALSE)&gt;0,VLOOKUP($G65,Sheet3!$A$1:'Sheet3'!$K$222,MATCH("Green",Sheet3!$A$1:$K$1,0),FALSE)*2,IF(VLOOKUP($G65,Sheet3!$A$1:'Sheet3'!$K$222,MATCH("White",Sheet3!$A$1:$K$1,0),FALSE)&gt;0,VLOOKUP($G65,Sheet3!$A$1:'Sheet3'!$K$222,MATCH("White",Sheet3!$A$1:$K$1,0),FALSE),IF(VLOOKUP($G65,Sheet3!$A$1:'Sheet3'!$K$222,MATCH("Yellow",Sheet3!$A$1:$K$1,0),FALSE)&gt;0,VLOOKUP($G65,Sheet3!$A$1:'Sheet3'!$K$222,MATCH("Yellow",Sheet3!$A$1:$K$1,0),FALSE)*5,0))))),0)),0)</f>
        <v>0</v>
      </c>
      <c r="AD65">
        <f>IFERROR(IF(VLOOKUP($H65,Sheet3!$A$1:'Sheet3'!$K$222,MATCH("Challenge",Sheet3!$A$1:'Sheet3'!$K$1,0),FALSE)&gt;=1,IFERROR(IF(VLOOKUP($H65,Sheet3!$A$1:'Sheet3'!$K$222,MATCH("Blue",Sheet3!$A$1:$K$1,0),FALSE)&gt;0,VLOOKUP($H65,Sheet3!$A$1:'Sheet3'!$K$222,MATCH("Blue",Sheet3!$A$1:$K$1,0),FALSE)*3,IF(VLOOKUP($H65,Sheet3!$A$1:'Sheet3'!$K$222,MATCH("Purple",Sheet3!$A$1:$K$1,0),FALSE)&gt;0,VLOOKUP($H65,Sheet3!$A$1:'Sheet3'!$K$222,MATCH("Purple",Sheet3!$A$1:$K$1,0),FALSE)*4,IF(VLOOKUP($H65,Sheet3!$A$1:'Sheet3'!$K$222,MATCH("Green",Sheet3!$A$1:$K$1,0),FALSE)&gt;0,VLOOKUP($H65,Sheet3!$A$1:'Sheet3'!$K$222,MATCH("Green",Sheet3!$A$1:$K$1,0),FALSE)*2,IF(VLOOKUP($H65,Sheet3!$A$1:'Sheet3'!$K$222,MATCH("White",Sheet3!$A$1:$K$1,0),FALSE)&gt;0,VLOOKUP($H65,Sheet3!$A$1:'Sheet3'!$K$222,MATCH("White",Sheet3!$A$1:$K$1,0),FALSE),IF(VLOOKUP($H65,Sheet3!$A$1:'Sheet3'!$K$222,MATCH("Yellow",Sheet3!$A$1:$K$1,0),FALSE)&gt;0,VLOOKUP($H65,Sheet3!$A$1:'Sheet3'!$K$222,MATCH("Yellow",Sheet3!$A$1:$K$1,0),FALSE)*5,0))))),0)/VLOOKUP($H65,Sheet3!$A$1:'Sheet3'!$K$222,MATCH("Challenge",Sheet3!$A$1:'Sheet3'!$K$1,0),FALSE),IFERROR(IF(VLOOKUP($H65,Sheet3!$A$1:'Sheet3'!$K$222,MATCH("Blue",Sheet3!$A$1:$K$1,0),FALSE)&gt;0,VLOOKUP($H65,Sheet3!$A$1:'Sheet3'!$K$222,MATCH("Blue",Sheet3!$A$1:$K$1,0),FALSE)*3,IF(VLOOKUP($H65,Sheet3!$A$1:'Sheet3'!$K$222,MATCH("Purple",Sheet3!$A$1:$K$1,0),FALSE)&gt;0,VLOOKUP($H65,Sheet3!$A$1:'Sheet3'!$K$222,MATCH("Purple",Sheet3!$A$1:$K$1,0),FALSE)*4,IF(VLOOKUP($H65,Sheet3!$A$1:'Sheet3'!$K$222,MATCH("Green",Sheet3!$A$1:$K$1,0),FALSE)&gt;0,VLOOKUP($H65,Sheet3!$A$1:'Sheet3'!$K$222,MATCH("Green",Sheet3!$A$1:$K$1,0),FALSE)*2,IF(VLOOKUP($H65,Sheet3!$A$1:'Sheet3'!$K$222,MATCH("White",Sheet3!$A$1:$K$1,0),FALSE)&gt;0,VLOOKUP($H65,Sheet3!$A$1:'Sheet3'!$K$222,MATCH("White",Sheet3!$A$1:$K$1,0),FALSE),IF(VLOOKUP($H65,Sheet3!$A$1:'Sheet3'!$K$222,MATCH("Yellow",Sheet3!$A$1:$K$1,0),FALSE)&gt;0,VLOOKUP($H65,Sheet3!$A$1:'Sheet3'!$K$222,MATCH("Yellow",Sheet3!$A$1:$K$1,0),FALSE)*5,0))))),0)),0)+IFERROR(IF(VLOOKUP($I65,Sheet3!$A$1:'Sheet3'!$K$222,MATCH("Challenge",Sheet3!$A$1:'Sheet3'!$K$1,0),FALSE)&gt;=1,IFERROR(IF(VLOOKUP($I65,Sheet3!$A$1:'Sheet3'!$K$222,MATCH("Blue",Sheet3!$A$1:$K$1,0),FALSE)&gt;0,VLOOKUP($I65,Sheet3!$A$1:'Sheet3'!$K$222,MATCH("Blue",Sheet3!$A$1:$K$1,0),FALSE)*3,IF(VLOOKUP($I65,Sheet3!$A$1:'Sheet3'!$K$222,MATCH("Purple",Sheet3!$A$1:$K$1,0),FALSE)&gt;0,VLOOKUP($I65,Sheet3!$A$1:'Sheet3'!$K$222,MATCH("Purple",Sheet3!$A$1:$K$1,0),FALSE)*4,IF(VLOOKUP($I65,Sheet3!$A$1:'Sheet3'!$K$222,MATCH("Green",Sheet3!$A$1:$K$1,0),FALSE)&gt;0,VLOOKUP($I65,Sheet3!$A$1:'Sheet3'!$K$222,MATCH("Green",Sheet3!$A$1:$K$1,0),FALSE)*2,IF(VLOOKUP($I65,Sheet3!$A$1:'Sheet3'!$K$222,MATCH("White",Sheet3!$A$1:$K$1,0),FALSE)&gt;0,VLOOKUP($I65,Sheet3!$A$1:'Sheet3'!$K$222,MATCH("White",Sheet3!$A$1:$K$1,0),FALSE),IF(VLOOKUP($I65,Sheet3!$A$1:'Sheet3'!$K$222,MATCH("Yellow",Sheet3!$A$1:$K$1,0),FALSE)&gt;0,VLOOKUP($I65,Sheet3!$A$1:'Sheet3'!$K$222,MATCH("Yellow",Sheet3!$A$1:$K$1,0),FALSE)*5,0))))),0)/VLOOKUP($I65,Sheet3!$A$1:'Sheet3'!$K$222,MATCH("Challenge",Sheet3!$A$1:'Sheet3'!$K$1,0),FALSE),IFERROR(IF(VLOOKUP($I65,Sheet3!$A$1:'Sheet3'!$K$222,MATCH("Blue",Sheet3!$A$1:$K$1,0),FALSE)&gt;0,VLOOKUP($I65,Sheet3!$A$1:'Sheet3'!$K$222,MATCH("Blue",Sheet3!$A$1:$K$1,0),FALSE)*3,IF(VLOOKUP($I65,Sheet3!$A$1:'Sheet3'!$K$222,MATCH("Purple",Sheet3!$A$1:$K$1,0),FALSE)&gt;0,VLOOKUP($I65,Sheet3!$A$1:'Sheet3'!$K$222,MATCH("Purple",Sheet3!$A$1:$K$1,0),FALSE)*4,IF(VLOOKUP($I65,Sheet3!$A$1:'Sheet3'!$K$222,MATCH("Green",Sheet3!$A$1:$K$1,0),FALSE)&gt;0,VLOOKUP($I65,Sheet3!$A$1:'Sheet3'!$K$222,MATCH("Green",Sheet3!$A$1:$K$1,0),FALSE)*2,IF(VLOOKUP($I65,Sheet3!$A$1:'Sheet3'!$K$222,MATCH("White",Sheet3!$A$1:$K$1,0),FALSE)&gt;0,VLOOKUP($I65,Sheet3!$A$1:'Sheet3'!$K$222,MATCH("White",Sheet3!$A$1:$K$1,0),FALSE),IF(VLOOKUP($I65,Sheet3!$A$1:'Sheet3'!$K$222,MATCH("Yellow",Sheet3!$A$1:$K$1,0),FALSE)&gt;0,VLOOKUP($I65,Sheet3!$A$1:'Sheet3'!$K$222,MATCH("Yellow",Sheet3!$A$1:$K$1,0),FALSE)*5,0))))),0)),0)</f>
        <v>0</v>
      </c>
      <c r="AE65">
        <f>IFERROR(IF(VLOOKUP($J65,Sheet3!$A$1:'Sheet3'!$K$222,MATCH("Challenge",Sheet3!$A$1:'Sheet3'!$K$1,0),FALSE)&gt;=1,IFERROR(IF(VLOOKUP($J65,Sheet3!$A$1:'Sheet3'!$K$222,MATCH("Blue",Sheet3!$A$1:$K$1,0),FALSE)&gt;0,VLOOKUP($J65,Sheet3!$A$1:'Sheet3'!$K$222,MATCH("Blue",Sheet3!$A$1:$K$1,0),FALSE)*3,IF(VLOOKUP($J65,Sheet3!$A$1:'Sheet3'!$K$222,MATCH("Purple",Sheet3!$A$1:$K$1,0),FALSE)&gt;0,VLOOKUP($J65,Sheet3!$A$1:'Sheet3'!$K$222,MATCH("Purple",Sheet3!$A$1:$K$1,0),FALSE)*4,IF(VLOOKUP($J65,Sheet3!$A$1:'Sheet3'!$K$222,MATCH("Green",Sheet3!$A$1:$K$1,0),FALSE)&gt;0,VLOOKUP($J65,Sheet3!$A$1:'Sheet3'!$K$222,MATCH("Green",Sheet3!$A$1:$K$1,0),FALSE)*2,IF(VLOOKUP($J65,Sheet3!$A$1:'Sheet3'!$K$222,MATCH("White",Sheet3!$A$1:$K$1,0),FALSE)&gt;0,VLOOKUP($J65,Sheet3!$A$1:'Sheet3'!$K$222,MATCH("White",Sheet3!$A$1:$K$1,0),FALSE),IF(VLOOKUP($J65,Sheet3!$A$1:'Sheet3'!$K$222,MATCH("Yellow",Sheet3!$A$1:$K$1,0),FALSE)&gt;0,VLOOKUP($J65,Sheet3!$A$1:'Sheet3'!$K$222,MATCH("Yellow",Sheet3!$A$1:$K$1,0),FALSE)*5,0))))),0)/VLOOKUP($J65,Sheet3!$A$1:'Sheet3'!$K$222,MATCH("Challenge",Sheet3!$A$1:'Sheet3'!$K$1,0),FALSE),IFERROR(IF(VLOOKUP($J65,Sheet3!$A$1:'Sheet3'!$K$222,MATCH("Blue",Sheet3!$A$1:$K$1,0),FALSE)&gt;0,VLOOKUP($J65,Sheet3!$A$1:'Sheet3'!$K$222,MATCH("Blue",Sheet3!$A$1:$K$1,0),FALSE)*3,IF(VLOOKUP($J65,Sheet3!$A$1:'Sheet3'!$K$222,MATCH("Purple",Sheet3!$A$1:$K$1,0),FALSE)&gt;0,VLOOKUP($J65,Sheet3!$A$1:'Sheet3'!$K$222,MATCH("Purple",Sheet3!$A$1:$K$1,0),FALSE)*4,IF(VLOOKUP($J65,Sheet3!$A$1:'Sheet3'!$K$222,MATCH("Green",Sheet3!$A$1:$K$1,0),FALSE)&gt;0,VLOOKUP($J65,Sheet3!$A$1:'Sheet3'!$K$222,MATCH("Green",Sheet3!$A$1:$K$1,0),FALSE)*2,IF(VLOOKUP($J65,Sheet3!$A$1:'Sheet3'!$K$222,MATCH("White",Sheet3!$A$1:$K$1,0),FALSE)&gt;0,VLOOKUP($J65,Sheet3!$A$1:'Sheet3'!$K$222,MATCH("White",Sheet3!$A$1:$K$1,0),FALSE),IF(VLOOKUP($J65,Sheet3!$A$1:'Sheet3'!$K$222,MATCH("Yellow",Sheet3!$A$1:$K$1,0),FALSE)&gt;0,VLOOKUP($J65,Sheet3!$A$1:'Sheet3'!$K$222,MATCH("Yellow",Sheet3!$A$1:$K$1,0),FALSE)*5,0))))),0)),0)+IFERROR(IF(VLOOKUP($K65,Sheet3!$A$1:'Sheet3'!$K$222,MATCH("Challenge",Sheet3!$A$1:'Sheet3'!$K$1,0),FALSE)&gt;=1,IFERROR(IF(VLOOKUP($K65,Sheet3!$A$1:'Sheet3'!$K$222,MATCH("Blue",Sheet3!$A$1:$K$1,0),FALSE)&gt;0,VLOOKUP($K65,Sheet3!$A$1:'Sheet3'!$K$222,MATCH("Blue",Sheet3!$A$1:$K$1,0),FALSE)*3,IF(VLOOKUP($K65,Sheet3!$A$1:'Sheet3'!$K$222,MATCH("Purple",Sheet3!$A$1:$K$1,0),FALSE)&gt;0,VLOOKUP($K65,Sheet3!$A$1:'Sheet3'!$K$222,MATCH("Purple",Sheet3!$A$1:$K$1,0),FALSE)*4,IF(VLOOKUP($K65,Sheet3!$A$1:'Sheet3'!$K$222,MATCH("Green",Sheet3!$A$1:$K$1,0),FALSE)&gt;0,VLOOKUP($K65,Sheet3!$A$1:'Sheet3'!$K$222,MATCH("Green",Sheet3!$A$1:$K$1,0),FALSE)*2,IF(VLOOKUP($K65,Sheet3!$A$1:'Sheet3'!$K$222,MATCH("White",Sheet3!$A$1:$K$1,0),FALSE)&gt;0,VLOOKUP($K65,Sheet3!$A$1:'Sheet3'!$K$222,MATCH("White",Sheet3!$A$1:$K$1,0),FALSE),IF(VLOOKUP($K65,Sheet3!$A$1:'Sheet3'!$K$222,MATCH("Yellow",Sheet3!$A$1:$K$1,0),FALSE)&gt;0,VLOOKUP($K65,Sheet3!$A$1:'Sheet3'!$K$222,MATCH("Yellow",Sheet3!$A$1:$K$1,0),FALSE)*5,0))))),0)/VLOOKUP($K65,Sheet3!$A$1:'Sheet3'!$K$222,MATCH("Challenge",Sheet3!$A$1:'Sheet3'!$K$1,0),FALSE),IFERROR(IF(VLOOKUP($K65,Sheet3!$A$1:'Sheet3'!$K$222,MATCH("Blue",Sheet3!$A$1:$K$1,0),FALSE)&gt;0,VLOOKUP($K65,Sheet3!$A$1:'Sheet3'!$K$222,MATCH("Blue",Sheet3!$A$1:$K$1,0),FALSE)*3,IF(VLOOKUP($K65,Sheet3!$A$1:'Sheet3'!$K$222,MATCH("Purple",Sheet3!$A$1:$K$1,0),FALSE)&gt;0,VLOOKUP($K65,Sheet3!$A$1:'Sheet3'!$K$222,MATCH("Purple",Sheet3!$A$1:$K$1,0),FALSE)*4,IF(VLOOKUP($K65,Sheet3!$A$1:'Sheet3'!$K$222,MATCH("Green",Sheet3!$A$1:$K$1,0),FALSE)&gt;0,VLOOKUP($K65,Sheet3!$A$1:'Sheet3'!$K$222,MATCH("Green",Sheet3!$A$1:$K$1,0),FALSE)*2,IF(VLOOKUP($K65,Sheet3!$A$1:'Sheet3'!$K$222,MATCH("White",Sheet3!$A$1:$K$1,0),FALSE)&gt;0,VLOOKUP($K65,Sheet3!$A$1:'Sheet3'!$K$222,MATCH("White",Sheet3!$A$1:$K$1,0),FALSE),IF(VLOOKUP($K65,Sheet3!$A$1:'Sheet3'!$K$222,MATCH("Yellow",Sheet3!$A$1:$K$1,0),FALSE)&gt;0,VLOOKUP($K65,Sheet3!$A$1:'Sheet3'!$K$222,MATCH("Yellow",Sheet3!$A$1:$K$1,0),FALSE)*5,0))))),0)),0)</f>
        <v>0</v>
      </c>
      <c r="AF65">
        <f>IFERROR(IF(VLOOKUP($L65,Sheet3!$A$1:'Sheet3'!$K$222,MATCH("Challenge",Sheet3!$A$1:'Sheet3'!$K$1,0),FALSE)&gt;=1,IFERROR(IF(VLOOKUP($L65,Sheet3!$A$1:'Sheet3'!$K$222,MATCH("Blue",Sheet3!$A$1:$K$1,0),FALSE)&gt;0,VLOOKUP($L65,Sheet3!$A$1:'Sheet3'!$K$222,MATCH("Blue",Sheet3!$A$1:$K$1,0),FALSE)*3,IF(VLOOKUP($L65,Sheet3!$A$1:'Sheet3'!$K$222,MATCH("Purple",Sheet3!$A$1:$K$1,0),FALSE)&gt;0,VLOOKUP($L65,Sheet3!$A$1:'Sheet3'!$K$222,MATCH("Purple",Sheet3!$A$1:$K$1,0),FALSE)*4,IF(VLOOKUP($L65,Sheet3!$A$1:'Sheet3'!$K$222,MATCH("Green",Sheet3!$A$1:$K$1,0),FALSE)&gt;0,VLOOKUP($L65,Sheet3!$A$1:'Sheet3'!$K$222,MATCH("Green",Sheet3!$A$1:$K$1,0),FALSE)*2,IF(VLOOKUP($L65,Sheet3!$A$1:'Sheet3'!$K$222,MATCH("White",Sheet3!$A$1:$K$1,0),FALSE)&gt;0,VLOOKUP($L65,Sheet3!$A$1:'Sheet3'!$K$222,MATCH("White",Sheet3!$A$1:$K$1,0),FALSE),IF(VLOOKUP($L65,Sheet3!$A$1:'Sheet3'!$K$222,MATCH("Yellow",Sheet3!$A$1:$K$1,0),FALSE)&gt;0,VLOOKUP($L65,Sheet3!$A$1:'Sheet3'!$K$222,MATCH("Yellow",Sheet3!$A$1:$K$1,0),FALSE)*5,0))))),0)/VLOOKUP($L65,Sheet3!$A$1:'Sheet3'!$K$222,MATCH("Challenge",Sheet3!$A$1:'Sheet3'!$K$1,0),FALSE),IFERROR(IF(VLOOKUP($L65,Sheet3!$A$1:'Sheet3'!$K$222,MATCH("Blue",Sheet3!$A$1:$K$1,0),FALSE)&gt;0,VLOOKUP($L65,Sheet3!$A$1:'Sheet3'!$K$222,MATCH("Blue",Sheet3!$A$1:$K$1,0),FALSE)*3,IF(VLOOKUP($L65,Sheet3!$A$1:'Sheet3'!$K$222,MATCH("Purple",Sheet3!$A$1:$K$1,0),FALSE)&gt;0,VLOOKUP($L65,Sheet3!$A$1:'Sheet3'!$K$222,MATCH("Purple",Sheet3!$A$1:$K$1,0),FALSE)*4,IF(VLOOKUP($L65,Sheet3!$A$1:'Sheet3'!$K$222,MATCH("Green",Sheet3!$A$1:$K$1,0),FALSE)&gt;0,VLOOKUP($L65,Sheet3!$A$1:'Sheet3'!$K$222,MATCH("Green",Sheet3!$A$1:$K$1,0),FALSE)*2,IF(VLOOKUP($L65,Sheet3!$A$1:'Sheet3'!$K$222,MATCH("White",Sheet3!$A$1:$K$1,0),FALSE)&gt;0,VLOOKUP($L65,Sheet3!$A$1:'Sheet3'!$K$222,MATCH("White",Sheet3!$A$1:$K$1,0),FALSE),IF(VLOOKUP($L65,Sheet3!$A$1:'Sheet3'!$K$222,MATCH("Yellow",Sheet3!$A$1:$K$1,0),FALSE)&gt;0,VLOOKUP($L65,Sheet3!$A$1:'Sheet3'!$K$222,MATCH("Yellow",Sheet3!$A$1:$K$1,0),FALSE)*5,0))))),0)),0)+IFERROR(IF(VLOOKUP($M65,Sheet3!$A$1:'Sheet3'!$K$222,MATCH("Challenge",Sheet3!$A$1:'Sheet3'!$K$1,0),FALSE)&gt;=1,IFERROR(IF(VLOOKUP($M65,Sheet3!$A$1:'Sheet3'!$K$222,MATCH("Blue",Sheet3!$A$1:$K$1,0),FALSE)&gt;0,VLOOKUP($M65,Sheet3!$A$1:'Sheet3'!$K$222,MATCH("Blue",Sheet3!$A$1:$K$1,0),FALSE)*3,IF(VLOOKUP($M65,Sheet3!$A$1:'Sheet3'!$K$222,MATCH("Purple",Sheet3!$A$1:$K$1,0),FALSE)&gt;0,VLOOKUP($M65,Sheet3!$A$1:'Sheet3'!$K$222,MATCH("Purple",Sheet3!$A$1:$K$1,0),FALSE)*4,IF(VLOOKUP($M65,Sheet3!$A$1:'Sheet3'!$K$222,MATCH("Green",Sheet3!$A$1:$K$1,0),FALSE)&gt;0,VLOOKUP($M65,Sheet3!$A$1:'Sheet3'!$K$222,MATCH("Green",Sheet3!$A$1:$K$1,0),FALSE)*2,IF(VLOOKUP($M65,Sheet3!$A$1:'Sheet3'!$K$222,MATCH("White",Sheet3!$A$1:$K$1,0),FALSE)&gt;0,VLOOKUP($M65,Sheet3!$A$1:'Sheet3'!$K$222,MATCH("White",Sheet3!$A$1:$K$1,0),FALSE),IF(VLOOKUP($M65,Sheet3!$A$1:'Sheet3'!$K$222,MATCH("Yellow",Sheet3!$A$1:$K$1,0),FALSE)&gt;0,VLOOKUP($M65,Sheet3!$A$1:'Sheet3'!$K$222,MATCH("Yellow",Sheet3!$A$1:$K$1,0),FALSE)*5,0))))),0)/VLOOKUP($M65,Sheet3!$A$1:'Sheet3'!$K$222,MATCH("Challenge",Sheet3!$A$1:'Sheet3'!$K$1,0),FALSE),IFERROR(IF(VLOOKUP($M65,Sheet3!$A$1:'Sheet3'!$K$222,MATCH("Blue",Sheet3!$A$1:$K$1,0),FALSE)&gt;0,VLOOKUP($M65,Sheet3!$A$1:'Sheet3'!$K$222,MATCH("Blue",Sheet3!$A$1:$K$1,0),FALSE)*3,IF(VLOOKUP($M65,Sheet3!$A$1:'Sheet3'!$K$222,MATCH("Purple",Sheet3!$A$1:$K$1,0),FALSE)&gt;0,VLOOKUP($M65,Sheet3!$A$1:'Sheet3'!$K$222,MATCH("Purple",Sheet3!$A$1:$K$1,0),FALSE)*4,IF(VLOOKUP($M65,Sheet3!$A$1:'Sheet3'!$K$222,MATCH("Green",Sheet3!$A$1:$K$1,0),FALSE)&gt;0,VLOOKUP($M65,Sheet3!$A$1:'Sheet3'!$K$222,MATCH("Green",Sheet3!$A$1:$K$1,0),FALSE)*2,IF(VLOOKUP($M65,Sheet3!$A$1:'Sheet3'!$K$222,MATCH("White",Sheet3!$A$1:$K$1,0),FALSE)&gt;0,VLOOKUP($M65,Sheet3!$A$1:'Sheet3'!$K$222,MATCH("White",Sheet3!$A$1:$K$1,0),FALSE),IF(VLOOKUP($M65,Sheet3!$A$1:'Sheet3'!$K$222,MATCH("Yellow",Sheet3!$A$1:$K$1,0),FALSE)&gt;0,VLOOKUP($M65,Sheet3!$A$1:'Sheet3'!$K$222,MATCH("Yellow",Sheet3!$A$1:$K$1,0),FALSE)*5,0))))),0)),0)</f>
        <v>0</v>
      </c>
      <c r="AG65">
        <f>IFERROR(IF(VLOOKUP($N65,Sheet3!$A$1:'Sheet3'!$K$222,MATCH("Challenge",Sheet3!$A$1:'Sheet3'!$K$1,0),FALSE)&gt;=1,IFERROR(IF(VLOOKUP($N65,Sheet3!$A$1:'Sheet3'!$K$222,MATCH("Blue",Sheet3!$A$1:$K$1,0),FALSE)&gt;0,VLOOKUP($N65,Sheet3!$A$1:'Sheet3'!$K$222,MATCH("Blue",Sheet3!$A$1:$K$1,0),FALSE)*3,IF(VLOOKUP($N65,Sheet3!$A$1:'Sheet3'!$K$222,MATCH("Purple",Sheet3!$A$1:$K$1,0),FALSE)&gt;0,VLOOKUP($N65,Sheet3!$A$1:'Sheet3'!$K$222,MATCH("Purple",Sheet3!$A$1:$K$1,0),FALSE)*4,IF(VLOOKUP($N65,Sheet3!$A$1:'Sheet3'!$K$222,MATCH("Green",Sheet3!$A$1:$K$1,0),FALSE)&gt;0,VLOOKUP($N65,Sheet3!$A$1:'Sheet3'!$K$222,MATCH("Green",Sheet3!$A$1:$K$1,0),FALSE)*2,IF(VLOOKUP($N65,Sheet3!$A$1:'Sheet3'!$K$222,MATCH("White",Sheet3!$A$1:$K$1,0),FALSE)&gt;0,VLOOKUP($N65,Sheet3!$A$1:'Sheet3'!$K$222,MATCH("White",Sheet3!$A$1:$K$1,0),FALSE),IF(VLOOKUP($N65,Sheet3!$A$1:'Sheet3'!$K$222,MATCH("Yellow",Sheet3!$A$1:$K$1,0),FALSE)&gt;0,VLOOKUP($N65,Sheet3!$A$1:'Sheet3'!$K$222,MATCH("Yellow",Sheet3!$A$1:$K$1,0),FALSE)*5,0))))),0)/VLOOKUP($N65,Sheet3!$A$1:'Sheet3'!$K$222,MATCH("Challenge",Sheet3!$A$1:'Sheet3'!$K$1,0),FALSE),IFERROR(IF(VLOOKUP($N65,Sheet3!$A$1:'Sheet3'!$K$222,MATCH("Blue",Sheet3!$A$1:$K$1,0),FALSE)&gt;0,VLOOKUP($N65,Sheet3!$A$1:'Sheet3'!$K$222,MATCH("Blue",Sheet3!$A$1:$K$1,0),FALSE)*3,IF(VLOOKUP($N65,Sheet3!$A$1:'Sheet3'!$K$222,MATCH("Purple",Sheet3!$A$1:$K$1,0),FALSE)&gt;0,VLOOKUP($N65,Sheet3!$A$1:'Sheet3'!$K$222,MATCH("Purple",Sheet3!$A$1:$K$1,0),FALSE)*4,IF(VLOOKUP($N65,Sheet3!$A$1:'Sheet3'!$K$222,MATCH("Green",Sheet3!$A$1:$K$1,0),FALSE)&gt;0,VLOOKUP($N65,Sheet3!$A$1:'Sheet3'!$K$222,MATCH("Green",Sheet3!$A$1:$K$1,0),FALSE)*2,IF(VLOOKUP($N65,Sheet3!$A$1:'Sheet3'!$K$222,MATCH("White",Sheet3!$A$1:$K$1,0),FALSE)&gt;0,VLOOKUP($N65,Sheet3!$A$1:'Sheet3'!$K$222,MATCH("White",Sheet3!$A$1:$K$1,0),FALSE),IF(VLOOKUP($N65,Sheet3!$A$1:'Sheet3'!$K$222,MATCH("Yellow",Sheet3!$A$1:$K$1,0),FALSE)&gt;0,VLOOKUP($N65,Sheet3!$A$1:'Sheet3'!$K$222,MATCH("Yellow",Sheet3!$A$1:$K$1,0),FALSE)*5,0))))),0)),0)+IFERROR(IF(VLOOKUP($O65,Sheet3!$A$1:'Sheet3'!$K$222,MATCH("Challenge",Sheet3!$A$1:'Sheet3'!$K$1,0),FALSE)&gt;=1,IFERROR(IF(VLOOKUP($O65,Sheet3!$A$1:'Sheet3'!$K$222,MATCH("Blue",Sheet3!$A$1:$K$1,0),FALSE)&gt;0,VLOOKUP($O65,Sheet3!$A$1:'Sheet3'!$K$222,MATCH("Blue",Sheet3!$A$1:$K$1,0),FALSE)*3,IF(VLOOKUP($O65,Sheet3!$A$1:'Sheet3'!$K$222,MATCH("Purple",Sheet3!$A$1:$K$1,0),FALSE)&gt;0,VLOOKUP($O65,Sheet3!$A$1:'Sheet3'!$K$222,MATCH("Purple",Sheet3!$A$1:$K$1,0),FALSE)*4,IF(VLOOKUP($O65,Sheet3!$A$1:'Sheet3'!$K$222,MATCH("Green",Sheet3!$A$1:$K$1,0),FALSE)&gt;0,VLOOKUP($O65,Sheet3!$A$1:'Sheet3'!$K$222,MATCH("Green",Sheet3!$A$1:$K$1,0),FALSE)*2,IF(VLOOKUP($O65,Sheet3!$A$1:'Sheet3'!$K$222,MATCH("White",Sheet3!$A$1:$K$1,0),FALSE)&gt;0,VLOOKUP($O65,Sheet3!$A$1:'Sheet3'!$K$222,MATCH("White",Sheet3!$A$1:$K$1,0),FALSE),IF(VLOOKUP($O65,Sheet3!$A$1:'Sheet3'!$K$222,MATCH("Yellow",Sheet3!$A$1:$K$1,0),FALSE)&gt;0,VLOOKUP($O65,Sheet3!$A$1:'Sheet3'!$K$222,MATCH("Yellow",Sheet3!$A$1:$K$1,0),FALSE)*5,0))))),0)/VLOOKUP($O65,Sheet3!$A$1:'Sheet3'!$K$222,MATCH("Challenge",Sheet3!$A$1:'Sheet3'!$K$1,0),FALSE),IFERROR(IF(VLOOKUP($O65,Sheet3!$A$1:'Sheet3'!$K$222,MATCH("Blue",Sheet3!$A$1:$K$1,0),FALSE)&gt;0,VLOOKUP($O65,Sheet3!$A$1:'Sheet3'!$K$222,MATCH("Blue",Sheet3!$A$1:$K$1,0),FALSE)*3,IF(VLOOKUP($O65,Sheet3!$A$1:'Sheet3'!$K$222,MATCH("Purple",Sheet3!$A$1:$K$1,0),FALSE)&gt;0,VLOOKUP($O65,Sheet3!$A$1:'Sheet3'!$K$222,MATCH("Purple",Sheet3!$A$1:$K$1,0),FALSE)*4,IF(VLOOKUP($O65,Sheet3!$A$1:'Sheet3'!$K$222,MATCH("Green",Sheet3!$A$1:$K$1,0),FALSE)&gt;0,VLOOKUP($O65,Sheet3!$A$1:'Sheet3'!$K$222,MATCH("Green",Sheet3!$A$1:$K$1,0),FALSE)*2,IF(VLOOKUP($O65,Sheet3!$A$1:'Sheet3'!$K$222,MATCH("White",Sheet3!$A$1:$K$1,0),FALSE)&gt;0,VLOOKUP($O65,Sheet3!$A$1:'Sheet3'!$K$222,MATCH("White",Sheet3!$A$1:$K$1,0),FALSE),IF(VLOOKUP($O65,Sheet3!$A$1:'Sheet3'!$K$222,MATCH("Yellow",Sheet3!$A$1:$K$1,0),FALSE)&gt;0,VLOOKUP($O65,Sheet3!$A$1:'Sheet3'!$K$222,MATCH("Yellow",Sheet3!$A$1:$K$1,0),FALSE)*5,0))))),0)),0)</f>
        <v>0</v>
      </c>
      <c r="AH65">
        <f>VLOOKUP($D65,Sheet3!$A$1:'Sheet3'!$K$222,4,FALSE)</f>
        <v>0</v>
      </c>
      <c r="AI65">
        <f>VLOOKUP($D65,Sheet3!$A$1:'Sheet3'!$K$222,5,FALSE)</f>
        <v>0</v>
      </c>
    </row>
    <row r="66" spans="1:35" x14ac:dyDescent="0.25">
      <c r="A66" t="s">
        <v>70</v>
      </c>
      <c r="B66">
        <f>INDEX('Ingredients(Full)'!$A$1:$AA$180,MATCH(Score!$A66,'Ingredients(Full)'!$A$1:$A$180,0),MATCH(Score!B$1,'Ingredients(Full)'!$A$1:$AA$1,0))</f>
        <v>3</v>
      </c>
      <c r="C66">
        <f t="shared" ref="C66:C97" si="2">IF($AH66=1,SUM(AC66:AG66)+AB66*3,IF(AI66=1,SUM(AC66:AG66)+AB66*2,SUM(AB66:AG66)))</f>
        <v>19</v>
      </c>
      <c r="D66" t="str">
        <f>IF(D$1&lt;=$B66,INDEX('Ingredients(Full)'!$A$1:$AA$180,MATCH(Score!$A66,'Ingredients(Full)'!$A$1:$A$180,0),MATCH(Score!D$1,'Ingredients(Full)'!$A$1:$AA$1,0)),"")</f>
        <v>Mk 5 BAW Armor Mod Salvage</v>
      </c>
      <c r="E66" t="str">
        <f>IF(E$1&lt;=$B66,INDEX('Ingredients(Full)'!$A$1:$AA$140,MATCH(Score!$A66,'Ingredients(Full)'!$A$1:$A$140,0),MATCH(Score!E$1,'Ingredients(Full)'!$A$1:$AA$1,0)),"")</f>
        <v>Mk 2 Chiewab Hypo Syringe</v>
      </c>
      <c r="F66" t="str">
        <f>IF(F$1&lt;=$B66,INDEX('Ingredients(Full)'!$A$1:$AA$140,MATCH(Score!$A66,'Ingredients(Full)'!$A$1:$A$140,0),MATCH(Score!F$1,'Ingredients(Full)'!$A$1:$AA$1,0)),"")</f>
        <v>Mk 1 Czerka Stun Cuffs</v>
      </c>
      <c r="G66" t="str">
        <f>IF(G$1&lt;=$B66,INDEX('Ingredients(Full)'!$A$1:$AA$140,MATCH(Score!$A66,'Ingredients(Full)'!$A$1:$A$140,0),MATCH(Score!G$1,'Ingredients(Full)'!$A$1:$AA$1,0)),"")</f>
        <v/>
      </c>
      <c r="H66" t="str">
        <f>IF(H$1&lt;=$B66,INDEX('Ingredients(Full)'!$A$1:$AA$140,MATCH(Score!$A66,'Ingredients(Full)'!$A$1:$A$140,0),MATCH(Score!H$1,'Ingredients(Full)'!$A$1:$AA$1,0)),"")</f>
        <v/>
      </c>
      <c r="I66" t="str">
        <f>IF(I$1&lt;=$B66,INDEX('Ingredients(Full)'!$A$1:$AA$140,MATCH(Score!$A66,'Ingredients(Full)'!$A$1:$A$140,0),MATCH(Score!I$1,'Ingredients(Full)'!$A$1:$AA$1,0)),"")</f>
        <v/>
      </c>
      <c r="J66" t="str">
        <f>IF(J$1&lt;=$B66,INDEX('Ingredients(Full)'!$A$1:$AA$140,MATCH(Score!$A66,'Ingredients(Full)'!$A$1:$A$140,0),MATCH(Score!J$1,'Ingredients(Full)'!$A$1:$AA$1,0)),"")</f>
        <v/>
      </c>
      <c r="K66" t="str">
        <f>IF(K$1&lt;=$B66,INDEX('Ingredients(Full)'!$A$1:$AA$140,MATCH(Score!$A66,'Ingredients(Full)'!$A$1:$A$140,0),MATCH(Score!K$1,'Ingredients(Full)'!$A$1:$AA$1,0)),"")</f>
        <v/>
      </c>
      <c r="L66" t="str">
        <f>IF(L$1&lt;=$B66,INDEX('Ingredients(Full)'!$A$1:$AA$140,MATCH(Score!$A66,'Ingredients(Full)'!$A$1:$A$140,0),MATCH(Score!L$1,'Ingredients(Full)'!$A$1:$AA$1,0)),"")</f>
        <v/>
      </c>
      <c r="M66" t="str">
        <f>IF(M$1&lt;=$B66,INDEX('Ingredients(Full)'!$A$1:$AA$140,MATCH(Score!$A66,'Ingredients(Full)'!$A$1:$A$140,0),MATCH(Score!M$1,'Ingredients(Full)'!$A$1:$AA$1,0)),"")</f>
        <v/>
      </c>
      <c r="N66" t="str">
        <f>IF(N$1&lt;=$B66,INDEX('Ingredients(Full)'!$A$1:$AA$140,MATCH(Score!$A66,'Ingredients(Full)'!$A$1:$A$140,0),MATCH(Score!N$1,'Ingredients(Full)'!$A$1:$AA$1,0)),"")</f>
        <v/>
      </c>
      <c r="O66" t="str">
        <f>IF(O$1&lt;=$B66,INDEX('Ingredients(Full)'!$A$1:$AA$140,MATCH(Score!$A66,'Ingredients(Full)'!$A$1:$A$140,0),MATCH(Score!O$1,'Ingredients(Full)'!$A$1:$AA$1,0)),"")</f>
        <v/>
      </c>
      <c r="P66">
        <f>IF(VALUE(RIGHT(P$1,LEN(P$1)-1))&lt;=$B66,INDEX('Ingredients(Full)'!$A$1:$AA$140,MATCH(Score!$A66,'Ingredients(Full)'!$A$1:$A$140,0),MATCH(Score!P$1,'Ingredients(Full)'!$A$1:$AA$1,0)),"")</f>
        <v>5</v>
      </c>
      <c r="Q66">
        <f>IF(VALUE(RIGHT(Q$1,LEN(Q$1)-1))&lt;=$B66,INDEX('Ingredients(Full)'!$A$1:$AA$140,MATCH(Score!$A66,'Ingredients(Full)'!$A$1:$A$140,0),MATCH(Score!Q$1,'Ingredients(Full)'!$A$1:$AA$1,0)),"")</f>
        <v>1</v>
      </c>
      <c r="R66">
        <f>IF(VALUE(RIGHT(R$1,LEN(R$1)-1))&lt;=$B66,INDEX('Ingredients(Full)'!$A$1:$AA$140,MATCH(Score!$A66,'Ingredients(Full)'!$A$1:$A$140,0),MATCH(Score!R$1,'Ingredients(Full)'!$A$1:$AA$1,0)),"")</f>
        <v>1</v>
      </c>
      <c r="S66" t="str">
        <f>IF(VALUE(RIGHT(S$1,LEN(S$1)-1))&lt;=$B66,INDEX('Ingredients(Full)'!$A$1:$AA$140,MATCH(Score!$A66,'Ingredients(Full)'!$A$1:$A$140,0),MATCH(Score!S$1,'Ingredients(Full)'!$A$1:$AA$1,0)),"")</f>
        <v/>
      </c>
      <c r="T66" t="str">
        <f>IF(VALUE(RIGHT(T$1,LEN(T$1)-1))&lt;=$B66,INDEX('Ingredients(Full)'!$A$1:$AA$140,MATCH(Score!$A66,'Ingredients(Full)'!$A$1:$A$140,0),MATCH(Score!T$1,'Ingredients(Full)'!$A$1:$AA$1,0)),"")</f>
        <v/>
      </c>
      <c r="U66" t="str">
        <f>IF(VALUE(RIGHT(U$1,LEN(U$1)-1))&lt;=$B66,INDEX('Ingredients(Full)'!$A$1:$AA$140,MATCH(Score!$A66,'Ingredients(Full)'!$A$1:$A$140,0),MATCH(Score!U$1,'Ingredients(Full)'!$A$1:$AA$1,0)),"")</f>
        <v/>
      </c>
      <c r="V66" t="str">
        <f>IF(VALUE(RIGHT(V$1,LEN(V$1)-1))&lt;=$B66,INDEX('Ingredients(Full)'!$A$1:$AA$140,MATCH(Score!$A66,'Ingredients(Full)'!$A$1:$A$140,0),MATCH(Score!V$1,'Ingredients(Full)'!$A$1:$AA$1,0)),"")</f>
        <v/>
      </c>
      <c r="W66" t="str">
        <f>IF(VALUE(RIGHT(W$1,LEN(W$1)-1))&lt;=$B66,INDEX('Ingredients(Full)'!$A$1:$AA$140,MATCH(Score!$A66,'Ingredients(Full)'!$A$1:$A$140,0),MATCH(Score!W$1,'Ingredients(Full)'!$A$1:$AA$1,0)),"")</f>
        <v/>
      </c>
      <c r="X66" t="str">
        <f>IF(VALUE(RIGHT(X$1,LEN(X$1)-1))&lt;=$B66,INDEX('Ingredients(Full)'!$A$1:$AA$140,MATCH(Score!$A66,'Ingredients(Full)'!$A$1:$A$140,0),MATCH(Score!X$1,'Ingredients(Full)'!$A$1:$AA$1,0)),"")</f>
        <v/>
      </c>
      <c r="Y66" t="str">
        <f>IF(VALUE(RIGHT(Y$1,LEN(Y$1)-1))&lt;=$B66,INDEX('Ingredients(Full)'!$A$1:$AA$140,MATCH(Score!$A66,'Ingredients(Full)'!$A$1:$A$140,0),MATCH(Score!Y$1,'Ingredients(Full)'!$A$1:$AA$1,0)),"")</f>
        <v/>
      </c>
      <c r="Z66" t="str">
        <f>IF(VALUE(RIGHT(Z$1,LEN(Z$1)-1))&lt;=$B66,INDEX('Ingredients(Full)'!$A$1:$AA$140,MATCH(Score!$A66,'Ingredients(Full)'!$A$1:$A$140,0),MATCH(Score!Z$1,'Ingredients(Full)'!$A$1:$AA$1,0)),"")</f>
        <v/>
      </c>
      <c r="AA66" t="str">
        <f>IF(VALUE(RIGHT(AA$1,LEN(AA$1)-1))&lt;=$B66,INDEX('Ingredients(Full)'!$A$1:$AA$140,MATCH(Score!$A66,'Ingredients(Full)'!$A$1:$A$140,0),MATCH(Score!AA$1,'Ingredients(Full)'!$A$1:$AA$1,0)),"")</f>
        <v/>
      </c>
      <c r="AB66">
        <f>IFERROR(IF(VLOOKUP($D66,Sheet3!$A$1:'Sheet3'!$K$222,MATCH("Challenge",Sheet3!$A$1:'Sheet3'!$K$1,0),FALSE)&gt;=1,IFERROR(IF(VLOOKUP($D66,Sheet3!$A$1:'Sheet3'!$K$222,MATCH("Blue",Sheet3!$A$1:$K$1,0),FALSE)&gt;0,VLOOKUP($D66,Sheet3!$A$1:'Sheet3'!$K$222,MATCH("Blue",Sheet3!$A$1:$K$1,0),FALSE)*3,IF(VLOOKUP($D66,Sheet3!$A$1:'Sheet3'!$K$222,MATCH("Purple",Sheet3!$A$1:$K$1,0),FALSE)&gt;0,VLOOKUP($D66,Sheet3!$A$1:'Sheet3'!$K$222,MATCH("Purple",Sheet3!$A$1:$K$1,0),FALSE)*4,IF(VLOOKUP($D66,Sheet3!$A$1:'Sheet3'!$K$222,MATCH("Green",Sheet3!$A$1:$K$1,0),FALSE)&gt;0,VLOOKUP($D66,Sheet3!$A$1:'Sheet3'!$K$222,MATCH("Green",Sheet3!$A$1:$K$1,0),FALSE)*2,IF(VLOOKUP($D66,Sheet3!$A$1:'Sheet3'!$K$222,MATCH("White",Sheet3!$A$1:$K$1,0),FALSE)&gt;0,VLOOKUP($D66,Sheet3!$A$1:'Sheet3'!$K$222,MATCH("White",Sheet3!$A$1:$K$1,0),FALSE),IF(VLOOKUP($D66,Sheet3!$A$1:'Sheet3'!$K$222,MATCH("Yellow",Sheet3!$A$1:$K$1,0),FALSE)&gt;0,VLOOKUP($D66,Sheet3!$A$1:'Sheet3'!$K$222,MATCH("Yellow",Sheet3!$A$1:$K$1,0),FALSE)*2.5,0))))),0)/VLOOKUP($D66,Sheet3!$A$1:'Sheet3'!$K$222,MATCH("Challenge",Sheet3!$A$1:'Sheet3'!$K$1,0),FALSE),IFERROR(IF(VLOOKUP($D66,Sheet3!$A$1:'Sheet3'!$K$222,MATCH("Blue",Sheet3!$A$1:$K$1,0),FALSE)&gt;0,VLOOKUP($D66,Sheet3!$A$1:'Sheet3'!$K$222,MATCH("Blue",Sheet3!$A$1:$K$1,0),FALSE)*3,IF(VLOOKUP($D66,Sheet3!$A$1:'Sheet3'!$K$222,MATCH("Purple",Sheet3!$A$1:$K$1,0),FALSE)&gt;0,VLOOKUP($D66,Sheet3!$A$1:'Sheet3'!$K$222,MATCH("Purple",Sheet3!$A$1:$K$1,0),FALSE)*4,IF(VLOOKUP($D66,Sheet3!$A$1:'Sheet3'!$K$222,MATCH("Green",Sheet3!$A$1:$K$1,0),FALSE)&gt;0,VLOOKUP($D66,Sheet3!$A$1:'Sheet3'!$K$222,MATCH("Green",Sheet3!$A$1:$K$1,0),FALSE)*2,IF(VLOOKUP($D66,Sheet3!$A$1:'Sheet3'!$K$222,MATCH("White",Sheet3!$A$1:$K$1,0),FALSE)&gt;0,VLOOKUP($D66,Sheet3!$A$1:'Sheet3'!$K$222,MATCH("White",Sheet3!$A$1:$K$1,0),FALSE),IF(VLOOKUP($D66,Sheet3!$A$1:'Sheet3'!$K$222,MATCH("Yellow",Sheet3!$A$1:$K$1,0),FALSE)&gt;0,VLOOKUP($D66,Sheet3!$A$1:'Sheet3'!$K$222,MATCH("Yellow",Sheet3!$A$1:$K$1,0),FALSE)*2.5,0))))),0)),0)+IFERROR(IF(VLOOKUP($E66,Sheet3!$A$1:'Sheet3'!$K$222,MATCH("Challenge",Sheet3!$A$1:'Sheet3'!$K$1,0),FALSE)&gt;=1,IFERROR(IF(VLOOKUP($E66,Sheet3!$A$1:'Sheet3'!$K$222,MATCH("Blue",Sheet3!$A$1:$K$1,0),FALSE)&gt;0,VLOOKUP($E66,Sheet3!$A$1:'Sheet3'!$K$222,MATCH("Blue",Sheet3!$A$1:$K$1,0),FALSE)*3,IF(VLOOKUP($E66,Sheet3!$A$1:'Sheet3'!$K$222,MATCH("Purple",Sheet3!$A$1:$K$1,0),FALSE)&gt;0,VLOOKUP($E66,Sheet3!$A$1:'Sheet3'!$K$222,MATCH("Purple",Sheet3!$A$1:$K$1,0),FALSE)*4,IF(VLOOKUP($E66,Sheet3!$A$1:'Sheet3'!$K$222,MATCH("Green",Sheet3!$A$1:$K$1,0),FALSE)&gt;0,VLOOKUP($E66,Sheet3!$A$1:'Sheet3'!$K$222,MATCH("Green",Sheet3!$A$1:$K$1,0),FALSE)*2,IF(VLOOKUP($E66,Sheet3!$A$1:'Sheet3'!$K$222,MATCH("White",Sheet3!$A$1:$K$1,0),FALSE)&gt;0,VLOOKUP($E66,Sheet3!$A$1:'Sheet3'!$K$222,MATCH("White",Sheet3!$A$1:$K$1,0),FALSE),IF(VLOOKUP($E66,Sheet3!$A$1:'Sheet3'!$K$222,MATCH("Yellow",Sheet3!$A$1:$K$1,0),FALSE)&gt;0,VLOOKUP($E66,Sheet3!$A$1:'Sheet3'!$K$222,MATCH("Yellow",Sheet3!$A$1:$K$1,0),FALSE)*2.5,0))))),0)/VLOOKUP($E66,Sheet3!$A$1:'Sheet3'!$K$222,MATCH("Challenge",Sheet3!$A$1:'Sheet3'!$K$1,0),FALSE),IFERROR(IF(VLOOKUP($E66,Sheet3!$A$1:'Sheet3'!$K$222,MATCH("Blue",Sheet3!$A$1:$K$1,0),FALSE)&gt;0,VLOOKUP($E66,Sheet3!$A$1:'Sheet3'!$K$222,MATCH("Blue",Sheet3!$A$1:$K$1,0),FALSE)*3,IF(VLOOKUP($E66,Sheet3!$A$1:'Sheet3'!$K$222,MATCH("Purple",Sheet3!$A$1:$K$1,0),FALSE)&gt;0,VLOOKUP($E66,Sheet3!$A$1:'Sheet3'!$K$222,MATCH("Purple",Sheet3!$A$1:$K$1,0),FALSE)*4,IF(VLOOKUP($E66,Sheet3!$A$1:'Sheet3'!$K$222,MATCH("Green",Sheet3!$A$1:$K$1,0),FALSE)&gt;0,VLOOKUP($E66,Sheet3!$A$1:'Sheet3'!$K$222,MATCH("Green",Sheet3!$A$1:$K$1,0),FALSE)*2,IF(VLOOKUP($E66,Sheet3!$A$1:'Sheet3'!$K$222,MATCH("White",Sheet3!$A$1:$K$1,0),FALSE)&gt;0,VLOOKUP($E66,Sheet3!$A$1:'Sheet3'!$K$222,MATCH("White",Sheet3!$A$1:$K$1,0),FALSE),IF(VLOOKUP($E66,Sheet3!$A$1:'Sheet3'!$K$222,MATCH("Yellow",Sheet3!$A$1:$K$1,0),FALSE)&gt;0,VLOOKUP($E66,Sheet3!$A$1:'Sheet3'!$K$222,MATCH("Yellow",Sheet3!$A$1:$K$1,0),FALSE)*2.5,0))))),0)),0)</f>
        <v>17</v>
      </c>
      <c r="AC66">
        <f>IFERROR(IF(VLOOKUP($F66,Sheet3!$A$1:'Sheet3'!$K$222,MATCH("Challenge",Sheet3!$A$1:'Sheet3'!$K$1,0),FALSE)&gt;=1,IFERROR(IF(VLOOKUP($F66,Sheet3!$A$1:'Sheet3'!$K$222,MATCH("Blue",Sheet3!$A$1:$K$1,0),FALSE)&gt;0,VLOOKUP($F66,Sheet3!$A$1:'Sheet3'!$K$222,MATCH("Blue",Sheet3!$A$1:$K$1,0),FALSE)*3,IF(VLOOKUP($F66,Sheet3!$A$1:'Sheet3'!$K$222,MATCH("Purple",Sheet3!$A$1:$K$1,0),FALSE)&gt;0,VLOOKUP($F66,Sheet3!$A$1:'Sheet3'!$K$222,MATCH("Purple",Sheet3!$A$1:$K$1,0),FALSE)*4,IF(VLOOKUP($F66,Sheet3!$A$1:'Sheet3'!$K$222,MATCH("Green",Sheet3!$A$1:$K$1,0),FALSE)&gt;0,VLOOKUP($F66,Sheet3!$A$1:'Sheet3'!$K$222,MATCH("Green",Sheet3!$A$1:$K$1,0),FALSE)*2,IF(VLOOKUP($F66,Sheet3!$A$1:'Sheet3'!$K$222,MATCH("White",Sheet3!$A$1:$K$1,0),FALSE)&gt;0,VLOOKUP($F66,Sheet3!$A$1:'Sheet3'!$K$222,MATCH("White",Sheet3!$A$1:$K$1,0),FALSE),IF(VLOOKUP($F66,Sheet3!$A$1:'Sheet3'!$K$222,MATCH("Yellow",Sheet3!$A$1:$K$1,0),FALSE)&gt;0,VLOOKUP($F66,Sheet3!$A$1:'Sheet3'!$K$222,MATCH("Yellow",Sheet3!$A$1:$K$1,0),FALSE)*5,0))))),0)/VLOOKUP($F66,Sheet3!$A$1:'Sheet3'!$K$222,MATCH("Challenge",Sheet3!$A$1:'Sheet3'!$K$1,0),FALSE),IFERROR(IF(VLOOKUP($F66,Sheet3!$A$1:'Sheet3'!$K$222,MATCH("Blue",Sheet3!$A$1:$K$1,0),FALSE)&gt;0,VLOOKUP($F66,Sheet3!$A$1:'Sheet3'!$K$222,MATCH("Blue",Sheet3!$A$1:$K$1,0),FALSE)*3,IF(VLOOKUP($F66,Sheet3!$A$1:'Sheet3'!$K$222,MATCH("Purple",Sheet3!$A$1:$K$1,0),FALSE)&gt;0,VLOOKUP($F66,Sheet3!$A$1:'Sheet3'!$K$222,MATCH("Purple",Sheet3!$A$1:$K$1,0),FALSE)*4,IF(VLOOKUP($F66,Sheet3!$A$1:'Sheet3'!$K$222,MATCH("Green",Sheet3!$A$1:$K$1,0),FALSE)&gt;0,VLOOKUP($F66,Sheet3!$A$1:'Sheet3'!$K$222,MATCH("Green",Sheet3!$A$1:$K$1,0),FALSE)*2,IF(VLOOKUP($F66,Sheet3!$A$1:'Sheet3'!$K$222,MATCH("White",Sheet3!$A$1:$K$1,0),FALSE)&gt;0,VLOOKUP($F66,Sheet3!$A$1:'Sheet3'!$K$222,MATCH("White",Sheet3!$A$1:$K$1,0),FALSE),IF(VLOOKUP($F66,Sheet3!$A$1:'Sheet3'!$K$222,MATCH("Yellow",Sheet3!$A$1:$K$1,0),FALSE)&gt;0,VLOOKUP($F66,Sheet3!$A$1:'Sheet3'!$K$222,MATCH("Yellow",Sheet3!$A$1:$K$1,0),FALSE)*5,0))))),0)),0)+IFERROR(IF(VLOOKUP($G66,Sheet3!$A$1:'Sheet3'!$K$222,MATCH("Challenge",Sheet3!$A$1:'Sheet3'!$K$1,0),FALSE)&gt;=1,IFERROR(IF(VLOOKUP($G66,Sheet3!$A$1:'Sheet3'!$K$222,MATCH("Blue",Sheet3!$A$1:$K$1,0),FALSE)&gt;0,VLOOKUP($G66,Sheet3!$A$1:'Sheet3'!$K$222,MATCH("Blue",Sheet3!$A$1:$K$1,0),FALSE)*3,IF(VLOOKUP($G66,Sheet3!$A$1:'Sheet3'!$K$222,MATCH("Purple",Sheet3!$A$1:$K$1,0),FALSE)&gt;0,VLOOKUP($G66,Sheet3!$A$1:'Sheet3'!$K$222,MATCH("Purple",Sheet3!$A$1:$K$1,0),FALSE)*4,IF(VLOOKUP($G66,Sheet3!$A$1:'Sheet3'!$K$222,MATCH("Green",Sheet3!$A$1:$K$1,0),FALSE)&gt;0,VLOOKUP($G66,Sheet3!$A$1:'Sheet3'!$K$222,MATCH("Green",Sheet3!$A$1:$K$1,0),FALSE)*2,IF(VLOOKUP($G66,Sheet3!$A$1:'Sheet3'!$K$222,MATCH("White",Sheet3!$A$1:$K$1,0),FALSE)&gt;0,VLOOKUP($G66,Sheet3!$A$1:'Sheet3'!$K$222,MATCH("White",Sheet3!$A$1:$K$1,0),FALSE),IF(VLOOKUP($G66,Sheet3!$A$1:'Sheet3'!$K$222,MATCH("Yellow",Sheet3!$A$1:$K$1,0),FALSE)&gt;0,VLOOKUP($G66,Sheet3!$A$1:'Sheet3'!$K$222,MATCH("Yellow",Sheet3!$A$1:$K$1,0),FALSE)*5,0))))),0)/VLOOKUP($G66,Sheet3!$A$1:'Sheet3'!$K$222,MATCH("Challenge",Sheet3!$A$1:'Sheet3'!$K$1,0),FALSE),IFERROR(IF(VLOOKUP($G66,Sheet3!$A$1:'Sheet3'!$K$222,MATCH("Blue",Sheet3!$A$1:$K$1,0),FALSE)&gt;0,VLOOKUP($G66,Sheet3!$A$1:'Sheet3'!$K$222,MATCH("Blue",Sheet3!$A$1:$K$1,0),FALSE)*3,IF(VLOOKUP($G66,Sheet3!$A$1:'Sheet3'!$K$222,MATCH("Purple",Sheet3!$A$1:$K$1,0),FALSE)&gt;0,VLOOKUP($G66,Sheet3!$A$1:'Sheet3'!$K$222,MATCH("Purple",Sheet3!$A$1:$K$1,0),FALSE)*4,IF(VLOOKUP($G66,Sheet3!$A$1:'Sheet3'!$K$222,MATCH("Green",Sheet3!$A$1:$K$1,0),FALSE)&gt;0,VLOOKUP($G66,Sheet3!$A$1:'Sheet3'!$K$222,MATCH("Green",Sheet3!$A$1:$K$1,0),FALSE)*2,IF(VLOOKUP($G66,Sheet3!$A$1:'Sheet3'!$K$222,MATCH("White",Sheet3!$A$1:$K$1,0),FALSE)&gt;0,VLOOKUP($G66,Sheet3!$A$1:'Sheet3'!$K$222,MATCH("White",Sheet3!$A$1:$K$1,0),FALSE),IF(VLOOKUP($G66,Sheet3!$A$1:'Sheet3'!$K$222,MATCH("Yellow",Sheet3!$A$1:$K$1,0),FALSE)&gt;0,VLOOKUP($G66,Sheet3!$A$1:'Sheet3'!$K$222,MATCH("Yellow",Sheet3!$A$1:$K$1,0),FALSE)*5,0))))),0)),0)</f>
        <v>2</v>
      </c>
      <c r="AD66">
        <f>IFERROR(IF(VLOOKUP($H66,Sheet3!$A$1:'Sheet3'!$K$222,MATCH("Challenge",Sheet3!$A$1:'Sheet3'!$K$1,0),FALSE)&gt;=1,IFERROR(IF(VLOOKUP($H66,Sheet3!$A$1:'Sheet3'!$K$222,MATCH("Blue",Sheet3!$A$1:$K$1,0),FALSE)&gt;0,VLOOKUP($H66,Sheet3!$A$1:'Sheet3'!$K$222,MATCH("Blue",Sheet3!$A$1:$K$1,0),FALSE)*3,IF(VLOOKUP($H66,Sheet3!$A$1:'Sheet3'!$K$222,MATCH("Purple",Sheet3!$A$1:$K$1,0),FALSE)&gt;0,VLOOKUP($H66,Sheet3!$A$1:'Sheet3'!$K$222,MATCH("Purple",Sheet3!$A$1:$K$1,0),FALSE)*4,IF(VLOOKUP($H66,Sheet3!$A$1:'Sheet3'!$K$222,MATCH("Green",Sheet3!$A$1:$K$1,0),FALSE)&gt;0,VLOOKUP($H66,Sheet3!$A$1:'Sheet3'!$K$222,MATCH("Green",Sheet3!$A$1:$K$1,0),FALSE)*2,IF(VLOOKUP($H66,Sheet3!$A$1:'Sheet3'!$K$222,MATCH("White",Sheet3!$A$1:$K$1,0),FALSE)&gt;0,VLOOKUP($H66,Sheet3!$A$1:'Sheet3'!$K$222,MATCH("White",Sheet3!$A$1:$K$1,0),FALSE),IF(VLOOKUP($H66,Sheet3!$A$1:'Sheet3'!$K$222,MATCH("Yellow",Sheet3!$A$1:$K$1,0),FALSE)&gt;0,VLOOKUP($H66,Sheet3!$A$1:'Sheet3'!$K$222,MATCH("Yellow",Sheet3!$A$1:$K$1,0),FALSE)*5,0))))),0)/VLOOKUP($H66,Sheet3!$A$1:'Sheet3'!$K$222,MATCH("Challenge",Sheet3!$A$1:'Sheet3'!$K$1,0),FALSE),IFERROR(IF(VLOOKUP($H66,Sheet3!$A$1:'Sheet3'!$K$222,MATCH("Blue",Sheet3!$A$1:$K$1,0),FALSE)&gt;0,VLOOKUP($H66,Sheet3!$A$1:'Sheet3'!$K$222,MATCH("Blue",Sheet3!$A$1:$K$1,0),FALSE)*3,IF(VLOOKUP($H66,Sheet3!$A$1:'Sheet3'!$K$222,MATCH("Purple",Sheet3!$A$1:$K$1,0),FALSE)&gt;0,VLOOKUP($H66,Sheet3!$A$1:'Sheet3'!$K$222,MATCH("Purple",Sheet3!$A$1:$K$1,0),FALSE)*4,IF(VLOOKUP($H66,Sheet3!$A$1:'Sheet3'!$K$222,MATCH("Green",Sheet3!$A$1:$K$1,0),FALSE)&gt;0,VLOOKUP($H66,Sheet3!$A$1:'Sheet3'!$K$222,MATCH("Green",Sheet3!$A$1:$K$1,0),FALSE)*2,IF(VLOOKUP($H66,Sheet3!$A$1:'Sheet3'!$K$222,MATCH("White",Sheet3!$A$1:$K$1,0),FALSE)&gt;0,VLOOKUP($H66,Sheet3!$A$1:'Sheet3'!$K$222,MATCH("White",Sheet3!$A$1:$K$1,0),FALSE),IF(VLOOKUP($H66,Sheet3!$A$1:'Sheet3'!$K$222,MATCH("Yellow",Sheet3!$A$1:$K$1,0),FALSE)&gt;0,VLOOKUP($H66,Sheet3!$A$1:'Sheet3'!$K$222,MATCH("Yellow",Sheet3!$A$1:$K$1,0),FALSE)*5,0))))),0)),0)+IFERROR(IF(VLOOKUP($I66,Sheet3!$A$1:'Sheet3'!$K$222,MATCH("Challenge",Sheet3!$A$1:'Sheet3'!$K$1,0),FALSE)&gt;=1,IFERROR(IF(VLOOKUP($I66,Sheet3!$A$1:'Sheet3'!$K$222,MATCH("Blue",Sheet3!$A$1:$K$1,0),FALSE)&gt;0,VLOOKUP($I66,Sheet3!$A$1:'Sheet3'!$K$222,MATCH("Blue",Sheet3!$A$1:$K$1,0),FALSE)*3,IF(VLOOKUP($I66,Sheet3!$A$1:'Sheet3'!$K$222,MATCH("Purple",Sheet3!$A$1:$K$1,0),FALSE)&gt;0,VLOOKUP($I66,Sheet3!$A$1:'Sheet3'!$K$222,MATCH("Purple",Sheet3!$A$1:$K$1,0),FALSE)*4,IF(VLOOKUP($I66,Sheet3!$A$1:'Sheet3'!$K$222,MATCH("Green",Sheet3!$A$1:$K$1,0),FALSE)&gt;0,VLOOKUP($I66,Sheet3!$A$1:'Sheet3'!$K$222,MATCH("Green",Sheet3!$A$1:$K$1,0),FALSE)*2,IF(VLOOKUP($I66,Sheet3!$A$1:'Sheet3'!$K$222,MATCH("White",Sheet3!$A$1:$K$1,0),FALSE)&gt;0,VLOOKUP($I66,Sheet3!$A$1:'Sheet3'!$K$222,MATCH("White",Sheet3!$A$1:$K$1,0),FALSE),IF(VLOOKUP($I66,Sheet3!$A$1:'Sheet3'!$K$222,MATCH("Yellow",Sheet3!$A$1:$K$1,0),FALSE)&gt;0,VLOOKUP($I66,Sheet3!$A$1:'Sheet3'!$K$222,MATCH("Yellow",Sheet3!$A$1:$K$1,0),FALSE)*5,0))))),0)/VLOOKUP($I66,Sheet3!$A$1:'Sheet3'!$K$222,MATCH("Challenge",Sheet3!$A$1:'Sheet3'!$K$1,0),FALSE),IFERROR(IF(VLOOKUP($I66,Sheet3!$A$1:'Sheet3'!$K$222,MATCH("Blue",Sheet3!$A$1:$K$1,0),FALSE)&gt;0,VLOOKUP($I66,Sheet3!$A$1:'Sheet3'!$K$222,MATCH("Blue",Sheet3!$A$1:$K$1,0),FALSE)*3,IF(VLOOKUP($I66,Sheet3!$A$1:'Sheet3'!$K$222,MATCH("Purple",Sheet3!$A$1:$K$1,0),FALSE)&gt;0,VLOOKUP($I66,Sheet3!$A$1:'Sheet3'!$K$222,MATCH("Purple",Sheet3!$A$1:$K$1,0),FALSE)*4,IF(VLOOKUP($I66,Sheet3!$A$1:'Sheet3'!$K$222,MATCH("Green",Sheet3!$A$1:$K$1,0),FALSE)&gt;0,VLOOKUP($I66,Sheet3!$A$1:'Sheet3'!$K$222,MATCH("Green",Sheet3!$A$1:$K$1,0),FALSE)*2,IF(VLOOKUP($I66,Sheet3!$A$1:'Sheet3'!$K$222,MATCH("White",Sheet3!$A$1:$K$1,0),FALSE)&gt;0,VLOOKUP($I66,Sheet3!$A$1:'Sheet3'!$K$222,MATCH("White",Sheet3!$A$1:$K$1,0),FALSE),IF(VLOOKUP($I66,Sheet3!$A$1:'Sheet3'!$K$222,MATCH("Yellow",Sheet3!$A$1:$K$1,0),FALSE)&gt;0,VLOOKUP($I66,Sheet3!$A$1:'Sheet3'!$K$222,MATCH("Yellow",Sheet3!$A$1:$K$1,0),FALSE)*5,0))))),0)),0)</f>
        <v>0</v>
      </c>
      <c r="AE66">
        <f>IFERROR(IF(VLOOKUP($J66,Sheet3!$A$1:'Sheet3'!$K$222,MATCH("Challenge",Sheet3!$A$1:'Sheet3'!$K$1,0),FALSE)&gt;=1,IFERROR(IF(VLOOKUP($J66,Sheet3!$A$1:'Sheet3'!$K$222,MATCH("Blue",Sheet3!$A$1:$K$1,0),FALSE)&gt;0,VLOOKUP($J66,Sheet3!$A$1:'Sheet3'!$K$222,MATCH("Blue",Sheet3!$A$1:$K$1,0),FALSE)*3,IF(VLOOKUP($J66,Sheet3!$A$1:'Sheet3'!$K$222,MATCH("Purple",Sheet3!$A$1:$K$1,0),FALSE)&gt;0,VLOOKUP($J66,Sheet3!$A$1:'Sheet3'!$K$222,MATCH("Purple",Sheet3!$A$1:$K$1,0),FALSE)*4,IF(VLOOKUP($J66,Sheet3!$A$1:'Sheet3'!$K$222,MATCH("Green",Sheet3!$A$1:$K$1,0),FALSE)&gt;0,VLOOKUP($J66,Sheet3!$A$1:'Sheet3'!$K$222,MATCH("Green",Sheet3!$A$1:$K$1,0),FALSE)*2,IF(VLOOKUP($J66,Sheet3!$A$1:'Sheet3'!$K$222,MATCH("White",Sheet3!$A$1:$K$1,0),FALSE)&gt;0,VLOOKUP($J66,Sheet3!$A$1:'Sheet3'!$K$222,MATCH("White",Sheet3!$A$1:$K$1,0),FALSE),IF(VLOOKUP($J66,Sheet3!$A$1:'Sheet3'!$K$222,MATCH("Yellow",Sheet3!$A$1:$K$1,0),FALSE)&gt;0,VLOOKUP($J66,Sheet3!$A$1:'Sheet3'!$K$222,MATCH("Yellow",Sheet3!$A$1:$K$1,0),FALSE)*5,0))))),0)/VLOOKUP($J66,Sheet3!$A$1:'Sheet3'!$K$222,MATCH("Challenge",Sheet3!$A$1:'Sheet3'!$K$1,0),FALSE),IFERROR(IF(VLOOKUP($J66,Sheet3!$A$1:'Sheet3'!$K$222,MATCH("Blue",Sheet3!$A$1:$K$1,0),FALSE)&gt;0,VLOOKUP($J66,Sheet3!$A$1:'Sheet3'!$K$222,MATCH("Blue",Sheet3!$A$1:$K$1,0),FALSE)*3,IF(VLOOKUP($J66,Sheet3!$A$1:'Sheet3'!$K$222,MATCH("Purple",Sheet3!$A$1:$K$1,0),FALSE)&gt;0,VLOOKUP($J66,Sheet3!$A$1:'Sheet3'!$K$222,MATCH("Purple",Sheet3!$A$1:$K$1,0),FALSE)*4,IF(VLOOKUP($J66,Sheet3!$A$1:'Sheet3'!$K$222,MATCH("Green",Sheet3!$A$1:$K$1,0),FALSE)&gt;0,VLOOKUP($J66,Sheet3!$A$1:'Sheet3'!$K$222,MATCH("Green",Sheet3!$A$1:$K$1,0),FALSE)*2,IF(VLOOKUP($J66,Sheet3!$A$1:'Sheet3'!$K$222,MATCH("White",Sheet3!$A$1:$K$1,0),FALSE)&gt;0,VLOOKUP($J66,Sheet3!$A$1:'Sheet3'!$K$222,MATCH("White",Sheet3!$A$1:$K$1,0),FALSE),IF(VLOOKUP($J66,Sheet3!$A$1:'Sheet3'!$K$222,MATCH("Yellow",Sheet3!$A$1:$K$1,0),FALSE)&gt;0,VLOOKUP($J66,Sheet3!$A$1:'Sheet3'!$K$222,MATCH("Yellow",Sheet3!$A$1:$K$1,0),FALSE)*5,0))))),0)),0)+IFERROR(IF(VLOOKUP($K66,Sheet3!$A$1:'Sheet3'!$K$222,MATCH("Challenge",Sheet3!$A$1:'Sheet3'!$K$1,0),FALSE)&gt;=1,IFERROR(IF(VLOOKUP($K66,Sheet3!$A$1:'Sheet3'!$K$222,MATCH("Blue",Sheet3!$A$1:$K$1,0),FALSE)&gt;0,VLOOKUP($K66,Sheet3!$A$1:'Sheet3'!$K$222,MATCH("Blue",Sheet3!$A$1:$K$1,0),FALSE)*3,IF(VLOOKUP($K66,Sheet3!$A$1:'Sheet3'!$K$222,MATCH("Purple",Sheet3!$A$1:$K$1,0),FALSE)&gt;0,VLOOKUP($K66,Sheet3!$A$1:'Sheet3'!$K$222,MATCH("Purple",Sheet3!$A$1:$K$1,0),FALSE)*4,IF(VLOOKUP($K66,Sheet3!$A$1:'Sheet3'!$K$222,MATCH("Green",Sheet3!$A$1:$K$1,0),FALSE)&gt;0,VLOOKUP($K66,Sheet3!$A$1:'Sheet3'!$K$222,MATCH("Green",Sheet3!$A$1:$K$1,0),FALSE)*2,IF(VLOOKUP($K66,Sheet3!$A$1:'Sheet3'!$K$222,MATCH("White",Sheet3!$A$1:$K$1,0),FALSE)&gt;0,VLOOKUP($K66,Sheet3!$A$1:'Sheet3'!$K$222,MATCH("White",Sheet3!$A$1:$K$1,0),FALSE),IF(VLOOKUP($K66,Sheet3!$A$1:'Sheet3'!$K$222,MATCH("Yellow",Sheet3!$A$1:$K$1,0),FALSE)&gt;0,VLOOKUP($K66,Sheet3!$A$1:'Sheet3'!$K$222,MATCH("Yellow",Sheet3!$A$1:$K$1,0),FALSE)*5,0))))),0)/VLOOKUP($K66,Sheet3!$A$1:'Sheet3'!$K$222,MATCH("Challenge",Sheet3!$A$1:'Sheet3'!$K$1,0),FALSE),IFERROR(IF(VLOOKUP($K66,Sheet3!$A$1:'Sheet3'!$K$222,MATCH("Blue",Sheet3!$A$1:$K$1,0),FALSE)&gt;0,VLOOKUP($K66,Sheet3!$A$1:'Sheet3'!$K$222,MATCH("Blue",Sheet3!$A$1:$K$1,0),FALSE)*3,IF(VLOOKUP($K66,Sheet3!$A$1:'Sheet3'!$K$222,MATCH("Purple",Sheet3!$A$1:$K$1,0),FALSE)&gt;0,VLOOKUP($K66,Sheet3!$A$1:'Sheet3'!$K$222,MATCH("Purple",Sheet3!$A$1:$K$1,0),FALSE)*4,IF(VLOOKUP($K66,Sheet3!$A$1:'Sheet3'!$K$222,MATCH("Green",Sheet3!$A$1:$K$1,0),FALSE)&gt;0,VLOOKUP($K66,Sheet3!$A$1:'Sheet3'!$K$222,MATCH("Green",Sheet3!$A$1:$K$1,0),FALSE)*2,IF(VLOOKUP($K66,Sheet3!$A$1:'Sheet3'!$K$222,MATCH("White",Sheet3!$A$1:$K$1,0),FALSE)&gt;0,VLOOKUP($K66,Sheet3!$A$1:'Sheet3'!$K$222,MATCH("White",Sheet3!$A$1:$K$1,0),FALSE),IF(VLOOKUP($K66,Sheet3!$A$1:'Sheet3'!$K$222,MATCH("Yellow",Sheet3!$A$1:$K$1,0),FALSE)&gt;0,VLOOKUP($K66,Sheet3!$A$1:'Sheet3'!$K$222,MATCH("Yellow",Sheet3!$A$1:$K$1,0),FALSE)*5,0))))),0)),0)</f>
        <v>0</v>
      </c>
      <c r="AF66">
        <f>IFERROR(IF(VLOOKUP($L66,Sheet3!$A$1:'Sheet3'!$K$222,MATCH("Challenge",Sheet3!$A$1:'Sheet3'!$K$1,0),FALSE)&gt;=1,IFERROR(IF(VLOOKUP($L66,Sheet3!$A$1:'Sheet3'!$K$222,MATCH("Blue",Sheet3!$A$1:$K$1,0),FALSE)&gt;0,VLOOKUP($L66,Sheet3!$A$1:'Sheet3'!$K$222,MATCH("Blue",Sheet3!$A$1:$K$1,0),FALSE)*3,IF(VLOOKUP($L66,Sheet3!$A$1:'Sheet3'!$K$222,MATCH("Purple",Sheet3!$A$1:$K$1,0),FALSE)&gt;0,VLOOKUP($L66,Sheet3!$A$1:'Sheet3'!$K$222,MATCH("Purple",Sheet3!$A$1:$K$1,0),FALSE)*4,IF(VLOOKUP($L66,Sheet3!$A$1:'Sheet3'!$K$222,MATCH("Green",Sheet3!$A$1:$K$1,0),FALSE)&gt;0,VLOOKUP($L66,Sheet3!$A$1:'Sheet3'!$K$222,MATCH("Green",Sheet3!$A$1:$K$1,0),FALSE)*2,IF(VLOOKUP($L66,Sheet3!$A$1:'Sheet3'!$K$222,MATCH("White",Sheet3!$A$1:$K$1,0),FALSE)&gt;0,VLOOKUP($L66,Sheet3!$A$1:'Sheet3'!$K$222,MATCH("White",Sheet3!$A$1:$K$1,0),FALSE),IF(VLOOKUP($L66,Sheet3!$A$1:'Sheet3'!$K$222,MATCH("Yellow",Sheet3!$A$1:$K$1,0),FALSE)&gt;0,VLOOKUP($L66,Sheet3!$A$1:'Sheet3'!$K$222,MATCH("Yellow",Sheet3!$A$1:$K$1,0),FALSE)*5,0))))),0)/VLOOKUP($L66,Sheet3!$A$1:'Sheet3'!$K$222,MATCH("Challenge",Sheet3!$A$1:'Sheet3'!$K$1,0),FALSE),IFERROR(IF(VLOOKUP($L66,Sheet3!$A$1:'Sheet3'!$K$222,MATCH("Blue",Sheet3!$A$1:$K$1,0),FALSE)&gt;0,VLOOKUP($L66,Sheet3!$A$1:'Sheet3'!$K$222,MATCH("Blue",Sheet3!$A$1:$K$1,0),FALSE)*3,IF(VLOOKUP($L66,Sheet3!$A$1:'Sheet3'!$K$222,MATCH("Purple",Sheet3!$A$1:$K$1,0),FALSE)&gt;0,VLOOKUP($L66,Sheet3!$A$1:'Sheet3'!$K$222,MATCH("Purple",Sheet3!$A$1:$K$1,0),FALSE)*4,IF(VLOOKUP($L66,Sheet3!$A$1:'Sheet3'!$K$222,MATCH("Green",Sheet3!$A$1:$K$1,0),FALSE)&gt;0,VLOOKUP($L66,Sheet3!$A$1:'Sheet3'!$K$222,MATCH("Green",Sheet3!$A$1:$K$1,0),FALSE)*2,IF(VLOOKUP($L66,Sheet3!$A$1:'Sheet3'!$K$222,MATCH("White",Sheet3!$A$1:$K$1,0),FALSE)&gt;0,VLOOKUP($L66,Sheet3!$A$1:'Sheet3'!$K$222,MATCH("White",Sheet3!$A$1:$K$1,0),FALSE),IF(VLOOKUP($L66,Sheet3!$A$1:'Sheet3'!$K$222,MATCH("Yellow",Sheet3!$A$1:$K$1,0),FALSE)&gt;0,VLOOKUP($L66,Sheet3!$A$1:'Sheet3'!$K$222,MATCH("Yellow",Sheet3!$A$1:$K$1,0),FALSE)*5,0))))),0)),0)+IFERROR(IF(VLOOKUP($M66,Sheet3!$A$1:'Sheet3'!$K$222,MATCH("Challenge",Sheet3!$A$1:'Sheet3'!$K$1,0),FALSE)&gt;=1,IFERROR(IF(VLOOKUP($M66,Sheet3!$A$1:'Sheet3'!$K$222,MATCH("Blue",Sheet3!$A$1:$K$1,0),FALSE)&gt;0,VLOOKUP($M66,Sheet3!$A$1:'Sheet3'!$K$222,MATCH("Blue",Sheet3!$A$1:$K$1,0),FALSE)*3,IF(VLOOKUP($M66,Sheet3!$A$1:'Sheet3'!$K$222,MATCH("Purple",Sheet3!$A$1:$K$1,0),FALSE)&gt;0,VLOOKUP($M66,Sheet3!$A$1:'Sheet3'!$K$222,MATCH("Purple",Sheet3!$A$1:$K$1,0),FALSE)*4,IF(VLOOKUP($M66,Sheet3!$A$1:'Sheet3'!$K$222,MATCH("Green",Sheet3!$A$1:$K$1,0),FALSE)&gt;0,VLOOKUP($M66,Sheet3!$A$1:'Sheet3'!$K$222,MATCH("Green",Sheet3!$A$1:$K$1,0),FALSE)*2,IF(VLOOKUP($M66,Sheet3!$A$1:'Sheet3'!$K$222,MATCH("White",Sheet3!$A$1:$K$1,0),FALSE)&gt;0,VLOOKUP($M66,Sheet3!$A$1:'Sheet3'!$K$222,MATCH("White",Sheet3!$A$1:$K$1,0),FALSE),IF(VLOOKUP($M66,Sheet3!$A$1:'Sheet3'!$K$222,MATCH("Yellow",Sheet3!$A$1:$K$1,0),FALSE)&gt;0,VLOOKUP($M66,Sheet3!$A$1:'Sheet3'!$K$222,MATCH("Yellow",Sheet3!$A$1:$K$1,0),FALSE)*5,0))))),0)/VLOOKUP($M66,Sheet3!$A$1:'Sheet3'!$K$222,MATCH("Challenge",Sheet3!$A$1:'Sheet3'!$K$1,0),FALSE),IFERROR(IF(VLOOKUP($M66,Sheet3!$A$1:'Sheet3'!$K$222,MATCH("Blue",Sheet3!$A$1:$K$1,0),FALSE)&gt;0,VLOOKUP($M66,Sheet3!$A$1:'Sheet3'!$K$222,MATCH("Blue",Sheet3!$A$1:$K$1,0),FALSE)*3,IF(VLOOKUP($M66,Sheet3!$A$1:'Sheet3'!$K$222,MATCH("Purple",Sheet3!$A$1:$K$1,0),FALSE)&gt;0,VLOOKUP($M66,Sheet3!$A$1:'Sheet3'!$K$222,MATCH("Purple",Sheet3!$A$1:$K$1,0),FALSE)*4,IF(VLOOKUP($M66,Sheet3!$A$1:'Sheet3'!$K$222,MATCH("Green",Sheet3!$A$1:$K$1,0),FALSE)&gt;0,VLOOKUP($M66,Sheet3!$A$1:'Sheet3'!$K$222,MATCH("Green",Sheet3!$A$1:$K$1,0),FALSE)*2,IF(VLOOKUP($M66,Sheet3!$A$1:'Sheet3'!$K$222,MATCH("White",Sheet3!$A$1:$K$1,0),FALSE)&gt;0,VLOOKUP($M66,Sheet3!$A$1:'Sheet3'!$K$222,MATCH("White",Sheet3!$A$1:$K$1,0),FALSE),IF(VLOOKUP($M66,Sheet3!$A$1:'Sheet3'!$K$222,MATCH("Yellow",Sheet3!$A$1:$K$1,0),FALSE)&gt;0,VLOOKUP($M66,Sheet3!$A$1:'Sheet3'!$K$222,MATCH("Yellow",Sheet3!$A$1:$K$1,0),FALSE)*5,0))))),0)),0)</f>
        <v>0</v>
      </c>
      <c r="AG66">
        <f>IFERROR(IF(VLOOKUP($N66,Sheet3!$A$1:'Sheet3'!$K$222,MATCH("Challenge",Sheet3!$A$1:'Sheet3'!$K$1,0),FALSE)&gt;=1,IFERROR(IF(VLOOKUP($N66,Sheet3!$A$1:'Sheet3'!$K$222,MATCH("Blue",Sheet3!$A$1:$K$1,0),FALSE)&gt;0,VLOOKUP($N66,Sheet3!$A$1:'Sheet3'!$K$222,MATCH("Blue",Sheet3!$A$1:$K$1,0),FALSE)*3,IF(VLOOKUP($N66,Sheet3!$A$1:'Sheet3'!$K$222,MATCH("Purple",Sheet3!$A$1:$K$1,0),FALSE)&gt;0,VLOOKUP($N66,Sheet3!$A$1:'Sheet3'!$K$222,MATCH("Purple",Sheet3!$A$1:$K$1,0),FALSE)*4,IF(VLOOKUP($N66,Sheet3!$A$1:'Sheet3'!$K$222,MATCH("Green",Sheet3!$A$1:$K$1,0),FALSE)&gt;0,VLOOKUP($N66,Sheet3!$A$1:'Sheet3'!$K$222,MATCH("Green",Sheet3!$A$1:$K$1,0),FALSE)*2,IF(VLOOKUP($N66,Sheet3!$A$1:'Sheet3'!$K$222,MATCH("White",Sheet3!$A$1:$K$1,0),FALSE)&gt;0,VLOOKUP($N66,Sheet3!$A$1:'Sheet3'!$K$222,MATCH("White",Sheet3!$A$1:$K$1,0),FALSE),IF(VLOOKUP($N66,Sheet3!$A$1:'Sheet3'!$K$222,MATCH("Yellow",Sheet3!$A$1:$K$1,0),FALSE)&gt;0,VLOOKUP($N66,Sheet3!$A$1:'Sheet3'!$K$222,MATCH("Yellow",Sheet3!$A$1:$K$1,0),FALSE)*5,0))))),0)/VLOOKUP($N66,Sheet3!$A$1:'Sheet3'!$K$222,MATCH("Challenge",Sheet3!$A$1:'Sheet3'!$K$1,0),FALSE),IFERROR(IF(VLOOKUP($N66,Sheet3!$A$1:'Sheet3'!$K$222,MATCH("Blue",Sheet3!$A$1:$K$1,0),FALSE)&gt;0,VLOOKUP($N66,Sheet3!$A$1:'Sheet3'!$K$222,MATCH("Blue",Sheet3!$A$1:$K$1,0),FALSE)*3,IF(VLOOKUP($N66,Sheet3!$A$1:'Sheet3'!$K$222,MATCH("Purple",Sheet3!$A$1:$K$1,0),FALSE)&gt;0,VLOOKUP($N66,Sheet3!$A$1:'Sheet3'!$K$222,MATCH("Purple",Sheet3!$A$1:$K$1,0),FALSE)*4,IF(VLOOKUP($N66,Sheet3!$A$1:'Sheet3'!$K$222,MATCH("Green",Sheet3!$A$1:$K$1,0),FALSE)&gt;0,VLOOKUP($N66,Sheet3!$A$1:'Sheet3'!$K$222,MATCH("Green",Sheet3!$A$1:$K$1,0),FALSE)*2,IF(VLOOKUP($N66,Sheet3!$A$1:'Sheet3'!$K$222,MATCH("White",Sheet3!$A$1:$K$1,0),FALSE)&gt;0,VLOOKUP($N66,Sheet3!$A$1:'Sheet3'!$K$222,MATCH("White",Sheet3!$A$1:$K$1,0),FALSE),IF(VLOOKUP($N66,Sheet3!$A$1:'Sheet3'!$K$222,MATCH("Yellow",Sheet3!$A$1:$K$1,0),FALSE)&gt;0,VLOOKUP($N66,Sheet3!$A$1:'Sheet3'!$K$222,MATCH("Yellow",Sheet3!$A$1:$K$1,0),FALSE)*5,0))))),0)),0)+IFERROR(IF(VLOOKUP($O66,Sheet3!$A$1:'Sheet3'!$K$222,MATCH("Challenge",Sheet3!$A$1:'Sheet3'!$K$1,0),FALSE)&gt;=1,IFERROR(IF(VLOOKUP($O66,Sheet3!$A$1:'Sheet3'!$K$222,MATCH("Blue",Sheet3!$A$1:$K$1,0),FALSE)&gt;0,VLOOKUP($O66,Sheet3!$A$1:'Sheet3'!$K$222,MATCH("Blue",Sheet3!$A$1:$K$1,0),FALSE)*3,IF(VLOOKUP($O66,Sheet3!$A$1:'Sheet3'!$K$222,MATCH("Purple",Sheet3!$A$1:$K$1,0),FALSE)&gt;0,VLOOKUP($O66,Sheet3!$A$1:'Sheet3'!$K$222,MATCH("Purple",Sheet3!$A$1:$K$1,0),FALSE)*4,IF(VLOOKUP($O66,Sheet3!$A$1:'Sheet3'!$K$222,MATCH("Green",Sheet3!$A$1:$K$1,0),FALSE)&gt;0,VLOOKUP($O66,Sheet3!$A$1:'Sheet3'!$K$222,MATCH("Green",Sheet3!$A$1:$K$1,0),FALSE)*2,IF(VLOOKUP($O66,Sheet3!$A$1:'Sheet3'!$K$222,MATCH("White",Sheet3!$A$1:$K$1,0),FALSE)&gt;0,VLOOKUP($O66,Sheet3!$A$1:'Sheet3'!$K$222,MATCH("White",Sheet3!$A$1:$K$1,0),FALSE),IF(VLOOKUP($O66,Sheet3!$A$1:'Sheet3'!$K$222,MATCH("Yellow",Sheet3!$A$1:$K$1,0),FALSE)&gt;0,VLOOKUP($O66,Sheet3!$A$1:'Sheet3'!$K$222,MATCH("Yellow",Sheet3!$A$1:$K$1,0),FALSE)*5,0))))),0)/VLOOKUP($O66,Sheet3!$A$1:'Sheet3'!$K$222,MATCH("Challenge",Sheet3!$A$1:'Sheet3'!$K$1,0),FALSE),IFERROR(IF(VLOOKUP($O66,Sheet3!$A$1:'Sheet3'!$K$222,MATCH("Blue",Sheet3!$A$1:$K$1,0),FALSE)&gt;0,VLOOKUP($O66,Sheet3!$A$1:'Sheet3'!$K$222,MATCH("Blue",Sheet3!$A$1:$K$1,0),FALSE)*3,IF(VLOOKUP($O66,Sheet3!$A$1:'Sheet3'!$K$222,MATCH("Purple",Sheet3!$A$1:$K$1,0),FALSE)&gt;0,VLOOKUP($O66,Sheet3!$A$1:'Sheet3'!$K$222,MATCH("Purple",Sheet3!$A$1:$K$1,0),FALSE)*4,IF(VLOOKUP($O66,Sheet3!$A$1:'Sheet3'!$K$222,MATCH("Green",Sheet3!$A$1:$K$1,0),FALSE)&gt;0,VLOOKUP($O66,Sheet3!$A$1:'Sheet3'!$K$222,MATCH("Green",Sheet3!$A$1:$K$1,0),FALSE)*2,IF(VLOOKUP($O66,Sheet3!$A$1:'Sheet3'!$K$222,MATCH("White",Sheet3!$A$1:$K$1,0),FALSE)&gt;0,VLOOKUP($O66,Sheet3!$A$1:'Sheet3'!$K$222,MATCH("White",Sheet3!$A$1:$K$1,0),FALSE),IF(VLOOKUP($O66,Sheet3!$A$1:'Sheet3'!$K$222,MATCH("Yellow",Sheet3!$A$1:$K$1,0),FALSE)&gt;0,VLOOKUP($O66,Sheet3!$A$1:'Sheet3'!$K$222,MATCH("Yellow",Sheet3!$A$1:$K$1,0),FALSE)*5,0))))),0)),0)</f>
        <v>0</v>
      </c>
      <c r="AH66">
        <f>VLOOKUP($D66,Sheet3!$A$1:'Sheet3'!$K$222,4,FALSE)</f>
        <v>0</v>
      </c>
      <c r="AI66">
        <f>VLOOKUP($D66,Sheet3!$A$1:'Sheet3'!$K$222,5,FALSE)</f>
        <v>0</v>
      </c>
    </row>
    <row r="67" spans="1:35" x14ac:dyDescent="0.25">
      <c r="A67" t="s">
        <v>103</v>
      </c>
      <c r="B67">
        <f>INDEX('Ingredients(Full)'!$A$1:$AA$180,MATCH(Score!$A67,'Ingredients(Full)'!$A$1:$A$180,0),MATCH(Score!B$1,'Ingredients(Full)'!$A$1:$AA$1,0))</f>
        <v>3</v>
      </c>
      <c r="C67">
        <f t="shared" si="2"/>
        <v>5</v>
      </c>
      <c r="D67" t="str">
        <f>IF(D$1&lt;=$B67,INDEX('Ingredients(Full)'!$A$1:$AA$180,MATCH(Score!$A67,'Ingredients(Full)'!$A$1:$A$180,0),MATCH(Score!D$1,'Ingredients(Full)'!$A$1:$AA$1,0)),"")</f>
        <v>Mk 3 Loronar Power Cell</v>
      </c>
      <c r="E67" t="str">
        <f>IF(E$1&lt;=$B67,INDEX('Ingredients(Full)'!$A$1:$AA$140,MATCH(Score!$A67,'Ingredients(Full)'!$A$1:$A$140,0),MATCH(Score!E$1,'Ingredients(Full)'!$A$1:$AA$1,0)),"")</f>
        <v>Mk 1 Arakyd Droid Caller</v>
      </c>
      <c r="F67" t="str">
        <f>IF(F$1&lt;=$B67,INDEX('Ingredients(Full)'!$A$1:$AA$140,MATCH(Score!$A67,'Ingredients(Full)'!$A$1:$A$140,0),MATCH(Score!F$1,'Ingredients(Full)'!$A$1:$AA$1,0)),"")</f>
        <v>Mk 1 Czerka Stun Cuffs</v>
      </c>
      <c r="G67" t="str">
        <f>IF(G$1&lt;=$B67,INDEX('Ingredients(Full)'!$A$1:$AA$140,MATCH(Score!$A67,'Ingredients(Full)'!$A$1:$A$140,0),MATCH(Score!G$1,'Ingredients(Full)'!$A$1:$AA$1,0)),"")</f>
        <v/>
      </c>
      <c r="H67" t="str">
        <f>IF(H$1&lt;=$B67,INDEX('Ingredients(Full)'!$A$1:$AA$140,MATCH(Score!$A67,'Ingredients(Full)'!$A$1:$A$140,0),MATCH(Score!H$1,'Ingredients(Full)'!$A$1:$AA$1,0)),"")</f>
        <v/>
      </c>
      <c r="I67" t="str">
        <f>IF(I$1&lt;=$B67,INDEX('Ingredients(Full)'!$A$1:$AA$140,MATCH(Score!$A67,'Ingredients(Full)'!$A$1:$A$140,0),MATCH(Score!I$1,'Ingredients(Full)'!$A$1:$AA$1,0)),"")</f>
        <v/>
      </c>
      <c r="J67" t="str">
        <f>IF(J$1&lt;=$B67,INDEX('Ingredients(Full)'!$A$1:$AA$140,MATCH(Score!$A67,'Ingredients(Full)'!$A$1:$A$140,0),MATCH(Score!J$1,'Ingredients(Full)'!$A$1:$AA$1,0)),"")</f>
        <v/>
      </c>
      <c r="K67" t="str">
        <f>IF(K$1&lt;=$B67,INDEX('Ingredients(Full)'!$A$1:$AA$140,MATCH(Score!$A67,'Ingredients(Full)'!$A$1:$A$140,0),MATCH(Score!K$1,'Ingredients(Full)'!$A$1:$AA$1,0)),"")</f>
        <v/>
      </c>
      <c r="L67" t="str">
        <f>IF(L$1&lt;=$B67,INDEX('Ingredients(Full)'!$A$1:$AA$140,MATCH(Score!$A67,'Ingredients(Full)'!$A$1:$A$140,0),MATCH(Score!L$1,'Ingredients(Full)'!$A$1:$AA$1,0)),"")</f>
        <v/>
      </c>
      <c r="M67" t="str">
        <f>IF(M$1&lt;=$B67,INDEX('Ingredients(Full)'!$A$1:$AA$140,MATCH(Score!$A67,'Ingredients(Full)'!$A$1:$A$140,0),MATCH(Score!M$1,'Ingredients(Full)'!$A$1:$AA$1,0)),"")</f>
        <v/>
      </c>
      <c r="N67" t="str">
        <f>IF(N$1&lt;=$B67,INDEX('Ingredients(Full)'!$A$1:$AA$140,MATCH(Score!$A67,'Ingredients(Full)'!$A$1:$A$140,0),MATCH(Score!N$1,'Ingredients(Full)'!$A$1:$AA$1,0)),"")</f>
        <v/>
      </c>
      <c r="O67" t="str">
        <f>IF(O$1&lt;=$B67,INDEX('Ingredients(Full)'!$A$1:$AA$140,MATCH(Score!$A67,'Ingredients(Full)'!$A$1:$A$140,0),MATCH(Score!O$1,'Ingredients(Full)'!$A$1:$AA$1,0)),"")</f>
        <v/>
      </c>
      <c r="P67">
        <f>IF(VALUE(RIGHT(P$1,LEN(P$1)-1))&lt;=$B67,INDEX('Ingredients(Full)'!$A$1:$AA$140,MATCH(Score!$A67,'Ingredients(Full)'!$A$1:$A$140,0),MATCH(Score!P$1,'Ingredients(Full)'!$A$1:$AA$1,0)),"")</f>
        <v>1</v>
      </c>
      <c r="Q67">
        <f>IF(VALUE(RIGHT(Q$1,LEN(Q$1)-1))&lt;=$B67,INDEX('Ingredients(Full)'!$A$1:$AA$140,MATCH(Score!$A67,'Ingredients(Full)'!$A$1:$A$140,0),MATCH(Score!Q$1,'Ingredients(Full)'!$A$1:$AA$1,0)),"")</f>
        <v>1</v>
      </c>
      <c r="R67">
        <f>IF(VALUE(RIGHT(R$1,LEN(R$1)-1))&lt;=$B67,INDEX('Ingredients(Full)'!$A$1:$AA$140,MATCH(Score!$A67,'Ingredients(Full)'!$A$1:$A$140,0),MATCH(Score!R$1,'Ingredients(Full)'!$A$1:$AA$1,0)),"")</f>
        <v>1</v>
      </c>
      <c r="S67" t="str">
        <f>IF(VALUE(RIGHT(S$1,LEN(S$1)-1))&lt;=$B67,INDEX('Ingredients(Full)'!$A$1:$AA$140,MATCH(Score!$A67,'Ingredients(Full)'!$A$1:$A$140,0),MATCH(Score!S$1,'Ingredients(Full)'!$A$1:$AA$1,0)),"")</f>
        <v/>
      </c>
      <c r="T67" t="str">
        <f>IF(VALUE(RIGHT(T$1,LEN(T$1)-1))&lt;=$B67,INDEX('Ingredients(Full)'!$A$1:$AA$140,MATCH(Score!$A67,'Ingredients(Full)'!$A$1:$A$140,0),MATCH(Score!T$1,'Ingredients(Full)'!$A$1:$AA$1,0)),"")</f>
        <v/>
      </c>
      <c r="U67" t="str">
        <f>IF(VALUE(RIGHT(U$1,LEN(U$1)-1))&lt;=$B67,INDEX('Ingredients(Full)'!$A$1:$AA$140,MATCH(Score!$A67,'Ingredients(Full)'!$A$1:$A$140,0),MATCH(Score!U$1,'Ingredients(Full)'!$A$1:$AA$1,0)),"")</f>
        <v/>
      </c>
      <c r="V67" t="str">
        <f>IF(VALUE(RIGHT(V$1,LEN(V$1)-1))&lt;=$B67,INDEX('Ingredients(Full)'!$A$1:$AA$140,MATCH(Score!$A67,'Ingredients(Full)'!$A$1:$A$140,0),MATCH(Score!V$1,'Ingredients(Full)'!$A$1:$AA$1,0)),"")</f>
        <v/>
      </c>
      <c r="W67" t="str">
        <f>IF(VALUE(RIGHT(W$1,LEN(W$1)-1))&lt;=$B67,INDEX('Ingredients(Full)'!$A$1:$AA$140,MATCH(Score!$A67,'Ingredients(Full)'!$A$1:$A$140,0),MATCH(Score!W$1,'Ingredients(Full)'!$A$1:$AA$1,0)),"")</f>
        <v/>
      </c>
      <c r="X67" t="str">
        <f>IF(VALUE(RIGHT(X$1,LEN(X$1)-1))&lt;=$B67,INDEX('Ingredients(Full)'!$A$1:$AA$140,MATCH(Score!$A67,'Ingredients(Full)'!$A$1:$A$140,0),MATCH(Score!X$1,'Ingredients(Full)'!$A$1:$AA$1,0)),"")</f>
        <v/>
      </c>
      <c r="Y67" t="str">
        <f>IF(VALUE(RIGHT(Y$1,LEN(Y$1)-1))&lt;=$B67,INDEX('Ingredients(Full)'!$A$1:$AA$140,MATCH(Score!$A67,'Ingredients(Full)'!$A$1:$A$140,0),MATCH(Score!Y$1,'Ingredients(Full)'!$A$1:$AA$1,0)),"")</f>
        <v/>
      </c>
      <c r="Z67" t="str">
        <f>IF(VALUE(RIGHT(Z$1,LEN(Z$1)-1))&lt;=$B67,INDEX('Ingredients(Full)'!$A$1:$AA$140,MATCH(Score!$A67,'Ingredients(Full)'!$A$1:$A$140,0),MATCH(Score!Z$1,'Ingredients(Full)'!$A$1:$AA$1,0)),"")</f>
        <v/>
      </c>
      <c r="AA67" t="str">
        <f>IF(VALUE(RIGHT(AA$1,LEN(AA$1)-1))&lt;=$B67,INDEX('Ingredients(Full)'!$A$1:$AA$140,MATCH(Score!$A67,'Ingredients(Full)'!$A$1:$A$140,0),MATCH(Score!AA$1,'Ingredients(Full)'!$A$1:$AA$1,0)),"")</f>
        <v/>
      </c>
      <c r="AB67">
        <f>IFERROR(IF(VLOOKUP($D67,Sheet3!$A$1:'Sheet3'!$K$222,MATCH("Challenge",Sheet3!$A$1:'Sheet3'!$K$1,0),FALSE)&gt;=1,IFERROR(IF(VLOOKUP($D67,Sheet3!$A$1:'Sheet3'!$K$222,MATCH("Blue",Sheet3!$A$1:$K$1,0),FALSE)&gt;0,VLOOKUP($D67,Sheet3!$A$1:'Sheet3'!$K$222,MATCH("Blue",Sheet3!$A$1:$K$1,0),FALSE)*3,IF(VLOOKUP($D67,Sheet3!$A$1:'Sheet3'!$K$222,MATCH("Purple",Sheet3!$A$1:$K$1,0),FALSE)&gt;0,VLOOKUP($D67,Sheet3!$A$1:'Sheet3'!$K$222,MATCH("Purple",Sheet3!$A$1:$K$1,0),FALSE)*4,IF(VLOOKUP($D67,Sheet3!$A$1:'Sheet3'!$K$222,MATCH("Green",Sheet3!$A$1:$K$1,0),FALSE)&gt;0,VLOOKUP($D67,Sheet3!$A$1:'Sheet3'!$K$222,MATCH("Green",Sheet3!$A$1:$K$1,0),FALSE)*2,IF(VLOOKUP($D67,Sheet3!$A$1:'Sheet3'!$K$222,MATCH("White",Sheet3!$A$1:$K$1,0),FALSE)&gt;0,VLOOKUP($D67,Sheet3!$A$1:'Sheet3'!$K$222,MATCH("White",Sheet3!$A$1:$K$1,0),FALSE),IF(VLOOKUP($D67,Sheet3!$A$1:'Sheet3'!$K$222,MATCH("Yellow",Sheet3!$A$1:$K$1,0),FALSE)&gt;0,VLOOKUP($D67,Sheet3!$A$1:'Sheet3'!$K$222,MATCH("Yellow",Sheet3!$A$1:$K$1,0),FALSE)*2.5,0))))),0)/VLOOKUP($D67,Sheet3!$A$1:'Sheet3'!$K$222,MATCH("Challenge",Sheet3!$A$1:'Sheet3'!$K$1,0),FALSE),IFERROR(IF(VLOOKUP($D67,Sheet3!$A$1:'Sheet3'!$K$222,MATCH("Blue",Sheet3!$A$1:$K$1,0),FALSE)&gt;0,VLOOKUP($D67,Sheet3!$A$1:'Sheet3'!$K$222,MATCH("Blue",Sheet3!$A$1:$K$1,0),FALSE)*3,IF(VLOOKUP($D67,Sheet3!$A$1:'Sheet3'!$K$222,MATCH("Purple",Sheet3!$A$1:$K$1,0),FALSE)&gt;0,VLOOKUP($D67,Sheet3!$A$1:'Sheet3'!$K$222,MATCH("Purple",Sheet3!$A$1:$K$1,0),FALSE)*4,IF(VLOOKUP($D67,Sheet3!$A$1:'Sheet3'!$K$222,MATCH("Green",Sheet3!$A$1:$K$1,0),FALSE)&gt;0,VLOOKUP($D67,Sheet3!$A$1:'Sheet3'!$K$222,MATCH("Green",Sheet3!$A$1:$K$1,0),FALSE)*2,IF(VLOOKUP($D67,Sheet3!$A$1:'Sheet3'!$K$222,MATCH("White",Sheet3!$A$1:$K$1,0),FALSE)&gt;0,VLOOKUP($D67,Sheet3!$A$1:'Sheet3'!$K$222,MATCH("White",Sheet3!$A$1:$K$1,0),FALSE),IF(VLOOKUP($D67,Sheet3!$A$1:'Sheet3'!$K$222,MATCH("Yellow",Sheet3!$A$1:$K$1,0),FALSE)&gt;0,VLOOKUP($D67,Sheet3!$A$1:'Sheet3'!$K$222,MATCH("Yellow",Sheet3!$A$1:$K$1,0),FALSE)*2.5,0))))),0)),0)+IFERROR(IF(VLOOKUP($E67,Sheet3!$A$1:'Sheet3'!$K$222,MATCH("Challenge",Sheet3!$A$1:'Sheet3'!$K$1,0),FALSE)&gt;=1,IFERROR(IF(VLOOKUP($E67,Sheet3!$A$1:'Sheet3'!$K$222,MATCH("Blue",Sheet3!$A$1:$K$1,0),FALSE)&gt;0,VLOOKUP($E67,Sheet3!$A$1:'Sheet3'!$K$222,MATCH("Blue",Sheet3!$A$1:$K$1,0),FALSE)*3,IF(VLOOKUP($E67,Sheet3!$A$1:'Sheet3'!$K$222,MATCH("Purple",Sheet3!$A$1:$K$1,0),FALSE)&gt;0,VLOOKUP($E67,Sheet3!$A$1:'Sheet3'!$K$222,MATCH("Purple",Sheet3!$A$1:$K$1,0),FALSE)*4,IF(VLOOKUP($E67,Sheet3!$A$1:'Sheet3'!$K$222,MATCH("Green",Sheet3!$A$1:$K$1,0),FALSE)&gt;0,VLOOKUP($E67,Sheet3!$A$1:'Sheet3'!$K$222,MATCH("Green",Sheet3!$A$1:$K$1,0),FALSE)*2,IF(VLOOKUP($E67,Sheet3!$A$1:'Sheet3'!$K$222,MATCH("White",Sheet3!$A$1:$K$1,0),FALSE)&gt;0,VLOOKUP($E67,Sheet3!$A$1:'Sheet3'!$K$222,MATCH("White",Sheet3!$A$1:$K$1,0),FALSE),IF(VLOOKUP($E67,Sheet3!$A$1:'Sheet3'!$K$222,MATCH("Yellow",Sheet3!$A$1:$K$1,0),FALSE)&gt;0,VLOOKUP($E67,Sheet3!$A$1:'Sheet3'!$K$222,MATCH("Yellow",Sheet3!$A$1:$K$1,0),FALSE)*2.5,0))))),0)/VLOOKUP($E67,Sheet3!$A$1:'Sheet3'!$K$222,MATCH("Challenge",Sheet3!$A$1:'Sheet3'!$K$1,0),FALSE),IFERROR(IF(VLOOKUP($E67,Sheet3!$A$1:'Sheet3'!$K$222,MATCH("Blue",Sheet3!$A$1:$K$1,0),FALSE)&gt;0,VLOOKUP($E67,Sheet3!$A$1:'Sheet3'!$K$222,MATCH("Blue",Sheet3!$A$1:$K$1,0),FALSE)*3,IF(VLOOKUP($E67,Sheet3!$A$1:'Sheet3'!$K$222,MATCH("Purple",Sheet3!$A$1:$K$1,0),FALSE)&gt;0,VLOOKUP($E67,Sheet3!$A$1:'Sheet3'!$K$222,MATCH("Purple",Sheet3!$A$1:$K$1,0),FALSE)*4,IF(VLOOKUP($E67,Sheet3!$A$1:'Sheet3'!$K$222,MATCH("Green",Sheet3!$A$1:$K$1,0),FALSE)&gt;0,VLOOKUP($E67,Sheet3!$A$1:'Sheet3'!$K$222,MATCH("Green",Sheet3!$A$1:$K$1,0),FALSE)*2,IF(VLOOKUP($E67,Sheet3!$A$1:'Sheet3'!$K$222,MATCH("White",Sheet3!$A$1:$K$1,0),FALSE)&gt;0,VLOOKUP($E67,Sheet3!$A$1:'Sheet3'!$K$222,MATCH("White",Sheet3!$A$1:$K$1,0),FALSE),IF(VLOOKUP($E67,Sheet3!$A$1:'Sheet3'!$K$222,MATCH("Yellow",Sheet3!$A$1:$K$1,0),FALSE)&gt;0,VLOOKUP($E67,Sheet3!$A$1:'Sheet3'!$K$222,MATCH("Yellow",Sheet3!$A$1:$K$1,0),FALSE)*2.5,0))))),0)),0)</f>
        <v>3</v>
      </c>
      <c r="AC67">
        <f>IFERROR(IF(VLOOKUP($F67,Sheet3!$A$1:'Sheet3'!$K$222,MATCH("Challenge",Sheet3!$A$1:'Sheet3'!$K$1,0),FALSE)&gt;=1,IFERROR(IF(VLOOKUP($F67,Sheet3!$A$1:'Sheet3'!$K$222,MATCH("Blue",Sheet3!$A$1:$K$1,0),FALSE)&gt;0,VLOOKUP($F67,Sheet3!$A$1:'Sheet3'!$K$222,MATCH("Blue",Sheet3!$A$1:$K$1,0),FALSE)*3,IF(VLOOKUP($F67,Sheet3!$A$1:'Sheet3'!$K$222,MATCH("Purple",Sheet3!$A$1:$K$1,0),FALSE)&gt;0,VLOOKUP($F67,Sheet3!$A$1:'Sheet3'!$K$222,MATCH("Purple",Sheet3!$A$1:$K$1,0),FALSE)*4,IF(VLOOKUP($F67,Sheet3!$A$1:'Sheet3'!$K$222,MATCH("Green",Sheet3!$A$1:$K$1,0),FALSE)&gt;0,VLOOKUP($F67,Sheet3!$A$1:'Sheet3'!$K$222,MATCH("Green",Sheet3!$A$1:$K$1,0),FALSE)*2,IF(VLOOKUP($F67,Sheet3!$A$1:'Sheet3'!$K$222,MATCH("White",Sheet3!$A$1:$K$1,0),FALSE)&gt;0,VLOOKUP($F67,Sheet3!$A$1:'Sheet3'!$K$222,MATCH("White",Sheet3!$A$1:$K$1,0),FALSE),IF(VLOOKUP($F67,Sheet3!$A$1:'Sheet3'!$K$222,MATCH("Yellow",Sheet3!$A$1:$K$1,0),FALSE)&gt;0,VLOOKUP($F67,Sheet3!$A$1:'Sheet3'!$K$222,MATCH("Yellow",Sheet3!$A$1:$K$1,0),FALSE)*5,0))))),0)/VLOOKUP($F67,Sheet3!$A$1:'Sheet3'!$K$222,MATCH("Challenge",Sheet3!$A$1:'Sheet3'!$K$1,0),FALSE),IFERROR(IF(VLOOKUP($F67,Sheet3!$A$1:'Sheet3'!$K$222,MATCH("Blue",Sheet3!$A$1:$K$1,0),FALSE)&gt;0,VLOOKUP($F67,Sheet3!$A$1:'Sheet3'!$K$222,MATCH("Blue",Sheet3!$A$1:$K$1,0),FALSE)*3,IF(VLOOKUP($F67,Sheet3!$A$1:'Sheet3'!$K$222,MATCH("Purple",Sheet3!$A$1:$K$1,0),FALSE)&gt;0,VLOOKUP($F67,Sheet3!$A$1:'Sheet3'!$K$222,MATCH("Purple",Sheet3!$A$1:$K$1,0),FALSE)*4,IF(VLOOKUP($F67,Sheet3!$A$1:'Sheet3'!$K$222,MATCH("Green",Sheet3!$A$1:$K$1,0),FALSE)&gt;0,VLOOKUP($F67,Sheet3!$A$1:'Sheet3'!$K$222,MATCH("Green",Sheet3!$A$1:$K$1,0),FALSE)*2,IF(VLOOKUP($F67,Sheet3!$A$1:'Sheet3'!$K$222,MATCH("White",Sheet3!$A$1:$K$1,0),FALSE)&gt;0,VLOOKUP($F67,Sheet3!$A$1:'Sheet3'!$K$222,MATCH("White",Sheet3!$A$1:$K$1,0),FALSE),IF(VLOOKUP($F67,Sheet3!$A$1:'Sheet3'!$K$222,MATCH("Yellow",Sheet3!$A$1:$K$1,0),FALSE)&gt;0,VLOOKUP($F67,Sheet3!$A$1:'Sheet3'!$K$222,MATCH("Yellow",Sheet3!$A$1:$K$1,0),FALSE)*5,0))))),0)),0)+IFERROR(IF(VLOOKUP($G67,Sheet3!$A$1:'Sheet3'!$K$222,MATCH("Challenge",Sheet3!$A$1:'Sheet3'!$K$1,0),FALSE)&gt;=1,IFERROR(IF(VLOOKUP($G67,Sheet3!$A$1:'Sheet3'!$K$222,MATCH("Blue",Sheet3!$A$1:$K$1,0),FALSE)&gt;0,VLOOKUP($G67,Sheet3!$A$1:'Sheet3'!$K$222,MATCH("Blue",Sheet3!$A$1:$K$1,0),FALSE)*3,IF(VLOOKUP($G67,Sheet3!$A$1:'Sheet3'!$K$222,MATCH("Purple",Sheet3!$A$1:$K$1,0),FALSE)&gt;0,VLOOKUP($G67,Sheet3!$A$1:'Sheet3'!$K$222,MATCH("Purple",Sheet3!$A$1:$K$1,0),FALSE)*4,IF(VLOOKUP($G67,Sheet3!$A$1:'Sheet3'!$K$222,MATCH("Green",Sheet3!$A$1:$K$1,0),FALSE)&gt;0,VLOOKUP($G67,Sheet3!$A$1:'Sheet3'!$K$222,MATCH("Green",Sheet3!$A$1:$K$1,0),FALSE)*2,IF(VLOOKUP($G67,Sheet3!$A$1:'Sheet3'!$K$222,MATCH("White",Sheet3!$A$1:$K$1,0),FALSE)&gt;0,VLOOKUP($G67,Sheet3!$A$1:'Sheet3'!$K$222,MATCH("White",Sheet3!$A$1:$K$1,0),FALSE),IF(VLOOKUP($G67,Sheet3!$A$1:'Sheet3'!$K$222,MATCH("Yellow",Sheet3!$A$1:$K$1,0),FALSE)&gt;0,VLOOKUP($G67,Sheet3!$A$1:'Sheet3'!$K$222,MATCH("Yellow",Sheet3!$A$1:$K$1,0),FALSE)*5,0))))),0)/VLOOKUP($G67,Sheet3!$A$1:'Sheet3'!$K$222,MATCH("Challenge",Sheet3!$A$1:'Sheet3'!$K$1,0),FALSE),IFERROR(IF(VLOOKUP($G67,Sheet3!$A$1:'Sheet3'!$K$222,MATCH("Blue",Sheet3!$A$1:$K$1,0),FALSE)&gt;0,VLOOKUP($G67,Sheet3!$A$1:'Sheet3'!$K$222,MATCH("Blue",Sheet3!$A$1:$K$1,0),FALSE)*3,IF(VLOOKUP($G67,Sheet3!$A$1:'Sheet3'!$K$222,MATCH("Purple",Sheet3!$A$1:$K$1,0),FALSE)&gt;0,VLOOKUP($G67,Sheet3!$A$1:'Sheet3'!$K$222,MATCH("Purple",Sheet3!$A$1:$K$1,0),FALSE)*4,IF(VLOOKUP($G67,Sheet3!$A$1:'Sheet3'!$K$222,MATCH("Green",Sheet3!$A$1:$K$1,0),FALSE)&gt;0,VLOOKUP($G67,Sheet3!$A$1:'Sheet3'!$K$222,MATCH("Green",Sheet3!$A$1:$K$1,0),FALSE)*2,IF(VLOOKUP($G67,Sheet3!$A$1:'Sheet3'!$K$222,MATCH("White",Sheet3!$A$1:$K$1,0),FALSE)&gt;0,VLOOKUP($G67,Sheet3!$A$1:'Sheet3'!$K$222,MATCH("White",Sheet3!$A$1:$K$1,0),FALSE),IF(VLOOKUP($G67,Sheet3!$A$1:'Sheet3'!$K$222,MATCH("Yellow",Sheet3!$A$1:$K$1,0),FALSE)&gt;0,VLOOKUP($G67,Sheet3!$A$1:'Sheet3'!$K$222,MATCH("Yellow",Sheet3!$A$1:$K$1,0),FALSE)*5,0))))),0)),0)</f>
        <v>2</v>
      </c>
      <c r="AD67">
        <f>IFERROR(IF(VLOOKUP($H67,Sheet3!$A$1:'Sheet3'!$K$222,MATCH("Challenge",Sheet3!$A$1:'Sheet3'!$K$1,0),FALSE)&gt;=1,IFERROR(IF(VLOOKUP($H67,Sheet3!$A$1:'Sheet3'!$K$222,MATCH("Blue",Sheet3!$A$1:$K$1,0),FALSE)&gt;0,VLOOKUP($H67,Sheet3!$A$1:'Sheet3'!$K$222,MATCH("Blue",Sheet3!$A$1:$K$1,0),FALSE)*3,IF(VLOOKUP($H67,Sheet3!$A$1:'Sheet3'!$K$222,MATCH("Purple",Sheet3!$A$1:$K$1,0),FALSE)&gt;0,VLOOKUP($H67,Sheet3!$A$1:'Sheet3'!$K$222,MATCH("Purple",Sheet3!$A$1:$K$1,0),FALSE)*4,IF(VLOOKUP($H67,Sheet3!$A$1:'Sheet3'!$K$222,MATCH("Green",Sheet3!$A$1:$K$1,0),FALSE)&gt;0,VLOOKUP($H67,Sheet3!$A$1:'Sheet3'!$K$222,MATCH("Green",Sheet3!$A$1:$K$1,0),FALSE)*2,IF(VLOOKUP($H67,Sheet3!$A$1:'Sheet3'!$K$222,MATCH("White",Sheet3!$A$1:$K$1,0),FALSE)&gt;0,VLOOKUP($H67,Sheet3!$A$1:'Sheet3'!$K$222,MATCH("White",Sheet3!$A$1:$K$1,0),FALSE),IF(VLOOKUP($H67,Sheet3!$A$1:'Sheet3'!$K$222,MATCH("Yellow",Sheet3!$A$1:$K$1,0),FALSE)&gt;0,VLOOKUP($H67,Sheet3!$A$1:'Sheet3'!$K$222,MATCH("Yellow",Sheet3!$A$1:$K$1,0),FALSE)*5,0))))),0)/VLOOKUP($H67,Sheet3!$A$1:'Sheet3'!$K$222,MATCH("Challenge",Sheet3!$A$1:'Sheet3'!$K$1,0),FALSE),IFERROR(IF(VLOOKUP($H67,Sheet3!$A$1:'Sheet3'!$K$222,MATCH("Blue",Sheet3!$A$1:$K$1,0),FALSE)&gt;0,VLOOKUP($H67,Sheet3!$A$1:'Sheet3'!$K$222,MATCH("Blue",Sheet3!$A$1:$K$1,0),FALSE)*3,IF(VLOOKUP($H67,Sheet3!$A$1:'Sheet3'!$K$222,MATCH("Purple",Sheet3!$A$1:$K$1,0),FALSE)&gt;0,VLOOKUP($H67,Sheet3!$A$1:'Sheet3'!$K$222,MATCH("Purple",Sheet3!$A$1:$K$1,0),FALSE)*4,IF(VLOOKUP($H67,Sheet3!$A$1:'Sheet3'!$K$222,MATCH("Green",Sheet3!$A$1:$K$1,0),FALSE)&gt;0,VLOOKUP($H67,Sheet3!$A$1:'Sheet3'!$K$222,MATCH("Green",Sheet3!$A$1:$K$1,0),FALSE)*2,IF(VLOOKUP($H67,Sheet3!$A$1:'Sheet3'!$K$222,MATCH("White",Sheet3!$A$1:$K$1,0),FALSE)&gt;0,VLOOKUP($H67,Sheet3!$A$1:'Sheet3'!$K$222,MATCH("White",Sheet3!$A$1:$K$1,0),FALSE),IF(VLOOKUP($H67,Sheet3!$A$1:'Sheet3'!$K$222,MATCH("Yellow",Sheet3!$A$1:$K$1,0),FALSE)&gt;0,VLOOKUP($H67,Sheet3!$A$1:'Sheet3'!$K$222,MATCH("Yellow",Sheet3!$A$1:$K$1,0),FALSE)*5,0))))),0)),0)+IFERROR(IF(VLOOKUP($I67,Sheet3!$A$1:'Sheet3'!$K$222,MATCH("Challenge",Sheet3!$A$1:'Sheet3'!$K$1,0),FALSE)&gt;=1,IFERROR(IF(VLOOKUP($I67,Sheet3!$A$1:'Sheet3'!$K$222,MATCH("Blue",Sheet3!$A$1:$K$1,0),FALSE)&gt;0,VLOOKUP($I67,Sheet3!$A$1:'Sheet3'!$K$222,MATCH("Blue",Sheet3!$A$1:$K$1,0),FALSE)*3,IF(VLOOKUP($I67,Sheet3!$A$1:'Sheet3'!$K$222,MATCH("Purple",Sheet3!$A$1:$K$1,0),FALSE)&gt;0,VLOOKUP($I67,Sheet3!$A$1:'Sheet3'!$K$222,MATCH("Purple",Sheet3!$A$1:$K$1,0),FALSE)*4,IF(VLOOKUP($I67,Sheet3!$A$1:'Sheet3'!$K$222,MATCH("Green",Sheet3!$A$1:$K$1,0),FALSE)&gt;0,VLOOKUP($I67,Sheet3!$A$1:'Sheet3'!$K$222,MATCH("Green",Sheet3!$A$1:$K$1,0),FALSE)*2,IF(VLOOKUP($I67,Sheet3!$A$1:'Sheet3'!$K$222,MATCH("White",Sheet3!$A$1:$K$1,0),FALSE)&gt;0,VLOOKUP($I67,Sheet3!$A$1:'Sheet3'!$K$222,MATCH("White",Sheet3!$A$1:$K$1,0),FALSE),IF(VLOOKUP($I67,Sheet3!$A$1:'Sheet3'!$K$222,MATCH("Yellow",Sheet3!$A$1:$K$1,0),FALSE)&gt;0,VLOOKUP($I67,Sheet3!$A$1:'Sheet3'!$K$222,MATCH("Yellow",Sheet3!$A$1:$K$1,0),FALSE)*5,0))))),0)/VLOOKUP($I67,Sheet3!$A$1:'Sheet3'!$K$222,MATCH("Challenge",Sheet3!$A$1:'Sheet3'!$K$1,0),FALSE),IFERROR(IF(VLOOKUP($I67,Sheet3!$A$1:'Sheet3'!$K$222,MATCH("Blue",Sheet3!$A$1:$K$1,0),FALSE)&gt;0,VLOOKUP($I67,Sheet3!$A$1:'Sheet3'!$K$222,MATCH("Blue",Sheet3!$A$1:$K$1,0),FALSE)*3,IF(VLOOKUP($I67,Sheet3!$A$1:'Sheet3'!$K$222,MATCH("Purple",Sheet3!$A$1:$K$1,0),FALSE)&gt;0,VLOOKUP($I67,Sheet3!$A$1:'Sheet3'!$K$222,MATCH("Purple",Sheet3!$A$1:$K$1,0),FALSE)*4,IF(VLOOKUP($I67,Sheet3!$A$1:'Sheet3'!$K$222,MATCH("Green",Sheet3!$A$1:$K$1,0),FALSE)&gt;0,VLOOKUP($I67,Sheet3!$A$1:'Sheet3'!$K$222,MATCH("Green",Sheet3!$A$1:$K$1,0),FALSE)*2,IF(VLOOKUP($I67,Sheet3!$A$1:'Sheet3'!$K$222,MATCH("White",Sheet3!$A$1:$K$1,0),FALSE)&gt;0,VLOOKUP($I67,Sheet3!$A$1:'Sheet3'!$K$222,MATCH("White",Sheet3!$A$1:$K$1,0),FALSE),IF(VLOOKUP($I67,Sheet3!$A$1:'Sheet3'!$K$222,MATCH("Yellow",Sheet3!$A$1:$K$1,0),FALSE)&gt;0,VLOOKUP($I67,Sheet3!$A$1:'Sheet3'!$K$222,MATCH("Yellow",Sheet3!$A$1:$K$1,0),FALSE)*5,0))))),0)),0)</f>
        <v>0</v>
      </c>
      <c r="AE67">
        <f>IFERROR(IF(VLOOKUP($J67,Sheet3!$A$1:'Sheet3'!$K$222,MATCH("Challenge",Sheet3!$A$1:'Sheet3'!$K$1,0),FALSE)&gt;=1,IFERROR(IF(VLOOKUP($J67,Sheet3!$A$1:'Sheet3'!$K$222,MATCH("Blue",Sheet3!$A$1:$K$1,0),FALSE)&gt;0,VLOOKUP($J67,Sheet3!$A$1:'Sheet3'!$K$222,MATCH("Blue",Sheet3!$A$1:$K$1,0),FALSE)*3,IF(VLOOKUP($J67,Sheet3!$A$1:'Sheet3'!$K$222,MATCH("Purple",Sheet3!$A$1:$K$1,0),FALSE)&gt;0,VLOOKUP($J67,Sheet3!$A$1:'Sheet3'!$K$222,MATCH("Purple",Sheet3!$A$1:$K$1,0),FALSE)*4,IF(VLOOKUP($J67,Sheet3!$A$1:'Sheet3'!$K$222,MATCH("Green",Sheet3!$A$1:$K$1,0),FALSE)&gt;0,VLOOKUP($J67,Sheet3!$A$1:'Sheet3'!$K$222,MATCH("Green",Sheet3!$A$1:$K$1,0),FALSE)*2,IF(VLOOKUP($J67,Sheet3!$A$1:'Sheet3'!$K$222,MATCH("White",Sheet3!$A$1:$K$1,0),FALSE)&gt;0,VLOOKUP($J67,Sheet3!$A$1:'Sheet3'!$K$222,MATCH("White",Sheet3!$A$1:$K$1,0),FALSE),IF(VLOOKUP($J67,Sheet3!$A$1:'Sheet3'!$K$222,MATCH("Yellow",Sheet3!$A$1:$K$1,0),FALSE)&gt;0,VLOOKUP($J67,Sheet3!$A$1:'Sheet3'!$K$222,MATCH("Yellow",Sheet3!$A$1:$K$1,0),FALSE)*5,0))))),0)/VLOOKUP($J67,Sheet3!$A$1:'Sheet3'!$K$222,MATCH("Challenge",Sheet3!$A$1:'Sheet3'!$K$1,0),FALSE),IFERROR(IF(VLOOKUP($J67,Sheet3!$A$1:'Sheet3'!$K$222,MATCH("Blue",Sheet3!$A$1:$K$1,0),FALSE)&gt;0,VLOOKUP($J67,Sheet3!$A$1:'Sheet3'!$K$222,MATCH("Blue",Sheet3!$A$1:$K$1,0),FALSE)*3,IF(VLOOKUP($J67,Sheet3!$A$1:'Sheet3'!$K$222,MATCH("Purple",Sheet3!$A$1:$K$1,0),FALSE)&gt;0,VLOOKUP($J67,Sheet3!$A$1:'Sheet3'!$K$222,MATCH("Purple",Sheet3!$A$1:$K$1,0),FALSE)*4,IF(VLOOKUP($J67,Sheet3!$A$1:'Sheet3'!$K$222,MATCH("Green",Sheet3!$A$1:$K$1,0),FALSE)&gt;0,VLOOKUP($J67,Sheet3!$A$1:'Sheet3'!$K$222,MATCH("Green",Sheet3!$A$1:$K$1,0),FALSE)*2,IF(VLOOKUP($J67,Sheet3!$A$1:'Sheet3'!$K$222,MATCH("White",Sheet3!$A$1:$K$1,0),FALSE)&gt;0,VLOOKUP($J67,Sheet3!$A$1:'Sheet3'!$K$222,MATCH("White",Sheet3!$A$1:$K$1,0),FALSE),IF(VLOOKUP($J67,Sheet3!$A$1:'Sheet3'!$K$222,MATCH("Yellow",Sheet3!$A$1:$K$1,0),FALSE)&gt;0,VLOOKUP($J67,Sheet3!$A$1:'Sheet3'!$K$222,MATCH("Yellow",Sheet3!$A$1:$K$1,0),FALSE)*5,0))))),0)),0)+IFERROR(IF(VLOOKUP($K67,Sheet3!$A$1:'Sheet3'!$K$222,MATCH("Challenge",Sheet3!$A$1:'Sheet3'!$K$1,0),FALSE)&gt;=1,IFERROR(IF(VLOOKUP($K67,Sheet3!$A$1:'Sheet3'!$K$222,MATCH("Blue",Sheet3!$A$1:$K$1,0),FALSE)&gt;0,VLOOKUP($K67,Sheet3!$A$1:'Sheet3'!$K$222,MATCH("Blue",Sheet3!$A$1:$K$1,0),FALSE)*3,IF(VLOOKUP($K67,Sheet3!$A$1:'Sheet3'!$K$222,MATCH("Purple",Sheet3!$A$1:$K$1,0),FALSE)&gt;0,VLOOKUP($K67,Sheet3!$A$1:'Sheet3'!$K$222,MATCH("Purple",Sheet3!$A$1:$K$1,0),FALSE)*4,IF(VLOOKUP($K67,Sheet3!$A$1:'Sheet3'!$K$222,MATCH("Green",Sheet3!$A$1:$K$1,0),FALSE)&gt;0,VLOOKUP($K67,Sheet3!$A$1:'Sheet3'!$K$222,MATCH("Green",Sheet3!$A$1:$K$1,0),FALSE)*2,IF(VLOOKUP($K67,Sheet3!$A$1:'Sheet3'!$K$222,MATCH("White",Sheet3!$A$1:$K$1,0),FALSE)&gt;0,VLOOKUP($K67,Sheet3!$A$1:'Sheet3'!$K$222,MATCH("White",Sheet3!$A$1:$K$1,0),FALSE),IF(VLOOKUP($K67,Sheet3!$A$1:'Sheet3'!$K$222,MATCH("Yellow",Sheet3!$A$1:$K$1,0),FALSE)&gt;0,VLOOKUP($K67,Sheet3!$A$1:'Sheet3'!$K$222,MATCH("Yellow",Sheet3!$A$1:$K$1,0),FALSE)*5,0))))),0)/VLOOKUP($K67,Sheet3!$A$1:'Sheet3'!$K$222,MATCH("Challenge",Sheet3!$A$1:'Sheet3'!$K$1,0),FALSE),IFERROR(IF(VLOOKUP($K67,Sheet3!$A$1:'Sheet3'!$K$222,MATCH("Blue",Sheet3!$A$1:$K$1,0),FALSE)&gt;0,VLOOKUP($K67,Sheet3!$A$1:'Sheet3'!$K$222,MATCH("Blue",Sheet3!$A$1:$K$1,0),FALSE)*3,IF(VLOOKUP($K67,Sheet3!$A$1:'Sheet3'!$K$222,MATCH("Purple",Sheet3!$A$1:$K$1,0),FALSE)&gt;0,VLOOKUP($K67,Sheet3!$A$1:'Sheet3'!$K$222,MATCH("Purple",Sheet3!$A$1:$K$1,0),FALSE)*4,IF(VLOOKUP($K67,Sheet3!$A$1:'Sheet3'!$K$222,MATCH("Green",Sheet3!$A$1:$K$1,0),FALSE)&gt;0,VLOOKUP($K67,Sheet3!$A$1:'Sheet3'!$K$222,MATCH("Green",Sheet3!$A$1:$K$1,0),FALSE)*2,IF(VLOOKUP($K67,Sheet3!$A$1:'Sheet3'!$K$222,MATCH("White",Sheet3!$A$1:$K$1,0),FALSE)&gt;0,VLOOKUP($K67,Sheet3!$A$1:'Sheet3'!$K$222,MATCH("White",Sheet3!$A$1:$K$1,0),FALSE),IF(VLOOKUP($K67,Sheet3!$A$1:'Sheet3'!$K$222,MATCH("Yellow",Sheet3!$A$1:$K$1,0),FALSE)&gt;0,VLOOKUP($K67,Sheet3!$A$1:'Sheet3'!$K$222,MATCH("Yellow",Sheet3!$A$1:$K$1,0),FALSE)*5,0))))),0)),0)</f>
        <v>0</v>
      </c>
      <c r="AF67">
        <f>IFERROR(IF(VLOOKUP($L67,Sheet3!$A$1:'Sheet3'!$K$222,MATCH("Challenge",Sheet3!$A$1:'Sheet3'!$K$1,0),FALSE)&gt;=1,IFERROR(IF(VLOOKUP($L67,Sheet3!$A$1:'Sheet3'!$K$222,MATCH("Blue",Sheet3!$A$1:$K$1,0),FALSE)&gt;0,VLOOKUP($L67,Sheet3!$A$1:'Sheet3'!$K$222,MATCH("Blue",Sheet3!$A$1:$K$1,0),FALSE)*3,IF(VLOOKUP($L67,Sheet3!$A$1:'Sheet3'!$K$222,MATCH("Purple",Sheet3!$A$1:$K$1,0),FALSE)&gt;0,VLOOKUP($L67,Sheet3!$A$1:'Sheet3'!$K$222,MATCH("Purple",Sheet3!$A$1:$K$1,0),FALSE)*4,IF(VLOOKUP($L67,Sheet3!$A$1:'Sheet3'!$K$222,MATCH("Green",Sheet3!$A$1:$K$1,0),FALSE)&gt;0,VLOOKUP($L67,Sheet3!$A$1:'Sheet3'!$K$222,MATCH("Green",Sheet3!$A$1:$K$1,0),FALSE)*2,IF(VLOOKUP($L67,Sheet3!$A$1:'Sheet3'!$K$222,MATCH("White",Sheet3!$A$1:$K$1,0),FALSE)&gt;0,VLOOKUP($L67,Sheet3!$A$1:'Sheet3'!$K$222,MATCH("White",Sheet3!$A$1:$K$1,0),FALSE),IF(VLOOKUP($L67,Sheet3!$A$1:'Sheet3'!$K$222,MATCH("Yellow",Sheet3!$A$1:$K$1,0),FALSE)&gt;0,VLOOKUP($L67,Sheet3!$A$1:'Sheet3'!$K$222,MATCH("Yellow",Sheet3!$A$1:$K$1,0),FALSE)*5,0))))),0)/VLOOKUP($L67,Sheet3!$A$1:'Sheet3'!$K$222,MATCH("Challenge",Sheet3!$A$1:'Sheet3'!$K$1,0),FALSE),IFERROR(IF(VLOOKUP($L67,Sheet3!$A$1:'Sheet3'!$K$222,MATCH("Blue",Sheet3!$A$1:$K$1,0),FALSE)&gt;0,VLOOKUP($L67,Sheet3!$A$1:'Sheet3'!$K$222,MATCH("Blue",Sheet3!$A$1:$K$1,0),FALSE)*3,IF(VLOOKUP($L67,Sheet3!$A$1:'Sheet3'!$K$222,MATCH("Purple",Sheet3!$A$1:$K$1,0),FALSE)&gt;0,VLOOKUP($L67,Sheet3!$A$1:'Sheet3'!$K$222,MATCH("Purple",Sheet3!$A$1:$K$1,0),FALSE)*4,IF(VLOOKUP($L67,Sheet3!$A$1:'Sheet3'!$K$222,MATCH("Green",Sheet3!$A$1:$K$1,0),FALSE)&gt;0,VLOOKUP($L67,Sheet3!$A$1:'Sheet3'!$K$222,MATCH("Green",Sheet3!$A$1:$K$1,0),FALSE)*2,IF(VLOOKUP($L67,Sheet3!$A$1:'Sheet3'!$K$222,MATCH("White",Sheet3!$A$1:$K$1,0),FALSE)&gt;0,VLOOKUP($L67,Sheet3!$A$1:'Sheet3'!$K$222,MATCH("White",Sheet3!$A$1:$K$1,0),FALSE),IF(VLOOKUP($L67,Sheet3!$A$1:'Sheet3'!$K$222,MATCH("Yellow",Sheet3!$A$1:$K$1,0),FALSE)&gt;0,VLOOKUP($L67,Sheet3!$A$1:'Sheet3'!$K$222,MATCH("Yellow",Sheet3!$A$1:$K$1,0),FALSE)*5,0))))),0)),0)+IFERROR(IF(VLOOKUP($M67,Sheet3!$A$1:'Sheet3'!$K$222,MATCH("Challenge",Sheet3!$A$1:'Sheet3'!$K$1,0),FALSE)&gt;=1,IFERROR(IF(VLOOKUP($M67,Sheet3!$A$1:'Sheet3'!$K$222,MATCH("Blue",Sheet3!$A$1:$K$1,0),FALSE)&gt;0,VLOOKUP($M67,Sheet3!$A$1:'Sheet3'!$K$222,MATCH("Blue",Sheet3!$A$1:$K$1,0),FALSE)*3,IF(VLOOKUP($M67,Sheet3!$A$1:'Sheet3'!$K$222,MATCH("Purple",Sheet3!$A$1:$K$1,0),FALSE)&gt;0,VLOOKUP($M67,Sheet3!$A$1:'Sheet3'!$K$222,MATCH("Purple",Sheet3!$A$1:$K$1,0),FALSE)*4,IF(VLOOKUP($M67,Sheet3!$A$1:'Sheet3'!$K$222,MATCH("Green",Sheet3!$A$1:$K$1,0),FALSE)&gt;0,VLOOKUP($M67,Sheet3!$A$1:'Sheet3'!$K$222,MATCH("Green",Sheet3!$A$1:$K$1,0),FALSE)*2,IF(VLOOKUP($M67,Sheet3!$A$1:'Sheet3'!$K$222,MATCH("White",Sheet3!$A$1:$K$1,0),FALSE)&gt;0,VLOOKUP($M67,Sheet3!$A$1:'Sheet3'!$K$222,MATCH("White",Sheet3!$A$1:$K$1,0),FALSE),IF(VLOOKUP($M67,Sheet3!$A$1:'Sheet3'!$K$222,MATCH("Yellow",Sheet3!$A$1:$K$1,0),FALSE)&gt;0,VLOOKUP($M67,Sheet3!$A$1:'Sheet3'!$K$222,MATCH("Yellow",Sheet3!$A$1:$K$1,0),FALSE)*5,0))))),0)/VLOOKUP($M67,Sheet3!$A$1:'Sheet3'!$K$222,MATCH("Challenge",Sheet3!$A$1:'Sheet3'!$K$1,0),FALSE),IFERROR(IF(VLOOKUP($M67,Sheet3!$A$1:'Sheet3'!$K$222,MATCH("Blue",Sheet3!$A$1:$K$1,0),FALSE)&gt;0,VLOOKUP($M67,Sheet3!$A$1:'Sheet3'!$K$222,MATCH("Blue",Sheet3!$A$1:$K$1,0),FALSE)*3,IF(VLOOKUP($M67,Sheet3!$A$1:'Sheet3'!$K$222,MATCH("Purple",Sheet3!$A$1:$K$1,0),FALSE)&gt;0,VLOOKUP($M67,Sheet3!$A$1:'Sheet3'!$K$222,MATCH("Purple",Sheet3!$A$1:$K$1,0),FALSE)*4,IF(VLOOKUP($M67,Sheet3!$A$1:'Sheet3'!$K$222,MATCH("Green",Sheet3!$A$1:$K$1,0),FALSE)&gt;0,VLOOKUP($M67,Sheet3!$A$1:'Sheet3'!$K$222,MATCH("Green",Sheet3!$A$1:$K$1,0),FALSE)*2,IF(VLOOKUP($M67,Sheet3!$A$1:'Sheet3'!$K$222,MATCH("White",Sheet3!$A$1:$K$1,0),FALSE)&gt;0,VLOOKUP($M67,Sheet3!$A$1:'Sheet3'!$K$222,MATCH("White",Sheet3!$A$1:$K$1,0),FALSE),IF(VLOOKUP($M67,Sheet3!$A$1:'Sheet3'!$K$222,MATCH("Yellow",Sheet3!$A$1:$K$1,0),FALSE)&gt;0,VLOOKUP($M67,Sheet3!$A$1:'Sheet3'!$K$222,MATCH("Yellow",Sheet3!$A$1:$K$1,0),FALSE)*5,0))))),0)),0)</f>
        <v>0</v>
      </c>
      <c r="AG67">
        <f>IFERROR(IF(VLOOKUP($N67,Sheet3!$A$1:'Sheet3'!$K$222,MATCH("Challenge",Sheet3!$A$1:'Sheet3'!$K$1,0),FALSE)&gt;=1,IFERROR(IF(VLOOKUP($N67,Sheet3!$A$1:'Sheet3'!$K$222,MATCH("Blue",Sheet3!$A$1:$K$1,0),FALSE)&gt;0,VLOOKUP($N67,Sheet3!$A$1:'Sheet3'!$K$222,MATCH("Blue",Sheet3!$A$1:$K$1,0),FALSE)*3,IF(VLOOKUP($N67,Sheet3!$A$1:'Sheet3'!$K$222,MATCH("Purple",Sheet3!$A$1:$K$1,0),FALSE)&gt;0,VLOOKUP($N67,Sheet3!$A$1:'Sheet3'!$K$222,MATCH("Purple",Sheet3!$A$1:$K$1,0),FALSE)*4,IF(VLOOKUP($N67,Sheet3!$A$1:'Sheet3'!$K$222,MATCH("Green",Sheet3!$A$1:$K$1,0),FALSE)&gt;0,VLOOKUP($N67,Sheet3!$A$1:'Sheet3'!$K$222,MATCH("Green",Sheet3!$A$1:$K$1,0),FALSE)*2,IF(VLOOKUP($N67,Sheet3!$A$1:'Sheet3'!$K$222,MATCH("White",Sheet3!$A$1:$K$1,0),FALSE)&gt;0,VLOOKUP($N67,Sheet3!$A$1:'Sheet3'!$K$222,MATCH("White",Sheet3!$A$1:$K$1,0),FALSE),IF(VLOOKUP($N67,Sheet3!$A$1:'Sheet3'!$K$222,MATCH("Yellow",Sheet3!$A$1:$K$1,0),FALSE)&gt;0,VLOOKUP($N67,Sheet3!$A$1:'Sheet3'!$K$222,MATCH("Yellow",Sheet3!$A$1:$K$1,0),FALSE)*5,0))))),0)/VLOOKUP($N67,Sheet3!$A$1:'Sheet3'!$K$222,MATCH("Challenge",Sheet3!$A$1:'Sheet3'!$K$1,0),FALSE),IFERROR(IF(VLOOKUP($N67,Sheet3!$A$1:'Sheet3'!$K$222,MATCH("Blue",Sheet3!$A$1:$K$1,0),FALSE)&gt;0,VLOOKUP($N67,Sheet3!$A$1:'Sheet3'!$K$222,MATCH("Blue",Sheet3!$A$1:$K$1,0),FALSE)*3,IF(VLOOKUP($N67,Sheet3!$A$1:'Sheet3'!$K$222,MATCH("Purple",Sheet3!$A$1:$K$1,0),FALSE)&gt;0,VLOOKUP($N67,Sheet3!$A$1:'Sheet3'!$K$222,MATCH("Purple",Sheet3!$A$1:$K$1,0),FALSE)*4,IF(VLOOKUP($N67,Sheet3!$A$1:'Sheet3'!$K$222,MATCH("Green",Sheet3!$A$1:$K$1,0),FALSE)&gt;0,VLOOKUP($N67,Sheet3!$A$1:'Sheet3'!$K$222,MATCH("Green",Sheet3!$A$1:$K$1,0),FALSE)*2,IF(VLOOKUP($N67,Sheet3!$A$1:'Sheet3'!$K$222,MATCH("White",Sheet3!$A$1:$K$1,0),FALSE)&gt;0,VLOOKUP($N67,Sheet3!$A$1:'Sheet3'!$K$222,MATCH("White",Sheet3!$A$1:$K$1,0),FALSE),IF(VLOOKUP($N67,Sheet3!$A$1:'Sheet3'!$K$222,MATCH("Yellow",Sheet3!$A$1:$K$1,0),FALSE)&gt;0,VLOOKUP($N67,Sheet3!$A$1:'Sheet3'!$K$222,MATCH("Yellow",Sheet3!$A$1:$K$1,0),FALSE)*5,0))))),0)),0)+IFERROR(IF(VLOOKUP($O67,Sheet3!$A$1:'Sheet3'!$K$222,MATCH("Challenge",Sheet3!$A$1:'Sheet3'!$K$1,0),FALSE)&gt;=1,IFERROR(IF(VLOOKUP($O67,Sheet3!$A$1:'Sheet3'!$K$222,MATCH("Blue",Sheet3!$A$1:$K$1,0),FALSE)&gt;0,VLOOKUP($O67,Sheet3!$A$1:'Sheet3'!$K$222,MATCH("Blue",Sheet3!$A$1:$K$1,0),FALSE)*3,IF(VLOOKUP($O67,Sheet3!$A$1:'Sheet3'!$K$222,MATCH("Purple",Sheet3!$A$1:$K$1,0),FALSE)&gt;0,VLOOKUP($O67,Sheet3!$A$1:'Sheet3'!$K$222,MATCH("Purple",Sheet3!$A$1:$K$1,0),FALSE)*4,IF(VLOOKUP($O67,Sheet3!$A$1:'Sheet3'!$K$222,MATCH("Green",Sheet3!$A$1:$K$1,0),FALSE)&gt;0,VLOOKUP($O67,Sheet3!$A$1:'Sheet3'!$K$222,MATCH("Green",Sheet3!$A$1:$K$1,0),FALSE)*2,IF(VLOOKUP($O67,Sheet3!$A$1:'Sheet3'!$K$222,MATCH("White",Sheet3!$A$1:$K$1,0),FALSE)&gt;0,VLOOKUP($O67,Sheet3!$A$1:'Sheet3'!$K$222,MATCH("White",Sheet3!$A$1:$K$1,0),FALSE),IF(VLOOKUP($O67,Sheet3!$A$1:'Sheet3'!$K$222,MATCH("Yellow",Sheet3!$A$1:$K$1,0),FALSE)&gt;0,VLOOKUP($O67,Sheet3!$A$1:'Sheet3'!$K$222,MATCH("Yellow",Sheet3!$A$1:$K$1,0),FALSE)*5,0))))),0)/VLOOKUP($O67,Sheet3!$A$1:'Sheet3'!$K$222,MATCH("Challenge",Sheet3!$A$1:'Sheet3'!$K$1,0),FALSE),IFERROR(IF(VLOOKUP($O67,Sheet3!$A$1:'Sheet3'!$K$222,MATCH("Blue",Sheet3!$A$1:$K$1,0),FALSE)&gt;0,VLOOKUP($O67,Sheet3!$A$1:'Sheet3'!$K$222,MATCH("Blue",Sheet3!$A$1:$K$1,0),FALSE)*3,IF(VLOOKUP($O67,Sheet3!$A$1:'Sheet3'!$K$222,MATCH("Purple",Sheet3!$A$1:$K$1,0),FALSE)&gt;0,VLOOKUP($O67,Sheet3!$A$1:'Sheet3'!$K$222,MATCH("Purple",Sheet3!$A$1:$K$1,0),FALSE)*4,IF(VLOOKUP($O67,Sheet3!$A$1:'Sheet3'!$K$222,MATCH("Green",Sheet3!$A$1:$K$1,0),FALSE)&gt;0,VLOOKUP($O67,Sheet3!$A$1:'Sheet3'!$K$222,MATCH("Green",Sheet3!$A$1:$K$1,0),FALSE)*2,IF(VLOOKUP($O67,Sheet3!$A$1:'Sheet3'!$K$222,MATCH("White",Sheet3!$A$1:$K$1,0),FALSE)&gt;0,VLOOKUP($O67,Sheet3!$A$1:'Sheet3'!$K$222,MATCH("White",Sheet3!$A$1:$K$1,0),FALSE),IF(VLOOKUP($O67,Sheet3!$A$1:'Sheet3'!$K$222,MATCH("Yellow",Sheet3!$A$1:$K$1,0),FALSE)&gt;0,VLOOKUP($O67,Sheet3!$A$1:'Sheet3'!$K$222,MATCH("Yellow",Sheet3!$A$1:$K$1,0),FALSE)*5,0))))),0)),0)</f>
        <v>0</v>
      </c>
      <c r="AH67">
        <f>VLOOKUP($D67,Sheet3!$A$1:'Sheet3'!$K$222,4,FALSE)</f>
        <v>0</v>
      </c>
      <c r="AI67">
        <f>VLOOKUP($D67,Sheet3!$A$1:'Sheet3'!$K$222,5,FALSE)</f>
        <v>0</v>
      </c>
    </row>
    <row r="68" spans="1:35" x14ac:dyDescent="0.25">
      <c r="A68" t="s">
        <v>57</v>
      </c>
      <c r="B68">
        <f>INDEX('Ingredients(Full)'!$A$1:$AA$180,MATCH(Score!$A68,'Ingredients(Full)'!$A$1:$A$180,0),MATCH(Score!B$1,'Ingredients(Full)'!$A$1:$AA$1,0))</f>
        <v>1</v>
      </c>
      <c r="C68">
        <f t="shared" si="2"/>
        <v>80</v>
      </c>
      <c r="D68" t="str">
        <f>IF(D$1&lt;=$B68,INDEX('Ingredients(Full)'!$A$1:$AA$180,MATCH(Score!$A68,'Ingredients(Full)'!$A$1:$A$180,0),MATCH(Score!D$1,'Ingredients(Full)'!$A$1:$AA$1,0)),"")</f>
        <v>Mk 3 Sienar Holo Projector Salvage</v>
      </c>
      <c r="E68" t="str">
        <f>IF(E$1&lt;=$B68,INDEX('Ingredients(Full)'!$A$1:$AA$140,MATCH(Score!$A68,'Ingredients(Full)'!$A$1:$A$140,0),MATCH(Score!E$1,'Ingredients(Full)'!$A$1:$AA$1,0)),"")</f>
        <v/>
      </c>
      <c r="F68" t="str">
        <f>IF(F$1&lt;=$B68,INDEX('Ingredients(Full)'!$A$1:$AA$140,MATCH(Score!$A68,'Ingredients(Full)'!$A$1:$A$140,0),MATCH(Score!F$1,'Ingredients(Full)'!$A$1:$AA$1,0)),"")</f>
        <v/>
      </c>
      <c r="G68" t="str">
        <f>IF(G$1&lt;=$B68,INDEX('Ingredients(Full)'!$A$1:$AA$140,MATCH(Score!$A68,'Ingredients(Full)'!$A$1:$A$140,0),MATCH(Score!G$1,'Ingredients(Full)'!$A$1:$AA$1,0)),"")</f>
        <v/>
      </c>
      <c r="H68" t="str">
        <f>IF(H$1&lt;=$B68,INDEX('Ingredients(Full)'!$A$1:$AA$140,MATCH(Score!$A68,'Ingredients(Full)'!$A$1:$A$140,0),MATCH(Score!H$1,'Ingredients(Full)'!$A$1:$AA$1,0)),"")</f>
        <v/>
      </c>
      <c r="I68" t="str">
        <f>IF(I$1&lt;=$B68,INDEX('Ingredients(Full)'!$A$1:$AA$140,MATCH(Score!$A68,'Ingredients(Full)'!$A$1:$A$140,0),MATCH(Score!I$1,'Ingredients(Full)'!$A$1:$AA$1,0)),"")</f>
        <v/>
      </c>
      <c r="J68" t="str">
        <f>IF(J$1&lt;=$B68,INDEX('Ingredients(Full)'!$A$1:$AA$140,MATCH(Score!$A68,'Ingredients(Full)'!$A$1:$A$140,0),MATCH(Score!J$1,'Ingredients(Full)'!$A$1:$AA$1,0)),"")</f>
        <v/>
      </c>
      <c r="K68" t="str">
        <f>IF(K$1&lt;=$B68,INDEX('Ingredients(Full)'!$A$1:$AA$140,MATCH(Score!$A68,'Ingredients(Full)'!$A$1:$A$140,0),MATCH(Score!K$1,'Ingredients(Full)'!$A$1:$AA$1,0)),"")</f>
        <v/>
      </c>
      <c r="L68" t="str">
        <f>IF(L$1&lt;=$B68,INDEX('Ingredients(Full)'!$A$1:$AA$140,MATCH(Score!$A68,'Ingredients(Full)'!$A$1:$A$140,0),MATCH(Score!L$1,'Ingredients(Full)'!$A$1:$AA$1,0)),"")</f>
        <v/>
      </c>
      <c r="M68" t="str">
        <f>IF(M$1&lt;=$B68,INDEX('Ingredients(Full)'!$A$1:$AA$140,MATCH(Score!$A68,'Ingredients(Full)'!$A$1:$A$140,0),MATCH(Score!M$1,'Ingredients(Full)'!$A$1:$AA$1,0)),"")</f>
        <v/>
      </c>
      <c r="N68" t="str">
        <f>IF(N$1&lt;=$B68,INDEX('Ingredients(Full)'!$A$1:$AA$140,MATCH(Score!$A68,'Ingredients(Full)'!$A$1:$A$140,0),MATCH(Score!N$1,'Ingredients(Full)'!$A$1:$AA$1,0)),"")</f>
        <v/>
      </c>
      <c r="O68" t="str">
        <f>IF(O$1&lt;=$B68,INDEX('Ingredients(Full)'!$A$1:$AA$140,MATCH(Score!$A68,'Ingredients(Full)'!$A$1:$A$140,0),MATCH(Score!O$1,'Ingredients(Full)'!$A$1:$AA$1,0)),"")</f>
        <v/>
      </c>
      <c r="P68">
        <f>IF(VALUE(RIGHT(P$1,LEN(P$1)-1))&lt;=$B68,INDEX('Ingredients(Full)'!$A$1:$AA$140,MATCH(Score!$A68,'Ingredients(Full)'!$A$1:$A$140,0),MATCH(Score!P$1,'Ingredients(Full)'!$A$1:$AA$1,0)),"")</f>
        <v>20</v>
      </c>
      <c r="Q68" t="str">
        <f>IF(VALUE(RIGHT(Q$1,LEN(Q$1)-1))&lt;=$B68,INDEX('Ingredients(Full)'!$A$1:$AA$140,MATCH(Score!$A68,'Ingredients(Full)'!$A$1:$A$140,0),MATCH(Score!Q$1,'Ingredients(Full)'!$A$1:$AA$1,0)),"")</f>
        <v/>
      </c>
      <c r="R68" t="str">
        <f>IF(VALUE(RIGHT(R$1,LEN(R$1)-1))&lt;=$B68,INDEX('Ingredients(Full)'!$A$1:$AA$140,MATCH(Score!$A68,'Ingredients(Full)'!$A$1:$A$140,0),MATCH(Score!R$1,'Ingredients(Full)'!$A$1:$AA$1,0)),"")</f>
        <v/>
      </c>
      <c r="S68" t="str">
        <f>IF(VALUE(RIGHT(S$1,LEN(S$1)-1))&lt;=$B68,INDEX('Ingredients(Full)'!$A$1:$AA$140,MATCH(Score!$A68,'Ingredients(Full)'!$A$1:$A$140,0),MATCH(Score!S$1,'Ingredients(Full)'!$A$1:$AA$1,0)),"")</f>
        <v/>
      </c>
      <c r="T68" t="str">
        <f>IF(VALUE(RIGHT(T$1,LEN(T$1)-1))&lt;=$B68,INDEX('Ingredients(Full)'!$A$1:$AA$140,MATCH(Score!$A68,'Ingredients(Full)'!$A$1:$A$140,0),MATCH(Score!T$1,'Ingredients(Full)'!$A$1:$AA$1,0)),"")</f>
        <v/>
      </c>
      <c r="U68" t="str">
        <f>IF(VALUE(RIGHT(U$1,LEN(U$1)-1))&lt;=$B68,INDEX('Ingredients(Full)'!$A$1:$AA$140,MATCH(Score!$A68,'Ingredients(Full)'!$A$1:$A$140,0),MATCH(Score!U$1,'Ingredients(Full)'!$A$1:$AA$1,0)),"")</f>
        <v/>
      </c>
      <c r="V68" t="str">
        <f>IF(VALUE(RIGHT(V$1,LEN(V$1)-1))&lt;=$B68,INDEX('Ingredients(Full)'!$A$1:$AA$140,MATCH(Score!$A68,'Ingredients(Full)'!$A$1:$A$140,0),MATCH(Score!V$1,'Ingredients(Full)'!$A$1:$AA$1,0)),"")</f>
        <v/>
      </c>
      <c r="W68" t="str">
        <f>IF(VALUE(RIGHT(W$1,LEN(W$1)-1))&lt;=$B68,INDEX('Ingredients(Full)'!$A$1:$AA$140,MATCH(Score!$A68,'Ingredients(Full)'!$A$1:$A$140,0),MATCH(Score!W$1,'Ingredients(Full)'!$A$1:$AA$1,0)),"")</f>
        <v/>
      </c>
      <c r="X68" t="str">
        <f>IF(VALUE(RIGHT(X$1,LEN(X$1)-1))&lt;=$B68,INDEX('Ingredients(Full)'!$A$1:$AA$140,MATCH(Score!$A68,'Ingredients(Full)'!$A$1:$A$140,0),MATCH(Score!X$1,'Ingredients(Full)'!$A$1:$AA$1,0)),"")</f>
        <v/>
      </c>
      <c r="Y68" t="str">
        <f>IF(VALUE(RIGHT(Y$1,LEN(Y$1)-1))&lt;=$B68,INDEX('Ingredients(Full)'!$A$1:$AA$140,MATCH(Score!$A68,'Ingredients(Full)'!$A$1:$A$140,0),MATCH(Score!Y$1,'Ingredients(Full)'!$A$1:$AA$1,0)),"")</f>
        <v/>
      </c>
      <c r="Z68" t="str">
        <f>IF(VALUE(RIGHT(Z$1,LEN(Z$1)-1))&lt;=$B68,INDEX('Ingredients(Full)'!$A$1:$AA$140,MATCH(Score!$A68,'Ingredients(Full)'!$A$1:$A$140,0),MATCH(Score!Z$1,'Ingredients(Full)'!$A$1:$AA$1,0)),"")</f>
        <v/>
      </c>
      <c r="AA68" t="str">
        <f>IF(VALUE(RIGHT(AA$1,LEN(AA$1)-1))&lt;=$B68,INDEX('Ingredients(Full)'!$A$1:$AA$140,MATCH(Score!$A68,'Ingredients(Full)'!$A$1:$A$140,0),MATCH(Score!AA$1,'Ingredients(Full)'!$A$1:$AA$1,0)),"")</f>
        <v/>
      </c>
      <c r="AB68">
        <f>IFERROR(IF(VLOOKUP($D68,Sheet3!$A$1:'Sheet3'!$K$222,MATCH("Challenge",Sheet3!$A$1:'Sheet3'!$K$1,0),FALSE)&gt;=1,IFERROR(IF(VLOOKUP($D68,Sheet3!$A$1:'Sheet3'!$K$222,MATCH("Blue",Sheet3!$A$1:$K$1,0),FALSE)&gt;0,VLOOKUP($D68,Sheet3!$A$1:'Sheet3'!$K$222,MATCH("Blue",Sheet3!$A$1:$K$1,0),FALSE)*3,IF(VLOOKUP($D68,Sheet3!$A$1:'Sheet3'!$K$222,MATCH("Purple",Sheet3!$A$1:$K$1,0),FALSE)&gt;0,VLOOKUP($D68,Sheet3!$A$1:'Sheet3'!$K$222,MATCH("Purple",Sheet3!$A$1:$K$1,0),FALSE)*4,IF(VLOOKUP($D68,Sheet3!$A$1:'Sheet3'!$K$222,MATCH("Green",Sheet3!$A$1:$K$1,0),FALSE)&gt;0,VLOOKUP($D68,Sheet3!$A$1:'Sheet3'!$K$222,MATCH("Green",Sheet3!$A$1:$K$1,0),FALSE)*2,IF(VLOOKUP($D68,Sheet3!$A$1:'Sheet3'!$K$222,MATCH("White",Sheet3!$A$1:$K$1,0),FALSE)&gt;0,VLOOKUP($D68,Sheet3!$A$1:'Sheet3'!$K$222,MATCH("White",Sheet3!$A$1:$K$1,0),FALSE),IF(VLOOKUP($D68,Sheet3!$A$1:'Sheet3'!$K$222,MATCH("Yellow",Sheet3!$A$1:$K$1,0),FALSE)&gt;0,VLOOKUP($D68,Sheet3!$A$1:'Sheet3'!$K$222,MATCH("Yellow",Sheet3!$A$1:$K$1,0),FALSE)*2.5,0))))),0)/VLOOKUP($D68,Sheet3!$A$1:'Sheet3'!$K$222,MATCH("Challenge",Sheet3!$A$1:'Sheet3'!$K$1,0),FALSE),IFERROR(IF(VLOOKUP($D68,Sheet3!$A$1:'Sheet3'!$K$222,MATCH("Blue",Sheet3!$A$1:$K$1,0),FALSE)&gt;0,VLOOKUP($D68,Sheet3!$A$1:'Sheet3'!$K$222,MATCH("Blue",Sheet3!$A$1:$K$1,0),FALSE)*3,IF(VLOOKUP($D68,Sheet3!$A$1:'Sheet3'!$K$222,MATCH("Purple",Sheet3!$A$1:$K$1,0),FALSE)&gt;0,VLOOKUP($D68,Sheet3!$A$1:'Sheet3'!$K$222,MATCH("Purple",Sheet3!$A$1:$K$1,0),FALSE)*4,IF(VLOOKUP($D68,Sheet3!$A$1:'Sheet3'!$K$222,MATCH("Green",Sheet3!$A$1:$K$1,0),FALSE)&gt;0,VLOOKUP($D68,Sheet3!$A$1:'Sheet3'!$K$222,MATCH("Green",Sheet3!$A$1:$K$1,0),FALSE)*2,IF(VLOOKUP($D68,Sheet3!$A$1:'Sheet3'!$K$222,MATCH("White",Sheet3!$A$1:$K$1,0),FALSE)&gt;0,VLOOKUP($D68,Sheet3!$A$1:'Sheet3'!$K$222,MATCH("White",Sheet3!$A$1:$K$1,0),FALSE),IF(VLOOKUP($D68,Sheet3!$A$1:'Sheet3'!$K$222,MATCH("Yellow",Sheet3!$A$1:$K$1,0),FALSE)&gt;0,VLOOKUP($D68,Sheet3!$A$1:'Sheet3'!$K$222,MATCH("Yellow",Sheet3!$A$1:$K$1,0),FALSE)*2.5,0))))),0)),0)+IFERROR(IF(VLOOKUP($E68,Sheet3!$A$1:'Sheet3'!$K$222,MATCH("Challenge",Sheet3!$A$1:'Sheet3'!$K$1,0),FALSE)&gt;=1,IFERROR(IF(VLOOKUP($E68,Sheet3!$A$1:'Sheet3'!$K$222,MATCH("Blue",Sheet3!$A$1:$K$1,0),FALSE)&gt;0,VLOOKUP($E68,Sheet3!$A$1:'Sheet3'!$K$222,MATCH("Blue",Sheet3!$A$1:$K$1,0),FALSE)*3,IF(VLOOKUP($E68,Sheet3!$A$1:'Sheet3'!$K$222,MATCH("Purple",Sheet3!$A$1:$K$1,0),FALSE)&gt;0,VLOOKUP($E68,Sheet3!$A$1:'Sheet3'!$K$222,MATCH("Purple",Sheet3!$A$1:$K$1,0),FALSE)*4,IF(VLOOKUP($E68,Sheet3!$A$1:'Sheet3'!$K$222,MATCH("Green",Sheet3!$A$1:$K$1,0),FALSE)&gt;0,VLOOKUP($E68,Sheet3!$A$1:'Sheet3'!$K$222,MATCH("Green",Sheet3!$A$1:$K$1,0),FALSE)*2,IF(VLOOKUP($E68,Sheet3!$A$1:'Sheet3'!$K$222,MATCH("White",Sheet3!$A$1:$K$1,0),FALSE)&gt;0,VLOOKUP($E68,Sheet3!$A$1:'Sheet3'!$K$222,MATCH("White",Sheet3!$A$1:$K$1,0),FALSE),IF(VLOOKUP($E68,Sheet3!$A$1:'Sheet3'!$K$222,MATCH("Yellow",Sheet3!$A$1:$K$1,0),FALSE)&gt;0,VLOOKUP($E68,Sheet3!$A$1:'Sheet3'!$K$222,MATCH("Yellow",Sheet3!$A$1:$K$1,0),FALSE)*2.5,0))))),0)/VLOOKUP($E68,Sheet3!$A$1:'Sheet3'!$K$222,MATCH("Challenge",Sheet3!$A$1:'Sheet3'!$K$1,0),FALSE),IFERROR(IF(VLOOKUP($E68,Sheet3!$A$1:'Sheet3'!$K$222,MATCH("Blue",Sheet3!$A$1:$K$1,0),FALSE)&gt;0,VLOOKUP($E68,Sheet3!$A$1:'Sheet3'!$K$222,MATCH("Blue",Sheet3!$A$1:$K$1,0),FALSE)*3,IF(VLOOKUP($E68,Sheet3!$A$1:'Sheet3'!$K$222,MATCH("Purple",Sheet3!$A$1:$K$1,0),FALSE)&gt;0,VLOOKUP($E68,Sheet3!$A$1:'Sheet3'!$K$222,MATCH("Purple",Sheet3!$A$1:$K$1,0),FALSE)*4,IF(VLOOKUP($E68,Sheet3!$A$1:'Sheet3'!$K$222,MATCH("Green",Sheet3!$A$1:$K$1,0),FALSE)&gt;0,VLOOKUP($E68,Sheet3!$A$1:'Sheet3'!$K$222,MATCH("Green",Sheet3!$A$1:$K$1,0),FALSE)*2,IF(VLOOKUP($E68,Sheet3!$A$1:'Sheet3'!$K$222,MATCH("White",Sheet3!$A$1:$K$1,0),FALSE)&gt;0,VLOOKUP($E68,Sheet3!$A$1:'Sheet3'!$K$222,MATCH("White",Sheet3!$A$1:$K$1,0),FALSE),IF(VLOOKUP($E68,Sheet3!$A$1:'Sheet3'!$K$222,MATCH("Yellow",Sheet3!$A$1:$K$1,0),FALSE)&gt;0,VLOOKUP($E68,Sheet3!$A$1:'Sheet3'!$K$222,MATCH("Yellow",Sheet3!$A$1:$K$1,0),FALSE)*2.5,0))))),0)),0)</f>
        <v>80</v>
      </c>
      <c r="AC68">
        <f>IFERROR(IF(VLOOKUP($F68,Sheet3!$A$1:'Sheet3'!$K$222,MATCH("Challenge",Sheet3!$A$1:'Sheet3'!$K$1,0),FALSE)&gt;=1,IFERROR(IF(VLOOKUP($F68,Sheet3!$A$1:'Sheet3'!$K$222,MATCH("Blue",Sheet3!$A$1:$K$1,0),FALSE)&gt;0,VLOOKUP($F68,Sheet3!$A$1:'Sheet3'!$K$222,MATCH("Blue",Sheet3!$A$1:$K$1,0),FALSE)*3,IF(VLOOKUP($F68,Sheet3!$A$1:'Sheet3'!$K$222,MATCH("Purple",Sheet3!$A$1:$K$1,0),FALSE)&gt;0,VLOOKUP($F68,Sheet3!$A$1:'Sheet3'!$K$222,MATCH("Purple",Sheet3!$A$1:$K$1,0),FALSE)*4,IF(VLOOKUP($F68,Sheet3!$A$1:'Sheet3'!$K$222,MATCH("Green",Sheet3!$A$1:$K$1,0),FALSE)&gt;0,VLOOKUP($F68,Sheet3!$A$1:'Sheet3'!$K$222,MATCH("Green",Sheet3!$A$1:$K$1,0),FALSE)*2,IF(VLOOKUP($F68,Sheet3!$A$1:'Sheet3'!$K$222,MATCH("White",Sheet3!$A$1:$K$1,0),FALSE)&gt;0,VLOOKUP($F68,Sheet3!$A$1:'Sheet3'!$K$222,MATCH("White",Sheet3!$A$1:$K$1,0),FALSE),IF(VLOOKUP($F68,Sheet3!$A$1:'Sheet3'!$K$222,MATCH("Yellow",Sheet3!$A$1:$K$1,0),FALSE)&gt;0,VLOOKUP($F68,Sheet3!$A$1:'Sheet3'!$K$222,MATCH("Yellow",Sheet3!$A$1:$K$1,0),FALSE)*5,0))))),0)/VLOOKUP($F68,Sheet3!$A$1:'Sheet3'!$K$222,MATCH("Challenge",Sheet3!$A$1:'Sheet3'!$K$1,0),FALSE),IFERROR(IF(VLOOKUP($F68,Sheet3!$A$1:'Sheet3'!$K$222,MATCH("Blue",Sheet3!$A$1:$K$1,0),FALSE)&gt;0,VLOOKUP($F68,Sheet3!$A$1:'Sheet3'!$K$222,MATCH("Blue",Sheet3!$A$1:$K$1,0),FALSE)*3,IF(VLOOKUP($F68,Sheet3!$A$1:'Sheet3'!$K$222,MATCH("Purple",Sheet3!$A$1:$K$1,0),FALSE)&gt;0,VLOOKUP($F68,Sheet3!$A$1:'Sheet3'!$K$222,MATCH("Purple",Sheet3!$A$1:$K$1,0),FALSE)*4,IF(VLOOKUP($F68,Sheet3!$A$1:'Sheet3'!$K$222,MATCH("Green",Sheet3!$A$1:$K$1,0),FALSE)&gt;0,VLOOKUP($F68,Sheet3!$A$1:'Sheet3'!$K$222,MATCH("Green",Sheet3!$A$1:$K$1,0),FALSE)*2,IF(VLOOKUP($F68,Sheet3!$A$1:'Sheet3'!$K$222,MATCH("White",Sheet3!$A$1:$K$1,0),FALSE)&gt;0,VLOOKUP($F68,Sheet3!$A$1:'Sheet3'!$K$222,MATCH("White",Sheet3!$A$1:$K$1,0),FALSE),IF(VLOOKUP($F68,Sheet3!$A$1:'Sheet3'!$K$222,MATCH("Yellow",Sheet3!$A$1:$K$1,0),FALSE)&gt;0,VLOOKUP($F68,Sheet3!$A$1:'Sheet3'!$K$222,MATCH("Yellow",Sheet3!$A$1:$K$1,0),FALSE)*5,0))))),0)),0)+IFERROR(IF(VLOOKUP($G68,Sheet3!$A$1:'Sheet3'!$K$222,MATCH("Challenge",Sheet3!$A$1:'Sheet3'!$K$1,0),FALSE)&gt;=1,IFERROR(IF(VLOOKUP($G68,Sheet3!$A$1:'Sheet3'!$K$222,MATCH("Blue",Sheet3!$A$1:$K$1,0),FALSE)&gt;0,VLOOKUP($G68,Sheet3!$A$1:'Sheet3'!$K$222,MATCH("Blue",Sheet3!$A$1:$K$1,0),FALSE)*3,IF(VLOOKUP($G68,Sheet3!$A$1:'Sheet3'!$K$222,MATCH("Purple",Sheet3!$A$1:$K$1,0),FALSE)&gt;0,VLOOKUP($G68,Sheet3!$A$1:'Sheet3'!$K$222,MATCH("Purple",Sheet3!$A$1:$K$1,0),FALSE)*4,IF(VLOOKUP($G68,Sheet3!$A$1:'Sheet3'!$K$222,MATCH("Green",Sheet3!$A$1:$K$1,0),FALSE)&gt;0,VLOOKUP($G68,Sheet3!$A$1:'Sheet3'!$K$222,MATCH("Green",Sheet3!$A$1:$K$1,0),FALSE)*2,IF(VLOOKUP($G68,Sheet3!$A$1:'Sheet3'!$K$222,MATCH("White",Sheet3!$A$1:$K$1,0),FALSE)&gt;0,VLOOKUP($G68,Sheet3!$A$1:'Sheet3'!$K$222,MATCH("White",Sheet3!$A$1:$K$1,0),FALSE),IF(VLOOKUP($G68,Sheet3!$A$1:'Sheet3'!$K$222,MATCH("Yellow",Sheet3!$A$1:$K$1,0),FALSE)&gt;0,VLOOKUP($G68,Sheet3!$A$1:'Sheet3'!$K$222,MATCH("Yellow",Sheet3!$A$1:$K$1,0),FALSE)*5,0))))),0)/VLOOKUP($G68,Sheet3!$A$1:'Sheet3'!$K$222,MATCH("Challenge",Sheet3!$A$1:'Sheet3'!$K$1,0),FALSE),IFERROR(IF(VLOOKUP($G68,Sheet3!$A$1:'Sheet3'!$K$222,MATCH("Blue",Sheet3!$A$1:$K$1,0),FALSE)&gt;0,VLOOKUP($G68,Sheet3!$A$1:'Sheet3'!$K$222,MATCH("Blue",Sheet3!$A$1:$K$1,0),FALSE)*3,IF(VLOOKUP($G68,Sheet3!$A$1:'Sheet3'!$K$222,MATCH("Purple",Sheet3!$A$1:$K$1,0),FALSE)&gt;0,VLOOKUP($G68,Sheet3!$A$1:'Sheet3'!$K$222,MATCH("Purple",Sheet3!$A$1:$K$1,0),FALSE)*4,IF(VLOOKUP($G68,Sheet3!$A$1:'Sheet3'!$K$222,MATCH("Green",Sheet3!$A$1:$K$1,0),FALSE)&gt;0,VLOOKUP($G68,Sheet3!$A$1:'Sheet3'!$K$222,MATCH("Green",Sheet3!$A$1:$K$1,0),FALSE)*2,IF(VLOOKUP($G68,Sheet3!$A$1:'Sheet3'!$K$222,MATCH("White",Sheet3!$A$1:$K$1,0),FALSE)&gt;0,VLOOKUP($G68,Sheet3!$A$1:'Sheet3'!$K$222,MATCH("White",Sheet3!$A$1:$K$1,0),FALSE),IF(VLOOKUP($G68,Sheet3!$A$1:'Sheet3'!$K$222,MATCH("Yellow",Sheet3!$A$1:$K$1,0),FALSE)&gt;0,VLOOKUP($G68,Sheet3!$A$1:'Sheet3'!$K$222,MATCH("Yellow",Sheet3!$A$1:$K$1,0),FALSE)*5,0))))),0)),0)</f>
        <v>0</v>
      </c>
      <c r="AD68">
        <f>IFERROR(IF(VLOOKUP($H68,Sheet3!$A$1:'Sheet3'!$K$222,MATCH("Challenge",Sheet3!$A$1:'Sheet3'!$K$1,0),FALSE)&gt;=1,IFERROR(IF(VLOOKUP($H68,Sheet3!$A$1:'Sheet3'!$K$222,MATCH("Blue",Sheet3!$A$1:$K$1,0),FALSE)&gt;0,VLOOKUP($H68,Sheet3!$A$1:'Sheet3'!$K$222,MATCH("Blue",Sheet3!$A$1:$K$1,0),FALSE)*3,IF(VLOOKUP($H68,Sheet3!$A$1:'Sheet3'!$K$222,MATCH("Purple",Sheet3!$A$1:$K$1,0),FALSE)&gt;0,VLOOKUP($H68,Sheet3!$A$1:'Sheet3'!$K$222,MATCH("Purple",Sheet3!$A$1:$K$1,0),FALSE)*4,IF(VLOOKUP($H68,Sheet3!$A$1:'Sheet3'!$K$222,MATCH("Green",Sheet3!$A$1:$K$1,0),FALSE)&gt;0,VLOOKUP($H68,Sheet3!$A$1:'Sheet3'!$K$222,MATCH("Green",Sheet3!$A$1:$K$1,0),FALSE)*2,IF(VLOOKUP($H68,Sheet3!$A$1:'Sheet3'!$K$222,MATCH("White",Sheet3!$A$1:$K$1,0),FALSE)&gt;0,VLOOKUP($H68,Sheet3!$A$1:'Sheet3'!$K$222,MATCH("White",Sheet3!$A$1:$K$1,0),FALSE),IF(VLOOKUP($H68,Sheet3!$A$1:'Sheet3'!$K$222,MATCH("Yellow",Sheet3!$A$1:$K$1,0),FALSE)&gt;0,VLOOKUP($H68,Sheet3!$A$1:'Sheet3'!$K$222,MATCH("Yellow",Sheet3!$A$1:$K$1,0),FALSE)*5,0))))),0)/VLOOKUP($H68,Sheet3!$A$1:'Sheet3'!$K$222,MATCH("Challenge",Sheet3!$A$1:'Sheet3'!$K$1,0),FALSE),IFERROR(IF(VLOOKUP($H68,Sheet3!$A$1:'Sheet3'!$K$222,MATCH("Blue",Sheet3!$A$1:$K$1,0),FALSE)&gt;0,VLOOKUP($H68,Sheet3!$A$1:'Sheet3'!$K$222,MATCH("Blue",Sheet3!$A$1:$K$1,0),FALSE)*3,IF(VLOOKUP($H68,Sheet3!$A$1:'Sheet3'!$K$222,MATCH("Purple",Sheet3!$A$1:$K$1,0),FALSE)&gt;0,VLOOKUP($H68,Sheet3!$A$1:'Sheet3'!$K$222,MATCH("Purple",Sheet3!$A$1:$K$1,0),FALSE)*4,IF(VLOOKUP($H68,Sheet3!$A$1:'Sheet3'!$K$222,MATCH("Green",Sheet3!$A$1:$K$1,0),FALSE)&gt;0,VLOOKUP($H68,Sheet3!$A$1:'Sheet3'!$K$222,MATCH("Green",Sheet3!$A$1:$K$1,0),FALSE)*2,IF(VLOOKUP($H68,Sheet3!$A$1:'Sheet3'!$K$222,MATCH("White",Sheet3!$A$1:$K$1,0),FALSE)&gt;0,VLOOKUP($H68,Sheet3!$A$1:'Sheet3'!$K$222,MATCH("White",Sheet3!$A$1:$K$1,0),FALSE),IF(VLOOKUP($H68,Sheet3!$A$1:'Sheet3'!$K$222,MATCH("Yellow",Sheet3!$A$1:$K$1,0),FALSE)&gt;0,VLOOKUP($H68,Sheet3!$A$1:'Sheet3'!$K$222,MATCH("Yellow",Sheet3!$A$1:$K$1,0),FALSE)*5,0))))),0)),0)+IFERROR(IF(VLOOKUP($I68,Sheet3!$A$1:'Sheet3'!$K$222,MATCH("Challenge",Sheet3!$A$1:'Sheet3'!$K$1,0),FALSE)&gt;=1,IFERROR(IF(VLOOKUP($I68,Sheet3!$A$1:'Sheet3'!$K$222,MATCH("Blue",Sheet3!$A$1:$K$1,0),FALSE)&gt;0,VLOOKUP($I68,Sheet3!$A$1:'Sheet3'!$K$222,MATCH("Blue",Sheet3!$A$1:$K$1,0),FALSE)*3,IF(VLOOKUP($I68,Sheet3!$A$1:'Sheet3'!$K$222,MATCH("Purple",Sheet3!$A$1:$K$1,0),FALSE)&gt;0,VLOOKUP($I68,Sheet3!$A$1:'Sheet3'!$K$222,MATCH("Purple",Sheet3!$A$1:$K$1,0),FALSE)*4,IF(VLOOKUP($I68,Sheet3!$A$1:'Sheet3'!$K$222,MATCH("Green",Sheet3!$A$1:$K$1,0),FALSE)&gt;0,VLOOKUP($I68,Sheet3!$A$1:'Sheet3'!$K$222,MATCH("Green",Sheet3!$A$1:$K$1,0),FALSE)*2,IF(VLOOKUP($I68,Sheet3!$A$1:'Sheet3'!$K$222,MATCH("White",Sheet3!$A$1:$K$1,0),FALSE)&gt;0,VLOOKUP($I68,Sheet3!$A$1:'Sheet3'!$K$222,MATCH("White",Sheet3!$A$1:$K$1,0),FALSE),IF(VLOOKUP($I68,Sheet3!$A$1:'Sheet3'!$K$222,MATCH("Yellow",Sheet3!$A$1:$K$1,0),FALSE)&gt;0,VLOOKUP($I68,Sheet3!$A$1:'Sheet3'!$K$222,MATCH("Yellow",Sheet3!$A$1:$K$1,0),FALSE)*5,0))))),0)/VLOOKUP($I68,Sheet3!$A$1:'Sheet3'!$K$222,MATCH("Challenge",Sheet3!$A$1:'Sheet3'!$K$1,0),FALSE),IFERROR(IF(VLOOKUP($I68,Sheet3!$A$1:'Sheet3'!$K$222,MATCH("Blue",Sheet3!$A$1:$K$1,0),FALSE)&gt;0,VLOOKUP($I68,Sheet3!$A$1:'Sheet3'!$K$222,MATCH("Blue",Sheet3!$A$1:$K$1,0),FALSE)*3,IF(VLOOKUP($I68,Sheet3!$A$1:'Sheet3'!$K$222,MATCH("Purple",Sheet3!$A$1:$K$1,0),FALSE)&gt;0,VLOOKUP($I68,Sheet3!$A$1:'Sheet3'!$K$222,MATCH("Purple",Sheet3!$A$1:$K$1,0),FALSE)*4,IF(VLOOKUP($I68,Sheet3!$A$1:'Sheet3'!$K$222,MATCH("Green",Sheet3!$A$1:$K$1,0),FALSE)&gt;0,VLOOKUP($I68,Sheet3!$A$1:'Sheet3'!$K$222,MATCH("Green",Sheet3!$A$1:$K$1,0),FALSE)*2,IF(VLOOKUP($I68,Sheet3!$A$1:'Sheet3'!$K$222,MATCH("White",Sheet3!$A$1:$K$1,0),FALSE)&gt;0,VLOOKUP($I68,Sheet3!$A$1:'Sheet3'!$K$222,MATCH("White",Sheet3!$A$1:$K$1,0),FALSE),IF(VLOOKUP($I68,Sheet3!$A$1:'Sheet3'!$K$222,MATCH("Yellow",Sheet3!$A$1:$K$1,0),FALSE)&gt;0,VLOOKUP($I68,Sheet3!$A$1:'Sheet3'!$K$222,MATCH("Yellow",Sheet3!$A$1:$K$1,0),FALSE)*5,0))))),0)),0)</f>
        <v>0</v>
      </c>
      <c r="AE68">
        <f>IFERROR(IF(VLOOKUP($J68,Sheet3!$A$1:'Sheet3'!$K$222,MATCH("Challenge",Sheet3!$A$1:'Sheet3'!$K$1,0),FALSE)&gt;=1,IFERROR(IF(VLOOKUP($J68,Sheet3!$A$1:'Sheet3'!$K$222,MATCH("Blue",Sheet3!$A$1:$K$1,0),FALSE)&gt;0,VLOOKUP($J68,Sheet3!$A$1:'Sheet3'!$K$222,MATCH("Blue",Sheet3!$A$1:$K$1,0),FALSE)*3,IF(VLOOKUP($J68,Sheet3!$A$1:'Sheet3'!$K$222,MATCH("Purple",Sheet3!$A$1:$K$1,0),FALSE)&gt;0,VLOOKUP($J68,Sheet3!$A$1:'Sheet3'!$K$222,MATCH("Purple",Sheet3!$A$1:$K$1,0),FALSE)*4,IF(VLOOKUP($J68,Sheet3!$A$1:'Sheet3'!$K$222,MATCH("Green",Sheet3!$A$1:$K$1,0),FALSE)&gt;0,VLOOKUP($J68,Sheet3!$A$1:'Sheet3'!$K$222,MATCH("Green",Sheet3!$A$1:$K$1,0),FALSE)*2,IF(VLOOKUP($J68,Sheet3!$A$1:'Sheet3'!$K$222,MATCH("White",Sheet3!$A$1:$K$1,0),FALSE)&gt;0,VLOOKUP($J68,Sheet3!$A$1:'Sheet3'!$K$222,MATCH("White",Sheet3!$A$1:$K$1,0),FALSE),IF(VLOOKUP($J68,Sheet3!$A$1:'Sheet3'!$K$222,MATCH("Yellow",Sheet3!$A$1:$K$1,0),FALSE)&gt;0,VLOOKUP($J68,Sheet3!$A$1:'Sheet3'!$K$222,MATCH("Yellow",Sheet3!$A$1:$K$1,0),FALSE)*5,0))))),0)/VLOOKUP($J68,Sheet3!$A$1:'Sheet3'!$K$222,MATCH("Challenge",Sheet3!$A$1:'Sheet3'!$K$1,0),FALSE),IFERROR(IF(VLOOKUP($J68,Sheet3!$A$1:'Sheet3'!$K$222,MATCH("Blue",Sheet3!$A$1:$K$1,0),FALSE)&gt;0,VLOOKUP($J68,Sheet3!$A$1:'Sheet3'!$K$222,MATCH("Blue",Sheet3!$A$1:$K$1,0),FALSE)*3,IF(VLOOKUP($J68,Sheet3!$A$1:'Sheet3'!$K$222,MATCH("Purple",Sheet3!$A$1:$K$1,0),FALSE)&gt;0,VLOOKUP($J68,Sheet3!$A$1:'Sheet3'!$K$222,MATCH("Purple",Sheet3!$A$1:$K$1,0),FALSE)*4,IF(VLOOKUP($J68,Sheet3!$A$1:'Sheet3'!$K$222,MATCH("Green",Sheet3!$A$1:$K$1,0),FALSE)&gt;0,VLOOKUP($J68,Sheet3!$A$1:'Sheet3'!$K$222,MATCH("Green",Sheet3!$A$1:$K$1,0),FALSE)*2,IF(VLOOKUP($J68,Sheet3!$A$1:'Sheet3'!$K$222,MATCH("White",Sheet3!$A$1:$K$1,0),FALSE)&gt;0,VLOOKUP($J68,Sheet3!$A$1:'Sheet3'!$K$222,MATCH("White",Sheet3!$A$1:$K$1,0),FALSE),IF(VLOOKUP($J68,Sheet3!$A$1:'Sheet3'!$K$222,MATCH("Yellow",Sheet3!$A$1:$K$1,0),FALSE)&gt;0,VLOOKUP($J68,Sheet3!$A$1:'Sheet3'!$K$222,MATCH("Yellow",Sheet3!$A$1:$K$1,0),FALSE)*5,0))))),0)),0)+IFERROR(IF(VLOOKUP($K68,Sheet3!$A$1:'Sheet3'!$K$222,MATCH("Challenge",Sheet3!$A$1:'Sheet3'!$K$1,0),FALSE)&gt;=1,IFERROR(IF(VLOOKUP($K68,Sheet3!$A$1:'Sheet3'!$K$222,MATCH("Blue",Sheet3!$A$1:$K$1,0),FALSE)&gt;0,VLOOKUP($K68,Sheet3!$A$1:'Sheet3'!$K$222,MATCH("Blue",Sheet3!$A$1:$K$1,0),FALSE)*3,IF(VLOOKUP($K68,Sheet3!$A$1:'Sheet3'!$K$222,MATCH("Purple",Sheet3!$A$1:$K$1,0),FALSE)&gt;0,VLOOKUP($K68,Sheet3!$A$1:'Sheet3'!$K$222,MATCH("Purple",Sheet3!$A$1:$K$1,0),FALSE)*4,IF(VLOOKUP($K68,Sheet3!$A$1:'Sheet3'!$K$222,MATCH("Green",Sheet3!$A$1:$K$1,0),FALSE)&gt;0,VLOOKUP($K68,Sheet3!$A$1:'Sheet3'!$K$222,MATCH("Green",Sheet3!$A$1:$K$1,0),FALSE)*2,IF(VLOOKUP($K68,Sheet3!$A$1:'Sheet3'!$K$222,MATCH("White",Sheet3!$A$1:$K$1,0),FALSE)&gt;0,VLOOKUP($K68,Sheet3!$A$1:'Sheet3'!$K$222,MATCH("White",Sheet3!$A$1:$K$1,0),FALSE),IF(VLOOKUP($K68,Sheet3!$A$1:'Sheet3'!$K$222,MATCH("Yellow",Sheet3!$A$1:$K$1,0),FALSE)&gt;0,VLOOKUP($K68,Sheet3!$A$1:'Sheet3'!$K$222,MATCH("Yellow",Sheet3!$A$1:$K$1,0),FALSE)*5,0))))),0)/VLOOKUP($K68,Sheet3!$A$1:'Sheet3'!$K$222,MATCH("Challenge",Sheet3!$A$1:'Sheet3'!$K$1,0),FALSE),IFERROR(IF(VLOOKUP($K68,Sheet3!$A$1:'Sheet3'!$K$222,MATCH("Blue",Sheet3!$A$1:$K$1,0),FALSE)&gt;0,VLOOKUP($K68,Sheet3!$A$1:'Sheet3'!$K$222,MATCH("Blue",Sheet3!$A$1:$K$1,0),FALSE)*3,IF(VLOOKUP($K68,Sheet3!$A$1:'Sheet3'!$K$222,MATCH("Purple",Sheet3!$A$1:$K$1,0),FALSE)&gt;0,VLOOKUP($K68,Sheet3!$A$1:'Sheet3'!$K$222,MATCH("Purple",Sheet3!$A$1:$K$1,0),FALSE)*4,IF(VLOOKUP($K68,Sheet3!$A$1:'Sheet3'!$K$222,MATCH("Green",Sheet3!$A$1:$K$1,0),FALSE)&gt;0,VLOOKUP($K68,Sheet3!$A$1:'Sheet3'!$K$222,MATCH("Green",Sheet3!$A$1:$K$1,0),FALSE)*2,IF(VLOOKUP($K68,Sheet3!$A$1:'Sheet3'!$K$222,MATCH("White",Sheet3!$A$1:$K$1,0),FALSE)&gt;0,VLOOKUP($K68,Sheet3!$A$1:'Sheet3'!$K$222,MATCH("White",Sheet3!$A$1:$K$1,0),FALSE),IF(VLOOKUP($K68,Sheet3!$A$1:'Sheet3'!$K$222,MATCH("Yellow",Sheet3!$A$1:$K$1,0),FALSE)&gt;0,VLOOKUP($K68,Sheet3!$A$1:'Sheet3'!$K$222,MATCH("Yellow",Sheet3!$A$1:$K$1,0),FALSE)*5,0))))),0)),0)</f>
        <v>0</v>
      </c>
      <c r="AF68">
        <f>IFERROR(IF(VLOOKUP($L68,Sheet3!$A$1:'Sheet3'!$K$222,MATCH("Challenge",Sheet3!$A$1:'Sheet3'!$K$1,0),FALSE)&gt;=1,IFERROR(IF(VLOOKUP($L68,Sheet3!$A$1:'Sheet3'!$K$222,MATCH("Blue",Sheet3!$A$1:$K$1,0),FALSE)&gt;0,VLOOKUP($L68,Sheet3!$A$1:'Sheet3'!$K$222,MATCH("Blue",Sheet3!$A$1:$K$1,0),FALSE)*3,IF(VLOOKUP($L68,Sheet3!$A$1:'Sheet3'!$K$222,MATCH("Purple",Sheet3!$A$1:$K$1,0),FALSE)&gt;0,VLOOKUP($L68,Sheet3!$A$1:'Sheet3'!$K$222,MATCH("Purple",Sheet3!$A$1:$K$1,0),FALSE)*4,IF(VLOOKUP($L68,Sheet3!$A$1:'Sheet3'!$K$222,MATCH("Green",Sheet3!$A$1:$K$1,0),FALSE)&gt;0,VLOOKUP($L68,Sheet3!$A$1:'Sheet3'!$K$222,MATCH("Green",Sheet3!$A$1:$K$1,0),FALSE)*2,IF(VLOOKUP($L68,Sheet3!$A$1:'Sheet3'!$K$222,MATCH("White",Sheet3!$A$1:$K$1,0),FALSE)&gt;0,VLOOKUP($L68,Sheet3!$A$1:'Sheet3'!$K$222,MATCH("White",Sheet3!$A$1:$K$1,0),FALSE),IF(VLOOKUP($L68,Sheet3!$A$1:'Sheet3'!$K$222,MATCH("Yellow",Sheet3!$A$1:$K$1,0),FALSE)&gt;0,VLOOKUP($L68,Sheet3!$A$1:'Sheet3'!$K$222,MATCH("Yellow",Sheet3!$A$1:$K$1,0),FALSE)*5,0))))),0)/VLOOKUP($L68,Sheet3!$A$1:'Sheet3'!$K$222,MATCH("Challenge",Sheet3!$A$1:'Sheet3'!$K$1,0),FALSE),IFERROR(IF(VLOOKUP($L68,Sheet3!$A$1:'Sheet3'!$K$222,MATCH("Blue",Sheet3!$A$1:$K$1,0),FALSE)&gt;0,VLOOKUP($L68,Sheet3!$A$1:'Sheet3'!$K$222,MATCH("Blue",Sheet3!$A$1:$K$1,0),FALSE)*3,IF(VLOOKUP($L68,Sheet3!$A$1:'Sheet3'!$K$222,MATCH("Purple",Sheet3!$A$1:$K$1,0),FALSE)&gt;0,VLOOKUP($L68,Sheet3!$A$1:'Sheet3'!$K$222,MATCH("Purple",Sheet3!$A$1:$K$1,0),FALSE)*4,IF(VLOOKUP($L68,Sheet3!$A$1:'Sheet3'!$K$222,MATCH("Green",Sheet3!$A$1:$K$1,0),FALSE)&gt;0,VLOOKUP($L68,Sheet3!$A$1:'Sheet3'!$K$222,MATCH("Green",Sheet3!$A$1:$K$1,0),FALSE)*2,IF(VLOOKUP($L68,Sheet3!$A$1:'Sheet3'!$K$222,MATCH("White",Sheet3!$A$1:$K$1,0),FALSE)&gt;0,VLOOKUP($L68,Sheet3!$A$1:'Sheet3'!$K$222,MATCH("White",Sheet3!$A$1:$K$1,0),FALSE),IF(VLOOKUP($L68,Sheet3!$A$1:'Sheet3'!$K$222,MATCH("Yellow",Sheet3!$A$1:$K$1,0),FALSE)&gt;0,VLOOKUP($L68,Sheet3!$A$1:'Sheet3'!$K$222,MATCH("Yellow",Sheet3!$A$1:$K$1,0),FALSE)*5,0))))),0)),0)+IFERROR(IF(VLOOKUP($M68,Sheet3!$A$1:'Sheet3'!$K$222,MATCH("Challenge",Sheet3!$A$1:'Sheet3'!$K$1,0),FALSE)&gt;=1,IFERROR(IF(VLOOKUP($M68,Sheet3!$A$1:'Sheet3'!$K$222,MATCH("Blue",Sheet3!$A$1:$K$1,0),FALSE)&gt;0,VLOOKUP($M68,Sheet3!$A$1:'Sheet3'!$K$222,MATCH("Blue",Sheet3!$A$1:$K$1,0),FALSE)*3,IF(VLOOKUP($M68,Sheet3!$A$1:'Sheet3'!$K$222,MATCH("Purple",Sheet3!$A$1:$K$1,0),FALSE)&gt;0,VLOOKUP($M68,Sheet3!$A$1:'Sheet3'!$K$222,MATCH("Purple",Sheet3!$A$1:$K$1,0),FALSE)*4,IF(VLOOKUP($M68,Sheet3!$A$1:'Sheet3'!$K$222,MATCH("Green",Sheet3!$A$1:$K$1,0),FALSE)&gt;0,VLOOKUP($M68,Sheet3!$A$1:'Sheet3'!$K$222,MATCH("Green",Sheet3!$A$1:$K$1,0),FALSE)*2,IF(VLOOKUP($M68,Sheet3!$A$1:'Sheet3'!$K$222,MATCH("White",Sheet3!$A$1:$K$1,0),FALSE)&gt;0,VLOOKUP($M68,Sheet3!$A$1:'Sheet3'!$K$222,MATCH("White",Sheet3!$A$1:$K$1,0),FALSE),IF(VLOOKUP($M68,Sheet3!$A$1:'Sheet3'!$K$222,MATCH("Yellow",Sheet3!$A$1:$K$1,0),FALSE)&gt;0,VLOOKUP($M68,Sheet3!$A$1:'Sheet3'!$K$222,MATCH("Yellow",Sheet3!$A$1:$K$1,0),FALSE)*5,0))))),0)/VLOOKUP($M68,Sheet3!$A$1:'Sheet3'!$K$222,MATCH("Challenge",Sheet3!$A$1:'Sheet3'!$K$1,0),FALSE),IFERROR(IF(VLOOKUP($M68,Sheet3!$A$1:'Sheet3'!$K$222,MATCH("Blue",Sheet3!$A$1:$K$1,0),FALSE)&gt;0,VLOOKUP($M68,Sheet3!$A$1:'Sheet3'!$K$222,MATCH("Blue",Sheet3!$A$1:$K$1,0),FALSE)*3,IF(VLOOKUP($M68,Sheet3!$A$1:'Sheet3'!$K$222,MATCH("Purple",Sheet3!$A$1:$K$1,0),FALSE)&gt;0,VLOOKUP($M68,Sheet3!$A$1:'Sheet3'!$K$222,MATCH("Purple",Sheet3!$A$1:$K$1,0),FALSE)*4,IF(VLOOKUP($M68,Sheet3!$A$1:'Sheet3'!$K$222,MATCH("Green",Sheet3!$A$1:$K$1,0),FALSE)&gt;0,VLOOKUP($M68,Sheet3!$A$1:'Sheet3'!$K$222,MATCH("Green",Sheet3!$A$1:$K$1,0),FALSE)*2,IF(VLOOKUP($M68,Sheet3!$A$1:'Sheet3'!$K$222,MATCH("White",Sheet3!$A$1:$K$1,0),FALSE)&gt;0,VLOOKUP($M68,Sheet3!$A$1:'Sheet3'!$K$222,MATCH("White",Sheet3!$A$1:$K$1,0),FALSE),IF(VLOOKUP($M68,Sheet3!$A$1:'Sheet3'!$K$222,MATCH("Yellow",Sheet3!$A$1:$K$1,0),FALSE)&gt;0,VLOOKUP($M68,Sheet3!$A$1:'Sheet3'!$K$222,MATCH("Yellow",Sheet3!$A$1:$K$1,0),FALSE)*5,0))))),0)),0)</f>
        <v>0</v>
      </c>
      <c r="AG68">
        <f>IFERROR(IF(VLOOKUP($N68,Sheet3!$A$1:'Sheet3'!$K$222,MATCH("Challenge",Sheet3!$A$1:'Sheet3'!$K$1,0),FALSE)&gt;=1,IFERROR(IF(VLOOKUP($N68,Sheet3!$A$1:'Sheet3'!$K$222,MATCH("Blue",Sheet3!$A$1:$K$1,0),FALSE)&gt;0,VLOOKUP($N68,Sheet3!$A$1:'Sheet3'!$K$222,MATCH("Blue",Sheet3!$A$1:$K$1,0),FALSE)*3,IF(VLOOKUP($N68,Sheet3!$A$1:'Sheet3'!$K$222,MATCH("Purple",Sheet3!$A$1:$K$1,0),FALSE)&gt;0,VLOOKUP($N68,Sheet3!$A$1:'Sheet3'!$K$222,MATCH("Purple",Sheet3!$A$1:$K$1,0),FALSE)*4,IF(VLOOKUP($N68,Sheet3!$A$1:'Sheet3'!$K$222,MATCH("Green",Sheet3!$A$1:$K$1,0),FALSE)&gt;0,VLOOKUP($N68,Sheet3!$A$1:'Sheet3'!$K$222,MATCH("Green",Sheet3!$A$1:$K$1,0),FALSE)*2,IF(VLOOKUP($N68,Sheet3!$A$1:'Sheet3'!$K$222,MATCH("White",Sheet3!$A$1:$K$1,0),FALSE)&gt;0,VLOOKUP($N68,Sheet3!$A$1:'Sheet3'!$K$222,MATCH("White",Sheet3!$A$1:$K$1,0),FALSE),IF(VLOOKUP($N68,Sheet3!$A$1:'Sheet3'!$K$222,MATCH("Yellow",Sheet3!$A$1:$K$1,0),FALSE)&gt;0,VLOOKUP($N68,Sheet3!$A$1:'Sheet3'!$K$222,MATCH("Yellow",Sheet3!$A$1:$K$1,0),FALSE)*5,0))))),0)/VLOOKUP($N68,Sheet3!$A$1:'Sheet3'!$K$222,MATCH("Challenge",Sheet3!$A$1:'Sheet3'!$K$1,0),FALSE),IFERROR(IF(VLOOKUP($N68,Sheet3!$A$1:'Sheet3'!$K$222,MATCH("Blue",Sheet3!$A$1:$K$1,0),FALSE)&gt;0,VLOOKUP($N68,Sheet3!$A$1:'Sheet3'!$K$222,MATCH("Blue",Sheet3!$A$1:$K$1,0),FALSE)*3,IF(VLOOKUP($N68,Sheet3!$A$1:'Sheet3'!$K$222,MATCH("Purple",Sheet3!$A$1:$K$1,0),FALSE)&gt;0,VLOOKUP($N68,Sheet3!$A$1:'Sheet3'!$K$222,MATCH("Purple",Sheet3!$A$1:$K$1,0),FALSE)*4,IF(VLOOKUP($N68,Sheet3!$A$1:'Sheet3'!$K$222,MATCH("Green",Sheet3!$A$1:$K$1,0),FALSE)&gt;0,VLOOKUP($N68,Sheet3!$A$1:'Sheet3'!$K$222,MATCH("Green",Sheet3!$A$1:$K$1,0),FALSE)*2,IF(VLOOKUP($N68,Sheet3!$A$1:'Sheet3'!$K$222,MATCH("White",Sheet3!$A$1:$K$1,0),FALSE)&gt;0,VLOOKUP($N68,Sheet3!$A$1:'Sheet3'!$K$222,MATCH("White",Sheet3!$A$1:$K$1,0),FALSE),IF(VLOOKUP($N68,Sheet3!$A$1:'Sheet3'!$K$222,MATCH("Yellow",Sheet3!$A$1:$K$1,0),FALSE)&gt;0,VLOOKUP($N68,Sheet3!$A$1:'Sheet3'!$K$222,MATCH("Yellow",Sheet3!$A$1:$K$1,0),FALSE)*5,0))))),0)),0)+IFERROR(IF(VLOOKUP($O68,Sheet3!$A$1:'Sheet3'!$K$222,MATCH("Challenge",Sheet3!$A$1:'Sheet3'!$K$1,0),FALSE)&gt;=1,IFERROR(IF(VLOOKUP($O68,Sheet3!$A$1:'Sheet3'!$K$222,MATCH("Blue",Sheet3!$A$1:$K$1,0),FALSE)&gt;0,VLOOKUP($O68,Sheet3!$A$1:'Sheet3'!$K$222,MATCH("Blue",Sheet3!$A$1:$K$1,0),FALSE)*3,IF(VLOOKUP($O68,Sheet3!$A$1:'Sheet3'!$K$222,MATCH("Purple",Sheet3!$A$1:$K$1,0),FALSE)&gt;0,VLOOKUP($O68,Sheet3!$A$1:'Sheet3'!$K$222,MATCH("Purple",Sheet3!$A$1:$K$1,0),FALSE)*4,IF(VLOOKUP($O68,Sheet3!$A$1:'Sheet3'!$K$222,MATCH("Green",Sheet3!$A$1:$K$1,0),FALSE)&gt;0,VLOOKUP($O68,Sheet3!$A$1:'Sheet3'!$K$222,MATCH("Green",Sheet3!$A$1:$K$1,0),FALSE)*2,IF(VLOOKUP($O68,Sheet3!$A$1:'Sheet3'!$K$222,MATCH("White",Sheet3!$A$1:$K$1,0),FALSE)&gt;0,VLOOKUP($O68,Sheet3!$A$1:'Sheet3'!$K$222,MATCH("White",Sheet3!$A$1:$K$1,0),FALSE),IF(VLOOKUP($O68,Sheet3!$A$1:'Sheet3'!$K$222,MATCH("Yellow",Sheet3!$A$1:$K$1,0),FALSE)&gt;0,VLOOKUP($O68,Sheet3!$A$1:'Sheet3'!$K$222,MATCH("Yellow",Sheet3!$A$1:$K$1,0),FALSE)*5,0))))),0)/VLOOKUP($O68,Sheet3!$A$1:'Sheet3'!$K$222,MATCH("Challenge",Sheet3!$A$1:'Sheet3'!$K$1,0),FALSE),IFERROR(IF(VLOOKUP($O68,Sheet3!$A$1:'Sheet3'!$K$222,MATCH("Blue",Sheet3!$A$1:$K$1,0),FALSE)&gt;0,VLOOKUP($O68,Sheet3!$A$1:'Sheet3'!$K$222,MATCH("Blue",Sheet3!$A$1:$K$1,0),FALSE)*3,IF(VLOOKUP($O68,Sheet3!$A$1:'Sheet3'!$K$222,MATCH("Purple",Sheet3!$A$1:$K$1,0),FALSE)&gt;0,VLOOKUP($O68,Sheet3!$A$1:'Sheet3'!$K$222,MATCH("Purple",Sheet3!$A$1:$K$1,0),FALSE)*4,IF(VLOOKUP($O68,Sheet3!$A$1:'Sheet3'!$K$222,MATCH("Green",Sheet3!$A$1:$K$1,0),FALSE)&gt;0,VLOOKUP($O68,Sheet3!$A$1:'Sheet3'!$K$222,MATCH("Green",Sheet3!$A$1:$K$1,0),FALSE)*2,IF(VLOOKUP($O68,Sheet3!$A$1:'Sheet3'!$K$222,MATCH("White",Sheet3!$A$1:$K$1,0),FALSE)&gt;0,VLOOKUP($O68,Sheet3!$A$1:'Sheet3'!$K$222,MATCH("White",Sheet3!$A$1:$K$1,0),FALSE),IF(VLOOKUP($O68,Sheet3!$A$1:'Sheet3'!$K$222,MATCH("Yellow",Sheet3!$A$1:$K$1,0),FALSE)&gt;0,VLOOKUP($O68,Sheet3!$A$1:'Sheet3'!$K$222,MATCH("Yellow",Sheet3!$A$1:$K$1,0),FALSE)*5,0))))),0)),0)</f>
        <v>0</v>
      </c>
      <c r="AH68">
        <f>VLOOKUP($D68,Sheet3!$A$1:'Sheet3'!$K$222,4,FALSE)</f>
        <v>0</v>
      </c>
      <c r="AI68">
        <f>VLOOKUP($D68,Sheet3!$A$1:'Sheet3'!$K$222,5,FALSE)</f>
        <v>0</v>
      </c>
    </row>
    <row r="69" spans="1:35" x14ac:dyDescent="0.25">
      <c r="A69" t="s">
        <v>100</v>
      </c>
      <c r="B69">
        <f>INDEX('Ingredients(Full)'!$A$1:$AA$180,MATCH(Score!$A69,'Ingredients(Full)'!$A$1:$A$180,0),MATCH(Score!B$1,'Ingredients(Full)'!$A$1:$AA$1,0))</f>
        <v>2</v>
      </c>
      <c r="C69">
        <f t="shared" si="2"/>
        <v>4</v>
      </c>
      <c r="D69" t="str">
        <f>IF(D$1&lt;=$B69,INDEX('Ingredients(Full)'!$A$1:$AA$180,MATCH(Score!$A69,'Ingredients(Full)'!$A$1:$A$180,0),MATCH(Score!D$1,'Ingredients(Full)'!$A$1:$AA$1,0)),"")</f>
        <v>Mk 3 BAW Armor Mod</v>
      </c>
      <c r="E69" t="str">
        <f>IF(E$1&lt;=$B69,INDEX('Ingredients(Full)'!$A$1:$AA$140,MATCH(Score!$A69,'Ingredients(Full)'!$A$1:$A$140,0),MATCH(Score!E$1,'Ingredients(Full)'!$A$1:$AA$1,0)),"")</f>
        <v>Mk 2 Fabritech Data Pad</v>
      </c>
      <c r="F69" t="str">
        <f>IF(F$1&lt;=$B69,INDEX('Ingredients(Full)'!$A$1:$AA$140,MATCH(Score!$A69,'Ingredients(Full)'!$A$1:$A$140,0),MATCH(Score!F$1,'Ingredients(Full)'!$A$1:$AA$1,0)),"")</f>
        <v/>
      </c>
      <c r="G69" t="str">
        <f>IF(G$1&lt;=$B69,INDEX('Ingredients(Full)'!$A$1:$AA$140,MATCH(Score!$A69,'Ingredients(Full)'!$A$1:$A$140,0),MATCH(Score!G$1,'Ingredients(Full)'!$A$1:$AA$1,0)),"")</f>
        <v/>
      </c>
      <c r="H69" t="str">
        <f>IF(H$1&lt;=$B69,INDEX('Ingredients(Full)'!$A$1:$AA$140,MATCH(Score!$A69,'Ingredients(Full)'!$A$1:$A$140,0),MATCH(Score!H$1,'Ingredients(Full)'!$A$1:$AA$1,0)),"")</f>
        <v/>
      </c>
      <c r="I69" t="str">
        <f>IF(I$1&lt;=$B69,INDEX('Ingredients(Full)'!$A$1:$AA$140,MATCH(Score!$A69,'Ingredients(Full)'!$A$1:$A$140,0),MATCH(Score!I$1,'Ingredients(Full)'!$A$1:$AA$1,0)),"")</f>
        <v/>
      </c>
      <c r="J69" t="str">
        <f>IF(J$1&lt;=$B69,INDEX('Ingredients(Full)'!$A$1:$AA$140,MATCH(Score!$A69,'Ingredients(Full)'!$A$1:$A$140,0),MATCH(Score!J$1,'Ingredients(Full)'!$A$1:$AA$1,0)),"")</f>
        <v/>
      </c>
      <c r="K69" t="str">
        <f>IF(K$1&lt;=$B69,INDEX('Ingredients(Full)'!$A$1:$AA$140,MATCH(Score!$A69,'Ingredients(Full)'!$A$1:$A$140,0),MATCH(Score!K$1,'Ingredients(Full)'!$A$1:$AA$1,0)),"")</f>
        <v/>
      </c>
      <c r="L69" t="str">
        <f>IF(L$1&lt;=$B69,INDEX('Ingredients(Full)'!$A$1:$AA$140,MATCH(Score!$A69,'Ingredients(Full)'!$A$1:$A$140,0),MATCH(Score!L$1,'Ingredients(Full)'!$A$1:$AA$1,0)),"")</f>
        <v/>
      </c>
      <c r="M69" t="str">
        <f>IF(M$1&lt;=$B69,INDEX('Ingredients(Full)'!$A$1:$AA$140,MATCH(Score!$A69,'Ingredients(Full)'!$A$1:$A$140,0),MATCH(Score!M$1,'Ingredients(Full)'!$A$1:$AA$1,0)),"")</f>
        <v/>
      </c>
      <c r="N69" t="str">
        <f>IF(N$1&lt;=$B69,INDEX('Ingredients(Full)'!$A$1:$AA$140,MATCH(Score!$A69,'Ingredients(Full)'!$A$1:$A$140,0),MATCH(Score!N$1,'Ingredients(Full)'!$A$1:$AA$1,0)),"")</f>
        <v/>
      </c>
      <c r="O69" t="str">
        <f>IF(O$1&lt;=$B69,INDEX('Ingredients(Full)'!$A$1:$AA$140,MATCH(Score!$A69,'Ingredients(Full)'!$A$1:$A$140,0),MATCH(Score!O$1,'Ingredients(Full)'!$A$1:$AA$1,0)),"")</f>
        <v/>
      </c>
      <c r="P69">
        <f>IF(VALUE(RIGHT(P$1,LEN(P$1)-1))&lt;=$B69,INDEX('Ingredients(Full)'!$A$1:$AA$140,MATCH(Score!$A69,'Ingredients(Full)'!$A$1:$A$140,0),MATCH(Score!P$1,'Ingredients(Full)'!$A$1:$AA$1,0)),"")</f>
        <v>1</v>
      </c>
      <c r="Q69">
        <f>IF(VALUE(RIGHT(Q$1,LEN(Q$1)-1))&lt;=$B69,INDEX('Ingredients(Full)'!$A$1:$AA$140,MATCH(Score!$A69,'Ingredients(Full)'!$A$1:$A$140,0),MATCH(Score!Q$1,'Ingredients(Full)'!$A$1:$AA$1,0)),"")</f>
        <v>1</v>
      </c>
      <c r="R69" t="str">
        <f>IF(VALUE(RIGHT(R$1,LEN(R$1)-1))&lt;=$B69,INDEX('Ingredients(Full)'!$A$1:$AA$140,MATCH(Score!$A69,'Ingredients(Full)'!$A$1:$A$140,0),MATCH(Score!R$1,'Ingredients(Full)'!$A$1:$AA$1,0)),"")</f>
        <v/>
      </c>
      <c r="S69" t="str">
        <f>IF(VALUE(RIGHT(S$1,LEN(S$1)-1))&lt;=$B69,INDEX('Ingredients(Full)'!$A$1:$AA$140,MATCH(Score!$A69,'Ingredients(Full)'!$A$1:$A$140,0),MATCH(Score!S$1,'Ingredients(Full)'!$A$1:$AA$1,0)),"")</f>
        <v/>
      </c>
      <c r="T69" t="str">
        <f>IF(VALUE(RIGHT(T$1,LEN(T$1)-1))&lt;=$B69,INDEX('Ingredients(Full)'!$A$1:$AA$140,MATCH(Score!$A69,'Ingredients(Full)'!$A$1:$A$140,0),MATCH(Score!T$1,'Ingredients(Full)'!$A$1:$AA$1,0)),"")</f>
        <v/>
      </c>
      <c r="U69" t="str">
        <f>IF(VALUE(RIGHT(U$1,LEN(U$1)-1))&lt;=$B69,INDEX('Ingredients(Full)'!$A$1:$AA$140,MATCH(Score!$A69,'Ingredients(Full)'!$A$1:$A$140,0),MATCH(Score!U$1,'Ingredients(Full)'!$A$1:$AA$1,0)),"")</f>
        <v/>
      </c>
      <c r="V69" t="str">
        <f>IF(VALUE(RIGHT(V$1,LEN(V$1)-1))&lt;=$B69,INDEX('Ingredients(Full)'!$A$1:$AA$140,MATCH(Score!$A69,'Ingredients(Full)'!$A$1:$A$140,0),MATCH(Score!V$1,'Ingredients(Full)'!$A$1:$AA$1,0)),"")</f>
        <v/>
      </c>
      <c r="W69" t="str">
        <f>IF(VALUE(RIGHT(W$1,LEN(W$1)-1))&lt;=$B69,INDEX('Ingredients(Full)'!$A$1:$AA$140,MATCH(Score!$A69,'Ingredients(Full)'!$A$1:$A$140,0),MATCH(Score!W$1,'Ingredients(Full)'!$A$1:$AA$1,0)),"")</f>
        <v/>
      </c>
      <c r="X69" t="str">
        <f>IF(VALUE(RIGHT(X$1,LEN(X$1)-1))&lt;=$B69,INDEX('Ingredients(Full)'!$A$1:$AA$140,MATCH(Score!$A69,'Ingredients(Full)'!$A$1:$A$140,0),MATCH(Score!X$1,'Ingredients(Full)'!$A$1:$AA$1,0)),"")</f>
        <v/>
      </c>
      <c r="Y69" t="str">
        <f>IF(VALUE(RIGHT(Y$1,LEN(Y$1)-1))&lt;=$B69,INDEX('Ingredients(Full)'!$A$1:$AA$140,MATCH(Score!$A69,'Ingredients(Full)'!$A$1:$A$140,0),MATCH(Score!Y$1,'Ingredients(Full)'!$A$1:$AA$1,0)),"")</f>
        <v/>
      </c>
      <c r="Z69" t="str">
        <f>IF(VALUE(RIGHT(Z$1,LEN(Z$1)-1))&lt;=$B69,INDEX('Ingredients(Full)'!$A$1:$AA$140,MATCH(Score!$A69,'Ingredients(Full)'!$A$1:$A$140,0),MATCH(Score!Z$1,'Ingredients(Full)'!$A$1:$AA$1,0)),"")</f>
        <v/>
      </c>
      <c r="AA69" t="str">
        <f>IF(VALUE(RIGHT(AA$1,LEN(AA$1)-1))&lt;=$B69,INDEX('Ingredients(Full)'!$A$1:$AA$140,MATCH(Score!$A69,'Ingredients(Full)'!$A$1:$A$140,0),MATCH(Score!AA$1,'Ingredients(Full)'!$A$1:$AA$1,0)),"")</f>
        <v/>
      </c>
      <c r="AB69">
        <f>IFERROR(IF(VLOOKUP($D69,Sheet3!$A$1:'Sheet3'!$K$222,MATCH("Challenge",Sheet3!$A$1:'Sheet3'!$K$1,0),FALSE)&gt;=1,IFERROR(IF(VLOOKUP($D69,Sheet3!$A$1:'Sheet3'!$K$222,MATCH("Blue",Sheet3!$A$1:$K$1,0),FALSE)&gt;0,VLOOKUP($D69,Sheet3!$A$1:'Sheet3'!$K$222,MATCH("Blue",Sheet3!$A$1:$K$1,0),FALSE)*3,IF(VLOOKUP($D69,Sheet3!$A$1:'Sheet3'!$K$222,MATCH("Purple",Sheet3!$A$1:$K$1,0),FALSE)&gt;0,VLOOKUP($D69,Sheet3!$A$1:'Sheet3'!$K$222,MATCH("Purple",Sheet3!$A$1:$K$1,0),FALSE)*4,IF(VLOOKUP($D69,Sheet3!$A$1:'Sheet3'!$K$222,MATCH("Green",Sheet3!$A$1:$K$1,0),FALSE)&gt;0,VLOOKUP($D69,Sheet3!$A$1:'Sheet3'!$K$222,MATCH("Green",Sheet3!$A$1:$K$1,0),FALSE)*2,IF(VLOOKUP($D69,Sheet3!$A$1:'Sheet3'!$K$222,MATCH("White",Sheet3!$A$1:$K$1,0),FALSE)&gt;0,VLOOKUP($D69,Sheet3!$A$1:'Sheet3'!$K$222,MATCH("White",Sheet3!$A$1:$K$1,0),FALSE),IF(VLOOKUP($D69,Sheet3!$A$1:'Sheet3'!$K$222,MATCH("Yellow",Sheet3!$A$1:$K$1,0),FALSE)&gt;0,VLOOKUP($D69,Sheet3!$A$1:'Sheet3'!$K$222,MATCH("Yellow",Sheet3!$A$1:$K$1,0),FALSE)*2.5,0))))),0)/VLOOKUP($D69,Sheet3!$A$1:'Sheet3'!$K$222,MATCH("Challenge",Sheet3!$A$1:'Sheet3'!$K$1,0),FALSE),IFERROR(IF(VLOOKUP($D69,Sheet3!$A$1:'Sheet3'!$K$222,MATCH("Blue",Sheet3!$A$1:$K$1,0),FALSE)&gt;0,VLOOKUP($D69,Sheet3!$A$1:'Sheet3'!$K$222,MATCH("Blue",Sheet3!$A$1:$K$1,0),FALSE)*3,IF(VLOOKUP($D69,Sheet3!$A$1:'Sheet3'!$K$222,MATCH("Purple",Sheet3!$A$1:$K$1,0),FALSE)&gt;0,VLOOKUP($D69,Sheet3!$A$1:'Sheet3'!$K$222,MATCH("Purple",Sheet3!$A$1:$K$1,0),FALSE)*4,IF(VLOOKUP($D69,Sheet3!$A$1:'Sheet3'!$K$222,MATCH("Green",Sheet3!$A$1:$K$1,0),FALSE)&gt;0,VLOOKUP($D69,Sheet3!$A$1:'Sheet3'!$K$222,MATCH("Green",Sheet3!$A$1:$K$1,0),FALSE)*2,IF(VLOOKUP($D69,Sheet3!$A$1:'Sheet3'!$K$222,MATCH("White",Sheet3!$A$1:$K$1,0),FALSE)&gt;0,VLOOKUP($D69,Sheet3!$A$1:'Sheet3'!$K$222,MATCH("White",Sheet3!$A$1:$K$1,0),FALSE),IF(VLOOKUP($D69,Sheet3!$A$1:'Sheet3'!$K$222,MATCH("Yellow",Sheet3!$A$1:$K$1,0),FALSE)&gt;0,VLOOKUP($D69,Sheet3!$A$1:'Sheet3'!$K$222,MATCH("Yellow",Sheet3!$A$1:$K$1,0),FALSE)*2.5,0))))),0)),0)+IFERROR(IF(VLOOKUP($E69,Sheet3!$A$1:'Sheet3'!$K$222,MATCH("Challenge",Sheet3!$A$1:'Sheet3'!$K$1,0),FALSE)&gt;=1,IFERROR(IF(VLOOKUP($E69,Sheet3!$A$1:'Sheet3'!$K$222,MATCH("Blue",Sheet3!$A$1:$K$1,0),FALSE)&gt;0,VLOOKUP($E69,Sheet3!$A$1:'Sheet3'!$K$222,MATCH("Blue",Sheet3!$A$1:$K$1,0),FALSE)*3,IF(VLOOKUP($E69,Sheet3!$A$1:'Sheet3'!$K$222,MATCH("Purple",Sheet3!$A$1:$K$1,0),FALSE)&gt;0,VLOOKUP($E69,Sheet3!$A$1:'Sheet3'!$K$222,MATCH("Purple",Sheet3!$A$1:$K$1,0),FALSE)*4,IF(VLOOKUP($E69,Sheet3!$A$1:'Sheet3'!$K$222,MATCH("Green",Sheet3!$A$1:$K$1,0),FALSE)&gt;0,VLOOKUP($E69,Sheet3!$A$1:'Sheet3'!$K$222,MATCH("Green",Sheet3!$A$1:$K$1,0),FALSE)*2,IF(VLOOKUP($E69,Sheet3!$A$1:'Sheet3'!$K$222,MATCH("White",Sheet3!$A$1:$K$1,0),FALSE)&gt;0,VLOOKUP($E69,Sheet3!$A$1:'Sheet3'!$K$222,MATCH("White",Sheet3!$A$1:$K$1,0),FALSE),IF(VLOOKUP($E69,Sheet3!$A$1:'Sheet3'!$K$222,MATCH("Yellow",Sheet3!$A$1:$K$1,0),FALSE)&gt;0,VLOOKUP($E69,Sheet3!$A$1:'Sheet3'!$K$222,MATCH("Yellow",Sheet3!$A$1:$K$1,0),FALSE)*2.5,0))))),0)/VLOOKUP($E69,Sheet3!$A$1:'Sheet3'!$K$222,MATCH("Challenge",Sheet3!$A$1:'Sheet3'!$K$1,0),FALSE),IFERROR(IF(VLOOKUP($E69,Sheet3!$A$1:'Sheet3'!$K$222,MATCH("Blue",Sheet3!$A$1:$K$1,0),FALSE)&gt;0,VLOOKUP($E69,Sheet3!$A$1:'Sheet3'!$K$222,MATCH("Blue",Sheet3!$A$1:$K$1,0),FALSE)*3,IF(VLOOKUP($E69,Sheet3!$A$1:'Sheet3'!$K$222,MATCH("Purple",Sheet3!$A$1:$K$1,0),FALSE)&gt;0,VLOOKUP($E69,Sheet3!$A$1:'Sheet3'!$K$222,MATCH("Purple",Sheet3!$A$1:$K$1,0),FALSE)*4,IF(VLOOKUP($E69,Sheet3!$A$1:'Sheet3'!$K$222,MATCH("Green",Sheet3!$A$1:$K$1,0),FALSE)&gt;0,VLOOKUP($E69,Sheet3!$A$1:'Sheet3'!$K$222,MATCH("Green",Sheet3!$A$1:$K$1,0),FALSE)*2,IF(VLOOKUP($E69,Sheet3!$A$1:'Sheet3'!$K$222,MATCH("White",Sheet3!$A$1:$K$1,0),FALSE)&gt;0,VLOOKUP($E69,Sheet3!$A$1:'Sheet3'!$K$222,MATCH("White",Sheet3!$A$1:$K$1,0),FALSE),IF(VLOOKUP($E69,Sheet3!$A$1:'Sheet3'!$K$222,MATCH("Yellow",Sheet3!$A$1:$K$1,0),FALSE)&gt;0,VLOOKUP($E69,Sheet3!$A$1:'Sheet3'!$K$222,MATCH("Yellow",Sheet3!$A$1:$K$1,0),FALSE)*2.5,0))))),0)),0)</f>
        <v>4</v>
      </c>
      <c r="AC69">
        <f>IFERROR(IF(VLOOKUP($F69,Sheet3!$A$1:'Sheet3'!$K$222,MATCH("Challenge",Sheet3!$A$1:'Sheet3'!$K$1,0),FALSE)&gt;=1,IFERROR(IF(VLOOKUP($F69,Sheet3!$A$1:'Sheet3'!$K$222,MATCH("Blue",Sheet3!$A$1:$K$1,0),FALSE)&gt;0,VLOOKUP($F69,Sheet3!$A$1:'Sheet3'!$K$222,MATCH("Blue",Sheet3!$A$1:$K$1,0),FALSE)*3,IF(VLOOKUP($F69,Sheet3!$A$1:'Sheet3'!$K$222,MATCH("Purple",Sheet3!$A$1:$K$1,0),FALSE)&gt;0,VLOOKUP($F69,Sheet3!$A$1:'Sheet3'!$K$222,MATCH("Purple",Sheet3!$A$1:$K$1,0),FALSE)*4,IF(VLOOKUP($F69,Sheet3!$A$1:'Sheet3'!$K$222,MATCH("Green",Sheet3!$A$1:$K$1,0),FALSE)&gt;0,VLOOKUP($F69,Sheet3!$A$1:'Sheet3'!$K$222,MATCH("Green",Sheet3!$A$1:$K$1,0),FALSE)*2,IF(VLOOKUP($F69,Sheet3!$A$1:'Sheet3'!$K$222,MATCH("White",Sheet3!$A$1:$K$1,0),FALSE)&gt;0,VLOOKUP($F69,Sheet3!$A$1:'Sheet3'!$K$222,MATCH("White",Sheet3!$A$1:$K$1,0),FALSE),IF(VLOOKUP($F69,Sheet3!$A$1:'Sheet3'!$K$222,MATCH("Yellow",Sheet3!$A$1:$K$1,0),FALSE)&gt;0,VLOOKUP($F69,Sheet3!$A$1:'Sheet3'!$K$222,MATCH("Yellow",Sheet3!$A$1:$K$1,0),FALSE)*5,0))))),0)/VLOOKUP($F69,Sheet3!$A$1:'Sheet3'!$K$222,MATCH("Challenge",Sheet3!$A$1:'Sheet3'!$K$1,0),FALSE),IFERROR(IF(VLOOKUP($F69,Sheet3!$A$1:'Sheet3'!$K$222,MATCH("Blue",Sheet3!$A$1:$K$1,0),FALSE)&gt;0,VLOOKUP($F69,Sheet3!$A$1:'Sheet3'!$K$222,MATCH("Blue",Sheet3!$A$1:$K$1,0),FALSE)*3,IF(VLOOKUP($F69,Sheet3!$A$1:'Sheet3'!$K$222,MATCH("Purple",Sheet3!$A$1:$K$1,0),FALSE)&gt;0,VLOOKUP($F69,Sheet3!$A$1:'Sheet3'!$K$222,MATCH("Purple",Sheet3!$A$1:$K$1,0),FALSE)*4,IF(VLOOKUP($F69,Sheet3!$A$1:'Sheet3'!$K$222,MATCH("Green",Sheet3!$A$1:$K$1,0),FALSE)&gt;0,VLOOKUP($F69,Sheet3!$A$1:'Sheet3'!$K$222,MATCH("Green",Sheet3!$A$1:$K$1,0),FALSE)*2,IF(VLOOKUP($F69,Sheet3!$A$1:'Sheet3'!$K$222,MATCH("White",Sheet3!$A$1:$K$1,0),FALSE)&gt;0,VLOOKUP($F69,Sheet3!$A$1:'Sheet3'!$K$222,MATCH("White",Sheet3!$A$1:$K$1,0),FALSE),IF(VLOOKUP($F69,Sheet3!$A$1:'Sheet3'!$K$222,MATCH("Yellow",Sheet3!$A$1:$K$1,0),FALSE)&gt;0,VLOOKUP($F69,Sheet3!$A$1:'Sheet3'!$K$222,MATCH("Yellow",Sheet3!$A$1:$K$1,0),FALSE)*5,0))))),0)),0)+IFERROR(IF(VLOOKUP($G69,Sheet3!$A$1:'Sheet3'!$K$222,MATCH("Challenge",Sheet3!$A$1:'Sheet3'!$K$1,0),FALSE)&gt;=1,IFERROR(IF(VLOOKUP($G69,Sheet3!$A$1:'Sheet3'!$K$222,MATCH("Blue",Sheet3!$A$1:$K$1,0),FALSE)&gt;0,VLOOKUP($G69,Sheet3!$A$1:'Sheet3'!$K$222,MATCH("Blue",Sheet3!$A$1:$K$1,0),FALSE)*3,IF(VLOOKUP($G69,Sheet3!$A$1:'Sheet3'!$K$222,MATCH("Purple",Sheet3!$A$1:$K$1,0),FALSE)&gt;0,VLOOKUP($G69,Sheet3!$A$1:'Sheet3'!$K$222,MATCH("Purple",Sheet3!$A$1:$K$1,0),FALSE)*4,IF(VLOOKUP($G69,Sheet3!$A$1:'Sheet3'!$K$222,MATCH("Green",Sheet3!$A$1:$K$1,0),FALSE)&gt;0,VLOOKUP($G69,Sheet3!$A$1:'Sheet3'!$K$222,MATCH("Green",Sheet3!$A$1:$K$1,0),FALSE)*2,IF(VLOOKUP($G69,Sheet3!$A$1:'Sheet3'!$K$222,MATCH("White",Sheet3!$A$1:$K$1,0),FALSE)&gt;0,VLOOKUP($G69,Sheet3!$A$1:'Sheet3'!$K$222,MATCH("White",Sheet3!$A$1:$K$1,0),FALSE),IF(VLOOKUP($G69,Sheet3!$A$1:'Sheet3'!$K$222,MATCH("Yellow",Sheet3!$A$1:$K$1,0),FALSE)&gt;0,VLOOKUP($G69,Sheet3!$A$1:'Sheet3'!$K$222,MATCH("Yellow",Sheet3!$A$1:$K$1,0),FALSE)*5,0))))),0)/VLOOKUP($G69,Sheet3!$A$1:'Sheet3'!$K$222,MATCH("Challenge",Sheet3!$A$1:'Sheet3'!$K$1,0),FALSE),IFERROR(IF(VLOOKUP($G69,Sheet3!$A$1:'Sheet3'!$K$222,MATCH("Blue",Sheet3!$A$1:$K$1,0),FALSE)&gt;0,VLOOKUP($G69,Sheet3!$A$1:'Sheet3'!$K$222,MATCH("Blue",Sheet3!$A$1:$K$1,0),FALSE)*3,IF(VLOOKUP($G69,Sheet3!$A$1:'Sheet3'!$K$222,MATCH("Purple",Sheet3!$A$1:$K$1,0),FALSE)&gt;0,VLOOKUP($G69,Sheet3!$A$1:'Sheet3'!$K$222,MATCH("Purple",Sheet3!$A$1:$K$1,0),FALSE)*4,IF(VLOOKUP($G69,Sheet3!$A$1:'Sheet3'!$K$222,MATCH("Green",Sheet3!$A$1:$K$1,0),FALSE)&gt;0,VLOOKUP($G69,Sheet3!$A$1:'Sheet3'!$K$222,MATCH("Green",Sheet3!$A$1:$K$1,0),FALSE)*2,IF(VLOOKUP($G69,Sheet3!$A$1:'Sheet3'!$K$222,MATCH("White",Sheet3!$A$1:$K$1,0),FALSE)&gt;0,VLOOKUP($G69,Sheet3!$A$1:'Sheet3'!$K$222,MATCH("White",Sheet3!$A$1:$K$1,0),FALSE),IF(VLOOKUP($G69,Sheet3!$A$1:'Sheet3'!$K$222,MATCH("Yellow",Sheet3!$A$1:$K$1,0),FALSE)&gt;0,VLOOKUP($G69,Sheet3!$A$1:'Sheet3'!$K$222,MATCH("Yellow",Sheet3!$A$1:$K$1,0),FALSE)*5,0))))),0)),0)</f>
        <v>0</v>
      </c>
      <c r="AD69">
        <f>IFERROR(IF(VLOOKUP($H69,Sheet3!$A$1:'Sheet3'!$K$222,MATCH("Challenge",Sheet3!$A$1:'Sheet3'!$K$1,0),FALSE)&gt;=1,IFERROR(IF(VLOOKUP($H69,Sheet3!$A$1:'Sheet3'!$K$222,MATCH("Blue",Sheet3!$A$1:$K$1,0),FALSE)&gt;0,VLOOKUP($H69,Sheet3!$A$1:'Sheet3'!$K$222,MATCH("Blue",Sheet3!$A$1:$K$1,0),FALSE)*3,IF(VLOOKUP($H69,Sheet3!$A$1:'Sheet3'!$K$222,MATCH("Purple",Sheet3!$A$1:$K$1,0),FALSE)&gt;0,VLOOKUP($H69,Sheet3!$A$1:'Sheet3'!$K$222,MATCH("Purple",Sheet3!$A$1:$K$1,0),FALSE)*4,IF(VLOOKUP($H69,Sheet3!$A$1:'Sheet3'!$K$222,MATCH("Green",Sheet3!$A$1:$K$1,0),FALSE)&gt;0,VLOOKUP($H69,Sheet3!$A$1:'Sheet3'!$K$222,MATCH("Green",Sheet3!$A$1:$K$1,0),FALSE)*2,IF(VLOOKUP($H69,Sheet3!$A$1:'Sheet3'!$K$222,MATCH("White",Sheet3!$A$1:$K$1,0),FALSE)&gt;0,VLOOKUP($H69,Sheet3!$A$1:'Sheet3'!$K$222,MATCH("White",Sheet3!$A$1:$K$1,0),FALSE),IF(VLOOKUP($H69,Sheet3!$A$1:'Sheet3'!$K$222,MATCH("Yellow",Sheet3!$A$1:$K$1,0),FALSE)&gt;0,VLOOKUP($H69,Sheet3!$A$1:'Sheet3'!$K$222,MATCH("Yellow",Sheet3!$A$1:$K$1,0),FALSE)*5,0))))),0)/VLOOKUP($H69,Sheet3!$A$1:'Sheet3'!$K$222,MATCH("Challenge",Sheet3!$A$1:'Sheet3'!$K$1,0),FALSE),IFERROR(IF(VLOOKUP($H69,Sheet3!$A$1:'Sheet3'!$K$222,MATCH("Blue",Sheet3!$A$1:$K$1,0),FALSE)&gt;0,VLOOKUP($H69,Sheet3!$A$1:'Sheet3'!$K$222,MATCH("Blue",Sheet3!$A$1:$K$1,0),FALSE)*3,IF(VLOOKUP($H69,Sheet3!$A$1:'Sheet3'!$K$222,MATCH("Purple",Sheet3!$A$1:$K$1,0),FALSE)&gt;0,VLOOKUP($H69,Sheet3!$A$1:'Sheet3'!$K$222,MATCH("Purple",Sheet3!$A$1:$K$1,0),FALSE)*4,IF(VLOOKUP($H69,Sheet3!$A$1:'Sheet3'!$K$222,MATCH("Green",Sheet3!$A$1:$K$1,0),FALSE)&gt;0,VLOOKUP($H69,Sheet3!$A$1:'Sheet3'!$K$222,MATCH("Green",Sheet3!$A$1:$K$1,0),FALSE)*2,IF(VLOOKUP($H69,Sheet3!$A$1:'Sheet3'!$K$222,MATCH("White",Sheet3!$A$1:$K$1,0),FALSE)&gt;0,VLOOKUP($H69,Sheet3!$A$1:'Sheet3'!$K$222,MATCH("White",Sheet3!$A$1:$K$1,0),FALSE),IF(VLOOKUP($H69,Sheet3!$A$1:'Sheet3'!$K$222,MATCH("Yellow",Sheet3!$A$1:$K$1,0),FALSE)&gt;0,VLOOKUP($H69,Sheet3!$A$1:'Sheet3'!$K$222,MATCH("Yellow",Sheet3!$A$1:$K$1,0),FALSE)*5,0))))),0)),0)+IFERROR(IF(VLOOKUP($I69,Sheet3!$A$1:'Sheet3'!$K$222,MATCH("Challenge",Sheet3!$A$1:'Sheet3'!$K$1,0),FALSE)&gt;=1,IFERROR(IF(VLOOKUP($I69,Sheet3!$A$1:'Sheet3'!$K$222,MATCH("Blue",Sheet3!$A$1:$K$1,0),FALSE)&gt;0,VLOOKUP($I69,Sheet3!$A$1:'Sheet3'!$K$222,MATCH("Blue",Sheet3!$A$1:$K$1,0),FALSE)*3,IF(VLOOKUP($I69,Sheet3!$A$1:'Sheet3'!$K$222,MATCH("Purple",Sheet3!$A$1:$K$1,0),FALSE)&gt;0,VLOOKUP($I69,Sheet3!$A$1:'Sheet3'!$K$222,MATCH("Purple",Sheet3!$A$1:$K$1,0),FALSE)*4,IF(VLOOKUP($I69,Sheet3!$A$1:'Sheet3'!$K$222,MATCH("Green",Sheet3!$A$1:$K$1,0),FALSE)&gt;0,VLOOKUP($I69,Sheet3!$A$1:'Sheet3'!$K$222,MATCH("Green",Sheet3!$A$1:$K$1,0),FALSE)*2,IF(VLOOKUP($I69,Sheet3!$A$1:'Sheet3'!$K$222,MATCH("White",Sheet3!$A$1:$K$1,0),FALSE)&gt;0,VLOOKUP($I69,Sheet3!$A$1:'Sheet3'!$K$222,MATCH("White",Sheet3!$A$1:$K$1,0),FALSE),IF(VLOOKUP($I69,Sheet3!$A$1:'Sheet3'!$K$222,MATCH("Yellow",Sheet3!$A$1:$K$1,0),FALSE)&gt;0,VLOOKUP($I69,Sheet3!$A$1:'Sheet3'!$K$222,MATCH("Yellow",Sheet3!$A$1:$K$1,0),FALSE)*5,0))))),0)/VLOOKUP($I69,Sheet3!$A$1:'Sheet3'!$K$222,MATCH("Challenge",Sheet3!$A$1:'Sheet3'!$K$1,0),FALSE),IFERROR(IF(VLOOKUP($I69,Sheet3!$A$1:'Sheet3'!$K$222,MATCH("Blue",Sheet3!$A$1:$K$1,0),FALSE)&gt;0,VLOOKUP($I69,Sheet3!$A$1:'Sheet3'!$K$222,MATCH("Blue",Sheet3!$A$1:$K$1,0),FALSE)*3,IF(VLOOKUP($I69,Sheet3!$A$1:'Sheet3'!$K$222,MATCH("Purple",Sheet3!$A$1:$K$1,0),FALSE)&gt;0,VLOOKUP($I69,Sheet3!$A$1:'Sheet3'!$K$222,MATCH("Purple",Sheet3!$A$1:$K$1,0),FALSE)*4,IF(VLOOKUP($I69,Sheet3!$A$1:'Sheet3'!$K$222,MATCH("Green",Sheet3!$A$1:$K$1,0),FALSE)&gt;0,VLOOKUP($I69,Sheet3!$A$1:'Sheet3'!$K$222,MATCH("Green",Sheet3!$A$1:$K$1,0),FALSE)*2,IF(VLOOKUP($I69,Sheet3!$A$1:'Sheet3'!$K$222,MATCH("White",Sheet3!$A$1:$K$1,0),FALSE)&gt;0,VLOOKUP($I69,Sheet3!$A$1:'Sheet3'!$K$222,MATCH("White",Sheet3!$A$1:$K$1,0),FALSE),IF(VLOOKUP($I69,Sheet3!$A$1:'Sheet3'!$K$222,MATCH("Yellow",Sheet3!$A$1:$K$1,0),FALSE)&gt;0,VLOOKUP($I69,Sheet3!$A$1:'Sheet3'!$K$222,MATCH("Yellow",Sheet3!$A$1:$K$1,0),FALSE)*5,0))))),0)),0)</f>
        <v>0</v>
      </c>
      <c r="AE69">
        <f>IFERROR(IF(VLOOKUP($J69,Sheet3!$A$1:'Sheet3'!$K$222,MATCH("Challenge",Sheet3!$A$1:'Sheet3'!$K$1,0),FALSE)&gt;=1,IFERROR(IF(VLOOKUP($J69,Sheet3!$A$1:'Sheet3'!$K$222,MATCH("Blue",Sheet3!$A$1:$K$1,0),FALSE)&gt;0,VLOOKUP($J69,Sheet3!$A$1:'Sheet3'!$K$222,MATCH("Blue",Sheet3!$A$1:$K$1,0),FALSE)*3,IF(VLOOKUP($J69,Sheet3!$A$1:'Sheet3'!$K$222,MATCH("Purple",Sheet3!$A$1:$K$1,0),FALSE)&gt;0,VLOOKUP($J69,Sheet3!$A$1:'Sheet3'!$K$222,MATCH("Purple",Sheet3!$A$1:$K$1,0),FALSE)*4,IF(VLOOKUP($J69,Sheet3!$A$1:'Sheet3'!$K$222,MATCH("Green",Sheet3!$A$1:$K$1,0),FALSE)&gt;0,VLOOKUP($J69,Sheet3!$A$1:'Sheet3'!$K$222,MATCH("Green",Sheet3!$A$1:$K$1,0),FALSE)*2,IF(VLOOKUP($J69,Sheet3!$A$1:'Sheet3'!$K$222,MATCH("White",Sheet3!$A$1:$K$1,0),FALSE)&gt;0,VLOOKUP($J69,Sheet3!$A$1:'Sheet3'!$K$222,MATCH("White",Sheet3!$A$1:$K$1,0),FALSE),IF(VLOOKUP($J69,Sheet3!$A$1:'Sheet3'!$K$222,MATCH("Yellow",Sheet3!$A$1:$K$1,0),FALSE)&gt;0,VLOOKUP($J69,Sheet3!$A$1:'Sheet3'!$K$222,MATCH("Yellow",Sheet3!$A$1:$K$1,0),FALSE)*5,0))))),0)/VLOOKUP($J69,Sheet3!$A$1:'Sheet3'!$K$222,MATCH("Challenge",Sheet3!$A$1:'Sheet3'!$K$1,0),FALSE),IFERROR(IF(VLOOKUP($J69,Sheet3!$A$1:'Sheet3'!$K$222,MATCH("Blue",Sheet3!$A$1:$K$1,0),FALSE)&gt;0,VLOOKUP($J69,Sheet3!$A$1:'Sheet3'!$K$222,MATCH("Blue",Sheet3!$A$1:$K$1,0),FALSE)*3,IF(VLOOKUP($J69,Sheet3!$A$1:'Sheet3'!$K$222,MATCH("Purple",Sheet3!$A$1:$K$1,0),FALSE)&gt;0,VLOOKUP($J69,Sheet3!$A$1:'Sheet3'!$K$222,MATCH("Purple",Sheet3!$A$1:$K$1,0),FALSE)*4,IF(VLOOKUP($J69,Sheet3!$A$1:'Sheet3'!$K$222,MATCH("Green",Sheet3!$A$1:$K$1,0),FALSE)&gt;0,VLOOKUP($J69,Sheet3!$A$1:'Sheet3'!$K$222,MATCH("Green",Sheet3!$A$1:$K$1,0),FALSE)*2,IF(VLOOKUP($J69,Sheet3!$A$1:'Sheet3'!$K$222,MATCH("White",Sheet3!$A$1:$K$1,0),FALSE)&gt;0,VLOOKUP($J69,Sheet3!$A$1:'Sheet3'!$K$222,MATCH("White",Sheet3!$A$1:$K$1,0),FALSE),IF(VLOOKUP($J69,Sheet3!$A$1:'Sheet3'!$K$222,MATCH("Yellow",Sheet3!$A$1:$K$1,0),FALSE)&gt;0,VLOOKUP($J69,Sheet3!$A$1:'Sheet3'!$K$222,MATCH("Yellow",Sheet3!$A$1:$K$1,0),FALSE)*5,0))))),0)),0)+IFERROR(IF(VLOOKUP($K69,Sheet3!$A$1:'Sheet3'!$K$222,MATCH("Challenge",Sheet3!$A$1:'Sheet3'!$K$1,0),FALSE)&gt;=1,IFERROR(IF(VLOOKUP($K69,Sheet3!$A$1:'Sheet3'!$K$222,MATCH("Blue",Sheet3!$A$1:$K$1,0),FALSE)&gt;0,VLOOKUP($K69,Sheet3!$A$1:'Sheet3'!$K$222,MATCH("Blue",Sheet3!$A$1:$K$1,0),FALSE)*3,IF(VLOOKUP($K69,Sheet3!$A$1:'Sheet3'!$K$222,MATCH("Purple",Sheet3!$A$1:$K$1,0),FALSE)&gt;0,VLOOKUP($K69,Sheet3!$A$1:'Sheet3'!$K$222,MATCH("Purple",Sheet3!$A$1:$K$1,0),FALSE)*4,IF(VLOOKUP($K69,Sheet3!$A$1:'Sheet3'!$K$222,MATCH("Green",Sheet3!$A$1:$K$1,0),FALSE)&gt;0,VLOOKUP($K69,Sheet3!$A$1:'Sheet3'!$K$222,MATCH("Green",Sheet3!$A$1:$K$1,0),FALSE)*2,IF(VLOOKUP($K69,Sheet3!$A$1:'Sheet3'!$K$222,MATCH("White",Sheet3!$A$1:$K$1,0),FALSE)&gt;0,VLOOKUP($K69,Sheet3!$A$1:'Sheet3'!$K$222,MATCH("White",Sheet3!$A$1:$K$1,0),FALSE),IF(VLOOKUP($K69,Sheet3!$A$1:'Sheet3'!$K$222,MATCH("Yellow",Sheet3!$A$1:$K$1,0),FALSE)&gt;0,VLOOKUP($K69,Sheet3!$A$1:'Sheet3'!$K$222,MATCH("Yellow",Sheet3!$A$1:$K$1,0),FALSE)*5,0))))),0)/VLOOKUP($K69,Sheet3!$A$1:'Sheet3'!$K$222,MATCH("Challenge",Sheet3!$A$1:'Sheet3'!$K$1,0),FALSE),IFERROR(IF(VLOOKUP($K69,Sheet3!$A$1:'Sheet3'!$K$222,MATCH("Blue",Sheet3!$A$1:$K$1,0),FALSE)&gt;0,VLOOKUP($K69,Sheet3!$A$1:'Sheet3'!$K$222,MATCH("Blue",Sheet3!$A$1:$K$1,0),FALSE)*3,IF(VLOOKUP($K69,Sheet3!$A$1:'Sheet3'!$K$222,MATCH("Purple",Sheet3!$A$1:$K$1,0),FALSE)&gt;0,VLOOKUP($K69,Sheet3!$A$1:'Sheet3'!$K$222,MATCH("Purple",Sheet3!$A$1:$K$1,0),FALSE)*4,IF(VLOOKUP($K69,Sheet3!$A$1:'Sheet3'!$K$222,MATCH("Green",Sheet3!$A$1:$K$1,0),FALSE)&gt;0,VLOOKUP($K69,Sheet3!$A$1:'Sheet3'!$K$222,MATCH("Green",Sheet3!$A$1:$K$1,0),FALSE)*2,IF(VLOOKUP($K69,Sheet3!$A$1:'Sheet3'!$K$222,MATCH("White",Sheet3!$A$1:$K$1,0),FALSE)&gt;0,VLOOKUP($K69,Sheet3!$A$1:'Sheet3'!$K$222,MATCH("White",Sheet3!$A$1:$K$1,0),FALSE),IF(VLOOKUP($K69,Sheet3!$A$1:'Sheet3'!$K$222,MATCH("Yellow",Sheet3!$A$1:$K$1,0),FALSE)&gt;0,VLOOKUP($K69,Sheet3!$A$1:'Sheet3'!$K$222,MATCH("Yellow",Sheet3!$A$1:$K$1,0),FALSE)*5,0))))),0)),0)</f>
        <v>0</v>
      </c>
      <c r="AF69">
        <f>IFERROR(IF(VLOOKUP($L69,Sheet3!$A$1:'Sheet3'!$K$222,MATCH("Challenge",Sheet3!$A$1:'Sheet3'!$K$1,0),FALSE)&gt;=1,IFERROR(IF(VLOOKUP($L69,Sheet3!$A$1:'Sheet3'!$K$222,MATCH("Blue",Sheet3!$A$1:$K$1,0),FALSE)&gt;0,VLOOKUP($L69,Sheet3!$A$1:'Sheet3'!$K$222,MATCH("Blue",Sheet3!$A$1:$K$1,0),FALSE)*3,IF(VLOOKUP($L69,Sheet3!$A$1:'Sheet3'!$K$222,MATCH("Purple",Sheet3!$A$1:$K$1,0),FALSE)&gt;0,VLOOKUP($L69,Sheet3!$A$1:'Sheet3'!$K$222,MATCH("Purple",Sheet3!$A$1:$K$1,0),FALSE)*4,IF(VLOOKUP($L69,Sheet3!$A$1:'Sheet3'!$K$222,MATCH("Green",Sheet3!$A$1:$K$1,0),FALSE)&gt;0,VLOOKUP($L69,Sheet3!$A$1:'Sheet3'!$K$222,MATCH("Green",Sheet3!$A$1:$K$1,0),FALSE)*2,IF(VLOOKUP($L69,Sheet3!$A$1:'Sheet3'!$K$222,MATCH("White",Sheet3!$A$1:$K$1,0),FALSE)&gt;0,VLOOKUP($L69,Sheet3!$A$1:'Sheet3'!$K$222,MATCH("White",Sheet3!$A$1:$K$1,0),FALSE),IF(VLOOKUP($L69,Sheet3!$A$1:'Sheet3'!$K$222,MATCH("Yellow",Sheet3!$A$1:$K$1,0),FALSE)&gt;0,VLOOKUP($L69,Sheet3!$A$1:'Sheet3'!$K$222,MATCH("Yellow",Sheet3!$A$1:$K$1,0),FALSE)*5,0))))),0)/VLOOKUP($L69,Sheet3!$A$1:'Sheet3'!$K$222,MATCH("Challenge",Sheet3!$A$1:'Sheet3'!$K$1,0),FALSE),IFERROR(IF(VLOOKUP($L69,Sheet3!$A$1:'Sheet3'!$K$222,MATCH("Blue",Sheet3!$A$1:$K$1,0),FALSE)&gt;0,VLOOKUP($L69,Sheet3!$A$1:'Sheet3'!$K$222,MATCH("Blue",Sheet3!$A$1:$K$1,0),FALSE)*3,IF(VLOOKUP($L69,Sheet3!$A$1:'Sheet3'!$K$222,MATCH("Purple",Sheet3!$A$1:$K$1,0),FALSE)&gt;0,VLOOKUP($L69,Sheet3!$A$1:'Sheet3'!$K$222,MATCH("Purple",Sheet3!$A$1:$K$1,0),FALSE)*4,IF(VLOOKUP($L69,Sheet3!$A$1:'Sheet3'!$K$222,MATCH("Green",Sheet3!$A$1:$K$1,0),FALSE)&gt;0,VLOOKUP($L69,Sheet3!$A$1:'Sheet3'!$K$222,MATCH("Green",Sheet3!$A$1:$K$1,0),FALSE)*2,IF(VLOOKUP($L69,Sheet3!$A$1:'Sheet3'!$K$222,MATCH("White",Sheet3!$A$1:$K$1,0),FALSE)&gt;0,VLOOKUP($L69,Sheet3!$A$1:'Sheet3'!$K$222,MATCH("White",Sheet3!$A$1:$K$1,0),FALSE),IF(VLOOKUP($L69,Sheet3!$A$1:'Sheet3'!$K$222,MATCH("Yellow",Sheet3!$A$1:$K$1,0),FALSE)&gt;0,VLOOKUP($L69,Sheet3!$A$1:'Sheet3'!$K$222,MATCH("Yellow",Sheet3!$A$1:$K$1,0),FALSE)*5,0))))),0)),0)+IFERROR(IF(VLOOKUP($M69,Sheet3!$A$1:'Sheet3'!$K$222,MATCH("Challenge",Sheet3!$A$1:'Sheet3'!$K$1,0),FALSE)&gt;=1,IFERROR(IF(VLOOKUP($M69,Sheet3!$A$1:'Sheet3'!$K$222,MATCH("Blue",Sheet3!$A$1:$K$1,0),FALSE)&gt;0,VLOOKUP($M69,Sheet3!$A$1:'Sheet3'!$K$222,MATCH("Blue",Sheet3!$A$1:$K$1,0),FALSE)*3,IF(VLOOKUP($M69,Sheet3!$A$1:'Sheet3'!$K$222,MATCH("Purple",Sheet3!$A$1:$K$1,0),FALSE)&gt;0,VLOOKUP($M69,Sheet3!$A$1:'Sheet3'!$K$222,MATCH("Purple",Sheet3!$A$1:$K$1,0),FALSE)*4,IF(VLOOKUP($M69,Sheet3!$A$1:'Sheet3'!$K$222,MATCH("Green",Sheet3!$A$1:$K$1,0),FALSE)&gt;0,VLOOKUP($M69,Sheet3!$A$1:'Sheet3'!$K$222,MATCH("Green",Sheet3!$A$1:$K$1,0),FALSE)*2,IF(VLOOKUP($M69,Sheet3!$A$1:'Sheet3'!$K$222,MATCH("White",Sheet3!$A$1:$K$1,0),FALSE)&gt;0,VLOOKUP($M69,Sheet3!$A$1:'Sheet3'!$K$222,MATCH("White",Sheet3!$A$1:$K$1,0),FALSE),IF(VLOOKUP($M69,Sheet3!$A$1:'Sheet3'!$K$222,MATCH("Yellow",Sheet3!$A$1:$K$1,0),FALSE)&gt;0,VLOOKUP($M69,Sheet3!$A$1:'Sheet3'!$K$222,MATCH("Yellow",Sheet3!$A$1:$K$1,0),FALSE)*5,0))))),0)/VLOOKUP($M69,Sheet3!$A$1:'Sheet3'!$K$222,MATCH("Challenge",Sheet3!$A$1:'Sheet3'!$K$1,0),FALSE),IFERROR(IF(VLOOKUP($M69,Sheet3!$A$1:'Sheet3'!$K$222,MATCH("Blue",Sheet3!$A$1:$K$1,0),FALSE)&gt;0,VLOOKUP($M69,Sheet3!$A$1:'Sheet3'!$K$222,MATCH("Blue",Sheet3!$A$1:$K$1,0),FALSE)*3,IF(VLOOKUP($M69,Sheet3!$A$1:'Sheet3'!$K$222,MATCH("Purple",Sheet3!$A$1:$K$1,0),FALSE)&gt;0,VLOOKUP($M69,Sheet3!$A$1:'Sheet3'!$K$222,MATCH("Purple",Sheet3!$A$1:$K$1,0),FALSE)*4,IF(VLOOKUP($M69,Sheet3!$A$1:'Sheet3'!$K$222,MATCH("Green",Sheet3!$A$1:$K$1,0),FALSE)&gt;0,VLOOKUP($M69,Sheet3!$A$1:'Sheet3'!$K$222,MATCH("Green",Sheet3!$A$1:$K$1,0),FALSE)*2,IF(VLOOKUP($M69,Sheet3!$A$1:'Sheet3'!$K$222,MATCH("White",Sheet3!$A$1:$K$1,0),FALSE)&gt;0,VLOOKUP($M69,Sheet3!$A$1:'Sheet3'!$K$222,MATCH("White",Sheet3!$A$1:$K$1,0),FALSE),IF(VLOOKUP($M69,Sheet3!$A$1:'Sheet3'!$K$222,MATCH("Yellow",Sheet3!$A$1:$K$1,0),FALSE)&gt;0,VLOOKUP($M69,Sheet3!$A$1:'Sheet3'!$K$222,MATCH("Yellow",Sheet3!$A$1:$K$1,0),FALSE)*5,0))))),0)),0)</f>
        <v>0</v>
      </c>
      <c r="AG69">
        <f>IFERROR(IF(VLOOKUP($N69,Sheet3!$A$1:'Sheet3'!$K$222,MATCH("Challenge",Sheet3!$A$1:'Sheet3'!$K$1,0),FALSE)&gt;=1,IFERROR(IF(VLOOKUP($N69,Sheet3!$A$1:'Sheet3'!$K$222,MATCH("Blue",Sheet3!$A$1:$K$1,0),FALSE)&gt;0,VLOOKUP($N69,Sheet3!$A$1:'Sheet3'!$K$222,MATCH("Blue",Sheet3!$A$1:$K$1,0),FALSE)*3,IF(VLOOKUP($N69,Sheet3!$A$1:'Sheet3'!$K$222,MATCH("Purple",Sheet3!$A$1:$K$1,0),FALSE)&gt;0,VLOOKUP($N69,Sheet3!$A$1:'Sheet3'!$K$222,MATCH("Purple",Sheet3!$A$1:$K$1,0),FALSE)*4,IF(VLOOKUP($N69,Sheet3!$A$1:'Sheet3'!$K$222,MATCH("Green",Sheet3!$A$1:$K$1,0),FALSE)&gt;0,VLOOKUP($N69,Sheet3!$A$1:'Sheet3'!$K$222,MATCH("Green",Sheet3!$A$1:$K$1,0),FALSE)*2,IF(VLOOKUP($N69,Sheet3!$A$1:'Sheet3'!$K$222,MATCH("White",Sheet3!$A$1:$K$1,0),FALSE)&gt;0,VLOOKUP($N69,Sheet3!$A$1:'Sheet3'!$K$222,MATCH("White",Sheet3!$A$1:$K$1,0),FALSE),IF(VLOOKUP($N69,Sheet3!$A$1:'Sheet3'!$K$222,MATCH("Yellow",Sheet3!$A$1:$K$1,0),FALSE)&gt;0,VLOOKUP($N69,Sheet3!$A$1:'Sheet3'!$K$222,MATCH("Yellow",Sheet3!$A$1:$K$1,0),FALSE)*5,0))))),0)/VLOOKUP($N69,Sheet3!$A$1:'Sheet3'!$K$222,MATCH("Challenge",Sheet3!$A$1:'Sheet3'!$K$1,0),FALSE),IFERROR(IF(VLOOKUP($N69,Sheet3!$A$1:'Sheet3'!$K$222,MATCH("Blue",Sheet3!$A$1:$K$1,0),FALSE)&gt;0,VLOOKUP($N69,Sheet3!$A$1:'Sheet3'!$K$222,MATCH("Blue",Sheet3!$A$1:$K$1,0),FALSE)*3,IF(VLOOKUP($N69,Sheet3!$A$1:'Sheet3'!$K$222,MATCH("Purple",Sheet3!$A$1:$K$1,0),FALSE)&gt;0,VLOOKUP($N69,Sheet3!$A$1:'Sheet3'!$K$222,MATCH("Purple",Sheet3!$A$1:$K$1,0),FALSE)*4,IF(VLOOKUP($N69,Sheet3!$A$1:'Sheet3'!$K$222,MATCH("Green",Sheet3!$A$1:$K$1,0),FALSE)&gt;0,VLOOKUP($N69,Sheet3!$A$1:'Sheet3'!$K$222,MATCH("Green",Sheet3!$A$1:$K$1,0),FALSE)*2,IF(VLOOKUP($N69,Sheet3!$A$1:'Sheet3'!$K$222,MATCH("White",Sheet3!$A$1:$K$1,0),FALSE)&gt;0,VLOOKUP($N69,Sheet3!$A$1:'Sheet3'!$K$222,MATCH("White",Sheet3!$A$1:$K$1,0),FALSE),IF(VLOOKUP($N69,Sheet3!$A$1:'Sheet3'!$K$222,MATCH("Yellow",Sheet3!$A$1:$K$1,0),FALSE)&gt;0,VLOOKUP($N69,Sheet3!$A$1:'Sheet3'!$K$222,MATCH("Yellow",Sheet3!$A$1:$K$1,0),FALSE)*5,0))))),0)),0)+IFERROR(IF(VLOOKUP($O69,Sheet3!$A$1:'Sheet3'!$K$222,MATCH("Challenge",Sheet3!$A$1:'Sheet3'!$K$1,0),FALSE)&gt;=1,IFERROR(IF(VLOOKUP($O69,Sheet3!$A$1:'Sheet3'!$K$222,MATCH("Blue",Sheet3!$A$1:$K$1,0),FALSE)&gt;0,VLOOKUP($O69,Sheet3!$A$1:'Sheet3'!$K$222,MATCH("Blue",Sheet3!$A$1:$K$1,0),FALSE)*3,IF(VLOOKUP($O69,Sheet3!$A$1:'Sheet3'!$K$222,MATCH("Purple",Sheet3!$A$1:$K$1,0),FALSE)&gt;0,VLOOKUP($O69,Sheet3!$A$1:'Sheet3'!$K$222,MATCH("Purple",Sheet3!$A$1:$K$1,0),FALSE)*4,IF(VLOOKUP($O69,Sheet3!$A$1:'Sheet3'!$K$222,MATCH("Green",Sheet3!$A$1:$K$1,0),FALSE)&gt;0,VLOOKUP($O69,Sheet3!$A$1:'Sheet3'!$K$222,MATCH("Green",Sheet3!$A$1:$K$1,0),FALSE)*2,IF(VLOOKUP($O69,Sheet3!$A$1:'Sheet3'!$K$222,MATCH("White",Sheet3!$A$1:$K$1,0),FALSE)&gt;0,VLOOKUP($O69,Sheet3!$A$1:'Sheet3'!$K$222,MATCH("White",Sheet3!$A$1:$K$1,0),FALSE),IF(VLOOKUP($O69,Sheet3!$A$1:'Sheet3'!$K$222,MATCH("Yellow",Sheet3!$A$1:$K$1,0),FALSE)&gt;0,VLOOKUP($O69,Sheet3!$A$1:'Sheet3'!$K$222,MATCH("Yellow",Sheet3!$A$1:$K$1,0),FALSE)*5,0))))),0)/VLOOKUP($O69,Sheet3!$A$1:'Sheet3'!$K$222,MATCH("Challenge",Sheet3!$A$1:'Sheet3'!$K$1,0),FALSE),IFERROR(IF(VLOOKUP($O69,Sheet3!$A$1:'Sheet3'!$K$222,MATCH("Blue",Sheet3!$A$1:$K$1,0),FALSE)&gt;0,VLOOKUP($O69,Sheet3!$A$1:'Sheet3'!$K$222,MATCH("Blue",Sheet3!$A$1:$K$1,0),FALSE)*3,IF(VLOOKUP($O69,Sheet3!$A$1:'Sheet3'!$K$222,MATCH("Purple",Sheet3!$A$1:$K$1,0),FALSE)&gt;0,VLOOKUP($O69,Sheet3!$A$1:'Sheet3'!$K$222,MATCH("Purple",Sheet3!$A$1:$K$1,0),FALSE)*4,IF(VLOOKUP($O69,Sheet3!$A$1:'Sheet3'!$K$222,MATCH("Green",Sheet3!$A$1:$K$1,0),FALSE)&gt;0,VLOOKUP($O69,Sheet3!$A$1:'Sheet3'!$K$222,MATCH("Green",Sheet3!$A$1:$K$1,0),FALSE)*2,IF(VLOOKUP($O69,Sheet3!$A$1:'Sheet3'!$K$222,MATCH("White",Sheet3!$A$1:$K$1,0),FALSE)&gt;0,VLOOKUP($O69,Sheet3!$A$1:'Sheet3'!$K$222,MATCH("White",Sheet3!$A$1:$K$1,0),FALSE),IF(VLOOKUP($O69,Sheet3!$A$1:'Sheet3'!$K$222,MATCH("Yellow",Sheet3!$A$1:$K$1,0),FALSE)&gt;0,VLOOKUP($O69,Sheet3!$A$1:'Sheet3'!$K$222,MATCH("Yellow",Sheet3!$A$1:$K$1,0),FALSE)*5,0))))),0)),0)</f>
        <v>0</v>
      </c>
      <c r="AH69">
        <f>VLOOKUP($D69,Sheet3!$A$1:'Sheet3'!$K$222,4,FALSE)</f>
        <v>0</v>
      </c>
      <c r="AI69">
        <f>VLOOKUP($D69,Sheet3!$A$1:'Sheet3'!$K$222,5,FALSE)</f>
        <v>0</v>
      </c>
    </row>
    <row r="70" spans="1:35" x14ac:dyDescent="0.25">
      <c r="A70" t="s">
        <v>124</v>
      </c>
      <c r="B70">
        <f>INDEX('Ingredients(Full)'!$A$1:$AA$180,MATCH(Score!$A70,'Ingredients(Full)'!$A$1:$A$180,0),MATCH(Score!B$1,'Ingredients(Full)'!$A$1:$AA$1,0))</f>
        <v>3</v>
      </c>
      <c r="C70">
        <f t="shared" si="2"/>
        <v>4</v>
      </c>
      <c r="D70" t="str">
        <f>IF(D$1&lt;=$B70,INDEX('Ingredients(Full)'!$A$1:$AA$180,MATCH(Score!$A70,'Ingredients(Full)'!$A$1:$A$180,0),MATCH(Score!D$1,'Ingredients(Full)'!$A$1:$AA$1,0)),"")</f>
        <v>Mk 3 TaggeCo Holo Lens Prototype</v>
      </c>
      <c r="E70" t="str">
        <f>IF(E$1&lt;=$B70,INDEX('Ingredients(Full)'!$A$1:$AA$140,MATCH(Score!$A70,'Ingredients(Full)'!$A$1:$A$140,0),MATCH(Score!E$1,'Ingredients(Full)'!$A$1:$AA$1,0)),"")</f>
        <v>Mk 1 TaggeCo Holo Lens</v>
      </c>
      <c r="F70" t="str">
        <f>IF(F$1&lt;=$B70,INDEX('Ingredients(Full)'!$A$1:$AA$140,MATCH(Score!$A70,'Ingredients(Full)'!$A$1:$A$140,0),MATCH(Score!F$1,'Ingredients(Full)'!$A$1:$AA$1,0)),"")</f>
        <v>Mk 1 BAW Armor Mod</v>
      </c>
      <c r="G70" t="str">
        <f>IF(G$1&lt;=$B70,INDEX('Ingredients(Full)'!$A$1:$AA$140,MATCH(Score!$A70,'Ingredients(Full)'!$A$1:$A$140,0),MATCH(Score!G$1,'Ingredients(Full)'!$A$1:$AA$1,0)),"")</f>
        <v/>
      </c>
      <c r="H70" t="str">
        <f>IF(H$1&lt;=$B70,INDEX('Ingredients(Full)'!$A$1:$AA$140,MATCH(Score!$A70,'Ingredients(Full)'!$A$1:$A$140,0),MATCH(Score!H$1,'Ingredients(Full)'!$A$1:$AA$1,0)),"")</f>
        <v/>
      </c>
      <c r="I70" t="str">
        <f>IF(I$1&lt;=$B70,INDEX('Ingredients(Full)'!$A$1:$AA$140,MATCH(Score!$A70,'Ingredients(Full)'!$A$1:$A$140,0),MATCH(Score!I$1,'Ingredients(Full)'!$A$1:$AA$1,0)),"")</f>
        <v/>
      </c>
      <c r="J70" t="str">
        <f>IF(J$1&lt;=$B70,INDEX('Ingredients(Full)'!$A$1:$AA$140,MATCH(Score!$A70,'Ingredients(Full)'!$A$1:$A$140,0),MATCH(Score!J$1,'Ingredients(Full)'!$A$1:$AA$1,0)),"")</f>
        <v/>
      </c>
      <c r="K70" t="str">
        <f>IF(K$1&lt;=$B70,INDEX('Ingredients(Full)'!$A$1:$AA$140,MATCH(Score!$A70,'Ingredients(Full)'!$A$1:$A$140,0),MATCH(Score!K$1,'Ingredients(Full)'!$A$1:$AA$1,0)),"")</f>
        <v/>
      </c>
      <c r="L70" t="str">
        <f>IF(L$1&lt;=$B70,INDEX('Ingredients(Full)'!$A$1:$AA$140,MATCH(Score!$A70,'Ingredients(Full)'!$A$1:$A$140,0),MATCH(Score!L$1,'Ingredients(Full)'!$A$1:$AA$1,0)),"")</f>
        <v/>
      </c>
      <c r="M70" t="str">
        <f>IF(M$1&lt;=$B70,INDEX('Ingredients(Full)'!$A$1:$AA$140,MATCH(Score!$A70,'Ingredients(Full)'!$A$1:$A$140,0),MATCH(Score!M$1,'Ingredients(Full)'!$A$1:$AA$1,0)),"")</f>
        <v/>
      </c>
      <c r="N70" t="str">
        <f>IF(N$1&lt;=$B70,INDEX('Ingredients(Full)'!$A$1:$AA$140,MATCH(Score!$A70,'Ingredients(Full)'!$A$1:$A$140,0),MATCH(Score!N$1,'Ingredients(Full)'!$A$1:$AA$1,0)),"")</f>
        <v/>
      </c>
      <c r="O70" t="str">
        <f>IF(O$1&lt;=$B70,INDEX('Ingredients(Full)'!$A$1:$AA$140,MATCH(Score!$A70,'Ingredients(Full)'!$A$1:$A$140,0),MATCH(Score!O$1,'Ingredients(Full)'!$A$1:$AA$1,0)),"")</f>
        <v/>
      </c>
      <c r="P70">
        <f>IF(VALUE(RIGHT(P$1,LEN(P$1)-1))&lt;=$B70,INDEX('Ingredients(Full)'!$A$1:$AA$140,MATCH(Score!$A70,'Ingredients(Full)'!$A$1:$A$140,0),MATCH(Score!P$1,'Ingredients(Full)'!$A$1:$AA$1,0)),"")</f>
        <v>1</v>
      </c>
      <c r="Q70">
        <f>IF(VALUE(RIGHT(Q$1,LEN(Q$1)-1))&lt;=$B70,INDEX('Ingredients(Full)'!$A$1:$AA$140,MATCH(Score!$A70,'Ingredients(Full)'!$A$1:$A$140,0),MATCH(Score!Q$1,'Ingredients(Full)'!$A$1:$AA$1,0)),"")</f>
        <v>1</v>
      </c>
      <c r="R70">
        <f>IF(VALUE(RIGHT(R$1,LEN(R$1)-1))&lt;=$B70,INDEX('Ingredients(Full)'!$A$1:$AA$140,MATCH(Score!$A70,'Ingredients(Full)'!$A$1:$A$140,0),MATCH(Score!R$1,'Ingredients(Full)'!$A$1:$AA$1,0)),"")</f>
        <v>2</v>
      </c>
      <c r="S70" t="str">
        <f>IF(VALUE(RIGHT(S$1,LEN(S$1)-1))&lt;=$B70,INDEX('Ingredients(Full)'!$A$1:$AA$140,MATCH(Score!$A70,'Ingredients(Full)'!$A$1:$A$140,0),MATCH(Score!S$1,'Ingredients(Full)'!$A$1:$AA$1,0)),"")</f>
        <v/>
      </c>
      <c r="T70" t="str">
        <f>IF(VALUE(RIGHT(T$1,LEN(T$1)-1))&lt;=$B70,INDEX('Ingredients(Full)'!$A$1:$AA$140,MATCH(Score!$A70,'Ingredients(Full)'!$A$1:$A$140,0),MATCH(Score!T$1,'Ingredients(Full)'!$A$1:$AA$1,0)),"")</f>
        <v/>
      </c>
      <c r="U70" t="str">
        <f>IF(VALUE(RIGHT(U$1,LEN(U$1)-1))&lt;=$B70,INDEX('Ingredients(Full)'!$A$1:$AA$140,MATCH(Score!$A70,'Ingredients(Full)'!$A$1:$A$140,0),MATCH(Score!U$1,'Ingredients(Full)'!$A$1:$AA$1,0)),"")</f>
        <v/>
      </c>
      <c r="V70" t="str">
        <f>IF(VALUE(RIGHT(V$1,LEN(V$1)-1))&lt;=$B70,INDEX('Ingredients(Full)'!$A$1:$AA$140,MATCH(Score!$A70,'Ingredients(Full)'!$A$1:$A$140,0),MATCH(Score!V$1,'Ingredients(Full)'!$A$1:$AA$1,0)),"")</f>
        <v/>
      </c>
      <c r="W70" t="str">
        <f>IF(VALUE(RIGHT(W$1,LEN(W$1)-1))&lt;=$B70,INDEX('Ingredients(Full)'!$A$1:$AA$140,MATCH(Score!$A70,'Ingredients(Full)'!$A$1:$A$140,0),MATCH(Score!W$1,'Ingredients(Full)'!$A$1:$AA$1,0)),"")</f>
        <v/>
      </c>
      <c r="X70" t="str">
        <f>IF(VALUE(RIGHT(X$1,LEN(X$1)-1))&lt;=$B70,INDEX('Ingredients(Full)'!$A$1:$AA$140,MATCH(Score!$A70,'Ingredients(Full)'!$A$1:$A$140,0),MATCH(Score!X$1,'Ingredients(Full)'!$A$1:$AA$1,0)),"")</f>
        <v/>
      </c>
      <c r="Y70" t="str">
        <f>IF(VALUE(RIGHT(Y$1,LEN(Y$1)-1))&lt;=$B70,INDEX('Ingredients(Full)'!$A$1:$AA$140,MATCH(Score!$A70,'Ingredients(Full)'!$A$1:$A$140,0),MATCH(Score!Y$1,'Ingredients(Full)'!$A$1:$AA$1,0)),"")</f>
        <v/>
      </c>
      <c r="Z70" t="str">
        <f>IF(VALUE(RIGHT(Z$1,LEN(Z$1)-1))&lt;=$B70,INDEX('Ingredients(Full)'!$A$1:$AA$140,MATCH(Score!$A70,'Ingredients(Full)'!$A$1:$A$140,0),MATCH(Score!Z$1,'Ingredients(Full)'!$A$1:$AA$1,0)),"")</f>
        <v/>
      </c>
      <c r="AA70" t="str">
        <f>IF(VALUE(RIGHT(AA$1,LEN(AA$1)-1))&lt;=$B70,INDEX('Ingredients(Full)'!$A$1:$AA$140,MATCH(Score!$A70,'Ingredients(Full)'!$A$1:$A$140,0),MATCH(Score!AA$1,'Ingredients(Full)'!$A$1:$AA$1,0)),"")</f>
        <v/>
      </c>
      <c r="AB70">
        <f>IFERROR(IF(VLOOKUP($D70,Sheet3!$A$1:'Sheet3'!$K$222,MATCH("Challenge",Sheet3!$A$1:'Sheet3'!$K$1,0),FALSE)&gt;=1,IFERROR(IF(VLOOKUP($D70,Sheet3!$A$1:'Sheet3'!$K$222,MATCH("Blue",Sheet3!$A$1:$K$1,0),FALSE)&gt;0,VLOOKUP($D70,Sheet3!$A$1:'Sheet3'!$K$222,MATCH("Blue",Sheet3!$A$1:$K$1,0),FALSE)*3,IF(VLOOKUP($D70,Sheet3!$A$1:'Sheet3'!$K$222,MATCH("Purple",Sheet3!$A$1:$K$1,0),FALSE)&gt;0,VLOOKUP($D70,Sheet3!$A$1:'Sheet3'!$K$222,MATCH("Purple",Sheet3!$A$1:$K$1,0),FALSE)*4,IF(VLOOKUP($D70,Sheet3!$A$1:'Sheet3'!$K$222,MATCH("Green",Sheet3!$A$1:$K$1,0),FALSE)&gt;0,VLOOKUP($D70,Sheet3!$A$1:'Sheet3'!$K$222,MATCH("Green",Sheet3!$A$1:$K$1,0),FALSE)*2,IF(VLOOKUP($D70,Sheet3!$A$1:'Sheet3'!$K$222,MATCH("White",Sheet3!$A$1:$K$1,0),FALSE)&gt;0,VLOOKUP($D70,Sheet3!$A$1:'Sheet3'!$K$222,MATCH("White",Sheet3!$A$1:$K$1,0),FALSE),IF(VLOOKUP($D70,Sheet3!$A$1:'Sheet3'!$K$222,MATCH("Yellow",Sheet3!$A$1:$K$1,0),FALSE)&gt;0,VLOOKUP($D70,Sheet3!$A$1:'Sheet3'!$K$222,MATCH("Yellow",Sheet3!$A$1:$K$1,0),FALSE)*2.5,0))))),0)/VLOOKUP($D70,Sheet3!$A$1:'Sheet3'!$K$222,MATCH("Challenge",Sheet3!$A$1:'Sheet3'!$K$1,0),FALSE),IFERROR(IF(VLOOKUP($D70,Sheet3!$A$1:'Sheet3'!$K$222,MATCH("Blue",Sheet3!$A$1:$K$1,0),FALSE)&gt;0,VLOOKUP($D70,Sheet3!$A$1:'Sheet3'!$K$222,MATCH("Blue",Sheet3!$A$1:$K$1,0),FALSE)*3,IF(VLOOKUP($D70,Sheet3!$A$1:'Sheet3'!$K$222,MATCH("Purple",Sheet3!$A$1:$K$1,0),FALSE)&gt;0,VLOOKUP($D70,Sheet3!$A$1:'Sheet3'!$K$222,MATCH("Purple",Sheet3!$A$1:$K$1,0),FALSE)*4,IF(VLOOKUP($D70,Sheet3!$A$1:'Sheet3'!$K$222,MATCH("Green",Sheet3!$A$1:$K$1,0),FALSE)&gt;0,VLOOKUP($D70,Sheet3!$A$1:'Sheet3'!$K$222,MATCH("Green",Sheet3!$A$1:$K$1,0),FALSE)*2,IF(VLOOKUP($D70,Sheet3!$A$1:'Sheet3'!$K$222,MATCH("White",Sheet3!$A$1:$K$1,0),FALSE)&gt;0,VLOOKUP($D70,Sheet3!$A$1:'Sheet3'!$K$222,MATCH("White",Sheet3!$A$1:$K$1,0),FALSE),IF(VLOOKUP($D70,Sheet3!$A$1:'Sheet3'!$K$222,MATCH("Yellow",Sheet3!$A$1:$K$1,0),FALSE)&gt;0,VLOOKUP($D70,Sheet3!$A$1:'Sheet3'!$K$222,MATCH("Yellow",Sheet3!$A$1:$K$1,0),FALSE)*2.5,0))))),0)),0)+IFERROR(IF(VLOOKUP($E70,Sheet3!$A$1:'Sheet3'!$K$222,MATCH("Challenge",Sheet3!$A$1:'Sheet3'!$K$1,0),FALSE)&gt;=1,IFERROR(IF(VLOOKUP($E70,Sheet3!$A$1:'Sheet3'!$K$222,MATCH("Blue",Sheet3!$A$1:$K$1,0),FALSE)&gt;0,VLOOKUP($E70,Sheet3!$A$1:'Sheet3'!$K$222,MATCH("Blue",Sheet3!$A$1:$K$1,0),FALSE)*3,IF(VLOOKUP($E70,Sheet3!$A$1:'Sheet3'!$K$222,MATCH("Purple",Sheet3!$A$1:$K$1,0),FALSE)&gt;0,VLOOKUP($E70,Sheet3!$A$1:'Sheet3'!$K$222,MATCH("Purple",Sheet3!$A$1:$K$1,0),FALSE)*4,IF(VLOOKUP($E70,Sheet3!$A$1:'Sheet3'!$K$222,MATCH("Green",Sheet3!$A$1:$K$1,0),FALSE)&gt;0,VLOOKUP($E70,Sheet3!$A$1:'Sheet3'!$K$222,MATCH("Green",Sheet3!$A$1:$K$1,0),FALSE)*2,IF(VLOOKUP($E70,Sheet3!$A$1:'Sheet3'!$K$222,MATCH("White",Sheet3!$A$1:$K$1,0),FALSE)&gt;0,VLOOKUP($E70,Sheet3!$A$1:'Sheet3'!$K$222,MATCH("White",Sheet3!$A$1:$K$1,0),FALSE),IF(VLOOKUP($E70,Sheet3!$A$1:'Sheet3'!$K$222,MATCH("Yellow",Sheet3!$A$1:$K$1,0),FALSE)&gt;0,VLOOKUP($E70,Sheet3!$A$1:'Sheet3'!$K$222,MATCH("Yellow",Sheet3!$A$1:$K$1,0),FALSE)*2.5,0))))),0)/VLOOKUP($E70,Sheet3!$A$1:'Sheet3'!$K$222,MATCH("Challenge",Sheet3!$A$1:'Sheet3'!$K$1,0),FALSE),IFERROR(IF(VLOOKUP($E70,Sheet3!$A$1:'Sheet3'!$K$222,MATCH("Blue",Sheet3!$A$1:$K$1,0),FALSE)&gt;0,VLOOKUP($E70,Sheet3!$A$1:'Sheet3'!$K$222,MATCH("Blue",Sheet3!$A$1:$K$1,0),FALSE)*3,IF(VLOOKUP($E70,Sheet3!$A$1:'Sheet3'!$K$222,MATCH("Purple",Sheet3!$A$1:$K$1,0),FALSE)&gt;0,VLOOKUP($E70,Sheet3!$A$1:'Sheet3'!$K$222,MATCH("Purple",Sheet3!$A$1:$K$1,0),FALSE)*4,IF(VLOOKUP($E70,Sheet3!$A$1:'Sheet3'!$K$222,MATCH("Green",Sheet3!$A$1:$K$1,0),FALSE)&gt;0,VLOOKUP($E70,Sheet3!$A$1:'Sheet3'!$K$222,MATCH("Green",Sheet3!$A$1:$K$1,0),FALSE)*2,IF(VLOOKUP($E70,Sheet3!$A$1:'Sheet3'!$K$222,MATCH("White",Sheet3!$A$1:$K$1,0),FALSE)&gt;0,VLOOKUP($E70,Sheet3!$A$1:'Sheet3'!$K$222,MATCH("White",Sheet3!$A$1:$K$1,0),FALSE),IF(VLOOKUP($E70,Sheet3!$A$1:'Sheet3'!$K$222,MATCH("Yellow",Sheet3!$A$1:$K$1,0),FALSE)&gt;0,VLOOKUP($E70,Sheet3!$A$1:'Sheet3'!$K$222,MATCH("Yellow",Sheet3!$A$1:$K$1,0),FALSE)*2.5,0))))),0)),0)</f>
        <v>3</v>
      </c>
      <c r="AC70">
        <f>IFERROR(IF(VLOOKUP($F70,Sheet3!$A$1:'Sheet3'!$K$222,MATCH("Challenge",Sheet3!$A$1:'Sheet3'!$K$1,0),FALSE)&gt;=1,IFERROR(IF(VLOOKUP($F70,Sheet3!$A$1:'Sheet3'!$K$222,MATCH("Blue",Sheet3!$A$1:$K$1,0),FALSE)&gt;0,VLOOKUP($F70,Sheet3!$A$1:'Sheet3'!$K$222,MATCH("Blue",Sheet3!$A$1:$K$1,0),FALSE)*3,IF(VLOOKUP($F70,Sheet3!$A$1:'Sheet3'!$K$222,MATCH("Purple",Sheet3!$A$1:$K$1,0),FALSE)&gt;0,VLOOKUP($F70,Sheet3!$A$1:'Sheet3'!$K$222,MATCH("Purple",Sheet3!$A$1:$K$1,0),FALSE)*4,IF(VLOOKUP($F70,Sheet3!$A$1:'Sheet3'!$K$222,MATCH("Green",Sheet3!$A$1:$K$1,0),FALSE)&gt;0,VLOOKUP($F70,Sheet3!$A$1:'Sheet3'!$K$222,MATCH("Green",Sheet3!$A$1:$K$1,0),FALSE)*2,IF(VLOOKUP($F70,Sheet3!$A$1:'Sheet3'!$K$222,MATCH("White",Sheet3!$A$1:$K$1,0),FALSE)&gt;0,VLOOKUP($F70,Sheet3!$A$1:'Sheet3'!$K$222,MATCH("White",Sheet3!$A$1:$K$1,0),FALSE),IF(VLOOKUP($F70,Sheet3!$A$1:'Sheet3'!$K$222,MATCH("Yellow",Sheet3!$A$1:$K$1,0),FALSE)&gt;0,VLOOKUP($F70,Sheet3!$A$1:'Sheet3'!$K$222,MATCH("Yellow",Sheet3!$A$1:$K$1,0),FALSE)*5,0))))),0)/VLOOKUP($F70,Sheet3!$A$1:'Sheet3'!$K$222,MATCH("Challenge",Sheet3!$A$1:'Sheet3'!$K$1,0),FALSE),IFERROR(IF(VLOOKUP($F70,Sheet3!$A$1:'Sheet3'!$K$222,MATCH("Blue",Sheet3!$A$1:$K$1,0),FALSE)&gt;0,VLOOKUP($F70,Sheet3!$A$1:'Sheet3'!$K$222,MATCH("Blue",Sheet3!$A$1:$K$1,0),FALSE)*3,IF(VLOOKUP($F70,Sheet3!$A$1:'Sheet3'!$K$222,MATCH("Purple",Sheet3!$A$1:$K$1,0),FALSE)&gt;0,VLOOKUP($F70,Sheet3!$A$1:'Sheet3'!$K$222,MATCH("Purple",Sheet3!$A$1:$K$1,0),FALSE)*4,IF(VLOOKUP($F70,Sheet3!$A$1:'Sheet3'!$K$222,MATCH("Green",Sheet3!$A$1:$K$1,0),FALSE)&gt;0,VLOOKUP($F70,Sheet3!$A$1:'Sheet3'!$K$222,MATCH("Green",Sheet3!$A$1:$K$1,0),FALSE)*2,IF(VLOOKUP($F70,Sheet3!$A$1:'Sheet3'!$K$222,MATCH("White",Sheet3!$A$1:$K$1,0),FALSE)&gt;0,VLOOKUP($F70,Sheet3!$A$1:'Sheet3'!$K$222,MATCH("White",Sheet3!$A$1:$K$1,0),FALSE),IF(VLOOKUP($F70,Sheet3!$A$1:'Sheet3'!$K$222,MATCH("Yellow",Sheet3!$A$1:$K$1,0),FALSE)&gt;0,VLOOKUP($F70,Sheet3!$A$1:'Sheet3'!$K$222,MATCH("Yellow",Sheet3!$A$1:$K$1,0),FALSE)*5,0))))),0)),0)+IFERROR(IF(VLOOKUP($G70,Sheet3!$A$1:'Sheet3'!$K$222,MATCH("Challenge",Sheet3!$A$1:'Sheet3'!$K$1,0),FALSE)&gt;=1,IFERROR(IF(VLOOKUP($G70,Sheet3!$A$1:'Sheet3'!$K$222,MATCH("Blue",Sheet3!$A$1:$K$1,0),FALSE)&gt;0,VLOOKUP($G70,Sheet3!$A$1:'Sheet3'!$K$222,MATCH("Blue",Sheet3!$A$1:$K$1,0),FALSE)*3,IF(VLOOKUP($G70,Sheet3!$A$1:'Sheet3'!$K$222,MATCH("Purple",Sheet3!$A$1:$K$1,0),FALSE)&gt;0,VLOOKUP($G70,Sheet3!$A$1:'Sheet3'!$K$222,MATCH("Purple",Sheet3!$A$1:$K$1,0),FALSE)*4,IF(VLOOKUP($G70,Sheet3!$A$1:'Sheet3'!$K$222,MATCH("Green",Sheet3!$A$1:$K$1,0),FALSE)&gt;0,VLOOKUP($G70,Sheet3!$A$1:'Sheet3'!$K$222,MATCH("Green",Sheet3!$A$1:$K$1,0),FALSE)*2,IF(VLOOKUP($G70,Sheet3!$A$1:'Sheet3'!$K$222,MATCH("White",Sheet3!$A$1:$K$1,0),FALSE)&gt;0,VLOOKUP($G70,Sheet3!$A$1:'Sheet3'!$K$222,MATCH("White",Sheet3!$A$1:$K$1,0),FALSE),IF(VLOOKUP($G70,Sheet3!$A$1:'Sheet3'!$K$222,MATCH("Yellow",Sheet3!$A$1:$K$1,0),FALSE)&gt;0,VLOOKUP($G70,Sheet3!$A$1:'Sheet3'!$K$222,MATCH("Yellow",Sheet3!$A$1:$K$1,0),FALSE)*5,0))))),0)/VLOOKUP($G70,Sheet3!$A$1:'Sheet3'!$K$222,MATCH("Challenge",Sheet3!$A$1:'Sheet3'!$K$1,0),FALSE),IFERROR(IF(VLOOKUP($G70,Sheet3!$A$1:'Sheet3'!$K$222,MATCH("Blue",Sheet3!$A$1:$K$1,0),FALSE)&gt;0,VLOOKUP($G70,Sheet3!$A$1:'Sheet3'!$K$222,MATCH("Blue",Sheet3!$A$1:$K$1,0),FALSE)*3,IF(VLOOKUP($G70,Sheet3!$A$1:'Sheet3'!$K$222,MATCH("Purple",Sheet3!$A$1:$K$1,0),FALSE)&gt;0,VLOOKUP($G70,Sheet3!$A$1:'Sheet3'!$K$222,MATCH("Purple",Sheet3!$A$1:$K$1,0),FALSE)*4,IF(VLOOKUP($G70,Sheet3!$A$1:'Sheet3'!$K$222,MATCH("Green",Sheet3!$A$1:$K$1,0),FALSE)&gt;0,VLOOKUP($G70,Sheet3!$A$1:'Sheet3'!$K$222,MATCH("Green",Sheet3!$A$1:$K$1,0),FALSE)*2,IF(VLOOKUP($G70,Sheet3!$A$1:'Sheet3'!$K$222,MATCH("White",Sheet3!$A$1:$K$1,0),FALSE)&gt;0,VLOOKUP($G70,Sheet3!$A$1:'Sheet3'!$K$222,MATCH("White",Sheet3!$A$1:$K$1,0),FALSE),IF(VLOOKUP($G70,Sheet3!$A$1:'Sheet3'!$K$222,MATCH("Yellow",Sheet3!$A$1:$K$1,0),FALSE)&gt;0,VLOOKUP($G70,Sheet3!$A$1:'Sheet3'!$K$222,MATCH("Yellow",Sheet3!$A$1:$K$1,0),FALSE)*5,0))))),0)),0)</f>
        <v>1</v>
      </c>
      <c r="AD70">
        <f>IFERROR(IF(VLOOKUP($H70,Sheet3!$A$1:'Sheet3'!$K$222,MATCH("Challenge",Sheet3!$A$1:'Sheet3'!$K$1,0),FALSE)&gt;=1,IFERROR(IF(VLOOKUP($H70,Sheet3!$A$1:'Sheet3'!$K$222,MATCH("Blue",Sheet3!$A$1:$K$1,0),FALSE)&gt;0,VLOOKUP($H70,Sheet3!$A$1:'Sheet3'!$K$222,MATCH("Blue",Sheet3!$A$1:$K$1,0),FALSE)*3,IF(VLOOKUP($H70,Sheet3!$A$1:'Sheet3'!$K$222,MATCH("Purple",Sheet3!$A$1:$K$1,0),FALSE)&gt;0,VLOOKUP($H70,Sheet3!$A$1:'Sheet3'!$K$222,MATCH("Purple",Sheet3!$A$1:$K$1,0),FALSE)*4,IF(VLOOKUP($H70,Sheet3!$A$1:'Sheet3'!$K$222,MATCH("Green",Sheet3!$A$1:$K$1,0),FALSE)&gt;0,VLOOKUP($H70,Sheet3!$A$1:'Sheet3'!$K$222,MATCH("Green",Sheet3!$A$1:$K$1,0),FALSE)*2,IF(VLOOKUP($H70,Sheet3!$A$1:'Sheet3'!$K$222,MATCH("White",Sheet3!$A$1:$K$1,0),FALSE)&gt;0,VLOOKUP($H70,Sheet3!$A$1:'Sheet3'!$K$222,MATCH("White",Sheet3!$A$1:$K$1,0),FALSE),IF(VLOOKUP($H70,Sheet3!$A$1:'Sheet3'!$K$222,MATCH("Yellow",Sheet3!$A$1:$K$1,0),FALSE)&gt;0,VLOOKUP($H70,Sheet3!$A$1:'Sheet3'!$K$222,MATCH("Yellow",Sheet3!$A$1:$K$1,0),FALSE)*5,0))))),0)/VLOOKUP($H70,Sheet3!$A$1:'Sheet3'!$K$222,MATCH("Challenge",Sheet3!$A$1:'Sheet3'!$K$1,0),FALSE),IFERROR(IF(VLOOKUP($H70,Sheet3!$A$1:'Sheet3'!$K$222,MATCH("Blue",Sheet3!$A$1:$K$1,0),FALSE)&gt;0,VLOOKUP($H70,Sheet3!$A$1:'Sheet3'!$K$222,MATCH("Blue",Sheet3!$A$1:$K$1,0),FALSE)*3,IF(VLOOKUP($H70,Sheet3!$A$1:'Sheet3'!$K$222,MATCH("Purple",Sheet3!$A$1:$K$1,0),FALSE)&gt;0,VLOOKUP($H70,Sheet3!$A$1:'Sheet3'!$K$222,MATCH("Purple",Sheet3!$A$1:$K$1,0),FALSE)*4,IF(VLOOKUP($H70,Sheet3!$A$1:'Sheet3'!$K$222,MATCH("Green",Sheet3!$A$1:$K$1,0),FALSE)&gt;0,VLOOKUP($H70,Sheet3!$A$1:'Sheet3'!$K$222,MATCH("Green",Sheet3!$A$1:$K$1,0),FALSE)*2,IF(VLOOKUP($H70,Sheet3!$A$1:'Sheet3'!$K$222,MATCH("White",Sheet3!$A$1:$K$1,0),FALSE)&gt;0,VLOOKUP($H70,Sheet3!$A$1:'Sheet3'!$K$222,MATCH("White",Sheet3!$A$1:$K$1,0),FALSE),IF(VLOOKUP($H70,Sheet3!$A$1:'Sheet3'!$K$222,MATCH("Yellow",Sheet3!$A$1:$K$1,0),FALSE)&gt;0,VLOOKUP($H70,Sheet3!$A$1:'Sheet3'!$K$222,MATCH("Yellow",Sheet3!$A$1:$K$1,0),FALSE)*5,0))))),0)),0)+IFERROR(IF(VLOOKUP($I70,Sheet3!$A$1:'Sheet3'!$K$222,MATCH("Challenge",Sheet3!$A$1:'Sheet3'!$K$1,0),FALSE)&gt;=1,IFERROR(IF(VLOOKUP($I70,Sheet3!$A$1:'Sheet3'!$K$222,MATCH("Blue",Sheet3!$A$1:$K$1,0),FALSE)&gt;0,VLOOKUP($I70,Sheet3!$A$1:'Sheet3'!$K$222,MATCH("Blue",Sheet3!$A$1:$K$1,0),FALSE)*3,IF(VLOOKUP($I70,Sheet3!$A$1:'Sheet3'!$K$222,MATCH("Purple",Sheet3!$A$1:$K$1,0),FALSE)&gt;0,VLOOKUP($I70,Sheet3!$A$1:'Sheet3'!$K$222,MATCH("Purple",Sheet3!$A$1:$K$1,0),FALSE)*4,IF(VLOOKUP($I70,Sheet3!$A$1:'Sheet3'!$K$222,MATCH("Green",Sheet3!$A$1:$K$1,0),FALSE)&gt;0,VLOOKUP($I70,Sheet3!$A$1:'Sheet3'!$K$222,MATCH("Green",Sheet3!$A$1:$K$1,0),FALSE)*2,IF(VLOOKUP($I70,Sheet3!$A$1:'Sheet3'!$K$222,MATCH("White",Sheet3!$A$1:$K$1,0),FALSE)&gt;0,VLOOKUP($I70,Sheet3!$A$1:'Sheet3'!$K$222,MATCH("White",Sheet3!$A$1:$K$1,0),FALSE),IF(VLOOKUP($I70,Sheet3!$A$1:'Sheet3'!$K$222,MATCH("Yellow",Sheet3!$A$1:$K$1,0),FALSE)&gt;0,VLOOKUP($I70,Sheet3!$A$1:'Sheet3'!$K$222,MATCH("Yellow",Sheet3!$A$1:$K$1,0),FALSE)*5,0))))),0)/VLOOKUP($I70,Sheet3!$A$1:'Sheet3'!$K$222,MATCH("Challenge",Sheet3!$A$1:'Sheet3'!$K$1,0),FALSE),IFERROR(IF(VLOOKUP($I70,Sheet3!$A$1:'Sheet3'!$K$222,MATCH("Blue",Sheet3!$A$1:$K$1,0),FALSE)&gt;0,VLOOKUP($I70,Sheet3!$A$1:'Sheet3'!$K$222,MATCH("Blue",Sheet3!$A$1:$K$1,0),FALSE)*3,IF(VLOOKUP($I70,Sheet3!$A$1:'Sheet3'!$K$222,MATCH("Purple",Sheet3!$A$1:$K$1,0),FALSE)&gt;0,VLOOKUP($I70,Sheet3!$A$1:'Sheet3'!$K$222,MATCH("Purple",Sheet3!$A$1:$K$1,0),FALSE)*4,IF(VLOOKUP($I70,Sheet3!$A$1:'Sheet3'!$K$222,MATCH("Green",Sheet3!$A$1:$K$1,0),FALSE)&gt;0,VLOOKUP($I70,Sheet3!$A$1:'Sheet3'!$K$222,MATCH("Green",Sheet3!$A$1:$K$1,0),FALSE)*2,IF(VLOOKUP($I70,Sheet3!$A$1:'Sheet3'!$K$222,MATCH("White",Sheet3!$A$1:$K$1,0),FALSE)&gt;0,VLOOKUP($I70,Sheet3!$A$1:'Sheet3'!$K$222,MATCH("White",Sheet3!$A$1:$K$1,0),FALSE),IF(VLOOKUP($I70,Sheet3!$A$1:'Sheet3'!$K$222,MATCH("Yellow",Sheet3!$A$1:$K$1,0),FALSE)&gt;0,VLOOKUP($I70,Sheet3!$A$1:'Sheet3'!$K$222,MATCH("Yellow",Sheet3!$A$1:$K$1,0),FALSE)*5,0))))),0)),0)</f>
        <v>0</v>
      </c>
      <c r="AE70">
        <f>IFERROR(IF(VLOOKUP($J70,Sheet3!$A$1:'Sheet3'!$K$222,MATCH("Challenge",Sheet3!$A$1:'Sheet3'!$K$1,0),FALSE)&gt;=1,IFERROR(IF(VLOOKUP($J70,Sheet3!$A$1:'Sheet3'!$K$222,MATCH("Blue",Sheet3!$A$1:$K$1,0),FALSE)&gt;0,VLOOKUP($J70,Sheet3!$A$1:'Sheet3'!$K$222,MATCH("Blue",Sheet3!$A$1:$K$1,0),FALSE)*3,IF(VLOOKUP($J70,Sheet3!$A$1:'Sheet3'!$K$222,MATCH("Purple",Sheet3!$A$1:$K$1,0),FALSE)&gt;0,VLOOKUP($J70,Sheet3!$A$1:'Sheet3'!$K$222,MATCH("Purple",Sheet3!$A$1:$K$1,0),FALSE)*4,IF(VLOOKUP($J70,Sheet3!$A$1:'Sheet3'!$K$222,MATCH("Green",Sheet3!$A$1:$K$1,0),FALSE)&gt;0,VLOOKUP($J70,Sheet3!$A$1:'Sheet3'!$K$222,MATCH("Green",Sheet3!$A$1:$K$1,0),FALSE)*2,IF(VLOOKUP($J70,Sheet3!$A$1:'Sheet3'!$K$222,MATCH("White",Sheet3!$A$1:$K$1,0),FALSE)&gt;0,VLOOKUP($J70,Sheet3!$A$1:'Sheet3'!$K$222,MATCH("White",Sheet3!$A$1:$K$1,0),FALSE),IF(VLOOKUP($J70,Sheet3!$A$1:'Sheet3'!$K$222,MATCH("Yellow",Sheet3!$A$1:$K$1,0),FALSE)&gt;0,VLOOKUP($J70,Sheet3!$A$1:'Sheet3'!$K$222,MATCH("Yellow",Sheet3!$A$1:$K$1,0),FALSE)*5,0))))),0)/VLOOKUP($J70,Sheet3!$A$1:'Sheet3'!$K$222,MATCH("Challenge",Sheet3!$A$1:'Sheet3'!$K$1,0),FALSE),IFERROR(IF(VLOOKUP($J70,Sheet3!$A$1:'Sheet3'!$K$222,MATCH("Blue",Sheet3!$A$1:$K$1,0),FALSE)&gt;0,VLOOKUP($J70,Sheet3!$A$1:'Sheet3'!$K$222,MATCH("Blue",Sheet3!$A$1:$K$1,0),FALSE)*3,IF(VLOOKUP($J70,Sheet3!$A$1:'Sheet3'!$K$222,MATCH("Purple",Sheet3!$A$1:$K$1,0),FALSE)&gt;0,VLOOKUP($J70,Sheet3!$A$1:'Sheet3'!$K$222,MATCH("Purple",Sheet3!$A$1:$K$1,0),FALSE)*4,IF(VLOOKUP($J70,Sheet3!$A$1:'Sheet3'!$K$222,MATCH("Green",Sheet3!$A$1:$K$1,0),FALSE)&gt;0,VLOOKUP($J70,Sheet3!$A$1:'Sheet3'!$K$222,MATCH("Green",Sheet3!$A$1:$K$1,0),FALSE)*2,IF(VLOOKUP($J70,Sheet3!$A$1:'Sheet3'!$K$222,MATCH("White",Sheet3!$A$1:$K$1,0),FALSE)&gt;0,VLOOKUP($J70,Sheet3!$A$1:'Sheet3'!$K$222,MATCH("White",Sheet3!$A$1:$K$1,0),FALSE),IF(VLOOKUP($J70,Sheet3!$A$1:'Sheet3'!$K$222,MATCH("Yellow",Sheet3!$A$1:$K$1,0),FALSE)&gt;0,VLOOKUP($J70,Sheet3!$A$1:'Sheet3'!$K$222,MATCH("Yellow",Sheet3!$A$1:$K$1,0),FALSE)*5,0))))),0)),0)+IFERROR(IF(VLOOKUP($K70,Sheet3!$A$1:'Sheet3'!$K$222,MATCH("Challenge",Sheet3!$A$1:'Sheet3'!$K$1,0),FALSE)&gt;=1,IFERROR(IF(VLOOKUP($K70,Sheet3!$A$1:'Sheet3'!$K$222,MATCH("Blue",Sheet3!$A$1:$K$1,0),FALSE)&gt;0,VLOOKUP($K70,Sheet3!$A$1:'Sheet3'!$K$222,MATCH("Blue",Sheet3!$A$1:$K$1,0),FALSE)*3,IF(VLOOKUP($K70,Sheet3!$A$1:'Sheet3'!$K$222,MATCH("Purple",Sheet3!$A$1:$K$1,0),FALSE)&gt;0,VLOOKUP($K70,Sheet3!$A$1:'Sheet3'!$K$222,MATCH("Purple",Sheet3!$A$1:$K$1,0),FALSE)*4,IF(VLOOKUP($K70,Sheet3!$A$1:'Sheet3'!$K$222,MATCH("Green",Sheet3!$A$1:$K$1,0),FALSE)&gt;0,VLOOKUP($K70,Sheet3!$A$1:'Sheet3'!$K$222,MATCH("Green",Sheet3!$A$1:$K$1,0),FALSE)*2,IF(VLOOKUP($K70,Sheet3!$A$1:'Sheet3'!$K$222,MATCH("White",Sheet3!$A$1:$K$1,0),FALSE)&gt;0,VLOOKUP($K70,Sheet3!$A$1:'Sheet3'!$K$222,MATCH("White",Sheet3!$A$1:$K$1,0),FALSE),IF(VLOOKUP($K70,Sheet3!$A$1:'Sheet3'!$K$222,MATCH("Yellow",Sheet3!$A$1:$K$1,0),FALSE)&gt;0,VLOOKUP($K70,Sheet3!$A$1:'Sheet3'!$K$222,MATCH("Yellow",Sheet3!$A$1:$K$1,0),FALSE)*5,0))))),0)/VLOOKUP($K70,Sheet3!$A$1:'Sheet3'!$K$222,MATCH("Challenge",Sheet3!$A$1:'Sheet3'!$K$1,0),FALSE),IFERROR(IF(VLOOKUP($K70,Sheet3!$A$1:'Sheet3'!$K$222,MATCH("Blue",Sheet3!$A$1:$K$1,0),FALSE)&gt;0,VLOOKUP($K70,Sheet3!$A$1:'Sheet3'!$K$222,MATCH("Blue",Sheet3!$A$1:$K$1,0),FALSE)*3,IF(VLOOKUP($K70,Sheet3!$A$1:'Sheet3'!$K$222,MATCH("Purple",Sheet3!$A$1:$K$1,0),FALSE)&gt;0,VLOOKUP($K70,Sheet3!$A$1:'Sheet3'!$K$222,MATCH("Purple",Sheet3!$A$1:$K$1,0),FALSE)*4,IF(VLOOKUP($K70,Sheet3!$A$1:'Sheet3'!$K$222,MATCH("Green",Sheet3!$A$1:$K$1,0),FALSE)&gt;0,VLOOKUP($K70,Sheet3!$A$1:'Sheet3'!$K$222,MATCH("Green",Sheet3!$A$1:$K$1,0),FALSE)*2,IF(VLOOKUP($K70,Sheet3!$A$1:'Sheet3'!$K$222,MATCH("White",Sheet3!$A$1:$K$1,0),FALSE)&gt;0,VLOOKUP($K70,Sheet3!$A$1:'Sheet3'!$K$222,MATCH("White",Sheet3!$A$1:$K$1,0),FALSE),IF(VLOOKUP($K70,Sheet3!$A$1:'Sheet3'!$K$222,MATCH("Yellow",Sheet3!$A$1:$K$1,0),FALSE)&gt;0,VLOOKUP($K70,Sheet3!$A$1:'Sheet3'!$K$222,MATCH("Yellow",Sheet3!$A$1:$K$1,0),FALSE)*5,0))))),0)),0)</f>
        <v>0</v>
      </c>
      <c r="AF70">
        <f>IFERROR(IF(VLOOKUP($L70,Sheet3!$A$1:'Sheet3'!$K$222,MATCH("Challenge",Sheet3!$A$1:'Sheet3'!$K$1,0),FALSE)&gt;=1,IFERROR(IF(VLOOKUP($L70,Sheet3!$A$1:'Sheet3'!$K$222,MATCH("Blue",Sheet3!$A$1:$K$1,0),FALSE)&gt;0,VLOOKUP($L70,Sheet3!$A$1:'Sheet3'!$K$222,MATCH("Blue",Sheet3!$A$1:$K$1,0),FALSE)*3,IF(VLOOKUP($L70,Sheet3!$A$1:'Sheet3'!$K$222,MATCH("Purple",Sheet3!$A$1:$K$1,0),FALSE)&gt;0,VLOOKUP($L70,Sheet3!$A$1:'Sheet3'!$K$222,MATCH("Purple",Sheet3!$A$1:$K$1,0),FALSE)*4,IF(VLOOKUP($L70,Sheet3!$A$1:'Sheet3'!$K$222,MATCH("Green",Sheet3!$A$1:$K$1,0),FALSE)&gt;0,VLOOKUP($L70,Sheet3!$A$1:'Sheet3'!$K$222,MATCH("Green",Sheet3!$A$1:$K$1,0),FALSE)*2,IF(VLOOKUP($L70,Sheet3!$A$1:'Sheet3'!$K$222,MATCH("White",Sheet3!$A$1:$K$1,0),FALSE)&gt;0,VLOOKUP($L70,Sheet3!$A$1:'Sheet3'!$K$222,MATCH("White",Sheet3!$A$1:$K$1,0),FALSE),IF(VLOOKUP($L70,Sheet3!$A$1:'Sheet3'!$K$222,MATCH("Yellow",Sheet3!$A$1:$K$1,0),FALSE)&gt;0,VLOOKUP($L70,Sheet3!$A$1:'Sheet3'!$K$222,MATCH("Yellow",Sheet3!$A$1:$K$1,0),FALSE)*5,0))))),0)/VLOOKUP($L70,Sheet3!$A$1:'Sheet3'!$K$222,MATCH("Challenge",Sheet3!$A$1:'Sheet3'!$K$1,0),FALSE),IFERROR(IF(VLOOKUP($L70,Sheet3!$A$1:'Sheet3'!$K$222,MATCH("Blue",Sheet3!$A$1:$K$1,0),FALSE)&gt;0,VLOOKUP($L70,Sheet3!$A$1:'Sheet3'!$K$222,MATCH("Blue",Sheet3!$A$1:$K$1,0),FALSE)*3,IF(VLOOKUP($L70,Sheet3!$A$1:'Sheet3'!$K$222,MATCH("Purple",Sheet3!$A$1:$K$1,0),FALSE)&gt;0,VLOOKUP($L70,Sheet3!$A$1:'Sheet3'!$K$222,MATCH("Purple",Sheet3!$A$1:$K$1,0),FALSE)*4,IF(VLOOKUP($L70,Sheet3!$A$1:'Sheet3'!$K$222,MATCH("Green",Sheet3!$A$1:$K$1,0),FALSE)&gt;0,VLOOKUP($L70,Sheet3!$A$1:'Sheet3'!$K$222,MATCH("Green",Sheet3!$A$1:$K$1,0),FALSE)*2,IF(VLOOKUP($L70,Sheet3!$A$1:'Sheet3'!$K$222,MATCH("White",Sheet3!$A$1:$K$1,0),FALSE)&gt;0,VLOOKUP($L70,Sheet3!$A$1:'Sheet3'!$K$222,MATCH("White",Sheet3!$A$1:$K$1,0),FALSE),IF(VLOOKUP($L70,Sheet3!$A$1:'Sheet3'!$K$222,MATCH("Yellow",Sheet3!$A$1:$K$1,0),FALSE)&gt;0,VLOOKUP($L70,Sheet3!$A$1:'Sheet3'!$K$222,MATCH("Yellow",Sheet3!$A$1:$K$1,0),FALSE)*5,0))))),0)),0)+IFERROR(IF(VLOOKUP($M70,Sheet3!$A$1:'Sheet3'!$K$222,MATCH("Challenge",Sheet3!$A$1:'Sheet3'!$K$1,0),FALSE)&gt;=1,IFERROR(IF(VLOOKUP($M70,Sheet3!$A$1:'Sheet3'!$K$222,MATCH("Blue",Sheet3!$A$1:$K$1,0),FALSE)&gt;0,VLOOKUP($M70,Sheet3!$A$1:'Sheet3'!$K$222,MATCH("Blue",Sheet3!$A$1:$K$1,0),FALSE)*3,IF(VLOOKUP($M70,Sheet3!$A$1:'Sheet3'!$K$222,MATCH("Purple",Sheet3!$A$1:$K$1,0),FALSE)&gt;0,VLOOKUP($M70,Sheet3!$A$1:'Sheet3'!$K$222,MATCH("Purple",Sheet3!$A$1:$K$1,0),FALSE)*4,IF(VLOOKUP($M70,Sheet3!$A$1:'Sheet3'!$K$222,MATCH("Green",Sheet3!$A$1:$K$1,0),FALSE)&gt;0,VLOOKUP($M70,Sheet3!$A$1:'Sheet3'!$K$222,MATCH("Green",Sheet3!$A$1:$K$1,0),FALSE)*2,IF(VLOOKUP($M70,Sheet3!$A$1:'Sheet3'!$K$222,MATCH("White",Sheet3!$A$1:$K$1,0),FALSE)&gt;0,VLOOKUP($M70,Sheet3!$A$1:'Sheet3'!$K$222,MATCH("White",Sheet3!$A$1:$K$1,0),FALSE),IF(VLOOKUP($M70,Sheet3!$A$1:'Sheet3'!$K$222,MATCH("Yellow",Sheet3!$A$1:$K$1,0),FALSE)&gt;0,VLOOKUP($M70,Sheet3!$A$1:'Sheet3'!$K$222,MATCH("Yellow",Sheet3!$A$1:$K$1,0),FALSE)*5,0))))),0)/VLOOKUP($M70,Sheet3!$A$1:'Sheet3'!$K$222,MATCH("Challenge",Sheet3!$A$1:'Sheet3'!$K$1,0),FALSE),IFERROR(IF(VLOOKUP($M70,Sheet3!$A$1:'Sheet3'!$K$222,MATCH("Blue",Sheet3!$A$1:$K$1,0),FALSE)&gt;0,VLOOKUP($M70,Sheet3!$A$1:'Sheet3'!$K$222,MATCH("Blue",Sheet3!$A$1:$K$1,0),FALSE)*3,IF(VLOOKUP($M70,Sheet3!$A$1:'Sheet3'!$K$222,MATCH("Purple",Sheet3!$A$1:$K$1,0),FALSE)&gt;0,VLOOKUP($M70,Sheet3!$A$1:'Sheet3'!$K$222,MATCH("Purple",Sheet3!$A$1:$K$1,0),FALSE)*4,IF(VLOOKUP($M70,Sheet3!$A$1:'Sheet3'!$K$222,MATCH("Green",Sheet3!$A$1:$K$1,0),FALSE)&gt;0,VLOOKUP($M70,Sheet3!$A$1:'Sheet3'!$K$222,MATCH("Green",Sheet3!$A$1:$K$1,0),FALSE)*2,IF(VLOOKUP($M70,Sheet3!$A$1:'Sheet3'!$K$222,MATCH("White",Sheet3!$A$1:$K$1,0),FALSE)&gt;0,VLOOKUP($M70,Sheet3!$A$1:'Sheet3'!$K$222,MATCH("White",Sheet3!$A$1:$K$1,0),FALSE),IF(VLOOKUP($M70,Sheet3!$A$1:'Sheet3'!$K$222,MATCH("Yellow",Sheet3!$A$1:$K$1,0),FALSE)&gt;0,VLOOKUP($M70,Sheet3!$A$1:'Sheet3'!$K$222,MATCH("Yellow",Sheet3!$A$1:$K$1,0),FALSE)*5,0))))),0)),0)</f>
        <v>0</v>
      </c>
      <c r="AG70">
        <f>IFERROR(IF(VLOOKUP($N70,Sheet3!$A$1:'Sheet3'!$K$222,MATCH("Challenge",Sheet3!$A$1:'Sheet3'!$K$1,0),FALSE)&gt;=1,IFERROR(IF(VLOOKUP($N70,Sheet3!$A$1:'Sheet3'!$K$222,MATCH("Blue",Sheet3!$A$1:$K$1,0),FALSE)&gt;0,VLOOKUP($N70,Sheet3!$A$1:'Sheet3'!$K$222,MATCH("Blue",Sheet3!$A$1:$K$1,0),FALSE)*3,IF(VLOOKUP($N70,Sheet3!$A$1:'Sheet3'!$K$222,MATCH("Purple",Sheet3!$A$1:$K$1,0),FALSE)&gt;0,VLOOKUP($N70,Sheet3!$A$1:'Sheet3'!$K$222,MATCH("Purple",Sheet3!$A$1:$K$1,0),FALSE)*4,IF(VLOOKUP($N70,Sheet3!$A$1:'Sheet3'!$K$222,MATCH("Green",Sheet3!$A$1:$K$1,0),FALSE)&gt;0,VLOOKUP($N70,Sheet3!$A$1:'Sheet3'!$K$222,MATCH("Green",Sheet3!$A$1:$K$1,0),FALSE)*2,IF(VLOOKUP($N70,Sheet3!$A$1:'Sheet3'!$K$222,MATCH("White",Sheet3!$A$1:$K$1,0),FALSE)&gt;0,VLOOKUP($N70,Sheet3!$A$1:'Sheet3'!$K$222,MATCH("White",Sheet3!$A$1:$K$1,0),FALSE),IF(VLOOKUP($N70,Sheet3!$A$1:'Sheet3'!$K$222,MATCH("Yellow",Sheet3!$A$1:$K$1,0),FALSE)&gt;0,VLOOKUP($N70,Sheet3!$A$1:'Sheet3'!$K$222,MATCH("Yellow",Sheet3!$A$1:$K$1,0),FALSE)*5,0))))),0)/VLOOKUP($N70,Sheet3!$A$1:'Sheet3'!$K$222,MATCH("Challenge",Sheet3!$A$1:'Sheet3'!$K$1,0),FALSE),IFERROR(IF(VLOOKUP($N70,Sheet3!$A$1:'Sheet3'!$K$222,MATCH("Blue",Sheet3!$A$1:$K$1,0),FALSE)&gt;0,VLOOKUP($N70,Sheet3!$A$1:'Sheet3'!$K$222,MATCH("Blue",Sheet3!$A$1:$K$1,0),FALSE)*3,IF(VLOOKUP($N70,Sheet3!$A$1:'Sheet3'!$K$222,MATCH("Purple",Sheet3!$A$1:$K$1,0),FALSE)&gt;0,VLOOKUP($N70,Sheet3!$A$1:'Sheet3'!$K$222,MATCH("Purple",Sheet3!$A$1:$K$1,0),FALSE)*4,IF(VLOOKUP($N70,Sheet3!$A$1:'Sheet3'!$K$222,MATCH("Green",Sheet3!$A$1:$K$1,0),FALSE)&gt;0,VLOOKUP($N70,Sheet3!$A$1:'Sheet3'!$K$222,MATCH("Green",Sheet3!$A$1:$K$1,0),FALSE)*2,IF(VLOOKUP($N70,Sheet3!$A$1:'Sheet3'!$K$222,MATCH("White",Sheet3!$A$1:$K$1,0),FALSE)&gt;0,VLOOKUP($N70,Sheet3!$A$1:'Sheet3'!$K$222,MATCH("White",Sheet3!$A$1:$K$1,0),FALSE),IF(VLOOKUP($N70,Sheet3!$A$1:'Sheet3'!$K$222,MATCH("Yellow",Sheet3!$A$1:$K$1,0),FALSE)&gt;0,VLOOKUP($N70,Sheet3!$A$1:'Sheet3'!$K$222,MATCH("Yellow",Sheet3!$A$1:$K$1,0),FALSE)*5,0))))),0)),0)+IFERROR(IF(VLOOKUP($O70,Sheet3!$A$1:'Sheet3'!$K$222,MATCH("Challenge",Sheet3!$A$1:'Sheet3'!$K$1,0),FALSE)&gt;=1,IFERROR(IF(VLOOKUP($O70,Sheet3!$A$1:'Sheet3'!$K$222,MATCH("Blue",Sheet3!$A$1:$K$1,0),FALSE)&gt;0,VLOOKUP($O70,Sheet3!$A$1:'Sheet3'!$K$222,MATCH("Blue",Sheet3!$A$1:$K$1,0),FALSE)*3,IF(VLOOKUP($O70,Sheet3!$A$1:'Sheet3'!$K$222,MATCH("Purple",Sheet3!$A$1:$K$1,0),FALSE)&gt;0,VLOOKUP($O70,Sheet3!$A$1:'Sheet3'!$K$222,MATCH("Purple",Sheet3!$A$1:$K$1,0),FALSE)*4,IF(VLOOKUP($O70,Sheet3!$A$1:'Sheet3'!$K$222,MATCH("Green",Sheet3!$A$1:$K$1,0),FALSE)&gt;0,VLOOKUP($O70,Sheet3!$A$1:'Sheet3'!$K$222,MATCH("Green",Sheet3!$A$1:$K$1,0),FALSE)*2,IF(VLOOKUP($O70,Sheet3!$A$1:'Sheet3'!$K$222,MATCH("White",Sheet3!$A$1:$K$1,0),FALSE)&gt;0,VLOOKUP($O70,Sheet3!$A$1:'Sheet3'!$K$222,MATCH("White",Sheet3!$A$1:$K$1,0),FALSE),IF(VLOOKUP($O70,Sheet3!$A$1:'Sheet3'!$K$222,MATCH("Yellow",Sheet3!$A$1:$K$1,0),FALSE)&gt;0,VLOOKUP($O70,Sheet3!$A$1:'Sheet3'!$K$222,MATCH("Yellow",Sheet3!$A$1:$K$1,0),FALSE)*5,0))))),0)/VLOOKUP($O70,Sheet3!$A$1:'Sheet3'!$K$222,MATCH("Challenge",Sheet3!$A$1:'Sheet3'!$K$1,0),FALSE),IFERROR(IF(VLOOKUP($O70,Sheet3!$A$1:'Sheet3'!$K$222,MATCH("Blue",Sheet3!$A$1:$K$1,0),FALSE)&gt;0,VLOOKUP($O70,Sheet3!$A$1:'Sheet3'!$K$222,MATCH("Blue",Sheet3!$A$1:$K$1,0),FALSE)*3,IF(VLOOKUP($O70,Sheet3!$A$1:'Sheet3'!$K$222,MATCH("Purple",Sheet3!$A$1:$K$1,0),FALSE)&gt;0,VLOOKUP($O70,Sheet3!$A$1:'Sheet3'!$K$222,MATCH("Purple",Sheet3!$A$1:$K$1,0),FALSE)*4,IF(VLOOKUP($O70,Sheet3!$A$1:'Sheet3'!$K$222,MATCH("Green",Sheet3!$A$1:$K$1,0),FALSE)&gt;0,VLOOKUP($O70,Sheet3!$A$1:'Sheet3'!$K$222,MATCH("Green",Sheet3!$A$1:$K$1,0),FALSE)*2,IF(VLOOKUP($O70,Sheet3!$A$1:'Sheet3'!$K$222,MATCH("White",Sheet3!$A$1:$K$1,0),FALSE)&gt;0,VLOOKUP($O70,Sheet3!$A$1:'Sheet3'!$K$222,MATCH("White",Sheet3!$A$1:$K$1,0),FALSE),IF(VLOOKUP($O70,Sheet3!$A$1:'Sheet3'!$K$222,MATCH("Yellow",Sheet3!$A$1:$K$1,0),FALSE)&gt;0,VLOOKUP($O70,Sheet3!$A$1:'Sheet3'!$K$222,MATCH("Yellow",Sheet3!$A$1:$K$1,0),FALSE)*5,0))))),0)),0)</f>
        <v>0</v>
      </c>
      <c r="AH70">
        <f>VLOOKUP($D70,Sheet3!$A$1:'Sheet3'!$K$222,4,FALSE)</f>
        <v>0</v>
      </c>
      <c r="AI70">
        <f>VLOOKUP($D70,Sheet3!$A$1:'Sheet3'!$K$222,5,FALSE)</f>
        <v>0</v>
      </c>
    </row>
    <row r="71" spans="1:35" x14ac:dyDescent="0.25">
      <c r="A71" t="s">
        <v>16</v>
      </c>
      <c r="B71">
        <f>INDEX('Ingredients(Full)'!$A$1:$AA$180,MATCH(Score!$A71,'Ingredients(Full)'!$A$1:$A$180,0),MATCH(Score!B$1,'Ingredients(Full)'!$A$1:$AA$1,0))</f>
        <v>12</v>
      </c>
      <c r="C71">
        <f t="shared" si="2"/>
        <v>1145.4285714285716</v>
      </c>
      <c r="D71" t="str">
        <f>IF(D$1&lt;=$B71,INDEX('Ingredients(Full)'!$A$1:$AA$180,MATCH(Score!$A71,'Ingredients(Full)'!$A$1:$A$180,0),MATCH(Score!D$1,'Ingredients(Full)'!$A$1:$AA$1,0)),"")</f>
        <v>Mk 3 Zaltin Bacta Gel Salvage</v>
      </c>
      <c r="E71" t="str">
        <f>IF(E$1&lt;=$B71,INDEX('Ingredients(Full)'!$A$1:$AA$140,MATCH(Score!$A71,'Ingredients(Full)'!$A$1:$A$140,0),MATCH(Score!E$1,'Ingredients(Full)'!$A$1:$AA$1,0)),"")</f>
        <v>Mk 6 Chiewab Hypo Syringe Salvage</v>
      </c>
      <c r="F71" t="str">
        <f>IF(F$1&lt;=$B71,INDEX('Ingredients(Full)'!$A$1:$AA$140,MATCH(Score!$A71,'Ingredients(Full)'!$A$1:$A$140,0),MATCH(Score!F$1,'Ingredients(Full)'!$A$1:$AA$1,0)),"")</f>
        <v>Mk 4 TaggeCo Holo Lens Salvage</v>
      </c>
      <c r="G71" t="str">
        <f>IF(G$1&lt;=$B71,INDEX('Ingredients(Full)'!$A$1:$AA$140,MATCH(Score!$A71,'Ingredients(Full)'!$A$1:$A$140,0),MATCH(Score!G$1,'Ingredients(Full)'!$A$1:$AA$1,0)),"")</f>
        <v>Mk 5 Loronar Power Cell Salvage</v>
      </c>
      <c r="H71" t="str">
        <f>IF(H$1&lt;=$B71,INDEX('Ingredients(Full)'!$A$1:$AA$140,MATCH(Score!$A71,'Ingredients(Full)'!$A$1:$A$140,0),MATCH(Score!H$1,'Ingredients(Full)'!$A$1:$AA$1,0)),"")</f>
        <v>Mk 3 Merr-Sonn Thermal Detonator Prototype Salvage</v>
      </c>
      <c r="I71" t="str">
        <f>IF(I$1&lt;=$B71,INDEX('Ingredients(Full)'!$A$1:$AA$140,MATCH(Score!$A71,'Ingredients(Full)'!$A$1:$A$140,0),MATCH(Score!I$1,'Ingredients(Full)'!$A$1:$AA$1,0)),"")</f>
        <v>Mk 1 BioTech Implant</v>
      </c>
      <c r="J71" t="str">
        <f>IF(J$1&lt;=$B71,INDEX('Ingredients(Full)'!$A$1:$AA$140,MATCH(Score!$A71,'Ingredients(Full)'!$A$1:$A$140,0),MATCH(Score!J$1,'Ingredients(Full)'!$A$1:$AA$1,0)),"")</f>
        <v>Mk 2 BAW Armor Mod Prototype</v>
      </c>
      <c r="K71" t="str">
        <f>IF(K$1&lt;=$B71,INDEX('Ingredients(Full)'!$A$1:$AA$140,MATCH(Score!$A71,'Ingredients(Full)'!$A$1:$A$140,0),MATCH(Score!K$1,'Ingredients(Full)'!$A$1:$AA$1,0)),"")</f>
        <v>Mk 1 Neuro-Saav Electrobinoculars</v>
      </c>
      <c r="L71" t="str">
        <f>IF(L$1&lt;=$B71,INDEX('Ingredients(Full)'!$A$1:$AA$140,MATCH(Score!$A71,'Ingredients(Full)'!$A$1:$A$140,0),MATCH(Score!L$1,'Ingredients(Full)'!$A$1:$AA$1,0)),"")</f>
        <v>Mk 4 A/KT Stun Gun Salvage</v>
      </c>
      <c r="M71" t="str">
        <f>IF(M$1&lt;=$B71,INDEX('Ingredients(Full)'!$A$1:$AA$140,MATCH(Score!$A71,'Ingredients(Full)'!$A$1:$A$140,0),MATCH(Score!M$1,'Ingredients(Full)'!$A$1:$AA$1,0)),"")</f>
        <v>Mk 5 Nubian Design Tech Prototype Salvage</v>
      </c>
      <c r="N71" t="str">
        <f>IF(N$1&lt;=$B71,INDEX('Ingredients(Full)'!$A$1:$AA$140,MATCH(Score!$A71,'Ingredients(Full)'!$A$1:$A$140,0),MATCH(Score!N$1,'Ingredients(Full)'!$A$1:$AA$1,0)),"")</f>
        <v>Mk 4 SoroSuub Keypad Salvage</v>
      </c>
      <c r="O71" t="str">
        <f>IF(O$1&lt;=$B71,INDEX('Ingredients(Full)'!$A$1:$AA$140,MATCH(Score!$A71,'Ingredients(Full)'!$A$1:$A$140,0),MATCH(Score!O$1,'Ingredients(Full)'!$A$1:$AA$1,0)),"")</f>
        <v>Mk 3 BlasTech Weapon Mod</v>
      </c>
      <c r="P71">
        <f>IF(VALUE(RIGHT(P$1,LEN(P$1)-1))&lt;=$B71,INDEX('Ingredients(Full)'!$A$1:$AA$140,MATCH(Score!$A71,'Ingredients(Full)'!$A$1:$A$140,0),MATCH(Score!P$1,'Ingredients(Full)'!$A$1:$AA$1,0)),"")</f>
        <v>50</v>
      </c>
      <c r="Q71">
        <f>IF(VALUE(RIGHT(Q$1,LEN(Q$1)-1))&lt;=$B71,INDEX('Ingredients(Full)'!$A$1:$AA$140,MATCH(Score!$A71,'Ingredients(Full)'!$A$1:$A$140,0),MATCH(Score!Q$1,'Ingredients(Full)'!$A$1:$AA$1,0)),"")</f>
        <v>50</v>
      </c>
      <c r="R71">
        <f>IF(VALUE(RIGHT(R$1,LEN(R$1)-1))&lt;=$B71,INDEX('Ingredients(Full)'!$A$1:$AA$140,MATCH(Score!$A71,'Ingredients(Full)'!$A$1:$A$140,0),MATCH(Score!R$1,'Ingredients(Full)'!$A$1:$AA$1,0)),"")</f>
        <v>50</v>
      </c>
      <c r="S71">
        <f>IF(VALUE(RIGHT(S$1,LEN(S$1)-1))&lt;=$B71,INDEX('Ingredients(Full)'!$A$1:$AA$140,MATCH(Score!$A71,'Ingredients(Full)'!$A$1:$A$140,0),MATCH(Score!S$1,'Ingredients(Full)'!$A$1:$AA$1,0)),"")</f>
        <v>40</v>
      </c>
      <c r="T71">
        <f>IF(VALUE(RIGHT(T$1,LEN(T$1)-1))&lt;=$B71,INDEX('Ingredients(Full)'!$A$1:$AA$140,MATCH(Score!$A71,'Ingredients(Full)'!$A$1:$A$140,0),MATCH(Score!T$1,'Ingredients(Full)'!$A$1:$AA$1,0)),"")</f>
        <v>40</v>
      </c>
      <c r="U71">
        <f>IF(VALUE(RIGHT(U$1,LEN(U$1)-1))&lt;=$B71,INDEX('Ingredients(Full)'!$A$1:$AA$140,MATCH(Score!$A71,'Ingredients(Full)'!$A$1:$A$140,0),MATCH(Score!U$1,'Ingredients(Full)'!$A$1:$AA$1,0)),"")</f>
        <v>40</v>
      </c>
      <c r="V71">
        <f>IF(VALUE(RIGHT(V$1,LEN(V$1)-1))&lt;=$B71,INDEX('Ingredients(Full)'!$A$1:$AA$140,MATCH(Score!$A71,'Ingredients(Full)'!$A$1:$A$140,0),MATCH(Score!V$1,'Ingredients(Full)'!$A$1:$AA$1,0)),"")</f>
        <v>40</v>
      </c>
      <c r="W71">
        <f>IF(VALUE(RIGHT(W$1,LEN(W$1)-1))&lt;=$B71,INDEX('Ingredients(Full)'!$A$1:$AA$140,MATCH(Score!$A71,'Ingredients(Full)'!$A$1:$A$140,0),MATCH(Score!W$1,'Ingredients(Full)'!$A$1:$AA$1,0)),"")</f>
        <v>40</v>
      </c>
      <c r="X71">
        <f>IF(VALUE(RIGHT(X$1,LEN(X$1)-1))&lt;=$B71,INDEX('Ingredients(Full)'!$A$1:$AA$140,MATCH(Score!$A71,'Ingredients(Full)'!$A$1:$A$140,0),MATCH(Score!X$1,'Ingredients(Full)'!$A$1:$AA$1,0)),"")</f>
        <v>20</v>
      </c>
      <c r="Y71">
        <f>IF(VALUE(RIGHT(Y$1,LEN(Y$1)-1))&lt;=$B71,INDEX('Ingredients(Full)'!$A$1:$AA$140,MATCH(Score!$A71,'Ingredients(Full)'!$A$1:$A$140,0),MATCH(Score!Y$1,'Ingredients(Full)'!$A$1:$AA$1,0)),"")</f>
        <v>20</v>
      </c>
      <c r="Z71">
        <f>IF(VALUE(RIGHT(Z$1,LEN(Z$1)-1))&lt;=$B71,INDEX('Ingredients(Full)'!$A$1:$AA$140,MATCH(Score!$A71,'Ingredients(Full)'!$A$1:$A$140,0),MATCH(Score!Z$1,'Ingredients(Full)'!$A$1:$AA$1,0)),"")</f>
        <v>20</v>
      </c>
      <c r="AA71">
        <f>IF(VALUE(RIGHT(AA$1,LEN(AA$1)-1))&lt;=$B71,INDEX('Ingredients(Full)'!$A$1:$AA$140,MATCH(Score!$A71,'Ingredients(Full)'!$A$1:$A$140,0),MATCH(Score!AA$1,'Ingredients(Full)'!$A$1:$AA$1,0)),"")</f>
        <v>20</v>
      </c>
      <c r="AB71">
        <f>IFERROR(IF(VLOOKUP($D71,Sheet3!$A$1:'Sheet3'!$K$222,MATCH("Challenge",Sheet3!$A$1:'Sheet3'!$K$1,0),FALSE)&gt;=1,IFERROR(IF(VLOOKUP($D71,Sheet3!$A$1:'Sheet3'!$K$222,MATCH("Blue",Sheet3!$A$1:$K$1,0),FALSE)&gt;0,VLOOKUP($D71,Sheet3!$A$1:'Sheet3'!$K$222,MATCH("Blue",Sheet3!$A$1:$K$1,0),FALSE)*3,IF(VLOOKUP($D71,Sheet3!$A$1:'Sheet3'!$K$222,MATCH("Purple",Sheet3!$A$1:$K$1,0),FALSE)&gt;0,VLOOKUP($D71,Sheet3!$A$1:'Sheet3'!$K$222,MATCH("Purple",Sheet3!$A$1:$K$1,0),FALSE)*4,IF(VLOOKUP($D71,Sheet3!$A$1:'Sheet3'!$K$222,MATCH("Green",Sheet3!$A$1:$K$1,0),FALSE)&gt;0,VLOOKUP($D71,Sheet3!$A$1:'Sheet3'!$K$222,MATCH("Green",Sheet3!$A$1:$K$1,0),FALSE)*2,IF(VLOOKUP($D71,Sheet3!$A$1:'Sheet3'!$K$222,MATCH("White",Sheet3!$A$1:$K$1,0),FALSE)&gt;0,VLOOKUP($D71,Sheet3!$A$1:'Sheet3'!$K$222,MATCH("White",Sheet3!$A$1:$K$1,0),FALSE),IF(VLOOKUP($D71,Sheet3!$A$1:'Sheet3'!$K$222,MATCH("Yellow",Sheet3!$A$1:$K$1,0),FALSE)&gt;0,VLOOKUP($D71,Sheet3!$A$1:'Sheet3'!$K$222,MATCH("Yellow",Sheet3!$A$1:$K$1,0),FALSE)*2.5,0))))),0)/VLOOKUP($D71,Sheet3!$A$1:'Sheet3'!$K$222,MATCH("Challenge",Sheet3!$A$1:'Sheet3'!$K$1,0),FALSE),IFERROR(IF(VLOOKUP($D71,Sheet3!$A$1:'Sheet3'!$K$222,MATCH("Blue",Sheet3!$A$1:$K$1,0),FALSE)&gt;0,VLOOKUP($D71,Sheet3!$A$1:'Sheet3'!$K$222,MATCH("Blue",Sheet3!$A$1:$K$1,0),FALSE)*3,IF(VLOOKUP($D71,Sheet3!$A$1:'Sheet3'!$K$222,MATCH("Purple",Sheet3!$A$1:$K$1,0),FALSE)&gt;0,VLOOKUP($D71,Sheet3!$A$1:'Sheet3'!$K$222,MATCH("Purple",Sheet3!$A$1:$K$1,0),FALSE)*4,IF(VLOOKUP($D71,Sheet3!$A$1:'Sheet3'!$K$222,MATCH("Green",Sheet3!$A$1:$K$1,0),FALSE)&gt;0,VLOOKUP($D71,Sheet3!$A$1:'Sheet3'!$K$222,MATCH("Green",Sheet3!$A$1:$K$1,0),FALSE)*2,IF(VLOOKUP($D71,Sheet3!$A$1:'Sheet3'!$K$222,MATCH("White",Sheet3!$A$1:$K$1,0),FALSE)&gt;0,VLOOKUP($D71,Sheet3!$A$1:'Sheet3'!$K$222,MATCH("White",Sheet3!$A$1:$K$1,0),FALSE),IF(VLOOKUP($D71,Sheet3!$A$1:'Sheet3'!$K$222,MATCH("Yellow",Sheet3!$A$1:$K$1,0),FALSE)&gt;0,VLOOKUP($D71,Sheet3!$A$1:'Sheet3'!$K$222,MATCH("Yellow",Sheet3!$A$1:$K$1,0),FALSE)*2.5,0))))),0)),0)+IFERROR(IF(VLOOKUP($E71,Sheet3!$A$1:'Sheet3'!$K$222,MATCH("Challenge",Sheet3!$A$1:'Sheet3'!$K$1,0),FALSE)&gt;=1,IFERROR(IF(VLOOKUP($E71,Sheet3!$A$1:'Sheet3'!$K$222,MATCH("Blue",Sheet3!$A$1:$K$1,0),FALSE)&gt;0,VLOOKUP($E71,Sheet3!$A$1:'Sheet3'!$K$222,MATCH("Blue",Sheet3!$A$1:$K$1,0),FALSE)*3,IF(VLOOKUP($E71,Sheet3!$A$1:'Sheet3'!$K$222,MATCH("Purple",Sheet3!$A$1:$K$1,0),FALSE)&gt;0,VLOOKUP($E71,Sheet3!$A$1:'Sheet3'!$K$222,MATCH("Purple",Sheet3!$A$1:$K$1,0),FALSE)*4,IF(VLOOKUP($E71,Sheet3!$A$1:'Sheet3'!$K$222,MATCH("Green",Sheet3!$A$1:$K$1,0),FALSE)&gt;0,VLOOKUP($E71,Sheet3!$A$1:'Sheet3'!$K$222,MATCH("Green",Sheet3!$A$1:$K$1,0),FALSE)*2,IF(VLOOKUP($E71,Sheet3!$A$1:'Sheet3'!$K$222,MATCH("White",Sheet3!$A$1:$K$1,0),FALSE)&gt;0,VLOOKUP($E71,Sheet3!$A$1:'Sheet3'!$K$222,MATCH("White",Sheet3!$A$1:$K$1,0),FALSE),IF(VLOOKUP($E71,Sheet3!$A$1:'Sheet3'!$K$222,MATCH("Yellow",Sheet3!$A$1:$K$1,0),FALSE)&gt;0,VLOOKUP($E71,Sheet3!$A$1:'Sheet3'!$K$222,MATCH("Yellow",Sheet3!$A$1:$K$1,0),FALSE)*2.5,0))))),0)/VLOOKUP($E71,Sheet3!$A$1:'Sheet3'!$K$222,MATCH("Challenge",Sheet3!$A$1:'Sheet3'!$K$1,0),FALSE),IFERROR(IF(VLOOKUP($E71,Sheet3!$A$1:'Sheet3'!$K$222,MATCH("Blue",Sheet3!$A$1:$K$1,0),FALSE)&gt;0,VLOOKUP($E71,Sheet3!$A$1:'Sheet3'!$K$222,MATCH("Blue",Sheet3!$A$1:$K$1,0),FALSE)*3,IF(VLOOKUP($E71,Sheet3!$A$1:'Sheet3'!$K$222,MATCH("Purple",Sheet3!$A$1:$K$1,0),FALSE)&gt;0,VLOOKUP($E71,Sheet3!$A$1:'Sheet3'!$K$222,MATCH("Purple",Sheet3!$A$1:$K$1,0),FALSE)*4,IF(VLOOKUP($E71,Sheet3!$A$1:'Sheet3'!$K$222,MATCH("Green",Sheet3!$A$1:$K$1,0),FALSE)&gt;0,VLOOKUP($E71,Sheet3!$A$1:'Sheet3'!$K$222,MATCH("Green",Sheet3!$A$1:$K$1,0),FALSE)*2,IF(VLOOKUP($E71,Sheet3!$A$1:'Sheet3'!$K$222,MATCH("White",Sheet3!$A$1:$K$1,0),FALSE)&gt;0,VLOOKUP($E71,Sheet3!$A$1:'Sheet3'!$K$222,MATCH("White",Sheet3!$A$1:$K$1,0),FALSE),IF(VLOOKUP($E71,Sheet3!$A$1:'Sheet3'!$K$222,MATCH("Yellow",Sheet3!$A$1:$K$1,0),FALSE)&gt;0,VLOOKUP($E71,Sheet3!$A$1:'Sheet3'!$K$222,MATCH("Yellow",Sheet3!$A$1:$K$1,0),FALSE)*2.5,0))))),0)),0)</f>
        <v>333.33333333333337</v>
      </c>
      <c r="AC71">
        <f>IFERROR(IF(VLOOKUP($F71,Sheet3!$A$1:'Sheet3'!$K$222,MATCH("Challenge",Sheet3!$A$1:'Sheet3'!$K$1,0),FALSE)&gt;=1,IFERROR(IF(VLOOKUP($F71,Sheet3!$A$1:'Sheet3'!$K$222,MATCH("Blue",Sheet3!$A$1:$K$1,0),FALSE)&gt;0,VLOOKUP($F71,Sheet3!$A$1:'Sheet3'!$K$222,MATCH("Blue",Sheet3!$A$1:$K$1,0),FALSE)*3,IF(VLOOKUP($F71,Sheet3!$A$1:'Sheet3'!$K$222,MATCH("Purple",Sheet3!$A$1:$K$1,0),FALSE)&gt;0,VLOOKUP($F71,Sheet3!$A$1:'Sheet3'!$K$222,MATCH("Purple",Sheet3!$A$1:$K$1,0),FALSE)*4,IF(VLOOKUP($F71,Sheet3!$A$1:'Sheet3'!$K$222,MATCH("Green",Sheet3!$A$1:$K$1,0),FALSE)&gt;0,VLOOKUP($F71,Sheet3!$A$1:'Sheet3'!$K$222,MATCH("Green",Sheet3!$A$1:$K$1,0),FALSE)*2,IF(VLOOKUP($F71,Sheet3!$A$1:'Sheet3'!$K$222,MATCH("White",Sheet3!$A$1:$K$1,0),FALSE)&gt;0,VLOOKUP($F71,Sheet3!$A$1:'Sheet3'!$K$222,MATCH("White",Sheet3!$A$1:$K$1,0),FALSE),IF(VLOOKUP($F71,Sheet3!$A$1:'Sheet3'!$K$222,MATCH("Yellow",Sheet3!$A$1:$K$1,0),FALSE)&gt;0,VLOOKUP($F71,Sheet3!$A$1:'Sheet3'!$K$222,MATCH("Yellow",Sheet3!$A$1:$K$1,0),FALSE)*5,0))))),0)/VLOOKUP($F71,Sheet3!$A$1:'Sheet3'!$K$222,MATCH("Challenge",Sheet3!$A$1:'Sheet3'!$K$1,0),FALSE),IFERROR(IF(VLOOKUP($F71,Sheet3!$A$1:'Sheet3'!$K$222,MATCH("Blue",Sheet3!$A$1:$K$1,0),FALSE)&gt;0,VLOOKUP($F71,Sheet3!$A$1:'Sheet3'!$K$222,MATCH("Blue",Sheet3!$A$1:$K$1,0),FALSE)*3,IF(VLOOKUP($F71,Sheet3!$A$1:'Sheet3'!$K$222,MATCH("Purple",Sheet3!$A$1:$K$1,0),FALSE)&gt;0,VLOOKUP($F71,Sheet3!$A$1:'Sheet3'!$K$222,MATCH("Purple",Sheet3!$A$1:$K$1,0),FALSE)*4,IF(VLOOKUP($F71,Sheet3!$A$1:'Sheet3'!$K$222,MATCH("Green",Sheet3!$A$1:$K$1,0),FALSE)&gt;0,VLOOKUP($F71,Sheet3!$A$1:'Sheet3'!$K$222,MATCH("Green",Sheet3!$A$1:$K$1,0),FALSE)*2,IF(VLOOKUP($F71,Sheet3!$A$1:'Sheet3'!$K$222,MATCH("White",Sheet3!$A$1:$K$1,0),FALSE)&gt;0,VLOOKUP($F71,Sheet3!$A$1:'Sheet3'!$K$222,MATCH("White",Sheet3!$A$1:$K$1,0),FALSE),IF(VLOOKUP($F71,Sheet3!$A$1:'Sheet3'!$K$222,MATCH("Yellow",Sheet3!$A$1:$K$1,0),FALSE)&gt;0,VLOOKUP($F71,Sheet3!$A$1:'Sheet3'!$K$222,MATCH("Yellow",Sheet3!$A$1:$K$1,0),FALSE)*5,0))))),0)),0)+IFERROR(IF(VLOOKUP($G71,Sheet3!$A$1:'Sheet3'!$K$222,MATCH("Challenge",Sheet3!$A$1:'Sheet3'!$K$1,0),FALSE)&gt;=1,IFERROR(IF(VLOOKUP($G71,Sheet3!$A$1:'Sheet3'!$K$222,MATCH("Blue",Sheet3!$A$1:$K$1,0),FALSE)&gt;0,VLOOKUP($G71,Sheet3!$A$1:'Sheet3'!$K$222,MATCH("Blue",Sheet3!$A$1:$K$1,0),FALSE)*3,IF(VLOOKUP($G71,Sheet3!$A$1:'Sheet3'!$K$222,MATCH("Purple",Sheet3!$A$1:$K$1,0),FALSE)&gt;0,VLOOKUP($G71,Sheet3!$A$1:'Sheet3'!$K$222,MATCH("Purple",Sheet3!$A$1:$K$1,0),FALSE)*4,IF(VLOOKUP($G71,Sheet3!$A$1:'Sheet3'!$K$222,MATCH("Green",Sheet3!$A$1:$K$1,0),FALSE)&gt;0,VLOOKUP($G71,Sheet3!$A$1:'Sheet3'!$K$222,MATCH("Green",Sheet3!$A$1:$K$1,0),FALSE)*2,IF(VLOOKUP($G71,Sheet3!$A$1:'Sheet3'!$K$222,MATCH("White",Sheet3!$A$1:$K$1,0),FALSE)&gt;0,VLOOKUP($G71,Sheet3!$A$1:'Sheet3'!$K$222,MATCH("White",Sheet3!$A$1:$K$1,0),FALSE),IF(VLOOKUP($G71,Sheet3!$A$1:'Sheet3'!$K$222,MATCH("Yellow",Sheet3!$A$1:$K$1,0),FALSE)&gt;0,VLOOKUP($G71,Sheet3!$A$1:'Sheet3'!$K$222,MATCH("Yellow",Sheet3!$A$1:$K$1,0),FALSE)*5,0))))),0)/VLOOKUP($G71,Sheet3!$A$1:'Sheet3'!$K$222,MATCH("Challenge",Sheet3!$A$1:'Sheet3'!$K$1,0),FALSE),IFERROR(IF(VLOOKUP($G71,Sheet3!$A$1:'Sheet3'!$K$222,MATCH("Blue",Sheet3!$A$1:$K$1,0),FALSE)&gt;0,VLOOKUP($G71,Sheet3!$A$1:'Sheet3'!$K$222,MATCH("Blue",Sheet3!$A$1:$K$1,0),FALSE)*3,IF(VLOOKUP($G71,Sheet3!$A$1:'Sheet3'!$K$222,MATCH("Purple",Sheet3!$A$1:$K$1,0),FALSE)&gt;0,VLOOKUP($G71,Sheet3!$A$1:'Sheet3'!$K$222,MATCH("Purple",Sheet3!$A$1:$K$1,0),FALSE)*4,IF(VLOOKUP($G71,Sheet3!$A$1:'Sheet3'!$K$222,MATCH("Green",Sheet3!$A$1:$K$1,0),FALSE)&gt;0,VLOOKUP($G71,Sheet3!$A$1:'Sheet3'!$K$222,MATCH("Green",Sheet3!$A$1:$K$1,0),FALSE)*2,IF(VLOOKUP($G71,Sheet3!$A$1:'Sheet3'!$K$222,MATCH("White",Sheet3!$A$1:$K$1,0),FALSE)&gt;0,VLOOKUP($G71,Sheet3!$A$1:'Sheet3'!$K$222,MATCH("White",Sheet3!$A$1:$K$1,0),FALSE),IF(VLOOKUP($G71,Sheet3!$A$1:'Sheet3'!$K$222,MATCH("Yellow",Sheet3!$A$1:$K$1,0),FALSE)&gt;0,VLOOKUP($G71,Sheet3!$A$1:'Sheet3'!$K$222,MATCH("Yellow",Sheet3!$A$1:$K$1,0),FALSE)*5,0))))),0)),0)</f>
        <v>18</v>
      </c>
      <c r="AD71">
        <f>IFERROR(IF(VLOOKUP($H71,Sheet3!$A$1:'Sheet3'!$K$222,MATCH("Challenge",Sheet3!$A$1:'Sheet3'!$K$1,0),FALSE)&gt;=1,IFERROR(IF(VLOOKUP($H71,Sheet3!$A$1:'Sheet3'!$K$222,MATCH("Blue",Sheet3!$A$1:$K$1,0),FALSE)&gt;0,VLOOKUP($H71,Sheet3!$A$1:'Sheet3'!$K$222,MATCH("Blue",Sheet3!$A$1:$K$1,0),FALSE)*3,IF(VLOOKUP($H71,Sheet3!$A$1:'Sheet3'!$K$222,MATCH("Purple",Sheet3!$A$1:$K$1,0),FALSE)&gt;0,VLOOKUP($H71,Sheet3!$A$1:'Sheet3'!$K$222,MATCH("Purple",Sheet3!$A$1:$K$1,0),FALSE)*4,IF(VLOOKUP($H71,Sheet3!$A$1:'Sheet3'!$K$222,MATCH("Green",Sheet3!$A$1:$K$1,0),FALSE)&gt;0,VLOOKUP($H71,Sheet3!$A$1:'Sheet3'!$K$222,MATCH("Green",Sheet3!$A$1:$K$1,0),FALSE)*2,IF(VLOOKUP($H71,Sheet3!$A$1:'Sheet3'!$K$222,MATCH("White",Sheet3!$A$1:$K$1,0),FALSE)&gt;0,VLOOKUP($H71,Sheet3!$A$1:'Sheet3'!$K$222,MATCH("White",Sheet3!$A$1:$K$1,0),FALSE),IF(VLOOKUP($H71,Sheet3!$A$1:'Sheet3'!$K$222,MATCH("Yellow",Sheet3!$A$1:$K$1,0),FALSE)&gt;0,VLOOKUP($H71,Sheet3!$A$1:'Sheet3'!$K$222,MATCH("Yellow",Sheet3!$A$1:$K$1,0),FALSE)*5,0))))),0)/VLOOKUP($H71,Sheet3!$A$1:'Sheet3'!$K$222,MATCH("Challenge",Sheet3!$A$1:'Sheet3'!$K$1,0),FALSE),IFERROR(IF(VLOOKUP($H71,Sheet3!$A$1:'Sheet3'!$K$222,MATCH("Blue",Sheet3!$A$1:$K$1,0),FALSE)&gt;0,VLOOKUP($H71,Sheet3!$A$1:'Sheet3'!$K$222,MATCH("Blue",Sheet3!$A$1:$K$1,0),FALSE)*3,IF(VLOOKUP($H71,Sheet3!$A$1:'Sheet3'!$K$222,MATCH("Purple",Sheet3!$A$1:$K$1,0),FALSE)&gt;0,VLOOKUP($H71,Sheet3!$A$1:'Sheet3'!$K$222,MATCH("Purple",Sheet3!$A$1:$K$1,0),FALSE)*4,IF(VLOOKUP($H71,Sheet3!$A$1:'Sheet3'!$K$222,MATCH("Green",Sheet3!$A$1:$K$1,0),FALSE)&gt;0,VLOOKUP($H71,Sheet3!$A$1:'Sheet3'!$K$222,MATCH("Green",Sheet3!$A$1:$K$1,0),FALSE)*2,IF(VLOOKUP($H71,Sheet3!$A$1:'Sheet3'!$K$222,MATCH("White",Sheet3!$A$1:$K$1,0),FALSE)&gt;0,VLOOKUP($H71,Sheet3!$A$1:'Sheet3'!$K$222,MATCH("White",Sheet3!$A$1:$K$1,0),FALSE),IF(VLOOKUP($H71,Sheet3!$A$1:'Sheet3'!$K$222,MATCH("Yellow",Sheet3!$A$1:$K$1,0),FALSE)&gt;0,VLOOKUP($H71,Sheet3!$A$1:'Sheet3'!$K$222,MATCH("Yellow",Sheet3!$A$1:$K$1,0),FALSE)*5,0))))),0)),0)+IFERROR(IF(VLOOKUP($I71,Sheet3!$A$1:'Sheet3'!$K$222,MATCH("Challenge",Sheet3!$A$1:'Sheet3'!$K$1,0),FALSE)&gt;=1,IFERROR(IF(VLOOKUP($I71,Sheet3!$A$1:'Sheet3'!$K$222,MATCH("Blue",Sheet3!$A$1:$K$1,0),FALSE)&gt;0,VLOOKUP($I71,Sheet3!$A$1:'Sheet3'!$K$222,MATCH("Blue",Sheet3!$A$1:$K$1,0),FALSE)*3,IF(VLOOKUP($I71,Sheet3!$A$1:'Sheet3'!$K$222,MATCH("Purple",Sheet3!$A$1:$K$1,0),FALSE)&gt;0,VLOOKUP($I71,Sheet3!$A$1:'Sheet3'!$K$222,MATCH("Purple",Sheet3!$A$1:$K$1,0),FALSE)*4,IF(VLOOKUP($I71,Sheet3!$A$1:'Sheet3'!$K$222,MATCH("Green",Sheet3!$A$1:$K$1,0),FALSE)&gt;0,VLOOKUP($I71,Sheet3!$A$1:'Sheet3'!$K$222,MATCH("Green",Sheet3!$A$1:$K$1,0),FALSE)*2,IF(VLOOKUP($I71,Sheet3!$A$1:'Sheet3'!$K$222,MATCH("White",Sheet3!$A$1:$K$1,0),FALSE)&gt;0,VLOOKUP($I71,Sheet3!$A$1:'Sheet3'!$K$222,MATCH("White",Sheet3!$A$1:$K$1,0),FALSE),IF(VLOOKUP($I71,Sheet3!$A$1:'Sheet3'!$K$222,MATCH("Yellow",Sheet3!$A$1:$K$1,0),FALSE)&gt;0,VLOOKUP($I71,Sheet3!$A$1:'Sheet3'!$K$222,MATCH("Yellow",Sheet3!$A$1:$K$1,0),FALSE)*5,0))))),0)/VLOOKUP($I71,Sheet3!$A$1:'Sheet3'!$K$222,MATCH("Challenge",Sheet3!$A$1:'Sheet3'!$K$1,0),FALSE),IFERROR(IF(VLOOKUP($I71,Sheet3!$A$1:'Sheet3'!$K$222,MATCH("Blue",Sheet3!$A$1:$K$1,0),FALSE)&gt;0,VLOOKUP($I71,Sheet3!$A$1:'Sheet3'!$K$222,MATCH("Blue",Sheet3!$A$1:$K$1,0),FALSE)*3,IF(VLOOKUP($I71,Sheet3!$A$1:'Sheet3'!$K$222,MATCH("Purple",Sheet3!$A$1:$K$1,0),FALSE)&gt;0,VLOOKUP($I71,Sheet3!$A$1:'Sheet3'!$K$222,MATCH("Purple",Sheet3!$A$1:$K$1,0),FALSE)*4,IF(VLOOKUP($I71,Sheet3!$A$1:'Sheet3'!$K$222,MATCH("Green",Sheet3!$A$1:$K$1,0),FALSE)&gt;0,VLOOKUP($I71,Sheet3!$A$1:'Sheet3'!$K$222,MATCH("Green",Sheet3!$A$1:$K$1,0),FALSE)*2,IF(VLOOKUP($I71,Sheet3!$A$1:'Sheet3'!$K$222,MATCH("White",Sheet3!$A$1:$K$1,0),FALSE)&gt;0,VLOOKUP($I71,Sheet3!$A$1:'Sheet3'!$K$222,MATCH("White",Sheet3!$A$1:$K$1,0),FALSE),IF(VLOOKUP($I71,Sheet3!$A$1:'Sheet3'!$K$222,MATCH("Yellow",Sheet3!$A$1:$K$1,0),FALSE)&gt;0,VLOOKUP($I71,Sheet3!$A$1:'Sheet3'!$K$222,MATCH("Yellow",Sheet3!$A$1:$K$1,0),FALSE)*5,0))))),0)),0)</f>
        <v>16</v>
      </c>
      <c r="AE71">
        <f>IFERROR(IF(VLOOKUP($J71,Sheet3!$A$1:'Sheet3'!$K$222,MATCH("Challenge",Sheet3!$A$1:'Sheet3'!$K$1,0),FALSE)&gt;=1,IFERROR(IF(VLOOKUP($J71,Sheet3!$A$1:'Sheet3'!$K$222,MATCH("Blue",Sheet3!$A$1:$K$1,0),FALSE)&gt;0,VLOOKUP($J71,Sheet3!$A$1:'Sheet3'!$K$222,MATCH("Blue",Sheet3!$A$1:$K$1,0),FALSE)*3,IF(VLOOKUP($J71,Sheet3!$A$1:'Sheet3'!$K$222,MATCH("Purple",Sheet3!$A$1:$K$1,0),FALSE)&gt;0,VLOOKUP($J71,Sheet3!$A$1:'Sheet3'!$K$222,MATCH("Purple",Sheet3!$A$1:$K$1,0),FALSE)*4,IF(VLOOKUP($J71,Sheet3!$A$1:'Sheet3'!$K$222,MATCH("Green",Sheet3!$A$1:$K$1,0),FALSE)&gt;0,VLOOKUP($J71,Sheet3!$A$1:'Sheet3'!$K$222,MATCH("Green",Sheet3!$A$1:$K$1,0),FALSE)*2,IF(VLOOKUP($J71,Sheet3!$A$1:'Sheet3'!$K$222,MATCH("White",Sheet3!$A$1:$K$1,0),FALSE)&gt;0,VLOOKUP($J71,Sheet3!$A$1:'Sheet3'!$K$222,MATCH("White",Sheet3!$A$1:$K$1,0),FALSE),IF(VLOOKUP($J71,Sheet3!$A$1:'Sheet3'!$K$222,MATCH("Yellow",Sheet3!$A$1:$K$1,0),FALSE)&gt;0,VLOOKUP($J71,Sheet3!$A$1:'Sheet3'!$K$222,MATCH("Yellow",Sheet3!$A$1:$K$1,0),FALSE)*5,0))))),0)/VLOOKUP($J71,Sheet3!$A$1:'Sheet3'!$K$222,MATCH("Challenge",Sheet3!$A$1:'Sheet3'!$K$1,0),FALSE),IFERROR(IF(VLOOKUP($J71,Sheet3!$A$1:'Sheet3'!$K$222,MATCH("Blue",Sheet3!$A$1:$K$1,0),FALSE)&gt;0,VLOOKUP($J71,Sheet3!$A$1:'Sheet3'!$K$222,MATCH("Blue",Sheet3!$A$1:$K$1,0),FALSE)*3,IF(VLOOKUP($J71,Sheet3!$A$1:'Sheet3'!$K$222,MATCH("Purple",Sheet3!$A$1:$K$1,0),FALSE)&gt;0,VLOOKUP($J71,Sheet3!$A$1:'Sheet3'!$K$222,MATCH("Purple",Sheet3!$A$1:$K$1,0),FALSE)*4,IF(VLOOKUP($J71,Sheet3!$A$1:'Sheet3'!$K$222,MATCH("Green",Sheet3!$A$1:$K$1,0),FALSE)&gt;0,VLOOKUP($J71,Sheet3!$A$1:'Sheet3'!$K$222,MATCH("Green",Sheet3!$A$1:$K$1,0),FALSE)*2,IF(VLOOKUP($J71,Sheet3!$A$1:'Sheet3'!$K$222,MATCH("White",Sheet3!$A$1:$K$1,0),FALSE)&gt;0,VLOOKUP($J71,Sheet3!$A$1:'Sheet3'!$K$222,MATCH("White",Sheet3!$A$1:$K$1,0),FALSE),IF(VLOOKUP($J71,Sheet3!$A$1:'Sheet3'!$K$222,MATCH("Yellow",Sheet3!$A$1:$K$1,0),FALSE)&gt;0,VLOOKUP($J71,Sheet3!$A$1:'Sheet3'!$K$222,MATCH("Yellow",Sheet3!$A$1:$K$1,0),FALSE)*5,0))))),0)),0)+IFERROR(IF(VLOOKUP($K71,Sheet3!$A$1:'Sheet3'!$K$222,MATCH("Challenge",Sheet3!$A$1:'Sheet3'!$K$1,0),FALSE)&gt;=1,IFERROR(IF(VLOOKUP($K71,Sheet3!$A$1:'Sheet3'!$K$222,MATCH("Blue",Sheet3!$A$1:$K$1,0),FALSE)&gt;0,VLOOKUP($K71,Sheet3!$A$1:'Sheet3'!$K$222,MATCH("Blue",Sheet3!$A$1:$K$1,0),FALSE)*3,IF(VLOOKUP($K71,Sheet3!$A$1:'Sheet3'!$K$222,MATCH("Purple",Sheet3!$A$1:$K$1,0),FALSE)&gt;0,VLOOKUP($K71,Sheet3!$A$1:'Sheet3'!$K$222,MATCH("Purple",Sheet3!$A$1:$K$1,0),FALSE)*4,IF(VLOOKUP($K71,Sheet3!$A$1:'Sheet3'!$K$222,MATCH("Green",Sheet3!$A$1:$K$1,0),FALSE)&gt;0,VLOOKUP($K71,Sheet3!$A$1:'Sheet3'!$K$222,MATCH("Green",Sheet3!$A$1:$K$1,0),FALSE)*2,IF(VLOOKUP($K71,Sheet3!$A$1:'Sheet3'!$K$222,MATCH("White",Sheet3!$A$1:$K$1,0),FALSE)&gt;0,VLOOKUP($K71,Sheet3!$A$1:'Sheet3'!$K$222,MATCH("White",Sheet3!$A$1:$K$1,0),FALSE),IF(VLOOKUP($K71,Sheet3!$A$1:'Sheet3'!$K$222,MATCH("Yellow",Sheet3!$A$1:$K$1,0),FALSE)&gt;0,VLOOKUP($K71,Sheet3!$A$1:'Sheet3'!$K$222,MATCH("Yellow",Sheet3!$A$1:$K$1,0),FALSE)*5,0))))),0)/VLOOKUP($K71,Sheet3!$A$1:'Sheet3'!$K$222,MATCH("Challenge",Sheet3!$A$1:'Sheet3'!$K$1,0),FALSE),IFERROR(IF(VLOOKUP($K71,Sheet3!$A$1:'Sheet3'!$K$222,MATCH("Blue",Sheet3!$A$1:$K$1,0),FALSE)&gt;0,VLOOKUP($K71,Sheet3!$A$1:'Sheet3'!$K$222,MATCH("Blue",Sheet3!$A$1:$K$1,0),FALSE)*3,IF(VLOOKUP($K71,Sheet3!$A$1:'Sheet3'!$K$222,MATCH("Purple",Sheet3!$A$1:$K$1,0),FALSE)&gt;0,VLOOKUP($K71,Sheet3!$A$1:'Sheet3'!$K$222,MATCH("Purple",Sheet3!$A$1:$K$1,0),FALSE)*4,IF(VLOOKUP($K71,Sheet3!$A$1:'Sheet3'!$K$222,MATCH("Green",Sheet3!$A$1:$K$1,0),FALSE)&gt;0,VLOOKUP($K71,Sheet3!$A$1:'Sheet3'!$K$222,MATCH("Green",Sheet3!$A$1:$K$1,0),FALSE)*2,IF(VLOOKUP($K71,Sheet3!$A$1:'Sheet3'!$K$222,MATCH("White",Sheet3!$A$1:$K$1,0),FALSE)&gt;0,VLOOKUP($K71,Sheet3!$A$1:'Sheet3'!$K$222,MATCH("White",Sheet3!$A$1:$K$1,0),FALSE),IF(VLOOKUP($K71,Sheet3!$A$1:'Sheet3'!$K$222,MATCH("Yellow",Sheet3!$A$1:$K$1,0),FALSE)&gt;0,VLOOKUP($K71,Sheet3!$A$1:'Sheet3'!$K$222,MATCH("Yellow",Sheet3!$A$1:$K$1,0),FALSE)*5,0))))),0)),0)</f>
        <v>2</v>
      </c>
      <c r="AF71">
        <f>IFERROR(IF(VLOOKUP($L71,Sheet3!$A$1:'Sheet3'!$K$222,MATCH("Challenge",Sheet3!$A$1:'Sheet3'!$K$1,0),FALSE)&gt;=1,IFERROR(IF(VLOOKUP($L71,Sheet3!$A$1:'Sheet3'!$K$222,MATCH("Blue",Sheet3!$A$1:$K$1,0),FALSE)&gt;0,VLOOKUP($L71,Sheet3!$A$1:'Sheet3'!$K$222,MATCH("Blue",Sheet3!$A$1:$K$1,0),FALSE)*3,IF(VLOOKUP($L71,Sheet3!$A$1:'Sheet3'!$K$222,MATCH("Purple",Sheet3!$A$1:$K$1,0),FALSE)&gt;0,VLOOKUP($L71,Sheet3!$A$1:'Sheet3'!$K$222,MATCH("Purple",Sheet3!$A$1:$K$1,0),FALSE)*4,IF(VLOOKUP($L71,Sheet3!$A$1:'Sheet3'!$K$222,MATCH("Green",Sheet3!$A$1:$K$1,0),FALSE)&gt;0,VLOOKUP($L71,Sheet3!$A$1:'Sheet3'!$K$222,MATCH("Green",Sheet3!$A$1:$K$1,0),FALSE)*2,IF(VLOOKUP($L71,Sheet3!$A$1:'Sheet3'!$K$222,MATCH("White",Sheet3!$A$1:$K$1,0),FALSE)&gt;0,VLOOKUP($L71,Sheet3!$A$1:'Sheet3'!$K$222,MATCH("White",Sheet3!$A$1:$K$1,0),FALSE),IF(VLOOKUP($L71,Sheet3!$A$1:'Sheet3'!$K$222,MATCH("Yellow",Sheet3!$A$1:$K$1,0),FALSE)&gt;0,VLOOKUP($L71,Sheet3!$A$1:'Sheet3'!$K$222,MATCH("Yellow",Sheet3!$A$1:$K$1,0),FALSE)*5,0))))),0)/VLOOKUP($L71,Sheet3!$A$1:'Sheet3'!$K$222,MATCH("Challenge",Sheet3!$A$1:'Sheet3'!$K$1,0),FALSE),IFERROR(IF(VLOOKUP($L71,Sheet3!$A$1:'Sheet3'!$K$222,MATCH("Blue",Sheet3!$A$1:$K$1,0),FALSE)&gt;0,VLOOKUP($L71,Sheet3!$A$1:'Sheet3'!$K$222,MATCH("Blue",Sheet3!$A$1:$K$1,0),FALSE)*3,IF(VLOOKUP($L71,Sheet3!$A$1:'Sheet3'!$K$222,MATCH("Purple",Sheet3!$A$1:$K$1,0),FALSE)&gt;0,VLOOKUP($L71,Sheet3!$A$1:'Sheet3'!$K$222,MATCH("Purple",Sheet3!$A$1:$K$1,0),FALSE)*4,IF(VLOOKUP($L71,Sheet3!$A$1:'Sheet3'!$K$222,MATCH("Green",Sheet3!$A$1:$K$1,0),FALSE)&gt;0,VLOOKUP($L71,Sheet3!$A$1:'Sheet3'!$K$222,MATCH("Green",Sheet3!$A$1:$K$1,0),FALSE)*2,IF(VLOOKUP($L71,Sheet3!$A$1:'Sheet3'!$K$222,MATCH("White",Sheet3!$A$1:$K$1,0),FALSE)&gt;0,VLOOKUP($L71,Sheet3!$A$1:'Sheet3'!$K$222,MATCH("White",Sheet3!$A$1:$K$1,0),FALSE),IF(VLOOKUP($L71,Sheet3!$A$1:'Sheet3'!$K$222,MATCH("Yellow",Sheet3!$A$1:$K$1,0),FALSE)&gt;0,VLOOKUP($L71,Sheet3!$A$1:'Sheet3'!$K$222,MATCH("Yellow",Sheet3!$A$1:$K$1,0),FALSE)*5,0))))),0)),0)+IFERROR(IF(VLOOKUP($M71,Sheet3!$A$1:'Sheet3'!$K$222,MATCH("Challenge",Sheet3!$A$1:'Sheet3'!$K$1,0),FALSE)&gt;=1,IFERROR(IF(VLOOKUP($M71,Sheet3!$A$1:'Sheet3'!$K$222,MATCH("Blue",Sheet3!$A$1:$K$1,0),FALSE)&gt;0,VLOOKUP($M71,Sheet3!$A$1:'Sheet3'!$K$222,MATCH("Blue",Sheet3!$A$1:$K$1,0),FALSE)*3,IF(VLOOKUP($M71,Sheet3!$A$1:'Sheet3'!$K$222,MATCH("Purple",Sheet3!$A$1:$K$1,0),FALSE)&gt;0,VLOOKUP($M71,Sheet3!$A$1:'Sheet3'!$K$222,MATCH("Purple",Sheet3!$A$1:$K$1,0),FALSE)*4,IF(VLOOKUP($M71,Sheet3!$A$1:'Sheet3'!$K$222,MATCH("Green",Sheet3!$A$1:$K$1,0),FALSE)&gt;0,VLOOKUP($M71,Sheet3!$A$1:'Sheet3'!$K$222,MATCH("Green",Sheet3!$A$1:$K$1,0),FALSE)*2,IF(VLOOKUP($M71,Sheet3!$A$1:'Sheet3'!$K$222,MATCH("White",Sheet3!$A$1:$K$1,0),FALSE)&gt;0,VLOOKUP($M71,Sheet3!$A$1:'Sheet3'!$K$222,MATCH("White",Sheet3!$A$1:$K$1,0),FALSE),IF(VLOOKUP($M71,Sheet3!$A$1:'Sheet3'!$K$222,MATCH("Yellow",Sheet3!$A$1:$K$1,0),FALSE)&gt;0,VLOOKUP($M71,Sheet3!$A$1:'Sheet3'!$K$222,MATCH("Yellow",Sheet3!$A$1:$K$1,0),FALSE)*5,0))))),0)/VLOOKUP($M71,Sheet3!$A$1:'Sheet3'!$K$222,MATCH("Challenge",Sheet3!$A$1:'Sheet3'!$K$1,0),FALSE),IFERROR(IF(VLOOKUP($M71,Sheet3!$A$1:'Sheet3'!$K$222,MATCH("Blue",Sheet3!$A$1:$K$1,0),FALSE)&gt;0,VLOOKUP($M71,Sheet3!$A$1:'Sheet3'!$K$222,MATCH("Blue",Sheet3!$A$1:$K$1,0),FALSE)*3,IF(VLOOKUP($M71,Sheet3!$A$1:'Sheet3'!$K$222,MATCH("Purple",Sheet3!$A$1:$K$1,0),FALSE)&gt;0,VLOOKUP($M71,Sheet3!$A$1:'Sheet3'!$K$222,MATCH("Purple",Sheet3!$A$1:$K$1,0),FALSE)*4,IF(VLOOKUP($M71,Sheet3!$A$1:'Sheet3'!$K$222,MATCH("Green",Sheet3!$A$1:$K$1,0),FALSE)&gt;0,VLOOKUP($M71,Sheet3!$A$1:'Sheet3'!$K$222,MATCH("Green",Sheet3!$A$1:$K$1,0),FALSE)*2,IF(VLOOKUP($M71,Sheet3!$A$1:'Sheet3'!$K$222,MATCH("White",Sheet3!$A$1:$K$1,0),FALSE)&gt;0,VLOOKUP($M71,Sheet3!$A$1:'Sheet3'!$K$222,MATCH("White",Sheet3!$A$1:$K$1,0),FALSE),IF(VLOOKUP($M71,Sheet3!$A$1:'Sheet3'!$K$222,MATCH("Yellow",Sheet3!$A$1:$K$1,0),FALSE)&gt;0,VLOOKUP($M71,Sheet3!$A$1:'Sheet3'!$K$222,MATCH("Yellow",Sheet3!$A$1:$K$1,0),FALSE)*5,0))))),0)),0)</f>
        <v>91.428571428571431</v>
      </c>
      <c r="AG71">
        <f>IFERROR(IF(VLOOKUP($N71,Sheet3!$A$1:'Sheet3'!$K$222,MATCH("Challenge",Sheet3!$A$1:'Sheet3'!$K$1,0),FALSE)&gt;=1,IFERROR(IF(VLOOKUP($N71,Sheet3!$A$1:'Sheet3'!$K$222,MATCH("Blue",Sheet3!$A$1:$K$1,0),FALSE)&gt;0,VLOOKUP($N71,Sheet3!$A$1:'Sheet3'!$K$222,MATCH("Blue",Sheet3!$A$1:$K$1,0),FALSE)*3,IF(VLOOKUP($N71,Sheet3!$A$1:'Sheet3'!$K$222,MATCH("Purple",Sheet3!$A$1:$K$1,0),FALSE)&gt;0,VLOOKUP($N71,Sheet3!$A$1:'Sheet3'!$K$222,MATCH("Purple",Sheet3!$A$1:$K$1,0),FALSE)*4,IF(VLOOKUP($N71,Sheet3!$A$1:'Sheet3'!$K$222,MATCH("Green",Sheet3!$A$1:$K$1,0),FALSE)&gt;0,VLOOKUP($N71,Sheet3!$A$1:'Sheet3'!$K$222,MATCH("Green",Sheet3!$A$1:$K$1,0),FALSE)*2,IF(VLOOKUP($N71,Sheet3!$A$1:'Sheet3'!$K$222,MATCH("White",Sheet3!$A$1:$K$1,0),FALSE)&gt;0,VLOOKUP($N71,Sheet3!$A$1:'Sheet3'!$K$222,MATCH("White",Sheet3!$A$1:$K$1,0),FALSE),IF(VLOOKUP($N71,Sheet3!$A$1:'Sheet3'!$K$222,MATCH("Yellow",Sheet3!$A$1:$K$1,0),FALSE)&gt;0,VLOOKUP($N71,Sheet3!$A$1:'Sheet3'!$K$222,MATCH("Yellow",Sheet3!$A$1:$K$1,0),FALSE)*5,0))))),0)/VLOOKUP($N71,Sheet3!$A$1:'Sheet3'!$K$222,MATCH("Challenge",Sheet3!$A$1:'Sheet3'!$K$1,0),FALSE),IFERROR(IF(VLOOKUP($N71,Sheet3!$A$1:'Sheet3'!$K$222,MATCH("Blue",Sheet3!$A$1:$K$1,0),FALSE)&gt;0,VLOOKUP($N71,Sheet3!$A$1:'Sheet3'!$K$222,MATCH("Blue",Sheet3!$A$1:$K$1,0),FALSE)*3,IF(VLOOKUP($N71,Sheet3!$A$1:'Sheet3'!$K$222,MATCH("Purple",Sheet3!$A$1:$K$1,0),FALSE)&gt;0,VLOOKUP($N71,Sheet3!$A$1:'Sheet3'!$K$222,MATCH("Purple",Sheet3!$A$1:$K$1,0),FALSE)*4,IF(VLOOKUP($N71,Sheet3!$A$1:'Sheet3'!$K$222,MATCH("Green",Sheet3!$A$1:$K$1,0),FALSE)&gt;0,VLOOKUP($N71,Sheet3!$A$1:'Sheet3'!$K$222,MATCH("Green",Sheet3!$A$1:$K$1,0),FALSE)*2,IF(VLOOKUP($N71,Sheet3!$A$1:'Sheet3'!$K$222,MATCH("White",Sheet3!$A$1:$K$1,0),FALSE)&gt;0,VLOOKUP($N71,Sheet3!$A$1:'Sheet3'!$K$222,MATCH("White",Sheet3!$A$1:$K$1,0),FALSE),IF(VLOOKUP($N71,Sheet3!$A$1:'Sheet3'!$K$222,MATCH("Yellow",Sheet3!$A$1:$K$1,0),FALSE)&gt;0,VLOOKUP($N71,Sheet3!$A$1:'Sheet3'!$K$222,MATCH("Yellow",Sheet3!$A$1:$K$1,0),FALSE)*5,0))))),0)),0)+IFERROR(IF(VLOOKUP($O71,Sheet3!$A$1:'Sheet3'!$K$222,MATCH("Challenge",Sheet3!$A$1:'Sheet3'!$K$1,0),FALSE)&gt;=1,IFERROR(IF(VLOOKUP($O71,Sheet3!$A$1:'Sheet3'!$K$222,MATCH("Blue",Sheet3!$A$1:$K$1,0),FALSE)&gt;0,VLOOKUP($O71,Sheet3!$A$1:'Sheet3'!$K$222,MATCH("Blue",Sheet3!$A$1:$K$1,0),FALSE)*3,IF(VLOOKUP($O71,Sheet3!$A$1:'Sheet3'!$K$222,MATCH("Purple",Sheet3!$A$1:$K$1,0),FALSE)&gt;0,VLOOKUP($O71,Sheet3!$A$1:'Sheet3'!$K$222,MATCH("Purple",Sheet3!$A$1:$K$1,0),FALSE)*4,IF(VLOOKUP($O71,Sheet3!$A$1:'Sheet3'!$K$222,MATCH("Green",Sheet3!$A$1:$K$1,0),FALSE)&gt;0,VLOOKUP($O71,Sheet3!$A$1:'Sheet3'!$K$222,MATCH("Green",Sheet3!$A$1:$K$1,0),FALSE)*2,IF(VLOOKUP($O71,Sheet3!$A$1:'Sheet3'!$K$222,MATCH("White",Sheet3!$A$1:$K$1,0),FALSE)&gt;0,VLOOKUP($O71,Sheet3!$A$1:'Sheet3'!$K$222,MATCH("White",Sheet3!$A$1:$K$1,0),FALSE),IF(VLOOKUP($O71,Sheet3!$A$1:'Sheet3'!$K$222,MATCH("Yellow",Sheet3!$A$1:$K$1,0),FALSE)&gt;0,VLOOKUP($O71,Sheet3!$A$1:'Sheet3'!$K$222,MATCH("Yellow",Sheet3!$A$1:$K$1,0),FALSE)*5,0))))),0)/VLOOKUP($O71,Sheet3!$A$1:'Sheet3'!$K$222,MATCH("Challenge",Sheet3!$A$1:'Sheet3'!$K$1,0),FALSE),IFERROR(IF(VLOOKUP($O71,Sheet3!$A$1:'Sheet3'!$K$222,MATCH("Blue",Sheet3!$A$1:$K$1,0),FALSE)&gt;0,VLOOKUP($O71,Sheet3!$A$1:'Sheet3'!$K$222,MATCH("Blue",Sheet3!$A$1:$K$1,0),FALSE)*3,IF(VLOOKUP($O71,Sheet3!$A$1:'Sheet3'!$K$222,MATCH("Purple",Sheet3!$A$1:$K$1,0),FALSE)&gt;0,VLOOKUP($O71,Sheet3!$A$1:'Sheet3'!$K$222,MATCH("Purple",Sheet3!$A$1:$K$1,0),FALSE)*4,IF(VLOOKUP($O71,Sheet3!$A$1:'Sheet3'!$K$222,MATCH("Green",Sheet3!$A$1:$K$1,0),FALSE)&gt;0,VLOOKUP($O71,Sheet3!$A$1:'Sheet3'!$K$222,MATCH("Green",Sheet3!$A$1:$K$1,0),FALSE)*2,IF(VLOOKUP($O71,Sheet3!$A$1:'Sheet3'!$K$222,MATCH("White",Sheet3!$A$1:$K$1,0),FALSE)&gt;0,VLOOKUP($O71,Sheet3!$A$1:'Sheet3'!$K$222,MATCH("White",Sheet3!$A$1:$K$1,0),FALSE),IF(VLOOKUP($O71,Sheet3!$A$1:'Sheet3'!$K$222,MATCH("Yellow",Sheet3!$A$1:$K$1,0),FALSE)&gt;0,VLOOKUP($O71,Sheet3!$A$1:'Sheet3'!$K$222,MATCH("Yellow",Sheet3!$A$1:$K$1,0),FALSE)*5,0))))),0)),0)</f>
        <v>18</v>
      </c>
      <c r="AH71">
        <f>VLOOKUP($D71,Sheet3!$A$1:'Sheet3'!$K$222,4,FALSE)</f>
        <v>1</v>
      </c>
      <c r="AI71">
        <f>VLOOKUP($D71,Sheet3!$A$1:'Sheet3'!$K$222,5,FALSE)</f>
        <v>0</v>
      </c>
    </row>
    <row r="72" spans="1:35" x14ac:dyDescent="0.25">
      <c r="A72" t="s">
        <v>54</v>
      </c>
      <c r="B72">
        <f>INDEX('Ingredients(Full)'!$A$1:$AA$180,MATCH(Score!$A72,'Ingredients(Full)'!$A$1:$A$180,0),MATCH(Score!B$1,'Ingredients(Full)'!$A$1:$AA$1,0))</f>
        <v>1</v>
      </c>
      <c r="C72">
        <f t="shared" si="2"/>
        <v>11.428571428571429</v>
      </c>
      <c r="D72" t="str">
        <f>IF(D$1&lt;=$B72,INDEX('Ingredients(Full)'!$A$1:$AA$180,MATCH(Score!$A72,'Ingredients(Full)'!$A$1:$A$180,0),MATCH(Score!D$1,'Ingredients(Full)'!$A$1:$AA$1,0)),"")</f>
        <v>Mk 4 A/KT Stun Gun Salvage</v>
      </c>
      <c r="E72" t="str">
        <f>IF(E$1&lt;=$B72,INDEX('Ingredients(Full)'!$A$1:$AA$140,MATCH(Score!$A72,'Ingredients(Full)'!$A$1:$A$140,0),MATCH(Score!E$1,'Ingredients(Full)'!$A$1:$AA$1,0)),"")</f>
        <v/>
      </c>
      <c r="F72" t="str">
        <f>IF(F$1&lt;=$B72,INDEX('Ingredients(Full)'!$A$1:$AA$140,MATCH(Score!$A72,'Ingredients(Full)'!$A$1:$A$140,0),MATCH(Score!F$1,'Ingredients(Full)'!$A$1:$AA$1,0)),"")</f>
        <v/>
      </c>
      <c r="G72" t="str">
        <f>IF(G$1&lt;=$B72,INDEX('Ingredients(Full)'!$A$1:$AA$140,MATCH(Score!$A72,'Ingredients(Full)'!$A$1:$A$140,0),MATCH(Score!G$1,'Ingredients(Full)'!$A$1:$AA$1,0)),"")</f>
        <v/>
      </c>
      <c r="H72" t="str">
        <f>IF(H$1&lt;=$B72,INDEX('Ingredients(Full)'!$A$1:$AA$140,MATCH(Score!$A72,'Ingredients(Full)'!$A$1:$A$140,0),MATCH(Score!H$1,'Ingredients(Full)'!$A$1:$AA$1,0)),"")</f>
        <v/>
      </c>
      <c r="I72" t="str">
        <f>IF(I$1&lt;=$B72,INDEX('Ingredients(Full)'!$A$1:$AA$140,MATCH(Score!$A72,'Ingredients(Full)'!$A$1:$A$140,0),MATCH(Score!I$1,'Ingredients(Full)'!$A$1:$AA$1,0)),"")</f>
        <v/>
      </c>
      <c r="J72" t="str">
        <f>IF(J$1&lt;=$B72,INDEX('Ingredients(Full)'!$A$1:$AA$140,MATCH(Score!$A72,'Ingredients(Full)'!$A$1:$A$140,0),MATCH(Score!J$1,'Ingredients(Full)'!$A$1:$AA$1,0)),"")</f>
        <v/>
      </c>
      <c r="K72" t="str">
        <f>IF(K$1&lt;=$B72,INDEX('Ingredients(Full)'!$A$1:$AA$140,MATCH(Score!$A72,'Ingredients(Full)'!$A$1:$A$140,0),MATCH(Score!K$1,'Ingredients(Full)'!$A$1:$AA$1,0)),"")</f>
        <v/>
      </c>
      <c r="L72" t="str">
        <f>IF(L$1&lt;=$B72,INDEX('Ingredients(Full)'!$A$1:$AA$140,MATCH(Score!$A72,'Ingredients(Full)'!$A$1:$A$140,0),MATCH(Score!L$1,'Ingredients(Full)'!$A$1:$AA$1,0)),"")</f>
        <v/>
      </c>
      <c r="M72" t="str">
        <f>IF(M$1&lt;=$B72,INDEX('Ingredients(Full)'!$A$1:$AA$140,MATCH(Score!$A72,'Ingredients(Full)'!$A$1:$A$140,0),MATCH(Score!M$1,'Ingredients(Full)'!$A$1:$AA$1,0)),"")</f>
        <v/>
      </c>
      <c r="N72" t="str">
        <f>IF(N$1&lt;=$B72,INDEX('Ingredients(Full)'!$A$1:$AA$140,MATCH(Score!$A72,'Ingredients(Full)'!$A$1:$A$140,0),MATCH(Score!N$1,'Ingredients(Full)'!$A$1:$AA$1,0)),"")</f>
        <v/>
      </c>
      <c r="O72" t="str">
        <f>IF(O$1&lt;=$B72,INDEX('Ingredients(Full)'!$A$1:$AA$140,MATCH(Score!$A72,'Ingredients(Full)'!$A$1:$A$140,0),MATCH(Score!O$1,'Ingredients(Full)'!$A$1:$AA$1,0)),"")</f>
        <v/>
      </c>
      <c r="P72">
        <f>IF(VALUE(RIGHT(P$1,LEN(P$1)-1))&lt;=$B72,INDEX('Ingredients(Full)'!$A$1:$AA$140,MATCH(Score!$A72,'Ingredients(Full)'!$A$1:$A$140,0),MATCH(Score!P$1,'Ingredients(Full)'!$A$1:$AA$1,0)),"")</f>
        <v>20</v>
      </c>
      <c r="Q72" t="str">
        <f>IF(VALUE(RIGHT(Q$1,LEN(Q$1)-1))&lt;=$B72,INDEX('Ingredients(Full)'!$A$1:$AA$140,MATCH(Score!$A72,'Ingredients(Full)'!$A$1:$A$140,0),MATCH(Score!Q$1,'Ingredients(Full)'!$A$1:$AA$1,0)),"")</f>
        <v/>
      </c>
      <c r="R72" t="str">
        <f>IF(VALUE(RIGHT(R$1,LEN(R$1)-1))&lt;=$B72,INDEX('Ingredients(Full)'!$A$1:$AA$140,MATCH(Score!$A72,'Ingredients(Full)'!$A$1:$A$140,0),MATCH(Score!R$1,'Ingredients(Full)'!$A$1:$AA$1,0)),"")</f>
        <v/>
      </c>
      <c r="S72" t="str">
        <f>IF(VALUE(RIGHT(S$1,LEN(S$1)-1))&lt;=$B72,INDEX('Ingredients(Full)'!$A$1:$AA$140,MATCH(Score!$A72,'Ingredients(Full)'!$A$1:$A$140,0),MATCH(Score!S$1,'Ingredients(Full)'!$A$1:$AA$1,0)),"")</f>
        <v/>
      </c>
      <c r="T72" t="str">
        <f>IF(VALUE(RIGHT(T$1,LEN(T$1)-1))&lt;=$B72,INDEX('Ingredients(Full)'!$A$1:$AA$140,MATCH(Score!$A72,'Ingredients(Full)'!$A$1:$A$140,0),MATCH(Score!T$1,'Ingredients(Full)'!$A$1:$AA$1,0)),"")</f>
        <v/>
      </c>
      <c r="U72" t="str">
        <f>IF(VALUE(RIGHT(U$1,LEN(U$1)-1))&lt;=$B72,INDEX('Ingredients(Full)'!$A$1:$AA$140,MATCH(Score!$A72,'Ingredients(Full)'!$A$1:$A$140,0),MATCH(Score!U$1,'Ingredients(Full)'!$A$1:$AA$1,0)),"")</f>
        <v/>
      </c>
      <c r="V72" t="str">
        <f>IF(VALUE(RIGHT(V$1,LEN(V$1)-1))&lt;=$B72,INDEX('Ingredients(Full)'!$A$1:$AA$140,MATCH(Score!$A72,'Ingredients(Full)'!$A$1:$A$140,0),MATCH(Score!V$1,'Ingredients(Full)'!$A$1:$AA$1,0)),"")</f>
        <v/>
      </c>
      <c r="W72" t="str">
        <f>IF(VALUE(RIGHT(W$1,LEN(W$1)-1))&lt;=$B72,INDEX('Ingredients(Full)'!$A$1:$AA$140,MATCH(Score!$A72,'Ingredients(Full)'!$A$1:$A$140,0),MATCH(Score!W$1,'Ingredients(Full)'!$A$1:$AA$1,0)),"")</f>
        <v/>
      </c>
      <c r="X72" t="str">
        <f>IF(VALUE(RIGHT(X$1,LEN(X$1)-1))&lt;=$B72,INDEX('Ingredients(Full)'!$A$1:$AA$140,MATCH(Score!$A72,'Ingredients(Full)'!$A$1:$A$140,0),MATCH(Score!X$1,'Ingredients(Full)'!$A$1:$AA$1,0)),"")</f>
        <v/>
      </c>
      <c r="Y72" t="str">
        <f>IF(VALUE(RIGHT(Y$1,LEN(Y$1)-1))&lt;=$B72,INDEX('Ingredients(Full)'!$A$1:$AA$140,MATCH(Score!$A72,'Ingredients(Full)'!$A$1:$A$140,0),MATCH(Score!Y$1,'Ingredients(Full)'!$A$1:$AA$1,0)),"")</f>
        <v/>
      </c>
      <c r="Z72" t="str">
        <f>IF(VALUE(RIGHT(Z$1,LEN(Z$1)-1))&lt;=$B72,INDEX('Ingredients(Full)'!$A$1:$AA$140,MATCH(Score!$A72,'Ingredients(Full)'!$A$1:$A$140,0),MATCH(Score!Z$1,'Ingredients(Full)'!$A$1:$AA$1,0)),"")</f>
        <v/>
      </c>
      <c r="AA72" t="str">
        <f>IF(VALUE(RIGHT(AA$1,LEN(AA$1)-1))&lt;=$B72,INDEX('Ingredients(Full)'!$A$1:$AA$140,MATCH(Score!$A72,'Ingredients(Full)'!$A$1:$A$140,0),MATCH(Score!AA$1,'Ingredients(Full)'!$A$1:$AA$1,0)),"")</f>
        <v/>
      </c>
      <c r="AB72">
        <f>IFERROR(IF(VLOOKUP($D72,Sheet3!$A$1:'Sheet3'!$K$222,MATCH("Challenge",Sheet3!$A$1:'Sheet3'!$K$1,0),FALSE)&gt;=1,IFERROR(IF(VLOOKUP($D72,Sheet3!$A$1:'Sheet3'!$K$222,MATCH("Blue",Sheet3!$A$1:$K$1,0),FALSE)&gt;0,VLOOKUP($D72,Sheet3!$A$1:'Sheet3'!$K$222,MATCH("Blue",Sheet3!$A$1:$K$1,0),FALSE)*3,IF(VLOOKUP($D72,Sheet3!$A$1:'Sheet3'!$K$222,MATCH("Purple",Sheet3!$A$1:$K$1,0),FALSE)&gt;0,VLOOKUP($D72,Sheet3!$A$1:'Sheet3'!$K$222,MATCH("Purple",Sheet3!$A$1:$K$1,0),FALSE)*4,IF(VLOOKUP($D72,Sheet3!$A$1:'Sheet3'!$K$222,MATCH("Green",Sheet3!$A$1:$K$1,0),FALSE)&gt;0,VLOOKUP($D72,Sheet3!$A$1:'Sheet3'!$K$222,MATCH("Green",Sheet3!$A$1:$K$1,0),FALSE)*2,IF(VLOOKUP($D72,Sheet3!$A$1:'Sheet3'!$K$222,MATCH("White",Sheet3!$A$1:$K$1,0),FALSE)&gt;0,VLOOKUP($D72,Sheet3!$A$1:'Sheet3'!$K$222,MATCH("White",Sheet3!$A$1:$K$1,0),FALSE),IF(VLOOKUP($D72,Sheet3!$A$1:'Sheet3'!$K$222,MATCH("Yellow",Sheet3!$A$1:$K$1,0),FALSE)&gt;0,VLOOKUP($D72,Sheet3!$A$1:'Sheet3'!$K$222,MATCH("Yellow",Sheet3!$A$1:$K$1,0),FALSE)*2.5,0))))),0)/VLOOKUP($D72,Sheet3!$A$1:'Sheet3'!$K$222,MATCH("Challenge",Sheet3!$A$1:'Sheet3'!$K$1,0),FALSE),IFERROR(IF(VLOOKUP($D72,Sheet3!$A$1:'Sheet3'!$K$222,MATCH("Blue",Sheet3!$A$1:$K$1,0),FALSE)&gt;0,VLOOKUP($D72,Sheet3!$A$1:'Sheet3'!$K$222,MATCH("Blue",Sheet3!$A$1:$K$1,0),FALSE)*3,IF(VLOOKUP($D72,Sheet3!$A$1:'Sheet3'!$K$222,MATCH("Purple",Sheet3!$A$1:$K$1,0),FALSE)&gt;0,VLOOKUP($D72,Sheet3!$A$1:'Sheet3'!$K$222,MATCH("Purple",Sheet3!$A$1:$K$1,0),FALSE)*4,IF(VLOOKUP($D72,Sheet3!$A$1:'Sheet3'!$K$222,MATCH("Green",Sheet3!$A$1:$K$1,0),FALSE)&gt;0,VLOOKUP($D72,Sheet3!$A$1:'Sheet3'!$K$222,MATCH("Green",Sheet3!$A$1:$K$1,0),FALSE)*2,IF(VLOOKUP($D72,Sheet3!$A$1:'Sheet3'!$K$222,MATCH("White",Sheet3!$A$1:$K$1,0),FALSE)&gt;0,VLOOKUP($D72,Sheet3!$A$1:'Sheet3'!$K$222,MATCH("White",Sheet3!$A$1:$K$1,0),FALSE),IF(VLOOKUP($D72,Sheet3!$A$1:'Sheet3'!$K$222,MATCH("Yellow",Sheet3!$A$1:$K$1,0),FALSE)&gt;0,VLOOKUP($D72,Sheet3!$A$1:'Sheet3'!$K$222,MATCH("Yellow",Sheet3!$A$1:$K$1,0),FALSE)*2.5,0))))),0)),0)+IFERROR(IF(VLOOKUP($E72,Sheet3!$A$1:'Sheet3'!$K$222,MATCH("Challenge",Sheet3!$A$1:'Sheet3'!$K$1,0),FALSE)&gt;=1,IFERROR(IF(VLOOKUP($E72,Sheet3!$A$1:'Sheet3'!$K$222,MATCH("Blue",Sheet3!$A$1:$K$1,0),FALSE)&gt;0,VLOOKUP($E72,Sheet3!$A$1:'Sheet3'!$K$222,MATCH("Blue",Sheet3!$A$1:$K$1,0),FALSE)*3,IF(VLOOKUP($E72,Sheet3!$A$1:'Sheet3'!$K$222,MATCH("Purple",Sheet3!$A$1:$K$1,0),FALSE)&gt;0,VLOOKUP($E72,Sheet3!$A$1:'Sheet3'!$K$222,MATCH("Purple",Sheet3!$A$1:$K$1,0),FALSE)*4,IF(VLOOKUP($E72,Sheet3!$A$1:'Sheet3'!$K$222,MATCH("Green",Sheet3!$A$1:$K$1,0),FALSE)&gt;0,VLOOKUP($E72,Sheet3!$A$1:'Sheet3'!$K$222,MATCH("Green",Sheet3!$A$1:$K$1,0),FALSE)*2,IF(VLOOKUP($E72,Sheet3!$A$1:'Sheet3'!$K$222,MATCH("White",Sheet3!$A$1:$K$1,0),FALSE)&gt;0,VLOOKUP($E72,Sheet3!$A$1:'Sheet3'!$K$222,MATCH("White",Sheet3!$A$1:$K$1,0),FALSE),IF(VLOOKUP($E72,Sheet3!$A$1:'Sheet3'!$K$222,MATCH("Yellow",Sheet3!$A$1:$K$1,0),FALSE)&gt;0,VLOOKUP($E72,Sheet3!$A$1:'Sheet3'!$K$222,MATCH("Yellow",Sheet3!$A$1:$K$1,0),FALSE)*2.5,0))))),0)/VLOOKUP($E72,Sheet3!$A$1:'Sheet3'!$K$222,MATCH("Challenge",Sheet3!$A$1:'Sheet3'!$K$1,0),FALSE),IFERROR(IF(VLOOKUP($E72,Sheet3!$A$1:'Sheet3'!$K$222,MATCH("Blue",Sheet3!$A$1:$K$1,0),FALSE)&gt;0,VLOOKUP($E72,Sheet3!$A$1:'Sheet3'!$K$222,MATCH("Blue",Sheet3!$A$1:$K$1,0),FALSE)*3,IF(VLOOKUP($E72,Sheet3!$A$1:'Sheet3'!$K$222,MATCH("Purple",Sheet3!$A$1:$K$1,0),FALSE)&gt;0,VLOOKUP($E72,Sheet3!$A$1:'Sheet3'!$K$222,MATCH("Purple",Sheet3!$A$1:$K$1,0),FALSE)*4,IF(VLOOKUP($E72,Sheet3!$A$1:'Sheet3'!$K$222,MATCH("Green",Sheet3!$A$1:$K$1,0),FALSE)&gt;0,VLOOKUP($E72,Sheet3!$A$1:'Sheet3'!$K$222,MATCH("Green",Sheet3!$A$1:$K$1,0),FALSE)*2,IF(VLOOKUP($E72,Sheet3!$A$1:'Sheet3'!$K$222,MATCH("White",Sheet3!$A$1:$K$1,0),FALSE)&gt;0,VLOOKUP($E72,Sheet3!$A$1:'Sheet3'!$K$222,MATCH("White",Sheet3!$A$1:$K$1,0),FALSE),IF(VLOOKUP($E72,Sheet3!$A$1:'Sheet3'!$K$222,MATCH("Yellow",Sheet3!$A$1:$K$1,0),FALSE)&gt;0,VLOOKUP($E72,Sheet3!$A$1:'Sheet3'!$K$222,MATCH("Yellow",Sheet3!$A$1:$K$1,0),FALSE)*2.5,0))))),0)),0)</f>
        <v>11.428571428571429</v>
      </c>
      <c r="AC72">
        <f>IFERROR(IF(VLOOKUP($F72,Sheet3!$A$1:'Sheet3'!$K$222,MATCH("Challenge",Sheet3!$A$1:'Sheet3'!$K$1,0),FALSE)&gt;=1,IFERROR(IF(VLOOKUP($F72,Sheet3!$A$1:'Sheet3'!$K$222,MATCH("Blue",Sheet3!$A$1:$K$1,0),FALSE)&gt;0,VLOOKUP($F72,Sheet3!$A$1:'Sheet3'!$K$222,MATCH("Blue",Sheet3!$A$1:$K$1,0),FALSE)*3,IF(VLOOKUP($F72,Sheet3!$A$1:'Sheet3'!$K$222,MATCH("Purple",Sheet3!$A$1:$K$1,0),FALSE)&gt;0,VLOOKUP($F72,Sheet3!$A$1:'Sheet3'!$K$222,MATCH("Purple",Sheet3!$A$1:$K$1,0),FALSE)*4,IF(VLOOKUP($F72,Sheet3!$A$1:'Sheet3'!$K$222,MATCH("Green",Sheet3!$A$1:$K$1,0),FALSE)&gt;0,VLOOKUP($F72,Sheet3!$A$1:'Sheet3'!$K$222,MATCH("Green",Sheet3!$A$1:$K$1,0),FALSE)*2,IF(VLOOKUP($F72,Sheet3!$A$1:'Sheet3'!$K$222,MATCH("White",Sheet3!$A$1:$K$1,0),FALSE)&gt;0,VLOOKUP($F72,Sheet3!$A$1:'Sheet3'!$K$222,MATCH("White",Sheet3!$A$1:$K$1,0),FALSE),IF(VLOOKUP($F72,Sheet3!$A$1:'Sheet3'!$K$222,MATCH("Yellow",Sheet3!$A$1:$K$1,0),FALSE)&gt;0,VLOOKUP($F72,Sheet3!$A$1:'Sheet3'!$K$222,MATCH("Yellow",Sheet3!$A$1:$K$1,0),FALSE)*5,0))))),0)/VLOOKUP($F72,Sheet3!$A$1:'Sheet3'!$K$222,MATCH("Challenge",Sheet3!$A$1:'Sheet3'!$K$1,0),FALSE),IFERROR(IF(VLOOKUP($F72,Sheet3!$A$1:'Sheet3'!$K$222,MATCH("Blue",Sheet3!$A$1:$K$1,0),FALSE)&gt;0,VLOOKUP($F72,Sheet3!$A$1:'Sheet3'!$K$222,MATCH("Blue",Sheet3!$A$1:$K$1,0),FALSE)*3,IF(VLOOKUP($F72,Sheet3!$A$1:'Sheet3'!$K$222,MATCH("Purple",Sheet3!$A$1:$K$1,0),FALSE)&gt;0,VLOOKUP($F72,Sheet3!$A$1:'Sheet3'!$K$222,MATCH("Purple",Sheet3!$A$1:$K$1,0),FALSE)*4,IF(VLOOKUP($F72,Sheet3!$A$1:'Sheet3'!$K$222,MATCH("Green",Sheet3!$A$1:$K$1,0),FALSE)&gt;0,VLOOKUP($F72,Sheet3!$A$1:'Sheet3'!$K$222,MATCH("Green",Sheet3!$A$1:$K$1,0),FALSE)*2,IF(VLOOKUP($F72,Sheet3!$A$1:'Sheet3'!$K$222,MATCH("White",Sheet3!$A$1:$K$1,0),FALSE)&gt;0,VLOOKUP($F72,Sheet3!$A$1:'Sheet3'!$K$222,MATCH("White",Sheet3!$A$1:$K$1,0),FALSE),IF(VLOOKUP($F72,Sheet3!$A$1:'Sheet3'!$K$222,MATCH("Yellow",Sheet3!$A$1:$K$1,0),FALSE)&gt;0,VLOOKUP($F72,Sheet3!$A$1:'Sheet3'!$K$222,MATCH("Yellow",Sheet3!$A$1:$K$1,0),FALSE)*5,0))))),0)),0)+IFERROR(IF(VLOOKUP($G72,Sheet3!$A$1:'Sheet3'!$K$222,MATCH("Challenge",Sheet3!$A$1:'Sheet3'!$K$1,0),FALSE)&gt;=1,IFERROR(IF(VLOOKUP($G72,Sheet3!$A$1:'Sheet3'!$K$222,MATCH("Blue",Sheet3!$A$1:$K$1,0),FALSE)&gt;0,VLOOKUP($G72,Sheet3!$A$1:'Sheet3'!$K$222,MATCH("Blue",Sheet3!$A$1:$K$1,0),FALSE)*3,IF(VLOOKUP($G72,Sheet3!$A$1:'Sheet3'!$K$222,MATCH("Purple",Sheet3!$A$1:$K$1,0),FALSE)&gt;0,VLOOKUP($G72,Sheet3!$A$1:'Sheet3'!$K$222,MATCH("Purple",Sheet3!$A$1:$K$1,0),FALSE)*4,IF(VLOOKUP($G72,Sheet3!$A$1:'Sheet3'!$K$222,MATCH("Green",Sheet3!$A$1:$K$1,0),FALSE)&gt;0,VLOOKUP($G72,Sheet3!$A$1:'Sheet3'!$K$222,MATCH("Green",Sheet3!$A$1:$K$1,0),FALSE)*2,IF(VLOOKUP($G72,Sheet3!$A$1:'Sheet3'!$K$222,MATCH("White",Sheet3!$A$1:$K$1,0),FALSE)&gt;0,VLOOKUP($G72,Sheet3!$A$1:'Sheet3'!$K$222,MATCH("White",Sheet3!$A$1:$K$1,0),FALSE),IF(VLOOKUP($G72,Sheet3!$A$1:'Sheet3'!$K$222,MATCH("Yellow",Sheet3!$A$1:$K$1,0),FALSE)&gt;0,VLOOKUP($G72,Sheet3!$A$1:'Sheet3'!$K$222,MATCH("Yellow",Sheet3!$A$1:$K$1,0),FALSE)*5,0))))),0)/VLOOKUP($G72,Sheet3!$A$1:'Sheet3'!$K$222,MATCH("Challenge",Sheet3!$A$1:'Sheet3'!$K$1,0),FALSE),IFERROR(IF(VLOOKUP($G72,Sheet3!$A$1:'Sheet3'!$K$222,MATCH("Blue",Sheet3!$A$1:$K$1,0),FALSE)&gt;0,VLOOKUP($G72,Sheet3!$A$1:'Sheet3'!$K$222,MATCH("Blue",Sheet3!$A$1:$K$1,0),FALSE)*3,IF(VLOOKUP($G72,Sheet3!$A$1:'Sheet3'!$K$222,MATCH("Purple",Sheet3!$A$1:$K$1,0),FALSE)&gt;0,VLOOKUP($G72,Sheet3!$A$1:'Sheet3'!$K$222,MATCH("Purple",Sheet3!$A$1:$K$1,0),FALSE)*4,IF(VLOOKUP($G72,Sheet3!$A$1:'Sheet3'!$K$222,MATCH("Green",Sheet3!$A$1:$K$1,0),FALSE)&gt;0,VLOOKUP($G72,Sheet3!$A$1:'Sheet3'!$K$222,MATCH("Green",Sheet3!$A$1:$K$1,0),FALSE)*2,IF(VLOOKUP($G72,Sheet3!$A$1:'Sheet3'!$K$222,MATCH("White",Sheet3!$A$1:$K$1,0),FALSE)&gt;0,VLOOKUP($G72,Sheet3!$A$1:'Sheet3'!$K$222,MATCH("White",Sheet3!$A$1:$K$1,0),FALSE),IF(VLOOKUP($G72,Sheet3!$A$1:'Sheet3'!$K$222,MATCH("Yellow",Sheet3!$A$1:$K$1,0),FALSE)&gt;0,VLOOKUP($G72,Sheet3!$A$1:'Sheet3'!$K$222,MATCH("Yellow",Sheet3!$A$1:$K$1,0),FALSE)*5,0))))),0)),0)</f>
        <v>0</v>
      </c>
      <c r="AD72">
        <f>IFERROR(IF(VLOOKUP($H72,Sheet3!$A$1:'Sheet3'!$K$222,MATCH("Challenge",Sheet3!$A$1:'Sheet3'!$K$1,0),FALSE)&gt;=1,IFERROR(IF(VLOOKUP($H72,Sheet3!$A$1:'Sheet3'!$K$222,MATCH("Blue",Sheet3!$A$1:$K$1,0),FALSE)&gt;0,VLOOKUP($H72,Sheet3!$A$1:'Sheet3'!$K$222,MATCH("Blue",Sheet3!$A$1:$K$1,0),FALSE)*3,IF(VLOOKUP($H72,Sheet3!$A$1:'Sheet3'!$K$222,MATCH("Purple",Sheet3!$A$1:$K$1,0),FALSE)&gt;0,VLOOKUP($H72,Sheet3!$A$1:'Sheet3'!$K$222,MATCH("Purple",Sheet3!$A$1:$K$1,0),FALSE)*4,IF(VLOOKUP($H72,Sheet3!$A$1:'Sheet3'!$K$222,MATCH("Green",Sheet3!$A$1:$K$1,0),FALSE)&gt;0,VLOOKUP($H72,Sheet3!$A$1:'Sheet3'!$K$222,MATCH("Green",Sheet3!$A$1:$K$1,0),FALSE)*2,IF(VLOOKUP($H72,Sheet3!$A$1:'Sheet3'!$K$222,MATCH("White",Sheet3!$A$1:$K$1,0),FALSE)&gt;0,VLOOKUP($H72,Sheet3!$A$1:'Sheet3'!$K$222,MATCH("White",Sheet3!$A$1:$K$1,0),FALSE),IF(VLOOKUP($H72,Sheet3!$A$1:'Sheet3'!$K$222,MATCH("Yellow",Sheet3!$A$1:$K$1,0),FALSE)&gt;0,VLOOKUP($H72,Sheet3!$A$1:'Sheet3'!$K$222,MATCH("Yellow",Sheet3!$A$1:$K$1,0),FALSE)*5,0))))),0)/VLOOKUP($H72,Sheet3!$A$1:'Sheet3'!$K$222,MATCH("Challenge",Sheet3!$A$1:'Sheet3'!$K$1,0),FALSE),IFERROR(IF(VLOOKUP($H72,Sheet3!$A$1:'Sheet3'!$K$222,MATCH("Blue",Sheet3!$A$1:$K$1,0),FALSE)&gt;0,VLOOKUP($H72,Sheet3!$A$1:'Sheet3'!$K$222,MATCH("Blue",Sheet3!$A$1:$K$1,0),FALSE)*3,IF(VLOOKUP($H72,Sheet3!$A$1:'Sheet3'!$K$222,MATCH("Purple",Sheet3!$A$1:$K$1,0),FALSE)&gt;0,VLOOKUP($H72,Sheet3!$A$1:'Sheet3'!$K$222,MATCH("Purple",Sheet3!$A$1:$K$1,0),FALSE)*4,IF(VLOOKUP($H72,Sheet3!$A$1:'Sheet3'!$K$222,MATCH("Green",Sheet3!$A$1:$K$1,0),FALSE)&gt;0,VLOOKUP($H72,Sheet3!$A$1:'Sheet3'!$K$222,MATCH("Green",Sheet3!$A$1:$K$1,0),FALSE)*2,IF(VLOOKUP($H72,Sheet3!$A$1:'Sheet3'!$K$222,MATCH("White",Sheet3!$A$1:$K$1,0),FALSE)&gt;0,VLOOKUP($H72,Sheet3!$A$1:'Sheet3'!$K$222,MATCH("White",Sheet3!$A$1:$K$1,0),FALSE),IF(VLOOKUP($H72,Sheet3!$A$1:'Sheet3'!$K$222,MATCH("Yellow",Sheet3!$A$1:$K$1,0),FALSE)&gt;0,VLOOKUP($H72,Sheet3!$A$1:'Sheet3'!$K$222,MATCH("Yellow",Sheet3!$A$1:$K$1,0),FALSE)*5,0))))),0)),0)+IFERROR(IF(VLOOKUP($I72,Sheet3!$A$1:'Sheet3'!$K$222,MATCH("Challenge",Sheet3!$A$1:'Sheet3'!$K$1,0),FALSE)&gt;=1,IFERROR(IF(VLOOKUP($I72,Sheet3!$A$1:'Sheet3'!$K$222,MATCH("Blue",Sheet3!$A$1:$K$1,0),FALSE)&gt;0,VLOOKUP($I72,Sheet3!$A$1:'Sheet3'!$K$222,MATCH("Blue",Sheet3!$A$1:$K$1,0),FALSE)*3,IF(VLOOKUP($I72,Sheet3!$A$1:'Sheet3'!$K$222,MATCH("Purple",Sheet3!$A$1:$K$1,0),FALSE)&gt;0,VLOOKUP($I72,Sheet3!$A$1:'Sheet3'!$K$222,MATCH("Purple",Sheet3!$A$1:$K$1,0),FALSE)*4,IF(VLOOKUP($I72,Sheet3!$A$1:'Sheet3'!$K$222,MATCH("Green",Sheet3!$A$1:$K$1,0),FALSE)&gt;0,VLOOKUP($I72,Sheet3!$A$1:'Sheet3'!$K$222,MATCH("Green",Sheet3!$A$1:$K$1,0),FALSE)*2,IF(VLOOKUP($I72,Sheet3!$A$1:'Sheet3'!$K$222,MATCH("White",Sheet3!$A$1:$K$1,0),FALSE)&gt;0,VLOOKUP($I72,Sheet3!$A$1:'Sheet3'!$K$222,MATCH("White",Sheet3!$A$1:$K$1,0),FALSE),IF(VLOOKUP($I72,Sheet3!$A$1:'Sheet3'!$K$222,MATCH("Yellow",Sheet3!$A$1:$K$1,0),FALSE)&gt;0,VLOOKUP($I72,Sheet3!$A$1:'Sheet3'!$K$222,MATCH("Yellow",Sheet3!$A$1:$K$1,0),FALSE)*5,0))))),0)/VLOOKUP($I72,Sheet3!$A$1:'Sheet3'!$K$222,MATCH("Challenge",Sheet3!$A$1:'Sheet3'!$K$1,0),FALSE),IFERROR(IF(VLOOKUP($I72,Sheet3!$A$1:'Sheet3'!$K$222,MATCH("Blue",Sheet3!$A$1:$K$1,0),FALSE)&gt;0,VLOOKUP($I72,Sheet3!$A$1:'Sheet3'!$K$222,MATCH("Blue",Sheet3!$A$1:$K$1,0),FALSE)*3,IF(VLOOKUP($I72,Sheet3!$A$1:'Sheet3'!$K$222,MATCH("Purple",Sheet3!$A$1:$K$1,0),FALSE)&gt;0,VLOOKUP($I72,Sheet3!$A$1:'Sheet3'!$K$222,MATCH("Purple",Sheet3!$A$1:$K$1,0),FALSE)*4,IF(VLOOKUP($I72,Sheet3!$A$1:'Sheet3'!$K$222,MATCH("Green",Sheet3!$A$1:$K$1,0),FALSE)&gt;0,VLOOKUP($I72,Sheet3!$A$1:'Sheet3'!$K$222,MATCH("Green",Sheet3!$A$1:$K$1,0),FALSE)*2,IF(VLOOKUP($I72,Sheet3!$A$1:'Sheet3'!$K$222,MATCH("White",Sheet3!$A$1:$K$1,0),FALSE)&gt;0,VLOOKUP($I72,Sheet3!$A$1:'Sheet3'!$K$222,MATCH("White",Sheet3!$A$1:$K$1,0),FALSE),IF(VLOOKUP($I72,Sheet3!$A$1:'Sheet3'!$K$222,MATCH("Yellow",Sheet3!$A$1:$K$1,0),FALSE)&gt;0,VLOOKUP($I72,Sheet3!$A$1:'Sheet3'!$K$222,MATCH("Yellow",Sheet3!$A$1:$K$1,0),FALSE)*5,0))))),0)),0)</f>
        <v>0</v>
      </c>
      <c r="AE72">
        <f>IFERROR(IF(VLOOKUP($J72,Sheet3!$A$1:'Sheet3'!$K$222,MATCH("Challenge",Sheet3!$A$1:'Sheet3'!$K$1,0),FALSE)&gt;=1,IFERROR(IF(VLOOKUP($J72,Sheet3!$A$1:'Sheet3'!$K$222,MATCH("Blue",Sheet3!$A$1:$K$1,0),FALSE)&gt;0,VLOOKUP($J72,Sheet3!$A$1:'Sheet3'!$K$222,MATCH("Blue",Sheet3!$A$1:$K$1,0),FALSE)*3,IF(VLOOKUP($J72,Sheet3!$A$1:'Sheet3'!$K$222,MATCH("Purple",Sheet3!$A$1:$K$1,0),FALSE)&gt;0,VLOOKUP($J72,Sheet3!$A$1:'Sheet3'!$K$222,MATCH("Purple",Sheet3!$A$1:$K$1,0),FALSE)*4,IF(VLOOKUP($J72,Sheet3!$A$1:'Sheet3'!$K$222,MATCH("Green",Sheet3!$A$1:$K$1,0),FALSE)&gt;0,VLOOKUP($J72,Sheet3!$A$1:'Sheet3'!$K$222,MATCH("Green",Sheet3!$A$1:$K$1,0),FALSE)*2,IF(VLOOKUP($J72,Sheet3!$A$1:'Sheet3'!$K$222,MATCH("White",Sheet3!$A$1:$K$1,0),FALSE)&gt;0,VLOOKUP($J72,Sheet3!$A$1:'Sheet3'!$K$222,MATCH("White",Sheet3!$A$1:$K$1,0),FALSE),IF(VLOOKUP($J72,Sheet3!$A$1:'Sheet3'!$K$222,MATCH("Yellow",Sheet3!$A$1:$K$1,0),FALSE)&gt;0,VLOOKUP($J72,Sheet3!$A$1:'Sheet3'!$K$222,MATCH("Yellow",Sheet3!$A$1:$K$1,0),FALSE)*5,0))))),0)/VLOOKUP($J72,Sheet3!$A$1:'Sheet3'!$K$222,MATCH("Challenge",Sheet3!$A$1:'Sheet3'!$K$1,0),FALSE),IFERROR(IF(VLOOKUP($J72,Sheet3!$A$1:'Sheet3'!$K$222,MATCH("Blue",Sheet3!$A$1:$K$1,0),FALSE)&gt;0,VLOOKUP($J72,Sheet3!$A$1:'Sheet3'!$K$222,MATCH("Blue",Sheet3!$A$1:$K$1,0),FALSE)*3,IF(VLOOKUP($J72,Sheet3!$A$1:'Sheet3'!$K$222,MATCH("Purple",Sheet3!$A$1:$K$1,0),FALSE)&gt;0,VLOOKUP($J72,Sheet3!$A$1:'Sheet3'!$K$222,MATCH("Purple",Sheet3!$A$1:$K$1,0),FALSE)*4,IF(VLOOKUP($J72,Sheet3!$A$1:'Sheet3'!$K$222,MATCH("Green",Sheet3!$A$1:$K$1,0),FALSE)&gt;0,VLOOKUP($J72,Sheet3!$A$1:'Sheet3'!$K$222,MATCH("Green",Sheet3!$A$1:$K$1,0),FALSE)*2,IF(VLOOKUP($J72,Sheet3!$A$1:'Sheet3'!$K$222,MATCH("White",Sheet3!$A$1:$K$1,0),FALSE)&gt;0,VLOOKUP($J72,Sheet3!$A$1:'Sheet3'!$K$222,MATCH("White",Sheet3!$A$1:$K$1,0),FALSE),IF(VLOOKUP($J72,Sheet3!$A$1:'Sheet3'!$K$222,MATCH("Yellow",Sheet3!$A$1:$K$1,0),FALSE)&gt;0,VLOOKUP($J72,Sheet3!$A$1:'Sheet3'!$K$222,MATCH("Yellow",Sheet3!$A$1:$K$1,0),FALSE)*5,0))))),0)),0)+IFERROR(IF(VLOOKUP($K72,Sheet3!$A$1:'Sheet3'!$K$222,MATCH("Challenge",Sheet3!$A$1:'Sheet3'!$K$1,0),FALSE)&gt;=1,IFERROR(IF(VLOOKUP($K72,Sheet3!$A$1:'Sheet3'!$K$222,MATCH("Blue",Sheet3!$A$1:$K$1,0),FALSE)&gt;0,VLOOKUP($K72,Sheet3!$A$1:'Sheet3'!$K$222,MATCH("Blue",Sheet3!$A$1:$K$1,0),FALSE)*3,IF(VLOOKUP($K72,Sheet3!$A$1:'Sheet3'!$K$222,MATCH("Purple",Sheet3!$A$1:$K$1,0),FALSE)&gt;0,VLOOKUP($K72,Sheet3!$A$1:'Sheet3'!$K$222,MATCH("Purple",Sheet3!$A$1:$K$1,0),FALSE)*4,IF(VLOOKUP($K72,Sheet3!$A$1:'Sheet3'!$K$222,MATCH("Green",Sheet3!$A$1:$K$1,0),FALSE)&gt;0,VLOOKUP($K72,Sheet3!$A$1:'Sheet3'!$K$222,MATCH("Green",Sheet3!$A$1:$K$1,0),FALSE)*2,IF(VLOOKUP($K72,Sheet3!$A$1:'Sheet3'!$K$222,MATCH("White",Sheet3!$A$1:$K$1,0),FALSE)&gt;0,VLOOKUP($K72,Sheet3!$A$1:'Sheet3'!$K$222,MATCH("White",Sheet3!$A$1:$K$1,0),FALSE),IF(VLOOKUP($K72,Sheet3!$A$1:'Sheet3'!$K$222,MATCH("Yellow",Sheet3!$A$1:$K$1,0),FALSE)&gt;0,VLOOKUP($K72,Sheet3!$A$1:'Sheet3'!$K$222,MATCH("Yellow",Sheet3!$A$1:$K$1,0),FALSE)*5,0))))),0)/VLOOKUP($K72,Sheet3!$A$1:'Sheet3'!$K$222,MATCH("Challenge",Sheet3!$A$1:'Sheet3'!$K$1,0),FALSE),IFERROR(IF(VLOOKUP($K72,Sheet3!$A$1:'Sheet3'!$K$222,MATCH("Blue",Sheet3!$A$1:$K$1,0),FALSE)&gt;0,VLOOKUP($K72,Sheet3!$A$1:'Sheet3'!$K$222,MATCH("Blue",Sheet3!$A$1:$K$1,0),FALSE)*3,IF(VLOOKUP($K72,Sheet3!$A$1:'Sheet3'!$K$222,MATCH("Purple",Sheet3!$A$1:$K$1,0),FALSE)&gt;0,VLOOKUP($K72,Sheet3!$A$1:'Sheet3'!$K$222,MATCH("Purple",Sheet3!$A$1:$K$1,0),FALSE)*4,IF(VLOOKUP($K72,Sheet3!$A$1:'Sheet3'!$K$222,MATCH("Green",Sheet3!$A$1:$K$1,0),FALSE)&gt;0,VLOOKUP($K72,Sheet3!$A$1:'Sheet3'!$K$222,MATCH("Green",Sheet3!$A$1:$K$1,0),FALSE)*2,IF(VLOOKUP($K72,Sheet3!$A$1:'Sheet3'!$K$222,MATCH("White",Sheet3!$A$1:$K$1,0),FALSE)&gt;0,VLOOKUP($K72,Sheet3!$A$1:'Sheet3'!$K$222,MATCH("White",Sheet3!$A$1:$K$1,0),FALSE),IF(VLOOKUP($K72,Sheet3!$A$1:'Sheet3'!$K$222,MATCH("Yellow",Sheet3!$A$1:$K$1,0),FALSE)&gt;0,VLOOKUP($K72,Sheet3!$A$1:'Sheet3'!$K$222,MATCH("Yellow",Sheet3!$A$1:$K$1,0),FALSE)*5,0))))),0)),0)</f>
        <v>0</v>
      </c>
      <c r="AF72">
        <f>IFERROR(IF(VLOOKUP($L72,Sheet3!$A$1:'Sheet3'!$K$222,MATCH("Challenge",Sheet3!$A$1:'Sheet3'!$K$1,0),FALSE)&gt;=1,IFERROR(IF(VLOOKUP($L72,Sheet3!$A$1:'Sheet3'!$K$222,MATCH("Blue",Sheet3!$A$1:$K$1,0),FALSE)&gt;0,VLOOKUP($L72,Sheet3!$A$1:'Sheet3'!$K$222,MATCH("Blue",Sheet3!$A$1:$K$1,0),FALSE)*3,IF(VLOOKUP($L72,Sheet3!$A$1:'Sheet3'!$K$222,MATCH("Purple",Sheet3!$A$1:$K$1,0),FALSE)&gt;0,VLOOKUP($L72,Sheet3!$A$1:'Sheet3'!$K$222,MATCH("Purple",Sheet3!$A$1:$K$1,0),FALSE)*4,IF(VLOOKUP($L72,Sheet3!$A$1:'Sheet3'!$K$222,MATCH("Green",Sheet3!$A$1:$K$1,0),FALSE)&gt;0,VLOOKUP($L72,Sheet3!$A$1:'Sheet3'!$K$222,MATCH("Green",Sheet3!$A$1:$K$1,0),FALSE)*2,IF(VLOOKUP($L72,Sheet3!$A$1:'Sheet3'!$K$222,MATCH("White",Sheet3!$A$1:$K$1,0),FALSE)&gt;0,VLOOKUP($L72,Sheet3!$A$1:'Sheet3'!$K$222,MATCH("White",Sheet3!$A$1:$K$1,0),FALSE),IF(VLOOKUP($L72,Sheet3!$A$1:'Sheet3'!$K$222,MATCH("Yellow",Sheet3!$A$1:$K$1,0),FALSE)&gt;0,VLOOKUP($L72,Sheet3!$A$1:'Sheet3'!$K$222,MATCH("Yellow",Sheet3!$A$1:$K$1,0),FALSE)*5,0))))),0)/VLOOKUP($L72,Sheet3!$A$1:'Sheet3'!$K$222,MATCH("Challenge",Sheet3!$A$1:'Sheet3'!$K$1,0),FALSE),IFERROR(IF(VLOOKUP($L72,Sheet3!$A$1:'Sheet3'!$K$222,MATCH("Blue",Sheet3!$A$1:$K$1,0),FALSE)&gt;0,VLOOKUP($L72,Sheet3!$A$1:'Sheet3'!$K$222,MATCH("Blue",Sheet3!$A$1:$K$1,0),FALSE)*3,IF(VLOOKUP($L72,Sheet3!$A$1:'Sheet3'!$K$222,MATCH("Purple",Sheet3!$A$1:$K$1,0),FALSE)&gt;0,VLOOKUP($L72,Sheet3!$A$1:'Sheet3'!$K$222,MATCH("Purple",Sheet3!$A$1:$K$1,0),FALSE)*4,IF(VLOOKUP($L72,Sheet3!$A$1:'Sheet3'!$K$222,MATCH("Green",Sheet3!$A$1:$K$1,0),FALSE)&gt;0,VLOOKUP($L72,Sheet3!$A$1:'Sheet3'!$K$222,MATCH("Green",Sheet3!$A$1:$K$1,0),FALSE)*2,IF(VLOOKUP($L72,Sheet3!$A$1:'Sheet3'!$K$222,MATCH("White",Sheet3!$A$1:$K$1,0),FALSE)&gt;0,VLOOKUP($L72,Sheet3!$A$1:'Sheet3'!$K$222,MATCH("White",Sheet3!$A$1:$K$1,0),FALSE),IF(VLOOKUP($L72,Sheet3!$A$1:'Sheet3'!$K$222,MATCH("Yellow",Sheet3!$A$1:$K$1,0),FALSE)&gt;0,VLOOKUP($L72,Sheet3!$A$1:'Sheet3'!$K$222,MATCH("Yellow",Sheet3!$A$1:$K$1,0),FALSE)*5,0))))),0)),0)+IFERROR(IF(VLOOKUP($M72,Sheet3!$A$1:'Sheet3'!$K$222,MATCH("Challenge",Sheet3!$A$1:'Sheet3'!$K$1,0),FALSE)&gt;=1,IFERROR(IF(VLOOKUP($M72,Sheet3!$A$1:'Sheet3'!$K$222,MATCH("Blue",Sheet3!$A$1:$K$1,0),FALSE)&gt;0,VLOOKUP($M72,Sheet3!$A$1:'Sheet3'!$K$222,MATCH("Blue",Sheet3!$A$1:$K$1,0),FALSE)*3,IF(VLOOKUP($M72,Sheet3!$A$1:'Sheet3'!$K$222,MATCH("Purple",Sheet3!$A$1:$K$1,0),FALSE)&gt;0,VLOOKUP($M72,Sheet3!$A$1:'Sheet3'!$K$222,MATCH("Purple",Sheet3!$A$1:$K$1,0),FALSE)*4,IF(VLOOKUP($M72,Sheet3!$A$1:'Sheet3'!$K$222,MATCH("Green",Sheet3!$A$1:$K$1,0),FALSE)&gt;0,VLOOKUP($M72,Sheet3!$A$1:'Sheet3'!$K$222,MATCH("Green",Sheet3!$A$1:$K$1,0),FALSE)*2,IF(VLOOKUP($M72,Sheet3!$A$1:'Sheet3'!$K$222,MATCH("White",Sheet3!$A$1:$K$1,0),FALSE)&gt;0,VLOOKUP($M72,Sheet3!$A$1:'Sheet3'!$K$222,MATCH("White",Sheet3!$A$1:$K$1,0),FALSE),IF(VLOOKUP($M72,Sheet3!$A$1:'Sheet3'!$K$222,MATCH("Yellow",Sheet3!$A$1:$K$1,0),FALSE)&gt;0,VLOOKUP($M72,Sheet3!$A$1:'Sheet3'!$K$222,MATCH("Yellow",Sheet3!$A$1:$K$1,0),FALSE)*5,0))))),0)/VLOOKUP($M72,Sheet3!$A$1:'Sheet3'!$K$222,MATCH("Challenge",Sheet3!$A$1:'Sheet3'!$K$1,0),FALSE),IFERROR(IF(VLOOKUP($M72,Sheet3!$A$1:'Sheet3'!$K$222,MATCH("Blue",Sheet3!$A$1:$K$1,0),FALSE)&gt;0,VLOOKUP($M72,Sheet3!$A$1:'Sheet3'!$K$222,MATCH("Blue",Sheet3!$A$1:$K$1,0),FALSE)*3,IF(VLOOKUP($M72,Sheet3!$A$1:'Sheet3'!$K$222,MATCH("Purple",Sheet3!$A$1:$K$1,0),FALSE)&gt;0,VLOOKUP($M72,Sheet3!$A$1:'Sheet3'!$K$222,MATCH("Purple",Sheet3!$A$1:$K$1,0),FALSE)*4,IF(VLOOKUP($M72,Sheet3!$A$1:'Sheet3'!$K$222,MATCH("Green",Sheet3!$A$1:$K$1,0),FALSE)&gt;0,VLOOKUP($M72,Sheet3!$A$1:'Sheet3'!$K$222,MATCH("Green",Sheet3!$A$1:$K$1,0),FALSE)*2,IF(VLOOKUP($M72,Sheet3!$A$1:'Sheet3'!$K$222,MATCH("White",Sheet3!$A$1:$K$1,0),FALSE)&gt;0,VLOOKUP($M72,Sheet3!$A$1:'Sheet3'!$K$222,MATCH("White",Sheet3!$A$1:$K$1,0),FALSE),IF(VLOOKUP($M72,Sheet3!$A$1:'Sheet3'!$K$222,MATCH("Yellow",Sheet3!$A$1:$K$1,0),FALSE)&gt;0,VLOOKUP($M72,Sheet3!$A$1:'Sheet3'!$K$222,MATCH("Yellow",Sheet3!$A$1:$K$1,0),FALSE)*5,0))))),0)),0)</f>
        <v>0</v>
      </c>
      <c r="AG72">
        <f>IFERROR(IF(VLOOKUP($N72,Sheet3!$A$1:'Sheet3'!$K$222,MATCH("Challenge",Sheet3!$A$1:'Sheet3'!$K$1,0),FALSE)&gt;=1,IFERROR(IF(VLOOKUP($N72,Sheet3!$A$1:'Sheet3'!$K$222,MATCH("Blue",Sheet3!$A$1:$K$1,0),FALSE)&gt;0,VLOOKUP($N72,Sheet3!$A$1:'Sheet3'!$K$222,MATCH("Blue",Sheet3!$A$1:$K$1,0),FALSE)*3,IF(VLOOKUP($N72,Sheet3!$A$1:'Sheet3'!$K$222,MATCH("Purple",Sheet3!$A$1:$K$1,0),FALSE)&gt;0,VLOOKUP($N72,Sheet3!$A$1:'Sheet3'!$K$222,MATCH("Purple",Sheet3!$A$1:$K$1,0),FALSE)*4,IF(VLOOKUP($N72,Sheet3!$A$1:'Sheet3'!$K$222,MATCH("Green",Sheet3!$A$1:$K$1,0),FALSE)&gt;0,VLOOKUP($N72,Sheet3!$A$1:'Sheet3'!$K$222,MATCH("Green",Sheet3!$A$1:$K$1,0),FALSE)*2,IF(VLOOKUP($N72,Sheet3!$A$1:'Sheet3'!$K$222,MATCH("White",Sheet3!$A$1:$K$1,0),FALSE)&gt;0,VLOOKUP($N72,Sheet3!$A$1:'Sheet3'!$K$222,MATCH("White",Sheet3!$A$1:$K$1,0),FALSE),IF(VLOOKUP($N72,Sheet3!$A$1:'Sheet3'!$K$222,MATCH("Yellow",Sheet3!$A$1:$K$1,0),FALSE)&gt;0,VLOOKUP($N72,Sheet3!$A$1:'Sheet3'!$K$222,MATCH("Yellow",Sheet3!$A$1:$K$1,0),FALSE)*5,0))))),0)/VLOOKUP($N72,Sheet3!$A$1:'Sheet3'!$K$222,MATCH("Challenge",Sheet3!$A$1:'Sheet3'!$K$1,0),FALSE),IFERROR(IF(VLOOKUP($N72,Sheet3!$A$1:'Sheet3'!$K$222,MATCH("Blue",Sheet3!$A$1:$K$1,0),FALSE)&gt;0,VLOOKUP($N72,Sheet3!$A$1:'Sheet3'!$K$222,MATCH("Blue",Sheet3!$A$1:$K$1,0),FALSE)*3,IF(VLOOKUP($N72,Sheet3!$A$1:'Sheet3'!$K$222,MATCH("Purple",Sheet3!$A$1:$K$1,0),FALSE)&gt;0,VLOOKUP($N72,Sheet3!$A$1:'Sheet3'!$K$222,MATCH("Purple",Sheet3!$A$1:$K$1,0),FALSE)*4,IF(VLOOKUP($N72,Sheet3!$A$1:'Sheet3'!$K$222,MATCH("Green",Sheet3!$A$1:$K$1,0),FALSE)&gt;0,VLOOKUP($N72,Sheet3!$A$1:'Sheet3'!$K$222,MATCH("Green",Sheet3!$A$1:$K$1,0),FALSE)*2,IF(VLOOKUP($N72,Sheet3!$A$1:'Sheet3'!$K$222,MATCH("White",Sheet3!$A$1:$K$1,0),FALSE)&gt;0,VLOOKUP($N72,Sheet3!$A$1:'Sheet3'!$K$222,MATCH("White",Sheet3!$A$1:$K$1,0),FALSE),IF(VLOOKUP($N72,Sheet3!$A$1:'Sheet3'!$K$222,MATCH("Yellow",Sheet3!$A$1:$K$1,0),FALSE)&gt;0,VLOOKUP($N72,Sheet3!$A$1:'Sheet3'!$K$222,MATCH("Yellow",Sheet3!$A$1:$K$1,0),FALSE)*5,0))))),0)),0)+IFERROR(IF(VLOOKUP($O72,Sheet3!$A$1:'Sheet3'!$K$222,MATCH("Challenge",Sheet3!$A$1:'Sheet3'!$K$1,0),FALSE)&gt;=1,IFERROR(IF(VLOOKUP($O72,Sheet3!$A$1:'Sheet3'!$K$222,MATCH("Blue",Sheet3!$A$1:$K$1,0),FALSE)&gt;0,VLOOKUP($O72,Sheet3!$A$1:'Sheet3'!$K$222,MATCH("Blue",Sheet3!$A$1:$K$1,0),FALSE)*3,IF(VLOOKUP($O72,Sheet3!$A$1:'Sheet3'!$K$222,MATCH("Purple",Sheet3!$A$1:$K$1,0),FALSE)&gt;0,VLOOKUP($O72,Sheet3!$A$1:'Sheet3'!$K$222,MATCH("Purple",Sheet3!$A$1:$K$1,0),FALSE)*4,IF(VLOOKUP($O72,Sheet3!$A$1:'Sheet3'!$K$222,MATCH("Green",Sheet3!$A$1:$K$1,0),FALSE)&gt;0,VLOOKUP($O72,Sheet3!$A$1:'Sheet3'!$K$222,MATCH("Green",Sheet3!$A$1:$K$1,0),FALSE)*2,IF(VLOOKUP($O72,Sheet3!$A$1:'Sheet3'!$K$222,MATCH("White",Sheet3!$A$1:$K$1,0),FALSE)&gt;0,VLOOKUP($O72,Sheet3!$A$1:'Sheet3'!$K$222,MATCH("White",Sheet3!$A$1:$K$1,0),FALSE),IF(VLOOKUP($O72,Sheet3!$A$1:'Sheet3'!$K$222,MATCH("Yellow",Sheet3!$A$1:$K$1,0),FALSE)&gt;0,VLOOKUP($O72,Sheet3!$A$1:'Sheet3'!$K$222,MATCH("Yellow",Sheet3!$A$1:$K$1,0),FALSE)*5,0))))),0)/VLOOKUP($O72,Sheet3!$A$1:'Sheet3'!$K$222,MATCH("Challenge",Sheet3!$A$1:'Sheet3'!$K$1,0),FALSE),IFERROR(IF(VLOOKUP($O72,Sheet3!$A$1:'Sheet3'!$K$222,MATCH("Blue",Sheet3!$A$1:$K$1,0),FALSE)&gt;0,VLOOKUP($O72,Sheet3!$A$1:'Sheet3'!$K$222,MATCH("Blue",Sheet3!$A$1:$K$1,0),FALSE)*3,IF(VLOOKUP($O72,Sheet3!$A$1:'Sheet3'!$K$222,MATCH("Purple",Sheet3!$A$1:$K$1,0),FALSE)&gt;0,VLOOKUP($O72,Sheet3!$A$1:'Sheet3'!$K$222,MATCH("Purple",Sheet3!$A$1:$K$1,0),FALSE)*4,IF(VLOOKUP($O72,Sheet3!$A$1:'Sheet3'!$K$222,MATCH("Green",Sheet3!$A$1:$K$1,0),FALSE)&gt;0,VLOOKUP($O72,Sheet3!$A$1:'Sheet3'!$K$222,MATCH("Green",Sheet3!$A$1:$K$1,0),FALSE)*2,IF(VLOOKUP($O72,Sheet3!$A$1:'Sheet3'!$K$222,MATCH("White",Sheet3!$A$1:$K$1,0),FALSE)&gt;0,VLOOKUP($O72,Sheet3!$A$1:'Sheet3'!$K$222,MATCH("White",Sheet3!$A$1:$K$1,0),FALSE),IF(VLOOKUP($O72,Sheet3!$A$1:'Sheet3'!$K$222,MATCH("Yellow",Sheet3!$A$1:$K$1,0),FALSE)&gt;0,VLOOKUP($O72,Sheet3!$A$1:'Sheet3'!$K$222,MATCH("Yellow",Sheet3!$A$1:$K$1,0),FALSE)*5,0))))),0)),0)</f>
        <v>0</v>
      </c>
      <c r="AH72">
        <f>VLOOKUP($D72,Sheet3!$A$1:'Sheet3'!$K$222,4,FALSE)</f>
        <v>0</v>
      </c>
      <c r="AI72">
        <f>VLOOKUP($D72,Sheet3!$A$1:'Sheet3'!$K$222,5,FALSE)</f>
        <v>0</v>
      </c>
    </row>
    <row r="73" spans="1:35" x14ac:dyDescent="0.25">
      <c r="A73" t="s">
        <v>53</v>
      </c>
      <c r="B73">
        <f>INDEX('Ingredients(Full)'!$A$1:$AA$180,MATCH(Score!$A73,'Ingredients(Full)'!$A$1:$A$180,0),MATCH(Score!B$1,'Ingredients(Full)'!$A$1:$AA$1,0))</f>
        <v>1</v>
      </c>
      <c r="C73">
        <f t="shared" si="2"/>
        <v>16</v>
      </c>
      <c r="D73" t="str">
        <f>IF(D$1&lt;=$B73,INDEX('Ingredients(Full)'!$A$1:$AA$180,MATCH(Score!$A73,'Ingredients(Full)'!$A$1:$A$180,0),MATCH(Score!D$1,'Ingredients(Full)'!$A$1:$AA$1,0)),"")</f>
        <v>Mk 4 Arakyd Droid Caller Salvage</v>
      </c>
      <c r="E73" t="str">
        <f>IF(E$1&lt;=$B73,INDEX('Ingredients(Full)'!$A$1:$AA$140,MATCH(Score!$A73,'Ingredients(Full)'!$A$1:$A$140,0),MATCH(Score!E$1,'Ingredients(Full)'!$A$1:$AA$1,0)),"")</f>
        <v/>
      </c>
      <c r="F73" t="str">
        <f>IF(F$1&lt;=$B73,INDEX('Ingredients(Full)'!$A$1:$AA$140,MATCH(Score!$A73,'Ingredients(Full)'!$A$1:$A$140,0),MATCH(Score!F$1,'Ingredients(Full)'!$A$1:$AA$1,0)),"")</f>
        <v/>
      </c>
      <c r="G73" t="str">
        <f>IF(G$1&lt;=$B73,INDEX('Ingredients(Full)'!$A$1:$AA$140,MATCH(Score!$A73,'Ingredients(Full)'!$A$1:$A$140,0),MATCH(Score!G$1,'Ingredients(Full)'!$A$1:$AA$1,0)),"")</f>
        <v/>
      </c>
      <c r="H73" t="str">
        <f>IF(H$1&lt;=$B73,INDEX('Ingredients(Full)'!$A$1:$AA$140,MATCH(Score!$A73,'Ingredients(Full)'!$A$1:$A$140,0),MATCH(Score!H$1,'Ingredients(Full)'!$A$1:$AA$1,0)),"")</f>
        <v/>
      </c>
      <c r="I73" t="str">
        <f>IF(I$1&lt;=$B73,INDEX('Ingredients(Full)'!$A$1:$AA$140,MATCH(Score!$A73,'Ingredients(Full)'!$A$1:$A$140,0),MATCH(Score!I$1,'Ingredients(Full)'!$A$1:$AA$1,0)),"")</f>
        <v/>
      </c>
      <c r="J73" t="str">
        <f>IF(J$1&lt;=$B73,INDEX('Ingredients(Full)'!$A$1:$AA$140,MATCH(Score!$A73,'Ingredients(Full)'!$A$1:$A$140,0),MATCH(Score!J$1,'Ingredients(Full)'!$A$1:$AA$1,0)),"")</f>
        <v/>
      </c>
      <c r="K73" t="str">
        <f>IF(K$1&lt;=$B73,INDEX('Ingredients(Full)'!$A$1:$AA$140,MATCH(Score!$A73,'Ingredients(Full)'!$A$1:$A$140,0),MATCH(Score!K$1,'Ingredients(Full)'!$A$1:$AA$1,0)),"")</f>
        <v/>
      </c>
      <c r="L73" t="str">
        <f>IF(L$1&lt;=$B73,INDEX('Ingredients(Full)'!$A$1:$AA$140,MATCH(Score!$A73,'Ingredients(Full)'!$A$1:$A$140,0),MATCH(Score!L$1,'Ingredients(Full)'!$A$1:$AA$1,0)),"")</f>
        <v/>
      </c>
      <c r="M73" t="str">
        <f>IF(M$1&lt;=$B73,INDEX('Ingredients(Full)'!$A$1:$AA$140,MATCH(Score!$A73,'Ingredients(Full)'!$A$1:$A$140,0),MATCH(Score!M$1,'Ingredients(Full)'!$A$1:$AA$1,0)),"")</f>
        <v/>
      </c>
      <c r="N73" t="str">
        <f>IF(N$1&lt;=$B73,INDEX('Ingredients(Full)'!$A$1:$AA$140,MATCH(Score!$A73,'Ingredients(Full)'!$A$1:$A$140,0),MATCH(Score!N$1,'Ingredients(Full)'!$A$1:$AA$1,0)),"")</f>
        <v/>
      </c>
      <c r="O73" t="str">
        <f>IF(O$1&lt;=$B73,INDEX('Ingredients(Full)'!$A$1:$AA$140,MATCH(Score!$A73,'Ingredients(Full)'!$A$1:$A$140,0),MATCH(Score!O$1,'Ingredients(Full)'!$A$1:$AA$1,0)),"")</f>
        <v/>
      </c>
      <c r="P73">
        <f>IF(VALUE(RIGHT(P$1,LEN(P$1)-1))&lt;=$B73,INDEX('Ingredients(Full)'!$A$1:$AA$140,MATCH(Score!$A73,'Ingredients(Full)'!$A$1:$A$140,0),MATCH(Score!P$1,'Ingredients(Full)'!$A$1:$AA$1,0)),"")</f>
        <v>20</v>
      </c>
      <c r="Q73" t="str">
        <f>IF(VALUE(RIGHT(Q$1,LEN(Q$1)-1))&lt;=$B73,INDEX('Ingredients(Full)'!$A$1:$AA$140,MATCH(Score!$A73,'Ingredients(Full)'!$A$1:$A$140,0),MATCH(Score!Q$1,'Ingredients(Full)'!$A$1:$AA$1,0)),"")</f>
        <v/>
      </c>
      <c r="R73" t="str">
        <f>IF(VALUE(RIGHT(R$1,LEN(R$1)-1))&lt;=$B73,INDEX('Ingredients(Full)'!$A$1:$AA$140,MATCH(Score!$A73,'Ingredients(Full)'!$A$1:$A$140,0),MATCH(Score!R$1,'Ingredients(Full)'!$A$1:$AA$1,0)),"")</f>
        <v/>
      </c>
      <c r="S73" t="str">
        <f>IF(VALUE(RIGHT(S$1,LEN(S$1)-1))&lt;=$B73,INDEX('Ingredients(Full)'!$A$1:$AA$140,MATCH(Score!$A73,'Ingredients(Full)'!$A$1:$A$140,0),MATCH(Score!S$1,'Ingredients(Full)'!$A$1:$AA$1,0)),"")</f>
        <v/>
      </c>
      <c r="T73" t="str">
        <f>IF(VALUE(RIGHT(T$1,LEN(T$1)-1))&lt;=$B73,INDEX('Ingredients(Full)'!$A$1:$AA$140,MATCH(Score!$A73,'Ingredients(Full)'!$A$1:$A$140,0),MATCH(Score!T$1,'Ingredients(Full)'!$A$1:$AA$1,0)),"")</f>
        <v/>
      </c>
      <c r="U73" t="str">
        <f>IF(VALUE(RIGHT(U$1,LEN(U$1)-1))&lt;=$B73,INDEX('Ingredients(Full)'!$A$1:$AA$140,MATCH(Score!$A73,'Ingredients(Full)'!$A$1:$A$140,0),MATCH(Score!U$1,'Ingredients(Full)'!$A$1:$AA$1,0)),"")</f>
        <v/>
      </c>
      <c r="V73" t="str">
        <f>IF(VALUE(RIGHT(V$1,LEN(V$1)-1))&lt;=$B73,INDEX('Ingredients(Full)'!$A$1:$AA$140,MATCH(Score!$A73,'Ingredients(Full)'!$A$1:$A$140,0),MATCH(Score!V$1,'Ingredients(Full)'!$A$1:$AA$1,0)),"")</f>
        <v/>
      </c>
      <c r="W73" t="str">
        <f>IF(VALUE(RIGHT(W$1,LEN(W$1)-1))&lt;=$B73,INDEX('Ingredients(Full)'!$A$1:$AA$140,MATCH(Score!$A73,'Ingredients(Full)'!$A$1:$A$140,0),MATCH(Score!W$1,'Ingredients(Full)'!$A$1:$AA$1,0)),"")</f>
        <v/>
      </c>
      <c r="X73" t="str">
        <f>IF(VALUE(RIGHT(X$1,LEN(X$1)-1))&lt;=$B73,INDEX('Ingredients(Full)'!$A$1:$AA$140,MATCH(Score!$A73,'Ingredients(Full)'!$A$1:$A$140,0),MATCH(Score!X$1,'Ingredients(Full)'!$A$1:$AA$1,0)),"")</f>
        <v/>
      </c>
      <c r="Y73" t="str">
        <f>IF(VALUE(RIGHT(Y$1,LEN(Y$1)-1))&lt;=$B73,INDEX('Ingredients(Full)'!$A$1:$AA$140,MATCH(Score!$A73,'Ingredients(Full)'!$A$1:$A$140,0),MATCH(Score!Y$1,'Ingredients(Full)'!$A$1:$AA$1,0)),"")</f>
        <v/>
      </c>
      <c r="Z73" t="str">
        <f>IF(VALUE(RIGHT(Z$1,LEN(Z$1)-1))&lt;=$B73,INDEX('Ingredients(Full)'!$A$1:$AA$140,MATCH(Score!$A73,'Ingredients(Full)'!$A$1:$A$140,0),MATCH(Score!Z$1,'Ingredients(Full)'!$A$1:$AA$1,0)),"")</f>
        <v/>
      </c>
      <c r="AA73" t="str">
        <f>IF(VALUE(RIGHT(AA$1,LEN(AA$1)-1))&lt;=$B73,INDEX('Ingredients(Full)'!$A$1:$AA$140,MATCH(Score!$A73,'Ingredients(Full)'!$A$1:$A$140,0),MATCH(Score!AA$1,'Ingredients(Full)'!$A$1:$AA$1,0)),"")</f>
        <v/>
      </c>
      <c r="AB73">
        <f>IFERROR(IF(VLOOKUP($D73,Sheet3!$A$1:'Sheet3'!$K$222,MATCH("Challenge",Sheet3!$A$1:'Sheet3'!$K$1,0),FALSE)&gt;=1,IFERROR(IF(VLOOKUP($D73,Sheet3!$A$1:'Sheet3'!$K$222,MATCH("Blue",Sheet3!$A$1:$K$1,0),FALSE)&gt;0,VLOOKUP($D73,Sheet3!$A$1:'Sheet3'!$K$222,MATCH("Blue",Sheet3!$A$1:$K$1,0),FALSE)*3,IF(VLOOKUP($D73,Sheet3!$A$1:'Sheet3'!$K$222,MATCH("Purple",Sheet3!$A$1:$K$1,0),FALSE)&gt;0,VLOOKUP($D73,Sheet3!$A$1:'Sheet3'!$K$222,MATCH("Purple",Sheet3!$A$1:$K$1,0),FALSE)*4,IF(VLOOKUP($D73,Sheet3!$A$1:'Sheet3'!$K$222,MATCH("Green",Sheet3!$A$1:$K$1,0),FALSE)&gt;0,VLOOKUP($D73,Sheet3!$A$1:'Sheet3'!$K$222,MATCH("Green",Sheet3!$A$1:$K$1,0),FALSE)*2,IF(VLOOKUP($D73,Sheet3!$A$1:'Sheet3'!$K$222,MATCH("White",Sheet3!$A$1:$K$1,0),FALSE)&gt;0,VLOOKUP($D73,Sheet3!$A$1:'Sheet3'!$K$222,MATCH("White",Sheet3!$A$1:$K$1,0),FALSE),IF(VLOOKUP($D73,Sheet3!$A$1:'Sheet3'!$K$222,MATCH("Yellow",Sheet3!$A$1:$K$1,0),FALSE)&gt;0,VLOOKUP($D73,Sheet3!$A$1:'Sheet3'!$K$222,MATCH("Yellow",Sheet3!$A$1:$K$1,0),FALSE)*2.5,0))))),0)/VLOOKUP($D73,Sheet3!$A$1:'Sheet3'!$K$222,MATCH("Challenge",Sheet3!$A$1:'Sheet3'!$K$1,0),FALSE),IFERROR(IF(VLOOKUP($D73,Sheet3!$A$1:'Sheet3'!$K$222,MATCH("Blue",Sheet3!$A$1:$K$1,0),FALSE)&gt;0,VLOOKUP($D73,Sheet3!$A$1:'Sheet3'!$K$222,MATCH("Blue",Sheet3!$A$1:$K$1,0),FALSE)*3,IF(VLOOKUP($D73,Sheet3!$A$1:'Sheet3'!$K$222,MATCH("Purple",Sheet3!$A$1:$K$1,0),FALSE)&gt;0,VLOOKUP($D73,Sheet3!$A$1:'Sheet3'!$K$222,MATCH("Purple",Sheet3!$A$1:$K$1,0),FALSE)*4,IF(VLOOKUP($D73,Sheet3!$A$1:'Sheet3'!$K$222,MATCH("Green",Sheet3!$A$1:$K$1,0),FALSE)&gt;0,VLOOKUP($D73,Sheet3!$A$1:'Sheet3'!$K$222,MATCH("Green",Sheet3!$A$1:$K$1,0),FALSE)*2,IF(VLOOKUP($D73,Sheet3!$A$1:'Sheet3'!$K$222,MATCH("White",Sheet3!$A$1:$K$1,0),FALSE)&gt;0,VLOOKUP($D73,Sheet3!$A$1:'Sheet3'!$K$222,MATCH("White",Sheet3!$A$1:$K$1,0),FALSE),IF(VLOOKUP($D73,Sheet3!$A$1:'Sheet3'!$K$222,MATCH("Yellow",Sheet3!$A$1:$K$1,0),FALSE)&gt;0,VLOOKUP($D73,Sheet3!$A$1:'Sheet3'!$K$222,MATCH("Yellow",Sheet3!$A$1:$K$1,0),FALSE)*2.5,0))))),0)),0)+IFERROR(IF(VLOOKUP($E73,Sheet3!$A$1:'Sheet3'!$K$222,MATCH("Challenge",Sheet3!$A$1:'Sheet3'!$K$1,0),FALSE)&gt;=1,IFERROR(IF(VLOOKUP($E73,Sheet3!$A$1:'Sheet3'!$K$222,MATCH("Blue",Sheet3!$A$1:$K$1,0),FALSE)&gt;0,VLOOKUP($E73,Sheet3!$A$1:'Sheet3'!$K$222,MATCH("Blue",Sheet3!$A$1:$K$1,0),FALSE)*3,IF(VLOOKUP($E73,Sheet3!$A$1:'Sheet3'!$K$222,MATCH("Purple",Sheet3!$A$1:$K$1,0),FALSE)&gt;0,VLOOKUP($E73,Sheet3!$A$1:'Sheet3'!$K$222,MATCH("Purple",Sheet3!$A$1:$K$1,0),FALSE)*4,IF(VLOOKUP($E73,Sheet3!$A$1:'Sheet3'!$K$222,MATCH("Green",Sheet3!$A$1:$K$1,0),FALSE)&gt;0,VLOOKUP($E73,Sheet3!$A$1:'Sheet3'!$K$222,MATCH("Green",Sheet3!$A$1:$K$1,0),FALSE)*2,IF(VLOOKUP($E73,Sheet3!$A$1:'Sheet3'!$K$222,MATCH("White",Sheet3!$A$1:$K$1,0),FALSE)&gt;0,VLOOKUP($E73,Sheet3!$A$1:'Sheet3'!$K$222,MATCH("White",Sheet3!$A$1:$K$1,0),FALSE),IF(VLOOKUP($E73,Sheet3!$A$1:'Sheet3'!$K$222,MATCH("Yellow",Sheet3!$A$1:$K$1,0),FALSE)&gt;0,VLOOKUP($E73,Sheet3!$A$1:'Sheet3'!$K$222,MATCH("Yellow",Sheet3!$A$1:$K$1,0),FALSE)*2.5,0))))),0)/VLOOKUP($E73,Sheet3!$A$1:'Sheet3'!$K$222,MATCH("Challenge",Sheet3!$A$1:'Sheet3'!$K$1,0),FALSE),IFERROR(IF(VLOOKUP($E73,Sheet3!$A$1:'Sheet3'!$K$222,MATCH("Blue",Sheet3!$A$1:$K$1,0),FALSE)&gt;0,VLOOKUP($E73,Sheet3!$A$1:'Sheet3'!$K$222,MATCH("Blue",Sheet3!$A$1:$K$1,0),FALSE)*3,IF(VLOOKUP($E73,Sheet3!$A$1:'Sheet3'!$K$222,MATCH("Purple",Sheet3!$A$1:$K$1,0),FALSE)&gt;0,VLOOKUP($E73,Sheet3!$A$1:'Sheet3'!$K$222,MATCH("Purple",Sheet3!$A$1:$K$1,0),FALSE)*4,IF(VLOOKUP($E73,Sheet3!$A$1:'Sheet3'!$K$222,MATCH("Green",Sheet3!$A$1:$K$1,0),FALSE)&gt;0,VLOOKUP($E73,Sheet3!$A$1:'Sheet3'!$K$222,MATCH("Green",Sheet3!$A$1:$K$1,0),FALSE)*2,IF(VLOOKUP($E73,Sheet3!$A$1:'Sheet3'!$K$222,MATCH("White",Sheet3!$A$1:$K$1,0),FALSE)&gt;0,VLOOKUP($E73,Sheet3!$A$1:'Sheet3'!$K$222,MATCH("White",Sheet3!$A$1:$K$1,0),FALSE),IF(VLOOKUP($E73,Sheet3!$A$1:'Sheet3'!$K$222,MATCH("Yellow",Sheet3!$A$1:$K$1,0),FALSE)&gt;0,VLOOKUP($E73,Sheet3!$A$1:'Sheet3'!$K$222,MATCH("Yellow",Sheet3!$A$1:$K$1,0),FALSE)*2.5,0))))),0)),0)</f>
        <v>16</v>
      </c>
      <c r="AC73">
        <f>IFERROR(IF(VLOOKUP($F73,Sheet3!$A$1:'Sheet3'!$K$222,MATCH("Challenge",Sheet3!$A$1:'Sheet3'!$K$1,0),FALSE)&gt;=1,IFERROR(IF(VLOOKUP($F73,Sheet3!$A$1:'Sheet3'!$K$222,MATCH("Blue",Sheet3!$A$1:$K$1,0),FALSE)&gt;0,VLOOKUP($F73,Sheet3!$A$1:'Sheet3'!$K$222,MATCH("Blue",Sheet3!$A$1:$K$1,0),FALSE)*3,IF(VLOOKUP($F73,Sheet3!$A$1:'Sheet3'!$K$222,MATCH("Purple",Sheet3!$A$1:$K$1,0),FALSE)&gt;0,VLOOKUP($F73,Sheet3!$A$1:'Sheet3'!$K$222,MATCH("Purple",Sheet3!$A$1:$K$1,0),FALSE)*4,IF(VLOOKUP($F73,Sheet3!$A$1:'Sheet3'!$K$222,MATCH("Green",Sheet3!$A$1:$K$1,0),FALSE)&gt;0,VLOOKUP($F73,Sheet3!$A$1:'Sheet3'!$K$222,MATCH("Green",Sheet3!$A$1:$K$1,0),FALSE)*2,IF(VLOOKUP($F73,Sheet3!$A$1:'Sheet3'!$K$222,MATCH("White",Sheet3!$A$1:$K$1,0),FALSE)&gt;0,VLOOKUP($F73,Sheet3!$A$1:'Sheet3'!$K$222,MATCH("White",Sheet3!$A$1:$K$1,0),FALSE),IF(VLOOKUP($F73,Sheet3!$A$1:'Sheet3'!$K$222,MATCH("Yellow",Sheet3!$A$1:$K$1,0),FALSE)&gt;0,VLOOKUP($F73,Sheet3!$A$1:'Sheet3'!$K$222,MATCH("Yellow",Sheet3!$A$1:$K$1,0),FALSE)*5,0))))),0)/VLOOKUP($F73,Sheet3!$A$1:'Sheet3'!$K$222,MATCH("Challenge",Sheet3!$A$1:'Sheet3'!$K$1,0),FALSE),IFERROR(IF(VLOOKUP($F73,Sheet3!$A$1:'Sheet3'!$K$222,MATCH("Blue",Sheet3!$A$1:$K$1,0),FALSE)&gt;0,VLOOKUP($F73,Sheet3!$A$1:'Sheet3'!$K$222,MATCH("Blue",Sheet3!$A$1:$K$1,0),FALSE)*3,IF(VLOOKUP($F73,Sheet3!$A$1:'Sheet3'!$K$222,MATCH("Purple",Sheet3!$A$1:$K$1,0),FALSE)&gt;0,VLOOKUP($F73,Sheet3!$A$1:'Sheet3'!$K$222,MATCH("Purple",Sheet3!$A$1:$K$1,0),FALSE)*4,IF(VLOOKUP($F73,Sheet3!$A$1:'Sheet3'!$K$222,MATCH("Green",Sheet3!$A$1:$K$1,0),FALSE)&gt;0,VLOOKUP($F73,Sheet3!$A$1:'Sheet3'!$K$222,MATCH("Green",Sheet3!$A$1:$K$1,0),FALSE)*2,IF(VLOOKUP($F73,Sheet3!$A$1:'Sheet3'!$K$222,MATCH("White",Sheet3!$A$1:$K$1,0),FALSE)&gt;0,VLOOKUP($F73,Sheet3!$A$1:'Sheet3'!$K$222,MATCH("White",Sheet3!$A$1:$K$1,0),FALSE),IF(VLOOKUP($F73,Sheet3!$A$1:'Sheet3'!$K$222,MATCH("Yellow",Sheet3!$A$1:$K$1,0),FALSE)&gt;0,VLOOKUP($F73,Sheet3!$A$1:'Sheet3'!$K$222,MATCH("Yellow",Sheet3!$A$1:$K$1,0),FALSE)*5,0))))),0)),0)+IFERROR(IF(VLOOKUP($G73,Sheet3!$A$1:'Sheet3'!$K$222,MATCH("Challenge",Sheet3!$A$1:'Sheet3'!$K$1,0),FALSE)&gt;=1,IFERROR(IF(VLOOKUP($G73,Sheet3!$A$1:'Sheet3'!$K$222,MATCH("Blue",Sheet3!$A$1:$K$1,0),FALSE)&gt;0,VLOOKUP($G73,Sheet3!$A$1:'Sheet3'!$K$222,MATCH("Blue",Sheet3!$A$1:$K$1,0),FALSE)*3,IF(VLOOKUP($G73,Sheet3!$A$1:'Sheet3'!$K$222,MATCH("Purple",Sheet3!$A$1:$K$1,0),FALSE)&gt;0,VLOOKUP($G73,Sheet3!$A$1:'Sheet3'!$K$222,MATCH("Purple",Sheet3!$A$1:$K$1,0),FALSE)*4,IF(VLOOKUP($G73,Sheet3!$A$1:'Sheet3'!$K$222,MATCH("Green",Sheet3!$A$1:$K$1,0),FALSE)&gt;0,VLOOKUP($G73,Sheet3!$A$1:'Sheet3'!$K$222,MATCH("Green",Sheet3!$A$1:$K$1,0),FALSE)*2,IF(VLOOKUP($G73,Sheet3!$A$1:'Sheet3'!$K$222,MATCH("White",Sheet3!$A$1:$K$1,0),FALSE)&gt;0,VLOOKUP($G73,Sheet3!$A$1:'Sheet3'!$K$222,MATCH("White",Sheet3!$A$1:$K$1,0),FALSE),IF(VLOOKUP($G73,Sheet3!$A$1:'Sheet3'!$K$222,MATCH("Yellow",Sheet3!$A$1:$K$1,0),FALSE)&gt;0,VLOOKUP($G73,Sheet3!$A$1:'Sheet3'!$K$222,MATCH("Yellow",Sheet3!$A$1:$K$1,0),FALSE)*5,0))))),0)/VLOOKUP($G73,Sheet3!$A$1:'Sheet3'!$K$222,MATCH("Challenge",Sheet3!$A$1:'Sheet3'!$K$1,0),FALSE),IFERROR(IF(VLOOKUP($G73,Sheet3!$A$1:'Sheet3'!$K$222,MATCH("Blue",Sheet3!$A$1:$K$1,0),FALSE)&gt;0,VLOOKUP($G73,Sheet3!$A$1:'Sheet3'!$K$222,MATCH("Blue",Sheet3!$A$1:$K$1,0),FALSE)*3,IF(VLOOKUP($G73,Sheet3!$A$1:'Sheet3'!$K$222,MATCH("Purple",Sheet3!$A$1:$K$1,0),FALSE)&gt;0,VLOOKUP($G73,Sheet3!$A$1:'Sheet3'!$K$222,MATCH("Purple",Sheet3!$A$1:$K$1,0),FALSE)*4,IF(VLOOKUP($G73,Sheet3!$A$1:'Sheet3'!$K$222,MATCH("Green",Sheet3!$A$1:$K$1,0),FALSE)&gt;0,VLOOKUP($G73,Sheet3!$A$1:'Sheet3'!$K$222,MATCH("Green",Sheet3!$A$1:$K$1,0),FALSE)*2,IF(VLOOKUP($G73,Sheet3!$A$1:'Sheet3'!$K$222,MATCH("White",Sheet3!$A$1:$K$1,0),FALSE)&gt;0,VLOOKUP($G73,Sheet3!$A$1:'Sheet3'!$K$222,MATCH("White",Sheet3!$A$1:$K$1,0),FALSE),IF(VLOOKUP($G73,Sheet3!$A$1:'Sheet3'!$K$222,MATCH("Yellow",Sheet3!$A$1:$K$1,0),FALSE)&gt;0,VLOOKUP($G73,Sheet3!$A$1:'Sheet3'!$K$222,MATCH("Yellow",Sheet3!$A$1:$K$1,0),FALSE)*5,0))))),0)),0)</f>
        <v>0</v>
      </c>
      <c r="AD73">
        <f>IFERROR(IF(VLOOKUP($H73,Sheet3!$A$1:'Sheet3'!$K$222,MATCH("Challenge",Sheet3!$A$1:'Sheet3'!$K$1,0),FALSE)&gt;=1,IFERROR(IF(VLOOKUP($H73,Sheet3!$A$1:'Sheet3'!$K$222,MATCH("Blue",Sheet3!$A$1:$K$1,0),FALSE)&gt;0,VLOOKUP($H73,Sheet3!$A$1:'Sheet3'!$K$222,MATCH("Blue",Sheet3!$A$1:$K$1,0),FALSE)*3,IF(VLOOKUP($H73,Sheet3!$A$1:'Sheet3'!$K$222,MATCH("Purple",Sheet3!$A$1:$K$1,0),FALSE)&gt;0,VLOOKUP($H73,Sheet3!$A$1:'Sheet3'!$K$222,MATCH("Purple",Sheet3!$A$1:$K$1,0),FALSE)*4,IF(VLOOKUP($H73,Sheet3!$A$1:'Sheet3'!$K$222,MATCH("Green",Sheet3!$A$1:$K$1,0),FALSE)&gt;0,VLOOKUP($H73,Sheet3!$A$1:'Sheet3'!$K$222,MATCH("Green",Sheet3!$A$1:$K$1,0),FALSE)*2,IF(VLOOKUP($H73,Sheet3!$A$1:'Sheet3'!$K$222,MATCH("White",Sheet3!$A$1:$K$1,0),FALSE)&gt;0,VLOOKUP($H73,Sheet3!$A$1:'Sheet3'!$K$222,MATCH("White",Sheet3!$A$1:$K$1,0),FALSE),IF(VLOOKUP($H73,Sheet3!$A$1:'Sheet3'!$K$222,MATCH("Yellow",Sheet3!$A$1:$K$1,0),FALSE)&gt;0,VLOOKUP($H73,Sheet3!$A$1:'Sheet3'!$K$222,MATCH("Yellow",Sheet3!$A$1:$K$1,0),FALSE)*5,0))))),0)/VLOOKUP($H73,Sheet3!$A$1:'Sheet3'!$K$222,MATCH("Challenge",Sheet3!$A$1:'Sheet3'!$K$1,0),FALSE),IFERROR(IF(VLOOKUP($H73,Sheet3!$A$1:'Sheet3'!$K$222,MATCH("Blue",Sheet3!$A$1:$K$1,0),FALSE)&gt;0,VLOOKUP($H73,Sheet3!$A$1:'Sheet3'!$K$222,MATCH("Blue",Sheet3!$A$1:$K$1,0),FALSE)*3,IF(VLOOKUP($H73,Sheet3!$A$1:'Sheet3'!$K$222,MATCH("Purple",Sheet3!$A$1:$K$1,0),FALSE)&gt;0,VLOOKUP($H73,Sheet3!$A$1:'Sheet3'!$K$222,MATCH("Purple",Sheet3!$A$1:$K$1,0),FALSE)*4,IF(VLOOKUP($H73,Sheet3!$A$1:'Sheet3'!$K$222,MATCH("Green",Sheet3!$A$1:$K$1,0),FALSE)&gt;0,VLOOKUP($H73,Sheet3!$A$1:'Sheet3'!$K$222,MATCH("Green",Sheet3!$A$1:$K$1,0),FALSE)*2,IF(VLOOKUP($H73,Sheet3!$A$1:'Sheet3'!$K$222,MATCH("White",Sheet3!$A$1:$K$1,0),FALSE)&gt;0,VLOOKUP($H73,Sheet3!$A$1:'Sheet3'!$K$222,MATCH("White",Sheet3!$A$1:$K$1,0),FALSE),IF(VLOOKUP($H73,Sheet3!$A$1:'Sheet3'!$K$222,MATCH("Yellow",Sheet3!$A$1:$K$1,0),FALSE)&gt;0,VLOOKUP($H73,Sheet3!$A$1:'Sheet3'!$K$222,MATCH("Yellow",Sheet3!$A$1:$K$1,0),FALSE)*5,0))))),0)),0)+IFERROR(IF(VLOOKUP($I73,Sheet3!$A$1:'Sheet3'!$K$222,MATCH("Challenge",Sheet3!$A$1:'Sheet3'!$K$1,0),FALSE)&gt;=1,IFERROR(IF(VLOOKUP($I73,Sheet3!$A$1:'Sheet3'!$K$222,MATCH("Blue",Sheet3!$A$1:$K$1,0),FALSE)&gt;0,VLOOKUP($I73,Sheet3!$A$1:'Sheet3'!$K$222,MATCH("Blue",Sheet3!$A$1:$K$1,0),FALSE)*3,IF(VLOOKUP($I73,Sheet3!$A$1:'Sheet3'!$K$222,MATCH("Purple",Sheet3!$A$1:$K$1,0),FALSE)&gt;0,VLOOKUP($I73,Sheet3!$A$1:'Sheet3'!$K$222,MATCH("Purple",Sheet3!$A$1:$K$1,0),FALSE)*4,IF(VLOOKUP($I73,Sheet3!$A$1:'Sheet3'!$K$222,MATCH("Green",Sheet3!$A$1:$K$1,0),FALSE)&gt;0,VLOOKUP($I73,Sheet3!$A$1:'Sheet3'!$K$222,MATCH("Green",Sheet3!$A$1:$K$1,0),FALSE)*2,IF(VLOOKUP($I73,Sheet3!$A$1:'Sheet3'!$K$222,MATCH("White",Sheet3!$A$1:$K$1,0),FALSE)&gt;0,VLOOKUP($I73,Sheet3!$A$1:'Sheet3'!$K$222,MATCH("White",Sheet3!$A$1:$K$1,0),FALSE),IF(VLOOKUP($I73,Sheet3!$A$1:'Sheet3'!$K$222,MATCH("Yellow",Sheet3!$A$1:$K$1,0),FALSE)&gt;0,VLOOKUP($I73,Sheet3!$A$1:'Sheet3'!$K$222,MATCH("Yellow",Sheet3!$A$1:$K$1,0),FALSE)*5,0))))),0)/VLOOKUP($I73,Sheet3!$A$1:'Sheet3'!$K$222,MATCH("Challenge",Sheet3!$A$1:'Sheet3'!$K$1,0),FALSE),IFERROR(IF(VLOOKUP($I73,Sheet3!$A$1:'Sheet3'!$K$222,MATCH("Blue",Sheet3!$A$1:$K$1,0),FALSE)&gt;0,VLOOKUP($I73,Sheet3!$A$1:'Sheet3'!$K$222,MATCH("Blue",Sheet3!$A$1:$K$1,0),FALSE)*3,IF(VLOOKUP($I73,Sheet3!$A$1:'Sheet3'!$K$222,MATCH("Purple",Sheet3!$A$1:$K$1,0),FALSE)&gt;0,VLOOKUP($I73,Sheet3!$A$1:'Sheet3'!$K$222,MATCH("Purple",Sheet3!$A$1:$K$1,0),FALSE)*4,IF(VLOOKUP($I73,Sheet3!$A$1:'Sheet3'!$K$222,MATCH("Green",Sheet3!$A$1:$K$1,0),FALSE)&gt;0,VLOOKUP($I73,Sheet3!$A$1:'Sheet3'!$K$222,MATCH("Green",Sheet3!$A$1:$K$1,0),FALSE)*2,IF(VLOOKUP($I73,Sheet3!$A$1:'Sheet3'!$K$222,MATCH("White",Sheet3!$A$1:$K$1,0),FALSE)&gt;0,VLOOKUP($I73,Sheet3!$A$1:'Sheet3'!$K$222,MATCH("White",Sheet3!$A$1:$K$1,0),FALSE),IF(VLOOKUP($I73,Sheet3!$A$1:'Sheet3'!$K$222,MATCH("Yellow",Sheet3!$A$1:$K$1,0),FALSE)&gt;0,VLOOKUP($I73,Sheet3!$A$1:'Sheet3'!$K$222,MATCH("Yellow",Sheet3!$A$1:$K$1,0),FALSE)*5,0))))),0)),0)</f>
        <v>0</v>
      </c>
      <c r="AE73">
        <f>IFERROR(IF(VLOOKUP($J73,Sheet3!$A$1:'Sheet3'!$K$222,MATCH("Challenge",Sheet3!$A$1:'Sheet3'!$K$1,0),FALSE)&gt;=1,IFERROR(IF(VLOOKUP($J73,Sheet3!$A$1:'Sheet3'!$K$222,MATCH("Blue",Sheet3!$A$1:$K$1,0),FALSE)&gt;0,VLOOKUP($J73,Sheet3!$A$1:'Sheet3'!$K$222,MATCH("Blue",Sheet3!$A$1:$K$1,0),FALSE)*3,IF(VLOOKUP($J73,Sheet3!$A$1:'Sheet3'!$K$222,MATCH("Purple",Sheet3!$A$1:$K$1,0),FALSE)&gt;0,VLOOKUP($J73,Sheet3!$A$1:'Sheet3'!$K$222,MATCH("Purple",Sheet3!$A$1:$K$1,0),FALSE)*4,IF(VLOOKUP($J73,Sheet3!$A$1:'Sheet3'!$K$222,MATCH("Green",Sheet3!$A$1:$K$1,0),FALSE)&gt;0,VLOOKUP($J73,Sheet3!$A$1:'Sheet3'!$K$222,MATCH("Green",Sheet3!$A$1:$K$1,0),FALSE)*2,IF(VLOOKUP($J73,Sheet3!$A$1:'Sheet3'!$K$222,MATCH("White",Sheet3!$A$1:$K$1,0),FALSE)&gt;0,VLOOKUP($J73,Sheet3!$A$1:'Sheet3'!$K$222,MATCH("White",Sheet3!$A$1:$K$1,0),FALSE),IF(VLOOKUP($J73,Sheet3!$A$1:'Sheet3'!$K$222,MATCH("Yellow",Sheet3!$A$1:$K$1,0),FALSE)&gt;0,VLOOKUP($J73,Sheet3!$A$1:'Sheet3'!$K$222,MATCH("Yellow",Sheet3!$A$1:$K$1,0),FALSE)*5,0))))),0)/VLOOKUP($J73,Sheet3!$A$1:'Sheet3'!$K$222,MATCH("Challenge",Sheet3!$A$1:'Sheet3'!$K$1,0),FALSE),IFERROR(IF(VLOOKUP($J73,Sheet3!$A$1:'Sheet3'!$K$222,MATCH("Blue",Sheet3!$A$1:$K$1,0),FALSE)&gt;0,VLOOKUP($J73,Sheet3!$A$1:'Sheet3'!$K$222,MATCH("Blue",Sheet3!$A$1:$K$1,0),FALSE)*3,IF(VLOOKUP($J73,Sheet3!$A$1:'Sheet3'!$K$222,MATCH("Purple",Sheet3!$A$1:$K$1,0),FALSE)&gt;0,VLOOKUP($J73,Sheet3!$A$1:'Sheet3'!$K$222,MATCH("Purple",Sheet3!$A$1:$K$1,0),FALSE)*4,IF(VLOOKUP($J73,Sheet3!$A$1:'Sheet3'!$K$222,MATCH("Green",Sheet3!$A$1:$K$1,0),FALSE)&gt;0,VLOOKUP($J73,Sheet3!$A$1:'Sheet3'!$K$222,MATCH("Green",Sheet3!$A$1:$K$1,0),FALSE)*2,IF(VLOOKUP($J73,Sheet3!$A$1:'Sheet3'!$K$222,MATCH("White",Sheet3!$A$1:$K$1,0),FALSE)&gt;0,VLOOKUP($J73,Sheet3!$A$1:'Sheet3'!$K$222,MATCH("White",Sheet3!$A$1:$K$1,0),FALSE),IF(VLOOKUP($J73,Sheet3!$A$1:'Sheet3'!$K$222,MATCH("Yellow",Sheet3!$A$1:$K$1,0),FALSE)&gt;0,VLOOKUP($J73,Sheet3!$A$1:'Sheet3'!$K$222,MATCH("Yellow",Sheet3!$A$1:$K$1,0),FALSE)*5,0))))),0)),0)+IFERROR(IF(VLOOKUP($K73,Sheet3!$A$1:'Sheet3'!$K$222,MATCH("Challenge",Sheet3!$A$1:'Sheet3'!$K$1,0),FALSE)&gt;=1,IFERROR(IF(VLOOKUP($K73,Sheet3!$A$1:'Sheet3'!$K$222,MATCH("Blue",Sheet3!$A$1:$K$1,0),FALSE)&gt;0,VLOOKUP($K73,Sheet3!$A$1:'Sheet3'!$K$222,MATCH("Blue",Sheet3!$A$1:$K$1,0),FALSE)*3,IF(VLOOKUP($K73,Sheet3!$A$1:'Sheet3'!$K$222,MATCH("Purple",Sheet3!$A$1:$K$1,0),FALSE)&gt;0,VLOOKUP($K73,Sheet3!$A$1:'Sheet3'!$K$222,MATCH("Purple",Sheet3!$A$1:$K$1,0),FALSE)*4,IF(VLOOKUP($K73,Sheet3!$A$1:'Sheet3'!$K$222,MATCH("Green",Sheet3!$A$1:$K$1,0),FALSE)&gt;0,VLOOKUP($K73,Sheet3!$A$1:'Sheet3'!$K$222,MATCH("Green",Sheet3!$A$1:$K$1,0),FALSE)*2,IF(VLOOKUP($K73,Sheet3!$A$1:'Sheet3'!$K$222,MATCH("White",Sheet3!$A$1:$K$1,0),FALSE)&gt;0,VLOOKUP($K73,Sheet3!$A$1:'Sheet3'!$K$222,MATCH("White",Sheet3!$A$1:$K$1,0),FALSE),IF(VLOOKUP($K73,Sheet3!$A$1:'Sheet3'!$K$222,MATCH("Yellow",Sheet3!$A$1:$K$1,0),FALSE)&gt;0,VLOOKUP($K73,Sheet3!$A$1:'Sheet3'!$K$222,MATCH("Yellow",Sheet3!$A$1:$K$1,0),FALSE)*5,0))))),0)/VLOOKUP($K73,Sheet3!$A$1:'Sheet3'!$K$222,MATCH("Challenge",Sheet3!$A$1:'Sheet3'!$K$1,0),FALSE),IFERROR(IF(VLOOKUP($K73,Sheet3!$A$1:'Sheet3'!$K$222,MATCH("Blue",Sheet3!$A$1:$K$1,0),FALSE)&gt;0,VLOOKUP($K73,Sheet3!$A$1:'Sheet3'!$K$222,MATCH("Blue",Sheet3!$A$1:$K$1,0),FALSE)*3,IF(VLOOKUP($K73,Sheet3!$A$1:'Sheet3'!$K$222,MATCH("Purple",Sheet3!$A$1:$K$1,0),FALSE)&gt;0,VLOOKUP($K73,Sheet3!$A$1:'Sheet3'!$K$222,MATCH("Purple",Sheet3!$A$1:$K$1,0),FALSE)*4,IF(VLOOKUP($K73,Sheet3!$A$1:'Sheet3'!$K$222,MATCH("Green",Sheet3!$A$1:$K$1,0),FALSE)&gt;0,VLOOKUP($K73,Sheet3!$A$1:'Sheet3'!$K$222,MATCH("Green",Sheet3!$A$1:$K$1,0),FALSE)*2,IF(VLOOKUP($K73,Sheet3!$A$1:'Sheet3'!$K$222,MATCH("White",Sheet3!$A$1:$K$1,0),FALSE)&gt;0,VLOOKUP($K73,Sheet3!$A$1:'Sheet3'!$K$222,MATCH("White",Sheet3!$A$1:$K$1,0),FALSE),IF(VLOOKUP($K73,Sheet3!$A$1:'Sheet3'!$K$222,MATCH("Yellow",Sheet3!$A$1:$K$1,0),FALSE)&gt;0,VLOOKUP($K73,Sheet3!$A$1:'Sheet3'!$K$222,MATCH("Yellow",Sheet3!$A$1:$K$1,0),FALSE)*5,0))))),0)),0)</f>
        <v>0</v>
      </c>
      <c r="AF73">
        <f>IFERROR(IF(VLOOKUP($L73,Sheet3!$A$1:'Sheet3'!$K$222,MATCH("Challenge",Sheet3!$A$1:'Sheet3'!$K$1,0),FALSE)&gt;=1,IFERROR(IF(VLOOKUP($L73,Sheet3!$A$1:'Sheet3'!$K$222,MATCH("Blue",Sheet3!$A$1:$K$1,0),FALSE)&gt;0,VLOOKUP($L73,Sheet3!$A$1:'Sheet3'!$K$222,MATCH("Blue",Sheet3!$A$1:$K$1,0),FALSE)*3,IF(VLOOKUP($L73,Sheet3!$A$1:'Sheet3'!$K$222,MATCH("Purple",Sheet3!$A$1:$K$1,0),FALSE)&gt;0,VLOOKUP($L73,Sheet3!$A$1:'Sheet3'!$K$222,MATCH("Purple",Sheet3!$A$1:$K$1,0),FALSE)*4,IF(VLOOKUP($L73,Sheet3!$A$1:'Sheet3'!$K$222,MATCH("Green",Sheet3!$A$1:$K$1,0),FALSE)&gt;0,VLOOKUP($L73,Sheet3!$A$1:'Sheet3'!$K$222,MATCH("Green",Sheet3!$A$1:$K$1,0),FALSE)*2,IF(VLOOKUP($L73,Sheet3!$A$1:'Sheet3'!$K$222,MATCH("White",Sheet3!$A$1:$K$1,0),FALSE)&gt;0,VLOOKUP($L73,Sheet3!$A$1:'Sheet3'!$K$222,MATCH("White",Sheet3!$A$1:$K$1,0),FALSE),IF(VLOOKUP($L73,Sheet3!$A$1:'Sheet3'!$K$222,MATCH("Yellow",Sheet3!$A$1:$K$1,0),FALSE)&gt;0,VLOOKUP($L73,Sheet3!$A$1:'Sheet3'!$K$222,MATCH("Yellow",Sheet3!$A$1:$K$1,0),FALSE)*5,0))))),0)/VLOOKUP($L73,Sheet3!$A$1:'Sheet3'!$K$222,MATCH("Challenge",Sheet3!$A$1:'Sheet3'!$K$1,0),FALSE),IFERROR(IF(VLOOKUP($L73,Sheet3!$A$1:'Sheet3'!$K$222,MATCH("Blue",Sheet3!$A$1:$K$1,0),FALSE)&gt;0,VLOOKUP($L73,Sheet3!$A$1:'Sheet3'!$K$222,MATCH("Blue",Sheet3!$A$1:$K$1,0),FALSE)*3,IF(VLOOKUP($L73,Sheet3!$A$1:'Sheet3'!$K$222,MATCH("Purple",Sheet3!$A$1:$K$1,0),FALSE)&gt;0,VLOOKUP($L73,Sheet3!$A$1:'Sheet3'!$K$222,MATCH("Purple",Sheet3!$A$1:$K$1,0),FALSE)*4,IF(VLOOKUP($L73,Sheet3!$A$1:'Sheet3'!$K$222,MATCH("Green",Sheet3!$A$1:$K$1,0),FALSE)&gt;0,VLOOKUP($L73,Sheet3!$A$1:'Sheet3'!$K$222,MATCH("Green",Sheet3!$A$1:$K$1,0),FALSE)*2,IF(VLOOKUP($L73,Sheet3!$A$1:'Sheet3'!$K$222,MATCH("White",Sheet3!$A$1:$K$1,0),FALSE)&gt;0,VLOOKUP($L73,Sheet3!$A$1:'Sheet3'!$K$222,MATCH("White",Sheet3!$A$1:$K$1,0),FALSE),IF(VLOOKUP($L73,Sheet3!$A$1:'Sheet3'!$K$222,MATCH("Yellow",Sheet3!$A$1:$K$1,0),FALSE)&gt;0,VLOOKUP($L73,Sheet3!$A$1:'Sheet3'!$K$222,MATCH("Yellow",Sheet3!$A$1:$K$1,0),FALSE)*5,0))))),0)),0)+IFERROR(IF(VLOOKUP($M73,Sheet3!$A$1:'Sheet3'!$K$222,MATCH("Challenge",Sheet3!$A$1:'Sheet3'!$K$1,0),FALSE)&gt;=1,IFERROR(IF(VLOOKUP($M73,Sheet3!$A$1:'Sheet3'!$K$222,MATCH("Blue",Sheet3!$A$1:$K$1,0),FALSE)&gt;0,VLOOKUP($M73,Sheet3!$A$1:'Sheet3'!$K$222,MATCH("Blue",Sheet3!$A$1:$K$1,0),FALSE)*3,IF(VLOOKUP($M73,Sheet3!$A$1:'Sheet3'!$K$222,MATCH("Purple",Sheet3!$A$1:$K$1,0),FALSE)&gt;0,VLOOKUP($M73,Sheet3!$A$1:'Sheet3'!$K$222,MATCH("Purple",Sheet3!$A$1:$K$1,0),FALSE)*4,IF(VLOOKUP($M73,Sheet3!$A$1:'Sheet3'!$K$222,MATCH("Green",Sheet3!$A$1:$K$1,0),FALSE)&gt;0,VLOOKUP($M73,Sheet3!$A$1:'Sheet3'!$K$222,MATCH("Green",Sheet3!$A$1:$K$1,0),FALSE)*2,IF(VLOOKUP($M73,Sheet3!$A$1:'Sheet3'!$K$222,MATCH("White",Sheet3!$A$1:$K$1,0),FALSE)&gt;0,VLOOKUP($M73,Sheet3!$A$1:'Sheet3'!$K$222,MATCH("White",Sheet3!$A$1:$K$1,0),FALSE),IF(VLOOKUP($M73,Sheet3!$A$1:'Sheet3'!$K$222,MATCH("Yellow",Sheet3!$A$1:$K$1,0),FALSE)&gt;0,VLOOKUP($M73,Sheet3!$A$1:'Sheet3'!$K$222,MATCH("Yellow",Sheet3!$A$1:$K$1,0),FALSE)*5,0))))),0)/VLOOKUP($M73,Sheet3!$A$1:'Sheet3'!$K$222,MATCH("Challenge",Sheet3!$A$1:'Sheet3'!$K$1,0),FALSE),IFERROR(IF(VLOOKUP($M73,Sheet3!$A$1:'Sheet3'!$K$222,MATCH("Blue",Sheet3!$A$1:$K$1,0),FALSE)&gt;0,VLOOKUP($M73,Sheet3!$A$1:'Sheet3'!$K$222,MATCH("Blue",Sheet3!$A$1:$K$1,0),FALSE)*3,IF(VLOOKUP($M73,Sheet3!$A$1:'Sheet3'!$K$222,MATCH("Purple",Sheet3!$A$1:$K$1,0),FALSE)&gt;0,VLOOKUP($M73,Sheet3!$A$1:'Sheet3'!$K$222,MATCH("Purple",Sheet3!$A$1:$K$1,0),FALSE)*4,IF(VLOOKUP($M73,Sheet3!$A$1:'Sheet3'!$K$222,MATCH("Green",Sheet3!$A$1:$K$1,0),FALSE)&gt;0,VLOOKUP($M73,Sheet3!$A$1:'Sheet3'!$K$222,MATCH("Green",Sheet3!$A$1:$K$1,0),FALSE)*2,IF(VLOOKUP($M73,Sheet3!$A$1:'Sheet3'!$K$222,MATCH("White",Sheet3!$A$1:$K$1,0),FALSE)&gt;0,VLOOKUP($M73,Sheet3!$A$1:'Sheet3'!$K$222,MATCH("White",Sheet3!$A$1:$K$1,0),FALSE),IF(VLOOKUP($M73,Sheet3!$A$1:'Sheet3'!$K$222,MATCH("Yellow",Sheet3!$A$1:$K$1,0),FALSE)&gt;0,VLOOKUP($M73,Sheet3!$A$1:'Sheet3'!$K$222,MATCH("Yellow",Sheet3!$A$1:$K$1,0),FALSE)*5,0))))),0)),0)</f>
        <v>0</v>
      </c>
      <c r="AG73">
        <f>IFERROR(IF(VLOOKUP($N73,Sheet3!$A$1:'Sheet3'!$K$222,MATCH("Challenge",Sheet3!$A$1:'Sheet3'!$K$1,0),FALSE)&gt;=1,IFERROR(IF(VLOOKUP($N73,Sheet3!$A$1:'Sheet3'!$K$222,MATCH("Blue",Sheet3!$A$1:$K$1,0),FALSE)&gt;0,VLOOKUP($N73,Sheet3!$A$1:'Sheet3'!$K$222,MATCH("Blue",Sheet3!$A$1:$K$1,0),FALSE)*3,IF(VLOOKUP($N73,Sheet3!$A$1:'Sheet3'!$K$222,MATCH("Purple",Sheet3!$A$1:$K$1,0),FALSE)&gt;0,VLOOKUP($N73,Sheet3!$A$1:'Sheet3'!$K$222,MATCH("Purple",Sheet3!$A$1:$K$1,0),FALSE)*4,IF(VLOOKUP($N73,Sheet3!$A$1:'Sheet3'!$K$222,MATCH("Green",Sheet3!$A$1:$K$1,0),FALSE)&gt;0,VLOOKUP($N73,Sheet3!$A$1:'Sheet3'!$K$222,MATCH("Green",Sheet3!$A$1:$K$1,0),FALSE)*2,IF(VLOOKUP($N73,Sheet3!$A$1:'Sheet3'!$K$222,MATCH("White",Sheet3!$A$1:$K$1,0),FALSE)&gt;0,VLOOKUP($N73,Sheet3!$A$1:'Sheet3'!$K$222,MATCH("White",Sheet3!$A$1:$K$1,0),FALSE),IF(VLOOKUP($N73,Sheet3!$A$1:'Sheet3'!$K$222,MATCH("Yellow",Sheet3!$A$1:$K$1,0),FALSE)&gt;0,VLOOKUP($N73,Sheet3!$A$1:'Sheet3'!$K$222,MATCH("Yellow",Sheet3!$A$1:$K$1,0),FALSE)*5,0))))),0)/VLOOKUP($N73,Sheet3!$A$1:'Sheet3'!$K$222,MATCH("Challenge",Sheet3!$A$1:'Sheet3'!$K$1,0),FALSE),IFERROR(IF(VLOOKUP($N73,Sheet3!$A$1:'Sheet3'!$K$222,MATCH("Blue",Sheet3!$A$1:$K$1,0),FALSE)&gt;0,VLOOKUP($N73,Sheet3!$A$1:'Sheet3'!$K$222,MATCH("Blue",Sheet3!$A$1:$K$1,0),FALSE)*3,IF(VLOOKUP($N73,Sheet3!$A$1:'Sheet3'!$K$222,MATCH("Purple",Sheet3!$A$1:$K$1,0),FALSE)&gt;0,VLOOKUP($N73,Sheet3!$A$1:'Sheet3'!$K$222,MATCH("Purple",Sheet3!$A$1:$K$1,0),FALSE)*4,IF(VLOOKUP($N73,Sheet3!$A$1:'Sheet3'!$K$222,MATCH("Green",Sheet3!$A$1:$K$1,0),FALSE)&gt;0,VLOOKUP($N73,Sheet3!$A$1:'Sheet3'!$K$222,MATCH("Green",Sheet3!$A$1:$K$1,0),FALSE)*2,IF(VLOOKUP($N73,Sheet3!$A$1:'Sheet3'!$K$222,MATCH("White",Sheet3!$A$1:$K$1,0),FALSE)&gt;0,VLOOKUP($N73,Sheet3!$A$1:'Sheet3'!$K$222,MATCH("White",Sheet3!$A$1:$K$1,0),FALSE),IF(VLOOKUP($N73,Sheet3!$A$1:'Sheet3'!$K$222,MATCH("Yellow",Sheet3!$A$1:$K$1,0),FALSE)&gt;0,VLOOKUP($N73,Sheet3!$A$1:'Sheet3'!$K$222,MATCH("Yellow",Sheet3!$A$1:$K$1,0),FALSE)*5,0))))),0)),0)+IFERROR(IF(VLOOKUP($O73,Sheet3!$A$1:'Sheet3'!$K$222,MATCH("Challenge",Sheet3!$A$1:'Sheet3'!$K$1,0),FALSE)&gt;=1,IFERROR(IF(VLOOKUP($O73,Sheet3!$A$1:'Sheet3'!$K$222,MATCH("Blue",Sheet3!$A$1:$K$1,0),FALSE)&gt;0,VLOOKUP($O73,Sheet3!$A$1:'Sheet3'!$K$222,MATCH("Blue",Sheet3!$A$1:$K$1,0),FALSE)*3,IF(VLOOKUP($O73,Sheet3!$A$1:'Sheet3'!$K$222,MATCH("Purple",Sheet3!$A$1:$K$1,0),FALSE)&gt;0,VLOOKUP($O73,Sheet3!$A$1:'Sheet3'!$K$222,MATCH("Purple",Sheet3!$A$1:$K$1,0),FALSE)*4,IF(VLOOKUP($O73,Sheet3!$A$1:'Sheet3'!$K$222,MATCH("Green",Sheet3!$A$1:$K$1,0),FALSE)&gt;0,VLOOKUP($O73,Sheet3!$A$1:'Sheet3'!$K$222,MATCH("Green",Sheet3!$A$1:$K$1,0),FALSE)*2,IF(VLOOKUP($O73,Sheet3!$A$1:'Sheet3'!$K$222,MATCH("White",Sheet3!$A$1:$K$1,0),FALSE)&gt;0,VLOOKUP($O73,Sheet3!$A$1:'Sheet3'!$K$222,MATCH("White",Sheet3!$A$1:$K$1,0),FALSE),IF(VLOOKUP($O73,Sheet3!$A$1:'Sheet3'!$K$222,MATCH("Yellow",Sheet3!$A$1:$K$1,0),FALSE)&gt;0,VLOOKUP($O73,Sheet3!$A$1:'Sheet3'!$K$222,MATCH("Yellow",Sheet3!$A$1:$K$1,0),FALSE)*5,0))))),0)/VLOOKUP($O73,Sheet3!$A$1:'Sheet3'!$K$222,MATCH("Challenge",Sheet3!$A$1:'Sheet3'!$K$1,0),FALSE),IFERROR(IF(VLOOKUP($O73,Sheet3!$A$1:'Sheet3'!$K$222,MATCH("Blue",Sheet3!$A$1:$K$1,0),FALSE)&gt;0,VLOOKUP($O73,Sheet3!$A$1:'Sheet3'!$K$222,MATCH("Blue",Sheet3!$A$1:$K$1,0),FALSE)*3,IF(VLOOKUP($O73,Sheet3!$A$1:'Sheet3'!$K$222,MATCH("Purple",Sheet3!$A$1:$K$1,0),FALSE)&gt;0,VLOOKUP($O73,Sheet3!$A$1:'Sheet3'!$K$222,MATCH("Purple",Sheet3!$A$1:$K$1,0),FALSE)*4,IF(VLOOKUP($O73,Sheet3!$A$1:'Sheet3'!$K$222,MATCH("Green",Sheet3!$A$1:$K$1,0),FALSE)&gt;0,VLOOKUP($O73,Sheet3!$A$1:'Sheet3'!$K$222,MATCH("Green",Sheet3!$A$1:$K$1,0),FALSE)*2,IF(VLOOKUP($O73,Sheet3!$A$1:'Sheet3'!$K$222,MATCH("White",Sheet3!$A$1:$K$1,0),FALSE)&gt;0,VLOOKUP($O73,Sheet3!$A$1:'Sheet3'!$K$222,MATCH("White",Sheet3!$A$1:$K$1,0),FALSE),IF(VLOOKUP($O73,Sheet3!$A$1:'Sheet3'!$K$222,MATCH("Yellow",Sheet3!$A$1:$K$1,0),FALSE)&gt;0,VLOOKUP($O73,Sheet3!$A$1:'Sheet3'!$K$222,MATCH("Yellow",Sheet3!$A$1:$K$1,0),FALSE)*5,0))))),0)),0)</f>
        <v>0</v>
      </c>
      <c r="AH73">
        <f>VLOOKUP($D73,Sheet3!$A$1:'Sheet3'!$K$222,4,FALSE)</f>
        <v>0</v>
      </c>
      <c r="AI73">
        <f>VLOOKUP($D73,Sheet3!$A$1:'Sheet3'!$K$222,5,FALSE)</f>
        <v>0</v>
      </c>
    </row>
    <row r="74" spans="1:35" x14ac:dyDescent="0.25">
      <c r="A74" t="s">
        <v>26</v>
      </c>
      <c r="B74">
        <f>INDEX('Ingredients(Full)'!$A$1:$AA$180,MATCH(Score!$A74,'Ingredients(Full)'!$A$1:$A$180,0),MATCH(Score!B$1,'Ingredients(Full)'!$A$1:$AA$1,0))</f>
        <v>2</v>
      </c>
      <c r="C74">
        <f t="shared" si="2"/>
        <v>148.33333333333334</v>
      </c>
      <c r="D74" t="str">
        <f>IF(D$1&lt;=$B74,INDEX('Ingredients(Full)'!$A$1:$AA$180,MATCH(Score!$A74,'Ingredients(Full)'!$A$1:$A$180,0),MATCH(Score!D$1,'Ingredients(Full)'!$A$1:$AA$1,0)),"")</f>
        <v>Mk 6 Chiewab Hypo Syringe Salvage</v>
      </c>
      <c r="E74" t="str">
        <f>IF(E$1&lt;=$B74,INDEX('Ingredients(Full)'!$A$1:$AA$140,MATCH(Score!$A74,'Ingredients(Full)'!$A$1:$A$140,0),MATCH(Score!E$1,'Ingredients(Full)'!$A$1:$AA$1,0)),"")</f>
        <v>Mk 4 TaggeCo Holo Lens Salvage</v>
      </c>
      <c r="F74" t="str">
        <f>IF(F$1&lt;=$B74,INDEX('Ingredients(Full)'!$A$1:$AA$140,MATCH(Score!$A74,'Ingredients(Full)'!$A$1:$A$140,0),MATCH(Score!F$1,'Ingredients(Full)'!$A$1:$AA$1,0)),"")</f>
        <v/>
      </c>
      <c r="G74" t="str">
        <f>IF(G$1&lt;=$B74,INDEX('Ingredients(Full)'!$A$1:$AA$140,MATCH(Score!$A74,'Ingredients(Full)'!$A$1:$A$140,0),MATCH(Score!G$1,'Ingredients(Full)'!$A$1:$AA$1,0)),"")</f>
        <v/>
      </c>
      <c r="H74" t="str">
        <f>IF(H$1&lt;=$B74,INDEX('Ingredients(Full)'!$A$1:$AA$140,MATCH(Score!$A74,'Ingredients(Full)'!$A$1:$A$140,0),MATCH(Score!H$1,'Ingredients(Full)'!$A$1:$AA$1,0)),"")</f>
        <v/>
      </c>
      <c r="I74" t="str">
        <f>IF(I$1&lt;=$B74,INDEX('Ingredients(Full)'!$A$1:$AA$140,MATCH(Score!$A74,'Ingredients(Full)'!$A$1:$A$140,0),MATCH(Score!I$1,'Ingredients(Full)'!$A$1:$AA$1,0)),"")</f>
        <v/>
      </c>
      <c r="J74" t="str">
        <f>IF(J$1&lt;=$B74,INDEX('Ingredients(Full)'!$A$1:$AA$140,MATCH(Score!$A74,'Ingredients(Full)'!$A$1:$A$140,0),MATCH(Score!J$1,'Ingredients(Full)'!$A$1:$AA$1,0)),"")</f>
        <v/>
      </c>
      <c r="K74" t="str">
        <f>IF(K$1&lt;=$B74,INDEX('Ingredients(Full)'!$A$1:$AA$140,MATCH(Score!$A74,'Ingredients(Full)'!$A$1:$A$140,0),MATCH(Score!K$1,'Ingredients(Full)'!$A$1:$AA$1,0)),"")</f>
        <v/>
      </c>
      <c r="L74" t="str">
        <f>IF(L$1&lt;=$B74,INDEX('Ingredients(Full)'!$A$1:$AA$140,MATCH(Score!$A74,'Ingredients(Full)'!$A$1:$A$140,0),MATCH(Score!L$1,'Ingredients(Full)'!$A$1:$AA$1,0)),"")</f>
        <v/>
      </c>
      <c r="M74" t="str">
        <f>IF(M$1&lt;=$B74,INDEX('Ingredients(Full)'!$A$1:$AA$140,MATCH(Score!$A74,'Ingredients(Full)'!$A$1:$A$140,0),MATCH(Score!M$1,'Ingredients(Full)'!$A$1:$AA$1,0)),"")</f>
        <v/>
      </c>
      <c r="N74" t="str">
        <f>IF(N$1&lt;=$B74,INDEX('Ingredients(Full)'!$A$1:$AA$140,MATCH(Score!$A74,'Ingredients(Full)'!$A$1:$A$140,0),MATCH(Score!N$1,'Ingredients(Full)'!$A$1:$AA$1,0)),"")</f>
        <v/>
      </c>
      <c r="O74" t="str">
        <f>IF(O$1&lt;=$B74,INDEX('Ingredients(Full)'!$A$1:$AA$140,MATCH(Score!$A74,'Ingredients(Full)'!$A$1:$A$140,0),MATCH(Score!O$1,'Ingredients(Full)'!$A$1:$AA$1,0)),"")</f>
        <v/>
      </c>
      <c r="P74">
        <f>IF(VALUE(RIGHT(P$1,LEN(P$1)-1))&lt;=$B74,INDEX('Ingredients(Full)'!$A$1:$AA$140,MATCH(Score!$A74,'Ingredients(Full)'!$A$1:$A$140,0),MATCH(Score!P$1,'Ingredients(Full)'!$A$1:$AA$1,0)),"")</f>
        <v>50</v>
      </c>
      <c r="Q74">
        <f>IF(VALUE(RIGHT(Q$1,LEN(Q$1)-1))&lt;=$B74,INDEX('Ingredients(Full)'!$A$1:$AA$140,MATCH(Score!$A74,'Ingredients(Full)'!$A$1:$A$140,0),MATCH(Score!Q$1,'Ingredients(Full)'!$A$1:$AA$1,0)),"")</f>
        <v>5</v>
      </c>
      <c r="R74" t="str">
        <f>IF(VALUE(RIGHT(R$1,LEN(R$1)-1))&lt;=$B74,INDEX('Ingredients(Full)'!$A$1:$AA$140,MATCH(Score!$A74,'Ingredients(Full)'!$A$1:$A$140,0),MATCH(Score!R$1,'Ingredients(Full)'!$A$1:$AA$1,0)),"")</f>
        <v/>
      </c>
      <c r="S74" t="str">
        <f>IF(VALUE(RIGHT(S$1,LEN(S$1)-1))&lt;=$B74,INDEX('Ingredients(Full)'!$A$1:$AA$140,MATCH(Score!$A74,'Ingredients(Full)'!$A$1:$A$140,0),MATCH(Score!S$1,'Ingredients(Full)'!$A$1:$AA$1,0)),"")</f>
        <v/>
      </c>
      <c r="T74" t="str">
        <f>IF(VALUE(RIGHT(T$1,LEN(T$1)-1))&lt;=$B74,INDEX('Ingredients(Full)'!$A$1:$AA$140,MATCH(Score!$A74,'Ingredients(Full)'!$A$1:$A$140,0),MATCH(Score!T$1,'Ingredients(Full)'!$A$1:$AA$1,0)),"")</f>
        <v/>
      </c>
      <c r="U74" t="str">
        <f>IF(VALUE(RIGHT(U$1,LEN(U$1)-1))&lt;=$B74,INDEX('Ingredients(Full)'!$A$1:$AA$140,MATCH(Score!$A74,'Ingredients(Full)'!$A$1:$A$140,0),MATCH(Score!U$1,'Ingredients(Full)'!$A$1:$AA$1,0)),"")</f>
        <v/>
      </c>
      <c r="V74" t="str">
        <f>IF(VALUE(RIGHT(V$1,LEN(V$1)-1))&lt;=$B74,INDEX('Ingredients(Full)'!$A$1:$AA$140,MATCH(Score!$A74,'Ingredients(Full)'!$A$1:$A$140,0),MATCH(Score!V$1,'Ingredients(Full)'!$A$1:$AA$1,0)),"")</f>
        <v/>
      </c>
      <c r="W74" t="str">
        <f>IF(VALUE(RIGHT(W$1,LEN(W$1)-1))&lt;=$B74,INDEX('Ingredients(Full)'!$A$1:$AA$140,MATCH(Score!$A74,'Ingredients(Full)'!$A$1:$A$140,0),MATCH(Score!W$1,'Ingredients(Full)'!$A$1:$AA$1,0)),"")</f>
        <v/>
      </c>
      <c r="X74" t="str">
        <f>IF(VALUE(RIGHT(X$1,LEN(X$1)-1))&lt;=$B74,INDEX('Ingredients(Full)'!$A$1:$AA$140,MATCH(Score!$A74,'Ingredients(Full)'!$A$1:$A$140,0),MATCH(Score!X$1,'Ingredients(Full)'!$A$1:$AA$1,0)),"")</f>
        <v/>
      </c>
      <c r="Y74" t="str">
        <f>IF(VALUE(RIGHT(Y$1,LEN(Y$1)-1))&lt;=$B74,INDEX('Ingredients(Full)'!$A$1:$AA$140,MATCH(Score!$A74,'Ingredients(Full)'!$A$1:$A$140,0),MATCH(Score!Y$1,'Ingredients(Full)'!$A$1:$AA$1,0)),"")</f>
        <v/>
      </c>
      <c r="Z74" t="str">
        <f>IF(VALUE(RIGHT(Z$1,LEN(Z$1)-1))&lt;=$B74,INDEX('Ingredients(Full)'!$A$1:$AA$140,MATCH(Score!$A74,'Ingredients(Full)'!$A$1:$A$140,0),MATCH(Score!Z$1,'Ingredients(Full)'!$A$1:$AA$1,0)),"")</f>
        <v/>
      </c>
      <c r="AA74" t="str">
        <f>IF(VALUE(RIGHT(AA$1,LEN(AA$1)-1))&lt;=$B74,INDEX('Ingredients(Full)'!$A$1:$AA$140,MATCH(Score!$A74,'Ingredients(Full)'!$A$1:$A$140,0),MATCH(Score!AA$1,'Ingredients(Full)'!$A$1:$AA$1,0)),"")</f>
        <v/>
      </c>
      <c r="AB74">
        <f>IFERROR(IF(VLOOKUP($D74,Sheet3!$A$1:'Sheet3'!$K$222,MATCH("Challenge",Sheet3!$A$1:'Sheet3'!$K$1,0),FALSE)&gt;=1,IFERROR(IF(VLOOKUP($D74,Sheet3!$A$1:'Sheet3'!$K$222,MATCH("Blue",Sheet3!$A$1:$K$1,0),FALSE)&gt;0,VLOOKUP($D74,Sheet3!$A$1:'Sheet3'!$K$222,MATCH("Blue",Sheet3!$A$1:$K$1,0),FALSE)*3,IF(VLOOKUP($D74,Sheet3!$A$1:'Sheet3'!$K$222,MATCH("Purple",Sheet3!$A$1:$K$1,0),FALSE)&gt;0,VLOOKUP($D74,Sheet3!$A$1:'Sheet3'!$K$222,MATCH("Purple",Sheet3!$A$1:$K$1,0),FALSE)*4,IF(VLOOKUP($D74,Sheet3!$A$1:'Sheet3'!$K$222,MATCH("Green",Sheet3!$A$1:$K$1,0),FALSE)&gt;0,VLOOKUP($D74,Sheet3!$A$1:'Sheet3'!$K$222,MATCH("Green",Sheet3!$A$1:$K$1,0),FALSE)*2,IF(VLOOKUP($D74,Sheet3!$A$1:'Sheet3'!$K$222,MATCH("White",Sheet3!$A$1:$K$1,0),FALSE)&gt;0,VLOOKUP($D74,Sheet3!$A$1:'Sheet3'!$K$222,MATCH("White",Sheet3!$A$1:$K$1,0),FALSE),IF(VLOOKUP($D74,Sheet3!$A$1:'Sheet3'!$K$222,MATCH("Yellow",Sheet3!$A$1:$K$1,0),FALSE)&gt;0,VLOOKUP($D74,Sheet3!$A$1:'Sheet3'!$K$222,MATCH("Yellow",Sheet3!$A$1:$K$1,0),FALSE)*2.5,0))))),0)/VLOOKUP($D74,Sheet3!$A$1:'Sheet3'!$K$222,MATCH("Challenge",Sheet3!$A$1:'Sheet3'!$K$1,0),FALSE),IFERROR(IF(VLOOKUP($D74,Sheet3!$A$1:'Sheet3'!$K$222,MATCH("Blue",Sheet3!$A$1:$K$1,0),FALSE)&gt;0,VLOOKUP($D74,Sheet3!$A$1:'Sheet3'!$K$222,MATCH("Blue",Sheet3!$A$1:$K$1,0),FALSE)*3,IF(VLOOKUP($D74,Sheet3!$A$1:'Sheet3'!$K$222,MATCH("Purple",Sheet3!$A$1:$K$1,0),FALSE)&gt;0,VLOOKUP($D74,Sheet3!$A$1:'Sheet3'!$K$222,MATCH("Purple",Sheet3!$A$1:$K$1,0),FALSE)*4,IF(VLOOKUP($D74,Sheet3!$A$1:'Sheet3'!$K$222,MATCH("Green",Sheet3!$A$1:$K$1,0),FALSE)&gt;0,VLOOKUP($D74,Sheet3!$A$1:'Sheet3'!$K$222,MATCH("Green",Sheet3!$A$1:$K$1,0),FALSE)*2,IF(VLOOKUP($D74,Sheet3!$A$1:'Sheet3'!$K$222,MATCH("White",Sheet3!$A$1:$K$1,0),FALSE)&gt;0,VLOOKUP($D74,Sheet3!$A$1:'Sheet3'!$K$222,MATCH("White",Sheet3!$A$1:$K$1,0),FALSE),IF(VLOOKUP($D74,Sheet3!$A$1:'Sheet3'!$K$222,MATCH("Yellow",Sheet3!$A$1:$K$1,0),FALSE)&gt;0,VLOOKUP($D74,Sheet3!$A$1:'Sheet3'!$K$222,MATCH("Yellow",Sheet3!$A$1:$K$1,0),FALSE)*2.5,0))))),0)),0)+IFERROR(IF(VLOOKUP($E74,Sheet3!$A$1:'Sheet3'!$K$222,MATCH("Challenge",Sheet3!$A$1:'Sheet3'!$K$1,0),FALSE)&gt;=1,IFERROR(IF(VLOOKUP($E74,Sheet3!$A$1:'Sheet3'!$K$222,MATCH("Blue",Sheet3!$A$1:$K$1,0),FALSE)&gt;0,VLOOKUP($E74,Sheet3!$A$1:'Sheet3'!$K$222,MATCH("Blue",Sheet3!$A$1:$K$1,0),FALSE)*3,IF(VLOOKUP($E74,Sheet3!$A$1:'Sheet3'!$K$222,MATCH("Purple",Sheet3!$A$1:$K$1,0),FALSE)&gt;0,VLOOKUP($E74,Sheet3!$A$1:'Sheet3'!$K$222,MATCH("Purple",Sheet3!$A$1:$K$1,0),FALSE)*4,IF(VLOOKUP($E74,Sheet3!$A$1:'Sheet3'!$K$222,MATCH("Green",Sheet3!$A$1:$K$1,0),FALSE)&gt;0,VLOOKUP($E74,Sheet3!$A$1:'Sheet3'!$K$222,MATCH("Green",Sheet3!$A$1:$K$1,0),FALSE)*2,IF(VLOOKUP($E74,Sheet3!$A$1:'Sheet3'!$K$222,MATCH("White",Sheet3!$A$1:$K$1,0),FALSE)&gt;0,VLOOKUP($E74,Sheet3!$A$1:'Sheet3'!$K$222,MATCH("White",Sheet3!$A$1:$K$1,0),FALSE),IF(VLOOKUP($E74,Sheet3!$A$1:'Sheet3'!$K$222,MATCH("Yellow",Sheet3!$A$1:$K$1,0),FALSE)&gt;0,VLOOKUP($E74,Sheet3!$A$1:'Sheet3'!$K$222,MATCH("Yellow",Sheet3!$A$1:$K$1,0),FALSE)*2.5,0))))),0)/VLOOKUP($E74,Sheet3!$A$1:'Sheet3'!$K$222,MATCH("Challenge",Sheet3!$A$1:'Sheet3'!$K$1,0),FALSE),IFERROR(IF(VLOOKUP($E74,Sheet3!$A$1:'Sheet3'!$K$222,MATCH("Blue",Sheet3!$A$1:$K$1,0),FALSE)&gt;0,VLOOKUP($E74,Sheet3!$A$1:'Sheet3'!$K$222,MATCH("Blue",Sheet3!$A$1:$K$1,0),FALSE)*3,IF(VLOOKUP($E74,Sheet3!$A$1:'Sheet3'!$K$222,MATCH("Purple",Sheet3!$A$1:$K$1,0),FALSE)&gt;0,VLOOKUP($E74,Sheet3!$A$1:'Sheet3'!$K$222,MATCH("Purple",Sheet3!$A$1:$K$1,0),FALSE)*4,IF(VLOOKUP($E74,Sheet3!$A$1:'Sheet3'!$K$222,MATCH("Green",Sheet3!$A$1:$K$1,0),FALSE)&gt;0,VLOOKUP($E74,Sheet3!$A$1:'Sheet3'!$K$222,MATCH("Green",Sheet3!$A$1:$K$1,0),FALSE)*2,IF(VLOOKUP($E74,Sheet3!$A$1:'Sheet3'!$K$222,MATCH("White",Sheet3!$A$1:$K$1,0),FALSE)&gt;0,VLOOKUP($E74,Sheet3!$A$1:'Sheet3'!$K$222,MATCH("White",Sheet3!$A$1:$K$1,0),FALSE),IF(VLOOKUP($E74,Sheet3!$A$1:'Sheet3'!$K$222,MATCH("Yellow",Sheet3!$A$1:$K$1,0),FALSE)&gt;0,VLOOKUP($E74,Sheet3!$A$1:'Sheet3'!$K$222,MATCH("Yellow",Sheet3!$A$1:$K$1,0),FALSE)*2.5,0))))),0)),0)</f>
        <v>148.33333333333334</v>
      </c>
      <c r="AC74">
        <f>IFERROR(IF(VLOOKUP($F74,Sheet3!$A$1:'Sheet3'!$K$222,MATCH("Challenge",Sheet3!$A$1:'Sheet3'!$K$1,0),FALSE)&gt;=1,IFERROR(IF(VLOOKUP($F74,Sheet3!$A$1:'Sheet3'!$K$222,MATCH("Blue",Sheet3!$A$1:$K$1,0),FALSE)&gt;0,VLOOKUP($F74,Sheet3!$A$1:'Sheet3'!$K$222,MATCH("Blue",Sheet3!$A$1:$K$1,0),FALSE)*3,IF(VLOOKUP($F74,Sheet3!$A$1:'Sheet3'!$K$222,MATCH("Purple",Sheet3!$A$1:$K$1,0),FALSE)&gt;0,VLOOKUP($F74,Sheet3!$A$1:'Sheet3'!$K$222,MATCH("Purple",Sheet3!$A$1:$K$1,0),FALSE)*4,IF(VLOOKUP($F74,Sheet3!$A$1:'Sheet3'!$K$222,MATCH("Green",Sheet3!$A$1:$K$1,0),FALSE)&gt;0,VLOOKUP($F74,Sheet3!$A$1:'Sheet3'!$K$222,MATCH("Green",Sheet3!$A$1:$K$1,0),FALSE)*2,IF(VLOOKUP($F74,Sheet3!$A$1:'Sheet3'!$K$222,MATCH("White",Sheet3!$A$1:$K$1,0),FALSE)&gt;0,VLOOKUP($F74,Sheet3!$A$1:'Sheet3'!$K$222,MATCH("White",Sheet3!$A$1:$K$1,0),FALSE),IF(VLOOKUP($F74,Sheet3!$A$1:'Sheet3'!$K$222,MATCH("Yellow",Sheet3!$A$1:$K$1,0),FALSE)&gt;0,VLOOKUP($F74,Sheet3!$A$1:'Sheet3'!$K$222,MATCH("Yellow",Sheet3!$A$1:$K$1,0),FALSE)*5,0))))),0)/VLOOKUP($F74,Sheet3!$A$1:'Sheet3'!$K$222,MATCH("Challenge",Sheet3!$A$1:'Sheet3'!$K$1,0),FALSE),IFERROR(IF(VLOOKUP($F74,Sheet3!$A$1:'Sheet3'!$K$222,MATCH("Blue",Sheet3!$A$1:$K$1,0),FALSE)&gt;0,VLOOKUP($F74,Sheet3!$A$1:'Sheet3'!$K$222,MATCH("Blue",Sheet3!$A$1:$K$1,0),FALSE)*3,IF(VLOOKUP($F74,Sheet3!$A$1:'Sheet3'!$K$222,MATCH("Purple",Sheet3!$A$1:$K$1,0),FALSE)&gt;0,VLOOKUP($F74,Sheet3!$A$1:'Sheet3'!$K$222,MATCH("Purple",Sheet3!$A$1:$K$1,0),FALSE)*4,IF(VLOOKUP($F74,Sheet3!$A$1:'Sheet3'!$K$222,MATCH("Green",Sheet3!$A$1:$K$1,0),FALSE)&gt;0,VLOOKUP($F74,Sheet3!$A$1:'Sheet3'!$K$222,MATCH("Green",Sheet3!$A$1:$K$1,0),FALSE)*2,IF(VLOOKUP($F74,Sheet3!$A$1:'Sheet3'!$K$222,MATCH("White",Sheet3!$A$1:$K$1,0),FALSE)&gt;0,VLOOKUP($F74,Sheet3!$A$1:'Sheet3'!$K$222,MATCH("White",Sheet3!$A$1:$K$1,0),FALSE),IF(VLOOKUP($F74,Sheet3!$A$1:'Sheet3'!$K$222,MATCH("Yellow",Sheet3!$A$1:$K$1,0),FALSE)&gt;0,VLOOKUP($F74,Sheet3!$A$1:'Sheet3'!$K$222,MATCH("Yellow",Sheet3!$A$1:$K$1,0),FALSE)*5,0))))),0)),0)+IFERROR(IF(VLOOKUP($G74,Sheet3!$A$1:'Sheet3'!$K$222,MATCH("Challenge",Sheet3!$A$1:'Sheet3'!$K$1,0),FALSE)&gt;=1,IFERROR(IF(VLOOKUP($G74,Sheet3!$A$1:'Sheet3'!$K$222,MATCH("Blue",Sheet3!$A$1:$K$1,0),FALSE)&gt;0,VLOOKUP($G74,Sheet3!$A$1:'Sheet3'!$K$222,MATCH("Blue",Sheet3!$A$1:$K$1,0),FALSE)*3,IF(VLOOKUP($G74,Sheet3!$A$1:'Sheet3'!$K$222,MATCH("Purple",Sheet3!$A$1:$K$1,0),FALSE)&gt;0,VLOOKUP($G74,Sheet3!$A$1:'Sheet3'!$K$222,MATCH("Purple",Sheet3!$A$1:$K$1,0),FALSE)*4,IF(VLOOKUP($G74,Sheet3!$A$1:'Sheet3'!$K$222,MATCH("Green",Sheet3!$A$1:$K$1,0),FALSE)&gt;0,VLOOKUP($G74,Sheet3!$A$1:'Sheet3'!$K$222,MATCH("Green",Sheet3!$A$1:$K$1,0),FALSE)*2,IF(VLOOKUP($G74,Sheet3!$A$1:'Sheet3'!$K$222,MATCH("White",Sheet3!$A$1:$K$1,0),FALSE)&gt;0,VLOOKUP($G74,Sheet3!$A$1:'Sheet3'!$K$222,MATCH("White",Sheet3!$A$1:$K$1,0),FALSE),IF(VLOOKUP($G74,Sheet3!$A$1:'Sheet3'!$K$222,MATCH("Yellow",Sheet3!$A$1:$K$1,0),FALSE)&gt;0,VLOOKUP($G74,Sheet3!$A$1:'Sheet3'!$K$222,MATCH("Yellow",Sheet3!$A$1:$K$1,0),FALSE)*5,0))))),0)/VLOOKUP($G74,Sheet3!$A$1:'Sheet3'!$K$222,MATCH("Challenge",Sheet3!$A$1:'Sheet3'!$K$1,0),FALSE),IFERROR(IF(VLOOKUP($G74,Sheet3!$A$1:'Sheet3'!$K$222,MATCH("Blue",Sheet3!$A$1:$K$1,0),FALSE)&gt;0,VLOOKUP($G74,Sheet3!$A$1:'Sheet3'!$K$222,MATCH("Blue",Sheet3!$A$1:$K$1,0),FALSE)*3,IF(VLOOKUP($G74,Sheet3!$A$1:'Sheet3'!$K$222,MATCH("Purple",Sheet3!$A$1:$K$1,0),FALSE)&gt;0,VLOOKUP($G74,Sheet3!$A$1:'Sheet3'!$K$222,MATCH("Purple",Sheet3!$A$1:$K$1,0),FALSE)*4,IF(VLOOKUP($G74,Sheet3!$A$1:'Sheet3'!$K$222,MATCH("Green",Sheet3!$A$1:$K$1,0),FALSE)&gt;0,VLOOKUP($G74,Sheet3!$A$1:'Sheet3'!$K$222,MATCH("Green",Sheet3!$A$1:$K$1,0),FALSE)*2,IF(VLOOKUP($G74,Sheet3!$A$1:'Sheet3'!$K$222,MATCH("White",Sheet3!$A$1:$K$1,0),FALSE)&gt;0,VLOOKUP($G74,Sheet3!$A$1:'Sheet3'!$K$222,MATCH("White",Sheet3!$A$1:$K$1,0),FALSE),IF(VLOOKUP($G74,Sheet3!$A$1:'Sheet3'!$K$222,MATCH("Yellow",Sheet3!$A$1:$K$1,0),FALSE)&gt;0,VLOOKUP($G74,Sheet3!$A$1:'Sheet3'!$K$222,MATCH("Yellow",Sheet3!$A$1:$K$1,0),FALSE)*5,0))))),0)),0)</f>
        <v>0</v>
      </c>
      <c r="AD74">
        <f>IFERROR(IF(VLOOKUP($H74,Sheet3!$A$1:'Sheet3'!$K$222,MATCH("Challenge",Sheet3!$A$1:'Sheet3'!$K$1,0),FALSE)&gt;=1,IFERROR(IF(VLOOKUP($H74,Sheet3!$A$1:'Sheet3'!$K$222,MATCH("Blue",Sheet3!$A$1:$K$1,0),FALSE)&gt;0,VLOOKUP($H74,Sheet3!$A$1:'Sheet3'!$K$222,MATCH("Blue",Sheet3!$A$1:$K$1,0),FALSE)*3,IF(VLOOKUP($H74,Sheet3!$A$1:'Sheet3'!$K$222,MATCH("Purple",Sheet3!$A$1:$K$1,0),FALSE)&gt;0,VLOOKUP($H74,Sheet3!$A$1:'Sheet3'!$K$222,MATCH("Purple",Sheet3!$A$1:$K$1,0),FALSE)*4,IF(VLOOKUP($H74,Sheet3!$A$1:'Sheet3'!$K$222,MATCH("Green",Sheet3!$A$1:$K$1,0),FALSE)&gt;0,VLOOKUP($H74,Sheet3!$A$1:'Sheet3'!$K$222,MATCH("Green",Sheet3!$A$1:$K$1,0),FALSE)*2,IF(VLOOKUP($H74,Sheet3!$A$1:'Sheet3'!$K$222,MATCH("White",Sheet3!$A$1:$K$1,0),FALSE)&gt;0,VLOOKUP($H74,Sheet3!$A$1:'Sheet3'!$K$222,MATCH("White",Sheet3!$A$1:$K$1,0),FALSE),IF(VLOOKUP($H74,Sheet3!$A$1:'Sheet3'!$K$222,MATCH("Yellow",Sheet3!$A$1:$K$1,0),FALSE)&gt;0,VLOOKUP($H74,Sheet3!$A$1:'Sheet3'!$K$222,MATCH("Yellow",Sheet3!$A$1:$K$1,0),FALSE)*5,0))))),0)/VLOOKUP($H74,Sheet3!$A$1:'Sheet3'!$K$222,MATCH("Challenge",Sheet3!$A$1:'Sheet3'!$K$1,0),FALSE),IFERROR(IF(VLOOKUP($H74,Sheet3!$A$1:'Sheet3'!$K$222,MATCH("Blue",Sheet3!$A$1:$K$1,0),FALSE)&gt;0,VLOOKUP($H74,Sheet3!$A$1:'Sheet3'!$K$222,MATCH("Blue",Sheet3!$A$1:$K$1,0),FALSE)*3,IF(VLOOKUP($H74,Sheet3!$A$1:'Sheet3'!$K$222,MATCH("Purple",Sheet3!$A$1:$K$1,0),FALSE)&gt;0,VLOOKUP($H74,Sheet3!$A$1:'Sheet3'!$K$222,MATCH("Purple",Sheet3!$A$1:$K$1,0),FALSE)*4,IF(VLOOKUP($H74,Sheet3!$A$1:'Sheet3'!$K$222,MATCH("Green",Sheet3!$A$1:$K$1,0),FALSE)&gt;0,VLOOKUP($H74,Sheet3!$A$1:'Sheet3'!$K$222,MATCH("Green",Sheet3!$A$1:$K$1,0),FALSE)*2,IF(VLOOKUP($H74,Sheet3!$A$1:'Sheet3'!$K$222,MATCH("White",Sheet3!$A$1:$K$1,0),FALSE)&gt;0,VLOOKUP($H74,Sheet3!$A$1:'Sheet3'!$K$222,MATCH("White",Sheet3!$A$1:$K$1,0),FALSE),IF(VLOOKUP($H74,Sheet3!$A$1:'Sheet3'!$K$222,MATCH("Yellow",Sheet3!$A$1:$K$1,0),FALSE)&gt;0,VLOOKUP($H74,Sheet3!$A$1:'Sheet3'!$K$222,MATCH("Yellow",Sheet3!$A$1:$K$1,0),FALSE)*5,0))))),0)),0)+IFERROR(IF(VLOOKUP($I74,Sheet3!$A$1:'Sheet3'!$K$222,MATCH("Challenge",Sheet3!$A$1:'Sheet3'!$K$1,0),FALSE)&gt;=1,IFERROR(IF(VLOOKUP($I74,Sheet3!$A$1:'Sheet3'!$K$222,MATCH("Blue",Sheet3!$A$1:$K$1,0),FALSE)&gt;0,VLOOKUP($I74,Sheet3!$A$1:'Sheet3'!$K$222,MATCH("Blue",Sheet3!$A$1:$K$1,0),FALSE)*3,IF(VLOOKUP($I74,Sheet3!$A$1:'Sheet3'!$K$222,MATCH("Purple",Sheet3!$A$1:$K$1,0),FALSE)&gt;0,VLOOKUP($I74,Sheet3!$A$1:'Sheet3'!$K$222,MATCH("Purple",Sheet3!$A$1:$K$1,0),FALSE)*4,IF(VLOOKUP($I74,Sheet3!$A$1:'Sheet3'!$K$222,MATCH("Green",Sheet3!$A$1:$K$1,0),FALSE)&gt;0,VLOOKUP($I74,Sheet3!$A$1:'Sheet3'!$K$222,MATCH("Green",Sheet3!$A$1:$K$1,0),FALSE)*2,IF(VLOOKUP($I74,Sheet3!$A$1:'Sheet3'!$K$222,MATCH("White",Sheet3!$A$1:$K$1,0),FALSE)&gt;0,VLOOKUP($I74,Sheet3!$A$1:'Sheet3'!$K$222,MATCH("White",Sheet3!$A$1:$K$1,0),FALSE),IF(VLOOKUP($I74,Sheet3!$A$1:'Sheet3'!$K$222,MATCH("Yellow",Sheet3!$A$1:$K$1,0),FALSE)&gt;0,VLOOKUP($I74,Sheet3!$A$1:'Sheet3'!$K$222,MATCH("Yellow",Sheet3!$A$1:$K$1,0),FALSE)*5,0))))),0)/VLOOKUP($I74,Sheet3!$A$1:'Sheet3'!$K$222,MATCH("Challenge",Sheet3!$A$1:'Sheet3'!$K$1,0),FALSE),IFERROR(IF(VLOOKUP($I74,Sheet3!$A$1:'Sheet3'!$K$222,MATCH("Blue",Sheet3!$A$1:$K$1,0),FALSE)&gt;0,VLOOKUP($I74,Sheet3!$A$1:'Sheet3'!$K$222,MATCH("Blue",Sheet3!$A$1:$K$1,0),FALSE)*3,IF(VLOOKUP($I74,Sheet3!$A$1:'Sheet3'!$K$222,MATCH("Purple",Sheet3!$A$1:$K$1,0),FALSE)&gt;0,VLOOKUP($I74,Sheet3!$A$1:'Sheet3'!$K$222,MATCH("Purple",Sheet3!$A$1:$K$1,0),FALSE)*4,IF(VLOOKUP($I74,Sheet3!$A$1:'Sheet3'!$K$222,MATCH("Green",Sheet3!$A$1:$K$1,0),FALSE)&gt;0,VLOOKUP($I74,Sheet3!$A$1:'Sheet3'!$K$222,MATCH("Green",Sheet3!$A$1:$K$1,0),FALSE)*2,IF(VLOOKUP($I74,Sheet3!$A$1:'Sheet3'!$K$222,MATCH("White",Sheet3!$A$1:$K$1,0),FALSE)&gt;0,VLOOKUP($I74,Sheet3!$A$1:'Sheet3'!$K$222,MATCH("White",Sheet3!$A$1:$K$1,0),FALSE),IF(VLOOKUP($I74,Sheet3!$A$1:'Sheet3'!$K$222,MATCH("Yellow",Sheet3!$A$1:$K$1,0),FALSE)&gt;0,VLOOKUP($I74,Sheet3!$A$1:'Sheet3'!$K$222,MATCH("Yellow",Sheet3!$A$1:$K$1,0),FALSE)*5,0))))),0)),0)</f>
        <v>0</v>
      </c>
      <c r="AE74">
        <f>IFERROR(IF(VLOOKUP($J74,Sheet3!$A$1:'Sheet3'!$K$222,MATCH("Challenge",Sheet3!$A$1:'Sheet3'!$K$1,0),FALSE)&gt;=1,IFERROR(IF(VLOOKUP($J74,Sheet3!$A$1:'Sheet3'!$K$222,MATCH("Blue",Sheet3!$A$1:$K$1,0),FALSE)&gt;0,VLOOKUP($J74,Sheet3!$A$1:'Sheet3'!$K$222,MATCH("Blue",Sheet3!$A$1:$K$1,0),FALSE)*3,IF(VLOOKUP($J74,Sheet3!$A$1:'Sheet3'!$K$222,MATCH("Purple",Sheet3!$A$1:$K$1,0),FALSE)&gt;0,VLOOKUP($J74,Sheet3!$A$1:'Sheet3'!$K$222,MATCH("Purple",Sheet3!$A$1:$K$1,0),FALSE)*4,IF(VLOOKUP($J74,Sheet3!$A$1:'Sheet3'!$K$222,MATCH("Green",Sheet3!$A$1:$K$1,0),FALSE)&gt;0,VLOOKUP($J74,Sheet3!$A$1:'Sheet3'!$K$222,MATCH("Green",Sheet3!$A$1:$K$1,0),FALSE)*2,IF(VLOOKUP($J74,Sheet3!$A$1:'Sheet3'!$K$222,MATCH("White",Sheet3!$A$1:$K$1,0),FALSE)&gt;0,VLOOKUP($J74,Sheet3!$A$1:'Sheet3'!$K$222,MATCH("White",Sheet3!$A$1:$K$1,0),FALSE),IF(VLOOKUP($J74,Sheet3!$A$1:'Sheet3'!$K$222,MATCH("Yellow",Sheet3!$A$1:$K$1,0),FALSE)&gt;0,VLOOKUP($J74,Sheet3!$A$1:'Sheet3'!$K$222,MATCH("Yellow",Sheet3!$A$1:$K$1,0),FALSE)*5,0))))),0)/VLOOKUP($J74,Sheet3!$A$1:'Sheet3'!$K$222,MATCH("Challenge",Sheet3!$A$1:'Sheet3'!$K$1,0),FALSE),IFERROR(IF(VLOOKUP($J74,Sheet3!$A$1:'Sheet3'!$K$222,MATCH("Blue",Sheet3!$A$1:$K$1,0),FALSE)&gt;0,VLOOKUP($J74,Sheet3!$A$1:'Sheet3'!$K$222,MATCH("Blue",Sheet3!$A$1:$K$1,0),FALSE)*3,IF(VLOOKUP($J74,Sheet3!$A$1:'Sheet3'!$K$222,MATCH("Purple",Sheet3!$A$1:$K$1,0),FALSE)&gt;0,VLOOKUP($J74,Sheet3!$A$1:'Sheet3'!$K$222,MATCH("Purple",Sheet3!$A$1:$K$1,0),FALSE)*4,IF(VLOOKUP($J74,Sheet3!$A$1:'Sheet3'!$K$222,MATCH("Green",Sheet3!$A$1:$K$1,0),FALSE)&gt;0,VLOOKUP($J74,Sheet3!$A$1:'Sheet3'!$K$222,MATCH("Green",Sheet3!$A$1:$K$1,0),FALSE)*2,IF(VLOOKUP($J74,Sheet3!$A$1:'Sheet3'!$K$222,MATCH("White",Sheet3!$A$1:$K$1,0),FALSE)&gt;0,VLOOKUP($J74,Sheet3!$A$1:'Sheet3'!$K$222,MATCH("White",Sheet3!$A$1:$K$1,0),FALSE),IF(VLOOKUP($J74,Sheet3!$A$1:'Sheet3'!$K$222,MATCH("Yellow",Sheet3!$A$1:$K$1,0),FALSE)&gt;0,VLOOKUP($J74,Sheet3!$A$1:'Sheet3'!$K$222,MATCH("Yellow",Sheet3!$A$1:$K$1,0),FALSE)*5,0))))),0)),0)+IFERROR(IF(VLOOKUP($K74,Sheet3!$A$1:'Sheet3'!$K$222,MATCH("Challenge",Sheet3!$A$1:'Sheet3'!$K$1,0),FALSE)&gt;=1,IFERROR(IF(VLOOKUP($K74,Sheet3!$A$1:'Sheet3'!$K$222,MATCH("Blue",Sheet3!$A$1:$K$1,0),FALSE)&gt;0,VLOOKUP($K74,Sheet3!$A$1:'Sheet3'!$K$222,MATCH("Blue",Sheet3!$A$1:$K$1,0),FALSE)*3,IF(VLOOKUP($K74,Sheet3!$A$1:'Sheet3'!$K$222,MATCH("Purple",Sheet3!$A$1:$K$1,0),FALSE)&gt;0,VLOOKUP($K74,Sheet3!$A$1:'Sheet3'!$K$222,MATCH("Purple",Sheet3!$A$1:$K$1,0),FALSE)*4,IF(VLOOKUP($K74,Sheet3!$A$1:'Sheet3'!$K$222,MATCH("Green",Sheet3!$A$1:$K$1,0),FALSE)&gt;0,VLOOKUP($K74,Sheet3!$A$1:'Sheet3'!$K$222,MATCH("Green",Sheet3!$A$1:$K$1,0),FALSE)*2,IF(VLOOKUP($K74,Sheet3!$A$1:'Sheet3'!$K$222,MATCH("White",Sheet3!$A$1:$K$1,0),FALSE)&gt;0,VLOOKUP($K74,Sheet3!$A$1:'Sheet3'!$K$222,MATCH("White",Sheet3!$A$1:$K$1,0),FALSE),IF(VLOOKUP($K74,Sheet3!$A$1:'Sheet3'!$K$222,MATCH("Yellow",Sheet3!$A$1:$K$1,0),FALSE)&gt;0,VLOOKUP($K74,Sheet3!$A$1:'Sheet3'!$K$222,MATCH("Yellow",Sheet3!$A$1:$K$1,0),FALSE)*5,0))))),0)/VLOOKUP($K74,Sheet3!$A$1:'Sheet3'!$K$222,MATCH("Challenge",Sheet3!$A$1:'Sheet3'!$K$1,0),FALSE),IFERROR(IF(VLOOKUP($K74,Sheet3!$A$1:'Sheet3'!$K$222,MATCH("Blue",Sheet3!$A$1:$K$1,0),FALSE)&gt;0,VLOOKUP($K74,Sheet3!$A$1:'Sheet3'!$K$222,MATCH("Blue",Sheet3!$A$1:$K$1,0),FALSE)*3,IF(VLOOKUP($K74,Sheet3!$A$1:'Sheet3'!$K$222,MATCH("Purple",Sheet3!$A$1:$K$1,0),FALSE)&gt;0,VLOOKUP($K74,Sheet3!$A$1:'Sheet3'!$K$222,MATCH("Purple",Sheet3!$A$1:$K$1,0),FALSE)*4,IF(VLOOKUP($K74,Sheet3!$A$1:'Sheet3'!$K$222,MATCH("Green",Sheet3!$A$1:$K$1,0),FALSE)&gt;0,VLOOKUP($K74,Sheet3!$A$1:'Sheet3'!$K$222,MATCH("Green",Sheet3!$A$1:$K$1,0),FALSE)*2,IF(VLOOKUP($K74,Sheet3!$A$1:'Sheet3'!$K$222,MATCH("White",Sheet3!$A$1:$K$1,0),FALSE)&gt;0,VLOOKUP($K74,Sheet3!$A$1:'Sheet3'!$K$222,MATCH("White",Sheet3!$A$1:$K$1,0),FALSE),IF(VLOOKUP($K74,Sheet3!$A$1:'Sheet3'!$K$222,MATCH("Yellow",Sheet3!$A$1:$K$1,0),FALSE)&gt;0,VLOOKUP($K74,Sheet3!$A$1:'Sheet3'!$K$222,MATCH("Yellow",Sheet3!$A$1:$K$1,0),FALSE)*5,0))))),0)),0)</f>
        <v>0</v>
      </c>
      <c r="AF74">
        <f>IFERROR(IF(VLOOKUP($L74,Sheet3!$A$1:'Sheet3'!$K$222,MATCH("Challenge",Sheet3!$A$1:'Sheet3'!$K$1,0),FALSE)&gt;=1,IFERROR(IF(VLOOKUP($L74,Sheet3!$A$1:'Sheet3'!$K$222,MATCH("Blue",Sheet3!$A$1:$K$1,0),FALSE)&gt;0,VLOOKUP($L74,Sheet3!$A$1:'Sheet3'!$K$222,MATCH("Blue",Sheet3!$A$1:$K$1,0),FALSE)*3,IF(VLOOKUP($L74,Sheet3!$A$1:'Sheet3'!$K$222,MATCH("Purple",Sheet3!$A$1:$K$1,0),FALSE)&gt;0,VLOOKUP($L74,Sheet3!$A$1:'Sheet3'!$K$222,MATCH("Purple",Sheet3!$A$1:$K$1,0),FALSE)*4,IF(VLOOKUP($L74,Sheet3!$A$1:'Sheet3'!$K$222,MATCH("Green",Sheet3!$A$1:$K$1,0),FALSE)&gt;0,VLOOKUP($L74,Sheet3!$A$1:'Sheet3'!$K$222,MATCH("Green",Sheet3!$A$1:$K$1,0),FALSE)*2,IF(VLOOKUP($L74,Sheet3!$A$1:'Sheet3'!$K$222,MATCH("White",Sheet3!$A$1:$K$1,0),FALSE)&gt;0,VLOOKUP($L74,Sheet3!$A$1:'Sheet3'!$K$222,MATCH("White",Sheet3!$A$1:$K$1,0),FALSE),IF(VLOOKUP($L74,Sheet3!$A$1:'Sheet3'!$K$222,MATCH("Yellow",Sheet3!$A$1:$K$1,0),FALSE)&gt;0,VLOOKUP($L74,Sheet3!$A$1:'Sheet3'!$K$222,MATCH("Yellow",Sheet3!$A$1:$K$1,0),FALSE)*5,0))))),0)/VLOOKUP($L74,Sheet3!$A$1:'Sheet3'!$K$222,MATCH("Challenge",Sheet3!$A$1:'Sheet3'!$K$1,0),FALSE),IFERROR(IF(VLOOKUP($L74,Sheet3!$A$1:'Sheet3'!$K$222,MATCH("Blue",Sheet3!$A$1:$K$1,0),FALSE)&gt;0,VLOOKUP($L74,Sheet3!$A$1:'Sheet3'!$K$222,MATCH("Blue",Sheet3!$A$1:$K$1,0),FALSE)*3,IF(VLOOKUP($L74,Sheet3!$A$1:'Sheet3'!$K$222,MATCH("Purple",Sheet3!$A$1:$K$1,0),FALSE)&gt;0,VLOOKUP($L74,Sheet3!$A$1:'Sheet3'!$K$222,MATCH("Purple",Sheet3!$A$1:$K$1,0),FALSE)*4,IF(VLOOKUP($L74,Sheet3!$A$1:'Sheet3'!$K$222,MATCH("Green",Sheet3!$A$1:$K$1,0),FALSE)&gt;0,VLOOKUP($L74,Sheet3!$A$1:'Sheet3'!$K$222,MATCH("Green",Sheet3!$A$1:$K$1,0),FALSE)*2,IF(VLOOKUP($L74,Sheet3!$A$1:'Sheet3'!$K$222,MATCH("White",Sheet3!$A$1:$K$1,0),FALSE)&gt;0,VLOOKUP($L74,Sheet3!$A$1:'Sheet3'!$K$222,MATCH("White",Sheet3!$A$1:$K$1,0),FALSE),IF(VLOOKUP($L74,Sheet3!$A$1:'Sheet3'!$K$222,MATCH("Yellow",Sheet3!$A$1:$K$1,0),FALSE)&gt;0,VLOOKUP($L74,Sheet3!$A$1:'Sheet3'!$K$222,MATCH("Yellow",Sheet3!$A$1:$K$1,0),FALSE)*5,0))))),0)),0)+IFERROR(IF(VLOOKUP($M74,Sheet3!$A$1:'Sheet3'!$K$222,MATCH("Challenge",Sheet3!$A$1:'Sheet3'!$K$1,0),FALSE)&gt;=1,IFERROR(IF(VLOOKUP($M74,Sheet3!$A$1:'Sheet3'!$K$222,MATCH("Blue",Sheet3!$A$1:$K$1,0),FALSE)&gt;0,VLOOKUP($M74,Sheet3!$A$1:'Sheet3'!$K$222,MATCH("Blue",Sheet3!$A$1:$K$1,0),FALSE)*3,IF(VLOOKUP($M74,Sheet3!$A$1:'Sheet3'!$K$222,MATCH("Purple",Sheet3!$A$1:$K$1,0),FALSE)&gt;0,VLOOKUP($M74,Sheet3!$A$1:'Sheet3'!$K$222,MATCH("Purple",Sheet3!$A$1:$K$1,0),FALSE)*4,IF(VLOOKUP($M74,Sheet3!$A$1:'Sheet3'!$K$222,MATCH("Green",Sheet3!$A$1:$K$1,0),FALSE)&gt;0,VLOOKUP($M74,Sheet3!$A$1:'Sheet3'!$K$222,MATCH("Green",Sheet3!$A$1:$K$1,0),FALSE)*2,IF(VLOOKUP($M74,Sheet3!$A$1:'Sheet3'!$K$222,MATCH("White",Sheet3!$A$1:$K$1,0),FALSE)&gt;0,VLOOKUP($M74,Sheet3!$A$1:'Sheet3'!$K$222,MATCH("White",Sheet3!$A$1:$K$1,0),FALSE),IF(VLOOKUP($M74,Sheet3!$A$1:'Sheet3'!$K$222,MATCH("Yellow",Sheet3!$A$1:$K$1,0),FALSE)&gt;0,VLOOKUP($M74,Sheet3!$A$1:'Sheet3'!$K$222,MATCH("Yellow",Sheet3!$A$1:$K$1,0),FALSE)*5,0))))),0)/VLOOKUP($M74,Sheet3!$A$1:'Sheet3'!$K$222,MATCH("Challenge",Sheet3!$A$1:'Sheet3'!$K$1,0),FALSE),IFERROR(IF(VLOOKUP($M74,Sheet3!$A$1:'Sheet3'!$K$222,MATCH("Blue",Sheet3!$A$1:$K$1,0),FALSE)&gt;0,VLOOKUP($M74,Sheet3!$A$1:'Sheet3'!$K$222,MATCH("Blue",Sheet3!$A$1:$K$1,0),FALSE)*3,IF(VLOOKUP($M74,Sheet3!$A$1:'Sheet3'!$K$222,MATCH("Purple",Sheet3!$A$1:$K$1,0),FALSE)&gt;0,VLOOKUP($M74,Sheet3!$A$1:'Sheet3'!$K$222,MATCH("Purple",Sheet3!$A$1:$K$1,0),FALSE)*4,IF(VLOOKUP($M74,Sheet3!$A$1:'Sheet3'!$K$222,MATCH("Green",Sheet3!$A$1:$K$1,0),FALSE)&gt;0,VLOOKUP($M74,Sheet3!$A$1:'Sheet3'!$K$222,MATCH("Green",Sheet3!$A$1:$K$1,0),FALSE)*2,IF(VLOOKUP($M74,Sheet3!$A$1:'Sheet3'!$K$222,MATCH("White",Sheet3!$A$1:$K$1,0),FALSE)&gt;0,VLOOKUP($M74,Sheet3!$A$1:'Sheet3'!$K$222,MATCH("White",Sheet3!$A$1:$K$1,0),FALSE),IF(VLOOKUP($M74,Sheet3!$A$1:'Sheet3'!$K$222,MATCH("Yellow",Sheet3!$A$1:$K$1,0),FALSE)&gt;0,VLOOKUP($M74,Sheet3!$A$1:'Sheet3'!$K$222,MATCH("Yellow",Sheet3!$A$1:$K$1,0),FALSE)*5,0))))),0)),0)</f>
        <v>0</v>
      </c>
      <c r="AG74">
        <f>IFERROR(IF(VLOOKUP($N74,Sheet3!$A$1:'Sheet3'!$K$222,MATCH("Challenge",Sheet3!$A$1:'Sheet3'!$K$1,0),FALSE)&gt;=1,IFERROR(IF(VLOOKUP($N74,Sheet3!$A$1:'Sheet3'!$K$222,MATCH("Blue",Sheet3!$A$1:$K$1,0),FALSE)&gt;0,VLOOKUP($N74,Sheet3!$A$1:'Sheet3'!$K$222,MATCH("Blue",Sheet3!$A$1:$K$1,0),FALSE)*3,IF(VLOOKUP($N74,Sheet3!$A$1:'Sheet3'!$K$222,MATCH("Purple",Sheet3!$A$1:$K$1,0),FALSE)&gt;0,VLOOKUP($N74,Sheet3!$A$1:'Sheet3'!$K$222,MATCH("Purple",Sheet3!$A$1:$K$1,0),FALSE)*4,IF(VLOOKUP($N74,Sheet3!$A$1:'Sheet3'!$K$222,MATCH("Green",Sheet3!$A$1:$K$1,0),FALSE)&gt;0,VLOOKUP($N74,Sheet3!$A$1:'Sheet3'!$K$222,MATCH("Green",Sheet3!$A$1:$K$1,0),FALSE)*2,IF(VLOOKUP($N74,Sheet3!$A$1:'Sheet3'!$K$222,MATCH("White",Sheet3!$A$1:$K$1,0),FALSE)&gt;0,VLOOKUP($N74,Sheet3!$A$1:'Sheet3'!$K$222,MATCH("White",Sheet3!$A$1:$K$1,0),FALSE),IF(VLOOKUP($N74,Sheet3!$A$1:'Sheet3'!$K$222,MATCH("Yellow",Sheet3!$A$1:$K$1,0),FALSE)&gt;0,VLOOKUP($N74,Sheet3!$A$1:'Sheet3'!$K$222,MATCH("Yellow",Sheet3!$A$1:$K$1,0),FALSE)*5,0))))),0)/VLOOKUP($N74,Sheet3!$A$1:'Sheet3'!$K$222,MATCH("Challenge",Sheet3!$A$1:'Sheet3'!$K$1,0),FALSE),IFERROR(IF(VLOOKUP($N74,Sheet3!$A$1:'Sheet3'!$K$222,MATCH("Blue",Sheet3!$A$1:$K$1,0),FALSE)&gt;0,VLOOKUP($N74,Sheet3!$A$1:'Sheet3'!$K$222,MATCH("Blue",Sheet3!$A$1:$K$1,0),FALSE)*3,IF(VLOOKUP($N74,Sheet3!$A$1:'Sheet3'!$K$222,MATCH("Purple",Sheet3!$A$1:$K$1,0),FALSE)&gt;0,VLOOKUP($N74,Sheet3!$A$1:'Sheet3'!$K$222,MATCH("Purple",Sheet3!$A$1:$K$1,0),FALSE)*4,IF(VLOOKUP($N74,Sheet3!$A$1:'Sheet3'!$K$222,MATCH("Green",Sheet3!$A$1:$K$1,0),FALSE)&gt;0,VLOOKUP($N74,Sheet3!$A$1:'Sheet3'!$K$222,MATCH("Green",Sheet3!$A$1:$K$1,0),FALSE)*2,IF(VLOOKUP($N74,Sheet3!$A$1:'Sheet3'!$K$222,MATCH("White",Sheet3!$A$1:$K$1,0),FALSE)&gt;0,VLOOKUP($N74,Sheet3!$A$1:'Sheet3'!$K$222,MATCH("White",Sheet3!$A$1:$K$1,0),FALSE),IF(VLOOKUP($N74,Sheet3!$A$1:'Sheet3'!$K$222,MATCH("Yellow",Sheet3!$A$1:$K$1,0),FALSE)&gt;0,VLOOKUP($N74,Sheet3!$A$1:'Sheet3'!$K$222,MATCH("Yellow",Sheet3!$A$1:$K$1,0),FALSE)*5,0))))),0)),0)+IFERROR(IF(VLOOKUP($O74,Sheet3!$A$1:'Sheet3'!$K$222,MATCH("Challenge",Sheet3!$A$1:'Sheet3'!$K$1,0),FALSE)&gt;=1,IFERROR(IF(VLOOKUP($O74,Sheet3!$A$1:'Sheet3'!$K$222,MATCH("Blue",Sheet3!$A$1:$K$1,0),FALSE)&gt;0,VLOOKUP($O74,Sheet3!$A$1:'Sheet3'!$K$222,MATCH("Blue",Sheet3!$A$1:$K$1,0),FALSE)*3,IF(VLOOKUP($O74,Sheet3!$A$1:'Sheet3'!$K$222,MATCH("Purple",Sheet3!$A$1:$K$1,0),FALSE)&gt;0,VLOOKUP($O74,Sheet3!$A$1:'Sheet3'!$K$222,MATCH("Purple",Sheet3!$A$1:$K$1,0),FALSE)*4,IF(VLOOKUP($O74,Sheet3!$A$1:'Sheet3'!$K$222,MATCH("Green",Sheet3!$A$1:$K$1,0),FALSE)&gt;0,VLOOKUP($O74,Sheet3!$A$1:'Sheet3'!$K$222,MATCH("Green",Sheet3!$A$1:$K$1,0),FALSE)*2,IF(VLOOKUP($O74,Sheet3!$A$1:'Sheet3'!$K$222,MATCH("White",Sheet3!$A$1:$K$1,0),FALSE)&gt;0,VLOOKUP($O74,Sheet3!$A$1:'Sheet3'!$K$222,MATCH("White",Sheet3!$A$1:$K$1,0),FALSE),IF(VLOOKUP($O74,Sheet3!$A$1:'Sheet3'!$K$222,MATCH("Yellow",Sheet3!$A$1:$K$1,0),FALSE)&gt;0,VLOOKUP($O74,Sheet3!$A$1:'Sheet3'!$K$222,MATCH("Yellow",Sheet3!$A$1:$K$1,0),FALSE)*5,0))))),0)/VLOOKUP($O74,Sheet3!$A$1:'Sheet3'!$K$222,MATCH("Challenge",Sheet3!$A$1:'Sheet3'!$K$1,0),FALSE),IFERROR(IF(VLOOKUP($O74,Sheet3!$A$1:'Sheet3'!$K$222,MATCH("Blue",Sheet3!$A$1:$K$1,0),FALSE)&gt;0,VLOOKUP($O74,Sheet3!$A$1:'Sheet3'!$K$222,MATCH("Blue",Sheet3!$A$1:$K$1,0),FALSE)*3,IF(VLOOKUP($O74,Sheet3!$A$1:'Sheet3'!$K$222,MATCH("Purple",Sheet3!$A$1:$K$1,0),FALSE)&gt;0,VLOOKUP($O74,Sheet3!$A$1:'Sheet3'!$K$222,MATCH("Purple",Sheet3!$A$1:$K$1,0),FALSE)*4,IF(VLOOKUP($O74,Sheet3!$A$1:'Sheet3'!$K$222,MATCH("Green",Sheet3!$A$1:$K$1,0),FALSE)&gt;0,VLOOKUP($O74,Sheet3!$A$1:'Sheet3'!$K$222,MATCH("Green",Sheet3!$A$1:$K$1,0),FALSE)*2,IF(VLOOKUP($O74,Sheet3!$A$1:'Sheet3'!$K$222,MATCH("White",Sheet3!$A$1:$K$1,0),FALSE)&gt;0,VLOOKUP($O74,Sheet3!$A$1:'Sheet3'!$K$222,MATCH("White",Sheet3!$A$1:$K$1,0),FALSE),IF(VLOOKUP($O74,Sheet3!$A$1:'Sheet3'!$K$222,MATCH("Yellow",Sheet3!$A$1:$K$1,0),FALSE)&gt;0,VLOOKUP($O74,Sheet3!$A$1:'Sheet3'!$K$222,MATCH("Yellow",Sheet3!$A$1:$K$1,0),FALSE)*5,0))))),0)),0)</f>
        <v>0</v>
      </c>
      <c r="AH74">
        <f>VLOOKUP($D74,Sheet3!$A$1:'Sheet3'!$K$222,4,FALSE)</f>
        <v>0</v>
      </c>
      <c r="AI74">
        <f>VLOOKUP($D74,Sheet3!$A$1:'Sheet3'!$K$222,5,FALSE)</f>
        <v>0</v>
      </c>
    </row>
    <row r="75" spans="1:35" x14ac:dyDescent="0.25">
      <c r="A75" t="s">
        <v>90</v>
      </c>
      <c r="B75">
        <f>INDEX('Ingredients(Full)'!$A$1:$AA$180,MATCH(Score!$A75,'Ingredients(Full)'!$A$1:$A$180,0),MATCH(Score!B$1,'Ingredients(Full)'!$A$1:$AA$1,0))</f>
        <v>1</v>
      </c>
      <c r="C75">
        <f t="shared" si="2"/>
        <v>1.6666666666666667</v>
      </c>
      <c r="D75" t="str">
        <f>IF(D$1&lt;=$B75,INDEX('Ingredients(Full)'!$A$1:$AA$180,MATCH(Score!$A75,'Ingredients(Full)'!$A$1:$A$180,0),MATCH(Score!D$1,'Ingredients(Full)'!$A$1:$AA$1,0)),"")</f>
        <v>Mk 4 BAW Armor Mod Salvage</v>
      </c>
      <c r="E75" t="str">
        <f>IF(E$1&lt;=$B75,INDEX('Ingredients(Full)'!$A$1:$AA$140,MATCH(Score!$A75,'Ingredients(Full)'!$A$1:$A$140,0),MATCH(Score!E$1,'Ingredients(Full)'!$A$1:$AA$1,0)),"")</f>
        <v/>
      </c>
      <c r="F75" t="str">
        <f>IF(F$1&lt;=$B75,INDEX('Ingredients(Full)'!$A$1:$AA$140,MATCH(Score!$A75,'Ingredients(Full)'!$A$1:$A$140,0),MATCH(Score!F$1,'Ingredients(Full)'!$A$1:$AA$1,0)),"")</f>
        <v/>
      </c>
      <c r="G75" t="str">
        <f>IF(G$1&lt;=$B75,INDEX('Ingredients(Full)'!$A$1:$AA$140,MATCH(Score!$A75,'Ingredients(Full)'!$A$1:$A$140,0),MATCH(Score!G$1,'Ingredients(Full)'!$A$1:$AA$1,0)),"")</f>
        <v/>
      </c>
      <c r="H75" t="str">
        <f>IF(H$1&lt;=$B75,INDEX('Ingredients(Full)'!$A$1:$AA$140,MATCH(Score!$A75,'Ingredients(Full)'!$A$1:$A$140,0),MATCH(Score!H$1,'Ingredients(Full)'!$A$1:$AA$1,0)),"")</f>
        <v/>
      </c>
      <c r="I75" t="str">
        <f>IF(I$1&lt;=$B75,INDEX('Ingredients(Full)'!$A$1:$AA$140,MATCH(Score!$A75,'Ingredients(Full)'!$A$1:$A$140,0),MATCH(Score!I$1,'Ingredients(Full)'!$A$1:$AA$1,0)),"")</f>
        <v/>
      </c>
      <c r="J75" t="str">
        <f>IF(J$1&lt;=$B75,INDEX('Ingredients(Full)'!$A$1:$AA$140,MATCH(Score!$A75,'Ingredients(Full)'!$A$1:$A$140,0),MATCH(Score!J$1,'Ingredients(Full)'!$A$1:$AA$1,0)),"")</f>
        <v/>
      </c>
      <c r="K75" t="str">
        <f>IF(K$1&lt;=$B75,INDEX('Ingredients(Full)'!$A$1:$AA$140,MATCH(Score!$A75,'Ingredients(Full)'!$A$1:$A$140,0),MATCH(Score!K$1,'Ingredients(Full)'!$A$1:$AA$1,0)),"")</f>
        <v/>
      </c>
      <c r="L75" t="str">
        <f>IF(L$1&lt;=$B75,INDEX('Ingredients(Full)'!$A$1:$AA$140,MATCH(Score!$A75,'Ingredients(Full)'!$A$1:$A$140,0),MATCH(Score!L$1,'Ingredients(Full)'!$A$1:$AA$1,0)),"")</f>
        <v/>
      </c>
      <c r="M75" t="str">
        <f>IF(M$1&lt;=$B75,INDEX('Ingredients(Full)'!$A$1:$AA$140,MATCH(Score!$A75,'Ingredients(Full)'!$A$1:$A$140,0),MATCH(Score!M$1,'Ingredients(Full)'!$A$1:$AA$1,0)),"")</f>
        <v/>
      </c>
      <c r="N75" t="str">
        <f>IF(N$1&lt;=$B75,INDEX('Ingredients(Full)'!$A$1:$AA$140,MATCH(Score!$A75,'Ingredients(Full)'!$A$1:$A$140,0),MATCH(Score!N$1,'Ingredients(Full)'!$A$1:$AA$1,0)),"")</f>
        <v/>
      </c>
      <c r="O75" t="str">
        <f>IF(O$1&lt;=$B75,INDEX('Ingredients(Full)'!$A$1:$AA$140,MATCH(Score!$A75,'Ingredients(Full)'!$A$1:$A$140,0),MATCH(Score!O$1,'Ingredients(Full)'!$A$1:$AA$1,0)),"")</f>
        <v/>
      </c>
      <c r="P75">
        <f>IF(VALUE(RIGHT(P$1,LEN(P$1)-1))&lt;=$B75,INDEX('Ingredients(Full)'!$A$1:$AA$140,MATCH(Score!$A75,'Ingredients(Full)'!$A$1:$A$140,0),MATCH(Score!P$1,'Ingredients(Full)'!$A$1:$AA$1,0)),"")</f>
        <v>5</v>
      </c>
      <c r="Q75" t="str">
        <f>IF(VALUE(RIGHT(Q$1,LEN(Q$1)-1))&lt;=$B75,INDEX('Ingredients(Full)'!$A$1:$AA$140,MATCH(Score!$A75,'Ingredients(Full)'!$A$1:$A$140,0),MATCH(Score!Q$1,'Ingredients(Full)'!$A$1:$AA$1,0)),"")</f>
        <v/>
      </c>
      <c r="R75" t="str">
        <f>IF(VALUE(RIGHT(R$1,LEN(R$1)-1))&lt;=$B75,INDEX('Ingredients(Full)'!$A$1:$AA$140,MATCH(Score!$A75,'Ingredients(Full)'!$A$1:$A$140,0),MATCH(Score!R$1,'Ingredients(Full)'!$A$1:$AA$1,0)),"")</f>
        <v/>
      </c>
      <c r="S75" t="str">
        <f>IF(VALUE(RIGHT(S$1,LEN(S$1)-1))&lt;=$B75,INDEX('Ingredients(Full)'!$A$1:$AA$140,MATCH(Score!$A75,'Ingredients(Full)'!$A$1:$A$140,0),MATCH(Score!S$1,'Ingredients(Full)'!$A$1:$AA$1,0)),"")</f>
        <v/>
      </c>
      <c r="T75" t="str">
        <f>IF(VALUE(RIGHT(T$1,LEN(T$1)-1))&lt;=$B75,INDEX('Ingredients(Full)'!$A$1:$AA$140,MATCH(Score!$A75,'Ingredients(Full)'!$A$1:$A$140,0),MATCH(Score!T$1,'Ingredients(Full)'!$A$1:$AA$1,0)),"")</f>
        <v/>
      </c>
      <c r="U75" t="str">
        <f>IF(VALUE(RIGHT(U$1,LEN(U$1)-1))&lt;=$B75,INDEX('Ingredients(Full)'!$A$1:$AA$140,MATCH(Score!$A75,'Ingredients(Full)'!$A$1:$A$140,0),MATCH(Score!U$1,'Ingredients(Full)'!$A$1:$AA$1,0)),"")</f>
        <v/>
      </c>
      <c r="V75" t="str">
        <f>IF(VALUE(RIGHT(V$1,LEN(V$1)-1))&lt;=$B75,INDEX('Ingredients(Full)'!$A$1:$AA$140,MATCH(Score!$A75,'Ingredients(Full)'!$A$1:$A$140,0),MATCH(Score!V$1,'Ingredients(Full)'!$A$1:$AA$1,0)),"")</f>
        <v/>
      </c>
      <c r="W75" t="str">
        <f>IF(VALUE(RIGHT(W$1,LEN(W$1)-1))&lt;=$B75,INDEX('Ingredients(Full)'!$A$1:$AA$140,MATCH(Score!$A75,'Ingredients(Full)'!$A$1:$A$140,0),MATCH(Score!W$1,'Ingredients(Full)'!$A$1:$AA$1,0)),"")</f>
        <v/>
      </c>
      <c r="X75" t="str">
        <f>IF(VALUE(RIGHT(X$1,LEN(X$1)-1))&lt;=$B75,INDEX('Ingredients(Full)'!$A$1:$AA$140,MATCH(Score!$A75,'Ingredients(Full)'!$A$1:$A$140,0),MATCH(Score!X$1,'Ingredients(Full)'!$A$1:$AA$1,0)),"")</f>
        <v/>
      </c>
      <c r="Y75" t="str">
        <f>IF(VALUE(RIGHT(Y$1,LEN(Y$1)-1))&lt;=$B75,INDEX('Ingredients(Full)'!$A$1:$AA$140,MATCH(Score!$A75,'Ingredients(Full)'!$A$1:$A$140,0),MATCH(Score!Y$1,'Ingredients(Full)'!$A$1:$AA$1,0)),"")</f>
        <v/>
      </c>
      <c r="Z75" t="str">
        <f>IF(VALUE(RIGHT(Z$1,LEN(Z$1)-1))&lt;=$B75,INDEX('Ingredients(Full)'!$A$1:$AA$140,MATCH(Score!$A75,'Ingredients(Full)'!$A$1:$A$140,0),MATCH(Score!Z$1,'Ingredients(Full)'!$A$1:$AA$1,0)),"")</f>
        <v/>
      </c>
      <c r="AA75" t="str">
        <f>IF(VALUE(RIGHT(AA$1,LEN(AA$1)-1))&lt;=$B75,INDEX('Ingredients(Full)'!$A$1:$AA$140,MATCH(Score!$A75,'Ingredients(Full)'!$A$1:$A$140,0),MATCH(Score!AA$1,'Ingredients(Full)'!$A$1:$AA$1,0)),"")</f>
        <v/>
      </c>
      <c r="AB75">
        <f>IFERROR(IF(VLOOKUP($D75,Sheet3!$A$1:'Sheet3'!$K$222,MATCH("Challenge",Sheet3!$A$1:'Sheet3'!$K$1,0),FALSE)&gt;=1,IFERROR(IF(VLOOKUP($D75,Sheet3!$A$1:'Sheet3'!$K$222,MATCH("Blue",Sheet3!$A$1:$K$1,0),FALSE)&gt;0,VLOOKUP($D75,Sheet3!$A$1:'Sheet3'!$K$222,MATCH("Blue",Sheet3!$A$1:$K$1,0),FALSE)*3,IF(VLOOKUP($D75,Sheet3!$A$1:'Sheet3'!$K$222,MATCH("Purple",Sheet3!$A$1:$K$1,0),FALSE)&gt;0,VLOOKUP($D75,Sheet3!$A$1:'Sheet3'!$K$222,MATCH("Purple",Sheet3!$A$1:$K$1,0),FALSE)*4,IF(VLOOKUP($D75,Sheet3!$A$1:'Sheet3'!$K$222,MATCH("Green",Sheet3!$A$1:$K$1,0),FALSE)&gt;0,VLOOKUP($D75,Sheet3!$A$1:'Sheet3'!$K$222,MATCH("Green",Sheet3!$A$1:$K$1,0),FALSE)*2,IF(VLOOKUP($D75,Sheet3!$A$1:'Sheet3'!$K$222,MATCH("White",Sheet3!$A$1:$K$1,0),FALSE)&gt;0,VLOOKUP($D75,Sheet3!$A$1:'Sheet3'!$K$222,MATCH("White",Sheet3!$A$1:$K$1,0),FALSE),IF(VLOOKUP($D75,Sheet3!$A$1:'Sheet3'!$K$222,MATCH("Yellow",Sheet3!$A$1:$K$1,0),FALSE)&gt;0,VLOOKUP($D75,Sheet3!$A$1:'Sheet3'!$K$222,MATCH("Yellow",Sheet3!$A$1:$K$1,0),FALSE)*2.5,0))))),0)/VLOOKUP($D75,Sheet3!$A$1:'Sheet3'!$K$222,MATCH("Challenge",Sheet3!$A$1:'Sheet3'!$K$1,0),FALSE),IFERROR(IF(VLOOKUP($D75,Sheet3!$A$1:'Sheet3'!$K$222,MATCH("Blue",Sheet3!$A$1:$K$1,0),FALSE)&gt;0,VLOOKUP($D75,Sheet3!$A$1:'Sheet3'!$K$222,MATCH("Blue",Sheet3!$A$1:$K$1,0),FALSE)*3,IF(VLOOKUP($D75,Sheet3!$A$1:'Sheet3'!$K$222,MATCH("Purple",Sheet3!$A$1:$K$1,0),FALSE)&gt;0,VLOOKUP($D75,Sheet3!$A$1:'Sheet3'!$K$222,MATCH("Purple",Sheet3!$A$1:$K$1,0),FALSE)*4,IF(VLOOKUP($D75,Sheet3!$A$1:'Sheet3'!$K$222,MATCH("Green",Sheet3!$A$1:$K$1,0),FALSE)&gt;0,VLOOKUP($D75,Sheet3!$A$1:'Sheet3'!$K$222,MATCH("Green",Sheet3!$A$1:$K$1,0),FALSE)*2,IF(VLOOKUP($D75,Sheet3!$A$1:'Sheet3'!$K$222,MATCH("White",Sheet3!$A$1:$K$1,0),FALSE)&gt;0,VLOOKUP($D75,Sheet3!$A$1:'Sheet3'!$K$222,MATCH("White",Sheet3!$A$1:$K$1,0),FALSE),IF(VLOOKUP($D75,Sheet3!$A$1:'Sheet3'!$K$222,MATCH("Yellow",Sheet3!$A$1:$K$1,0),FALSE)&gt;0,VLOOKUP($D75,Sheet3!$A$1:'Sheet3'!$K$222,MATCH("Yellow",Sheet3!$A$1:$K$1,0),FALSE)*2.5,0))))),0)),0)+IFERROR(IF(VLOOKUP($E75,Sheet3!$A$1:'Sheet3'!$K$222,MATCH("Challenge",Sheet3!$A$1:'Sheet3'!$K$1,0),FALSE)&gt;=1,IFERROR(IF(VLOOKUP($E75,Sheet3!$A$1:'Sheet3'!$K$222,MATCH("Blue",Sheet3!$A$1:$K$1,0),FALSE)&gt;0,VLOOKUP($E75,Sheet3!$A$1:'Sheet3'!$K$222,MATCH("Blue",Sheet3!$A$1:$K$1,0),FALSE)*3,IF(VLOOKUP($E75,Sheet3!$A$1:'Sheet3'!$K$222,MATCH("Purple",Sheet3!$A$1:$K$1,0),FALSE)&gt;0,VLOOKUP($E75,Sheet3!$A$1:'Sheet3'!$K$222,MATCH("Purple",Sheet3!$A$1:$K$1,0),FALSE)*4,IF(VLOOKUP($E75,Sheet3!$A$1:'Sheet3'!$K$222,MATCH("Green",Sheet3!$A$1:$K$1,0),FALSE)&gt;0,VLOOKUP($E75,Sheet3!$A$1:'Sheet3'!$K$222,MATCH("Green",Sheet3!$A$1:$K$1,0),FALSE)*2,IF(VLOOKUP($E75,Sheet3!$A$1:'Sheet3'!$K$222,MATCH("White",Sheet3!$A$1:$K$1,0),FALSE)&gt;0,VLOOKUP($E75,Sheet3!$A$1:'Sheet3'!$K$222,MATCH("White",Sheet3!$A$1:$K$1,0),FALSE),IF(VLOOKUP($E75,Sheet3!$A$1:'Sheet3'!$K$222,MATCH("Yellow",Sheet3!$A$1:$K$1,0),FALSE)&gt;0,VLOOKUP($E75,Sheet3!$A$1:'Sheet3'!$K$222,MATCH("Yellow",Sheet3!$A$1:$K$1,0),FALSE)*2.5,0))))),0)/VLOOKUP($E75,Sheet3!$A$1:'Sheet3'!$K$222,MATCH("Challenge",Sheet3!$A$1:'Sheet3'!$K$1,0),FALSE),IFERROR(IF(VLOOKUP($E75,Sheet3!$A$1:'Sheet3'!$K$222,MATCH("Blue",Sheet3!$A$1:$K$1,0),FALSE)&gt;0,VLOOKUP($E75,Sheet3!$A$1:'Sheet3'!$K$222,MATCH("Blue",Sheet3!$A$1:$K$1,0),FALSE)*3,IF(VLOOKUP($E75,Sheet3!$A$1:'Sheet3'!$K$222,MATCH("Purple",Sheet3!$A$1:$K$1,0),FALSE)&gt;0,VLOOKUP($E75,Sheet3!$A$1:'Sheet3'!$K$222,MATCH("Purple",Sheet3!$A$1:$K$1,0),FALSE)*4,IF(VLOOKUP($E75,Sheet3!$A$1:'Sheet3'!$K$222,MATCH("Green",Sheet3!$A$1:$K$1,0),FALSE)&gt;0,VLOOKUP($E75,Sheet3!$A$1:'Sheet3'!$K$222,MATCH("Green",Sheet3!$A$1:$K$1,0),FALSE)*2,IF(VLOOKUP($E75,Sheet3!$A$1:'Sheet3'!$K$222,MATCH("White",Sheet3!$A$1:$K$1,0),FALSE)&gt;0,VLOOKUP($E75,Sheet3!$A$1:'Sheet3'!$K$222,MATCH("White",Sheet3!$A$1:$K$1,0),FALSE),IF(VLOOKUP($E75,Sheet3!$A$1:'Sheet3'!$K$222,MATCH("Yellow",Sheet3!$A$1:$K$1,0),FALSE)&gt;0,VLOOKUP($E75,Sheet3!$A$1:'Sheet3'!$K$222,MATCH("Yellow",Sheet3!$A$1:$K$1,0),FALSE)*2.5,0))))),0)),0)</f>
        <v>1.6666666666666667</v>
      </c>
      <c r="AC75">
        <f>IFERROR(IF(VLOOKUP($F75,Sheet3!$A$1:'Sheet3'!$K$222,MATCH("Challenge",Sheet3!$A$1:'Sheet3'!$K$1,0),FALSE)&gt;=1,IFERROR(IF(VLOOKUP($F75,Sheet3!$A$1:'Sheet3'!$K$222,MATCH("Blue",Sheet3!$A$1:$K$1,0),FALSE)&gt;0,VLOOKUP($F75,Sheet3!$A$1:'Sheet3'!$K$222,MATCH("Blue",Sheet3!$A$1:$K$1,0),FALSE)*3,IF(VLOOKUP($F75,Sheet3!$A$1:'Sheet3'!$K$222,MATCH("Purple",Sheet3!$A$1:$K$1,0),FALSE)&gt;0,VLOOKUP($F75,Sheet3!$A$1:'Sheet3'!$K$222,MATCH("Purple",Sheet3!$A$1:$K$1,0),FALSE)*4,IF(VLOOKUP($F75,Sheet3!$A$1:'Sheet3'!$K$222,MATCH("Green",Sheet3!$A$1:$K$1,0),FALSE)&gt;0,VLOOKUP($F75,Sheet3!$A$1:'Sheet3'!$K$222,MATCH("Green",Sheet3!$A$1:$K$1,0),FALSE)*2,IF(VLOOKUP($F75,Sheet3!$A$1:'Sheet3'!$K$222,MATCH("White",Sheet3!$A$1:$K$1,0),FALSE)&gt;0,VLOOKUP($F75,Sheet3!$A$1:'Sheet3'!$K$222,MATCH("White",Sheet3!$A$1:$K$1,0),FALSE),IF(VLOOKUP($F75,Sheet3!$A$1:'Sheet3'!$K$222,MATCH("Yellow",Sheet3!$A$1:$K$1,0),FALSE)&gt;0,VLOOKUP($F75,Sheet3!$A$1:'Sheet3'!$K$222,MATCH("Yellow",Sheet3!$A$1:$K$1,0),FALSE)*5,0))))),0)/VLOOKUP($F75,Sheet3!$A$1:'Sheet3'!$K$222,MATCH("Challenge",Sheet3!$A$1:'Sheet3'!$K$1,0),FALSE),IFERROR(IF(VLOOKUP($F75,Sheet3!$A$1:'Sheet3'!$K$222,MATCH("Blue",Sheet3!$A$1:$K$1,0),FALSE)&gt;0,VLOOKUP($F75,Sheet3!$A$1:'Sheet3'!$K$222,MATCH("Blue",Sheet3!$A$1:$K$1,0),FALSE)*3,IF(VLOOKUP($F75,Sheet3!$A$1:'Sheet3'!$K$222,MATCH("Purple",Sheet3!$A$1:$K$1,0),FALSE)&gt;0,VLOOKUP($F75,Sheet3!$A$1:'Sheet3'!$K$222,MATCH("Purple",Sheet3!$A$1:$K$1,0),FALSE)*4,IF(VLOOKUP($F75,Sheet3!$A$1:'Sheet3'!$K$222,MATCH("Green",Sheet3!$A$1:$K$1,0),FALSE)&gt;0,VLOOKUP($F75,Sheet3!$A$1:'Sheet3'!$K$222,MATCH("Green",Sheet3!$A$1:$K$1,0),FALSE)*2,IF(VLOOKUP($F75,Sheet3!$A$1:'Sheet3'!$K$222,MATCH("White",Sheet3!$A$1:$K$1,0),FALSE)&gt;0,VLOOKUP($F75,Sheet3!$A$1:'Sheet3'!$K$222,MATCH("White",Sheet3!$A$1:$K$1,0),FALSE),IF(VLOOKUP($F75,Sheet3!$A$1:'Sheet3'!$K$222,MATCH("Yellow",Sheet3!$A$1:$K$1,0),FALSE)&gt;0,VLOOKUP($F75,Sheet3!$A$1:'Sheet3'!$K$222,MATCH("Yellow",Sheet3!$A$1:$K$1,0),FALSE)*5,0))))),0)),0)+IFERROR(IF(VLOOKUP($G75,Sheet3!$A$1:'Sheet3'!$K$222,MATCH("Challenge",Sheet3!$A$1:'Sheet3'!$K$1,0),FALSE)&gt;=1,IFERROR(IF(VLOOKUP($G75,Sheet3!$A$1:'Sheet3'!$K$222,MATCH("Blue",Sheet3!$A$1:$K$1,0),FALSE)&gt;0,VLOOKUP($G75,Sheet3!$A$1:'Sheet3'!$K$222,MATCH("Blue",Sheet3!$A$1:$K$1,0),FALSE)*3,IF(VLOOKUP($G75,Sheet3!$A$1:'Sheet3'!$K$222,MATCH("Purple",Sheet3!$A$1:$K$1,0),FALSE)&gt;0,VLOOKUP($G75,Sheet3!$A$1:'Sheet3'!$K$222,MATCH("Purple",Sheet3!$A$1:$K$1,0),FALSE)*4,IF(VLOOKUP($G75,Sheet3!$A$1:'Sheet3'!$K$222,MATCH("Green",Sheet3!$A$1:$K$1,0),FALSE)&gt;0,VLOOKUP($G75,Sheet3!$A$1:'Sheet3'!$K$222,MATCH("Green",Sheet3!$A$1:$K$1,0),FALSE)*2,IF(VLOOKUP($G75,Sheet3!$A$1:'Sheet3'!$K$222,MATCH("White",Sheet3!$A$1:$K$1,0),FALSE)&gt;0,VLOOKUP($G75,Sheet3!$A$1:'Sheet3'!$K$222,MATCH("White",Sheet3!$A$1:$K$1,0),FALSE),IF(VLOOKUP($G75,Sheet3!$A$1:'Sheet3'!$K$222,MATCH("Yellow",Sheet3!$A$1:$K$1,0),FALSE)&gt;0,VLOOKUP($G75,Sheet3!$A$1:'Sheet3'!$K$222,MATCH("Yellow",Sheet3!$A$1:$K$1,0),FALSE)*5,0))))),0)/VLOOKUP($G75,Sheet3!$A$1:'Sheet3'!$K$222,MATCH("Challenge",Sheet3!$A$1:'Sheet3'!$K$1,0),FALSE),IFERROR(IF(VLOOKUP($G75,Sheet3!$A$1:'Sheet3'!$K$222,MATCH("Blue",Sheet3!$A$1:$K$1,0),FALSE)&gt;0,VLOOKUP($G75,Sheet3!$A$1:'Sheet3'!$K$222,MATCH("Blue",Sheet3!$A$1:$K$1,0),FALSE)*3,IF(VLOOKUP($G75,Sheet3!$A$1:'Sheet3'!$K$222,MATCH("Purple",Sheet3!$A$1:$K$1,0),FALSE)&gt;0,VLOOKUP($G75,Sheet3!$A$1:'Sheet3'!$K$222,MATCH("Purple",Sheet3!$A$1:$K$1,0),FALSE)*4,IF(VLOOKUP($G75,Sheet3!$A$1:'Sheet3'!$K$222,MATCH("Green",Sheet3!$A$1:$K$1,0),FALSE)&gt;0,VLOOKUP($G75,Sheet3!$A$1:'Sheet3'!$K$222,MATCH("Green",Sheet3!$A$1:$K$1,0),FALSE)*2,IF(VLOOKUP($G75,Sheet3!$A$1:'Sheet3'!$K$222,MATCH("White",Sheet3!$A$1:$K$1,0),FALSE)&gt;0,VLOOKUP($G75,Sheet3!$A$1:'Sheet3'!$K$222,MATCH("White",Sheet3!$A$1:$K$1,0),FALSE),IF(VLOOKUP($G75,Sheet3!$A$1:'Sheet3'!$K$222,MATCH("Yellow",Sheet3!$A$1:$K$1,0),FALSE)&gt;0,VLOOKUP($G75,Sheet3!$A$1:'Sheet3'!$K$222,MATCH("Yellow",Sheet3!$A$1:$K$1,0),FALSE)*5,0))))),0)),0)</f>
        <v>0</v>
      </c>
      <c r="AD75">
        <f>IFERROR(IF(VLOOKUP($H75,Sheet3!$A$1:'Sheet3'!$K$222,MATCH("Challenge",Sheet3!$A$1:'Sheet3'!$K$1,0),FALSE)&gt;=1,IFERROR(IF(VLOOKUP($H75,Sheet3!$A$1:'Sheet3'!$K$222,MATCH("Blue",Sheet3!$A$1:$K$1,0),FALSE)&gt;0,VLOOKUP($H75,Sheet3!$A$1:'Sheet3'!$K$222,MATCH("Blue",Sheet3!$A$1:$K$1,0),FALSE)*3,IF(VLOOKUP($H75,Sheet3!$A$1:'Sheet3'!$K$222,MATCH("Purple",Sheet3!$A$1:$K$1,0),FALSE)&gt;0,VLOOKUP($H75,Sheet3!$A$1:'Sheet3'!$K$222,MATCH("Purple",Sheet3!$A$1:$K$1,0),FALSE)*4,IF(VLOOKUP($H75,Sheet3!$A$1:'Sheet3'!$K$222,MATCH("Green",Sheet3!$A$1:$K$1,0),FALSE)&gt;0,VLOOKUP($H75,Sheet3!$A$1:'Sheet3'!$K$222,MATCH("Green",Sheet3!$A$1:$K$1,0),FALSE)*2,IF(VLOOKUP($H75,Sheet3!$A$1:'Sheet3'!$K$222,MATCH("White",Sheet3!$A$1:$K$1,0),FALSE)&gt;0,VLOOKUP($H75,Sheet3!$A$1:'Sheet3'!$K$222,MATCH("White",Sheet3!$A$1:$K$1,0),FALSE),IF(VLOOKUP($H75,Sheet3!$A$1:'Sheet3'!$K$222,MATCH("Yellow",Sheet3!$A$1:$K$1,0),FALSE)&gt;0,VLOOKUP($H75,Sheet3!$A$1:'Sheet3'!$K$222,MATCH("Yellow",Sheet3!$A$1:$K$1,0),FALSE)*5,0))))),0)/VLOOKUP($H75,Sheet3!$A$1:'Sheet3'!$K$222,MATCH("Challenge",Sheet3!$A$1:'Sheet3'!$K$1,0),FALSE),IFERROR(IF(VLOOKUP($H75,Sheet3!$A$1:'Sheet3'!$K$222,MATCH("Blue",Sheet3!$A$1:$K$1,0),FALSE)&gt;0,VLOOKUP($H75,Sheet3!$A$1:'Sheet3'!$K$222,MATCH("Blue",Sheet3!$A$1:$K$1,0),FALSE)*3,IF(VLOOKUP($H75,Sheet3!$A$1:'Sheet3'!$K$222,MATCH("Purple",Sheet3!$A$1:$K$1,0),FALSE)&gt;0,VLOOKUP($H75,Sheet3!$A$1:'Sheet3'!$K$222,MATCH("Purple",Sheet3!$A$1:$K$1,0),FALSE)*4,IF(VLOOKUP($H75,Sheet3!$A$1:'Sheet3'!$K$222,MATCH("Green",Sheet3!$A$1:$K$1,0),FALSE)&gt;0,VLOOKUP($H75,Sheet3!$A$1:'Sheet3'!$K$222,MATCH("Green",Sheet3!$A$1:$K$1,0),FALSE)*2,IF(VLOOKUP($H75,Sheet3!$A$1:'Sheet3'!$K$222,MATCH("White",Sheet3!$A$1:$K$1,0),FALSE)&gt;0,VLOOKUP($H75,Sheet3!$A$1:'Sheet3'!$K$222,MATCH("White",Sheet3!$A$1:$K$1,0),FALSE),IF(VLOOKUP($H75,Sheet3!$A$1:'Sheet3'!$K$222,MATCH("Yellow",Sheet3!$A$1:$K$1,0),FALSE)&gt;0,VLOOKUP($H75,Sheet3!$A$1:'Sheet3'!$K$222,MATCH("Yellow",Sheet3!$A$1:$K$1,0),FALSE)*5,0))))),0)),0)+IFERROR(IF(VLOOKUP($I75,Sheet3!$A$1:'Sheet3'!$K$222,MATCH("Challenge",Sheet3!$A$1:'Sheet3'!$K$1,0),FALSE)&gt;=1,IFERROR(IF(VLOOKUP($I75,Sheet3!$A$1:'Sheet3'!$K$222,MATCH("Blue",Sheet3!$A$1:$K$1,0),FALSE)&gt;0,VLOOKUP($I75,Sheet3!$A$1:'Sheet3'!$K$222,MATCH("Blue",Sheet3!$A$1:$K$1,0),FALSE)*3,IF(VLOOKUP($I75,Sheet3!$A$1:'Sheet3'!$K$222,MATCH("Purple",Sheet3!$A$1:$K$1,0),FALSE)&gt;0,VLOOKUP($I75,Sheet3!$A$1:'Sheet3'!$K$222,MATCH("Purple",Sheet3!$A$1:$K$1,0),FALSE)*4,IF(VLOOKUP($I75,Sheet3!$A$1:'Sheet3'!$K$222,MATCH("Green",Sheet3!$A$1:$K$1,0),FALSE)&gt;0,VLOOKUP($I75,Sheet3!$A$1:'Sheet3'!$K$222,MATCH("Green",Sheet3!$A$1:$K$1,0),FALSE)*2,IF(VLOOKUP($I75,Sheet3!$A$1:'Sheet3'!$K$222,MATCH("White",Sheet3!$A$1:$K$1,0),FALSE)&gt;0,VLOOKUP($I75,Sheet3!$A$1:'Sheet3'!$K$222,MATCH("White",Sheet3!$A$1:$K$1,0),FALSE),IF(VLOOKUP($I75,Sheet3!$A$1:'Sheet3'!$K$222,MATCH("Yellow",Sheet3!$A$1:$K$1,0),FALSE)&gt;0,VLOOKUP($I75,Sheet3!$A$1:'Sheet3'!$K$222,MATCH("Yellow",Sheet3!$A$1:$K$1,0),FALSE)*5,0))))),0)/VLOOKUP($I75,Sheet3!$A$1:'Sheet3'!$K$222,MATCH("Challenge",Sheet3!$A$1:'Sheet3'!$K$1,0),FALSE),IFERROR(IF(VLOOKUP($I75,Sheet3!$A$1:'Sheet3'!$K$222,MATCH("Blue",Sheet3!$A$1:$K$1,0),FALSE)&gt;0,VLOOKUP($I75,Sheet3!$A$1:'Sheet3'!$K$222,MATCH("Blue",Sheet3!$A$1:$K$1,0),FALSE)*3,IF(VLOOKUP($I75,Sheet3!$A$1:'Sheet3'!$K$222,MATCH("Purple",Sheet3!$A$1:$K$1,0),FALSE)&gt;0,VLOOKUP($I75,Sheet3!$A$1:'Sheet3'!$K$222,MATCH("Purple",Sheet3!$A$1:$K$1,0),FALSE)*4,IF(VLOOKUP($I75,Sheet3!$A$1:'Sheet3'!$K$222,MATCH("Green",Sheet3!$A$1:$K$1,0),FALSE)&gt;0,VLOOKUP($I75,Sheet3!$A$1:'Sheet3'!$K$222,MATCH("Green",Sheet3!$A$1:$K$1,0),FALSE)*2,IF(VLOOKUP($I75,Sheet3!$A$1:'Sheet3'!$K$222,MATCH("White",Sheet3!$A$1:$K$1,0),FALSE)&gt;0,VLOOKUP($I75,Sheet3!$A$1:'Sheet3'!$K$222,MATCH("White",Sheet3!$A$1:$K$1,0),FALSE),IF(VLOOKUP($I75,Sheet3!$A$1:'Sheet3'!$K$222,MATCH("Yellow",Sheet3!$A$1:$K$1,0),FALSE)&gt;0,VLOOKUP($I75,Sheet3!$A$1:'Sheet3'!$K$222,MATCH("Yellow",Sheet3!$A$1:$K$1,0),FALSE)*5,0))))),0)),0)</f>
        <v>0</v>
      </c>
      <c r="AE75">
        <f>IFERROR(IF(VLOOKUP($J75,Sheet3!$A$1:'Sheet3'!$K$222,MATCH("Challenge",Sheet3!$A$1:'Sheet3'!$K$1,0),FALSE)&gt;=1,IFERROR(IF(VLOOKUP($J75,Sheet3!$A$1:'Sheet3'!$K$222,MATCH("Blue",Sheet3!$A$1:$K$1,0),FALSE)&gt;0,VLOOKUP($J75,Sheet3!$A$1:'Sheet3'!$K$222,MATCH("Blue",Sheet3!$A$1:$K$1,0),FALSE)*3,IF(VLOOKUP($J75,Sheet3!$A$1:'Sheet3'!$K$222,MATCH("Purple",Sheet3!$A$1:$K$1,0),FALSE)&gt;0,VLOOKUP($J75,Sheet3!$A$1:'Sheet3'!$K$222,MATCH("Purple",Sheet3!$A$1:$K$1,0),FALSE)*4,IF(VLOOKUP($J75,Sheet3!$A$1:'Sheet3'!$K$222,MATCH("Green",Sheet3!$A$1:$K$1,0),FALSE)&gt;0,VLOOKUP($J75,Sheet3!$A$1:'Sheet3'!$K$222,MATCH("Green",Sheet3!$A$1:$K$1,0),FALSE)*2,IF(VLOOKUP($J75,Sheet3!$A$1:'Sheet3'!$K$222,MATCH("White",Sheet3!$A$1:$K$1,0),FALSE)&gt;0,VLOOKUP($J75,Sheet3!$A$1:'Sheet3'!$K$222,MATCH("White",Sheet3!$A$1:$K$1,0),FALSE),IF(VLOOKUP($J75,Sheet3!$A$1:'Sheet3'!$K$222,MATCH("Yellow",Sheet3!$A$1:$K$1,0),FALSE)&gt;0,VLOOKUP($J75,Sheet3!$A$1:'Sheet3'!$K$222,MATCH("Yellow",Sheet3!$A$1:$K$1,0),FALSE)*5,0))))),0)/VLOOKUP($J75,Sheet3!$A$1:'Sheet3'!$K$222,MATCH("Challenge",Sheet3!$A$1:'Sheet3'!$K$1,0),FALSE),IFERROR(IF(VLOOKUP($J75,Sheet3!$A$1:'Sheet3'!$K$222,MATCH("Blue",Sheet3!$A$1:$K$1,0),FALSE)&gt;0,VLOOKUP($J75,Sheet3!$A$1:'Sheet3'!$K$222,MATCH("Blue",Sheet3!$A$1:$K$1,0),FALSE)*3,IF(VLOOKUP($J75,Sheet3!$A$1:'Sheet3'!$K$222,MATCH("Purple",Sheet3!$A$1:$K$1,0),FALSE)&gt;0,VLOOKUP($J75,Sheet3!$A$1:'Sheet3'!$K$222,MATCH("Purple",Sheet3!$A$1:$K$1,0),FALSE)*4,IF(VLOOKUP($J75,Sheet3!$A$1:'Sheet3'!$K$222,MATCH("Green",Sheet3!$A$1:$K$1,0),FALSE)&gt;0,VLOOKUP($J75,Sheet3!$A$1:'Sheet3'!$K$222,MATCH("Green",Sheet3!$A$1:$K$1,0),FALSE)*2,IF(VLOOKUP($J75,Sheet3!$A$1:'Sheet3'!$K$222,MATCH("White",Sheet3!$A$1:$K$1,0),FALSE)&gt;0,VLOOKUP($J75,Sheet3!$A$1:'Sheet3'!$K$222,MATCH("White",Sheet3!$A$1:$K$1,0),FALSE),IF(VLOOKUP($J75,Sheet3!$A$1:'Sheet3'!$K$222,MATCH("Yellow",Sheet3!$A$1:$K$1,0),FALSE)&gt;0,VLOOKUP($J75,Sheet3!$A$1:'Sheet3'!$K$222,MATCH("Yellow",Sheet3!$A$1:$K$1,0),FALSE)*5,0))))),0)),0)+IFERROR(IF(VLOOKUP($K75,Sheet3!$A$1:'Sheet3'!$K$222,MATCH("Challenge",Sheet3!$A$1:'Sheet3'!$K$1,0),FALSE)&gt;=1,IFERROR(IF(VLOOKUP($K75,Sheet3!$A$1:'Sheet3'!$K$222,MATCH("Blue",Sheet3!$A$1:$K$1,0),FALSE)&gt;0,VLOOKUP($K75,Sheet3!$A$1:'Sheet3'!$K$222,MATCH("Blue",Sheet3!$A$1:$K$1,0),FALSE)*3,IF(VLOOKUP($K75,Sheet3!$A$1:'Sheet3'!$K$222,MATCH("Purple",Sheet3!$A$1:$K$1,0),FALSE)&gt;0,VLOOKUP($K75,Sheet3!$A$1:'Sheet3'!$K$222,MATCH("Purple",Sheet3!$A$1:$K$1,0),FALSE)*4,IF(VLOOKUP($K75,Sheet3!$A$1:'Sheet3'!$K$222,MATCH("Green",Sheet3!$A$1:$K$1,0),FALSE)&gt;0,VLOOKUP($K75,Sheet3!$A$1:'Sheet3'!$K$222,MATCH("Green",Sheet3!$A$1:$K$1,0),FALSE)*2,IF(VLOOKUP($K75,Sheet3!$A$1:'Sheet3'!$K$222,MATCH("White",Sheet3!$A$1:$K$1,0),FALSE)&gt;0,VLOOKUP($K75,Sheet3!$A$1:'Sheet3'!$K$222,MATCH("White",Sheet3!$A$1:$K$1,0),FALSE),IF(VLOOKUP($K75,Sheet3!$A$1:'Sheet3'!$K$222,MATCH("Yellow",Sheet3!$A$1:$K$1,0),FALSE)&gt;0,VLOOKUP($K75,Sheet3!$A$1:'Sheet3'!$K$222,MATCH("Yellow",Sheet3!$A$1:$K$1,0),FALSE)*5,0))))),0)/VLOOKUP($K75,Sheet3!$A$1:'Sheet3'!$K$222,MATCH("Challenge",Sheet3!$A$1:'Sheet3'!$K$1,0),FALSE),IFERROR(IF(VLOOKUP($K75,Sheet3!$A$1:'Sheet3'!$K$222,MATCH("Blue",Sheet3!$A$1:$K$1,0),FALSE)&gt;0,VLOOKUP($K75,Sheet3!$A$1:'Sheet3'!$K$222,MATCH("Blue",Sheet3!$A$1:$K$1,0),FALSE)*3,IF(VLOOKUP($K75,Sheet3!$A$1:'Sheet3'!$K$222,MATCH("Purple",Sheet3!$A$1:$K$1,0),FALSE)&gt;0,VLOOKUP($K75,Sheet3!$A$1:'Sheet3'!$K$222,MATCH("Purple",Sheet3!$A$1:$K$1,0),FALSE)*4,IF(VLOOKUP($K75,Sheet3!$A$1:'Sheet3'!$K$222,MATCH("Green",Sheet3!$A$1:$K$1,0),FALSE)&gt;0,VLOOKUP($K75,Sheet3!$A$1:'Sheet3'!$K$222,MATCH("Green",Sheet3!$A$1:$K$1,0),FALSE)*2,IF(VLOOKUP($K75,Sheet3!$A$1:'Sheet3'!$K$222,MATCH("White",Sheet3!$A$1:$K$1,0),FALSE)&gt;0,VLOOKUP($K75,Sheet3!$A$1:'Sheet3'!$K$222,MATCH("White",Sheet3!$A$1:$K$1,0),FALSE),IF(VLOOKUP($K75,Sheet3!$A$1:'Sheet3'!$K$222,MATCH("Yellow",Sheet3!$A$1:$K$1,0),FALSE)&gt;0,VLOOKUP($K75,Sheet3!$A$1:'Sheet3'!$K$222,MATCH("Yellow",Sheet3!$A$1:$K$1,0),FALSE)*5,0))))),0)),0)</f>
        <v>0</v>
      </c>
      <c r="AF75">
        <f>IFERROR(IF(VLOOKUP($L75,Sheet3!$A$1:'Sheet3'!$K$222,MATCH("Challenge",Sheet3!$A$1:'Sheet3'!$K$1,0),FALSE)&gt;=1,IFERROR(IF(VLOOKUP($L75,Sheet3!$A$1:'Sheet3'!$K$222,MATCH("Blue",Sheet3!$A$1:$K$1,0),FALSE)&gt;0,VLOOKUP($L75,Sheet3!$A$1:'Sheet3'!$K$222,MATCH("Blue",Sheet3!$A$1:$K$1,0),FALSE)*3,IF(VLOOKUP($L75,Sheet3!$A$1:'Sheet3'!$K$222,MATCH("Purple",Sheet3!$A$1:$K$1,0),FALSE)&gt;0,VLOOKUP($L75,Sheet3!$A$1:'Sheet3'!$K$222,MATCH("Purple",Sheet3!$A$1:$K$1,0),FALSE)*4,IF(VLOOKUP($L75,Sheet3!$A$1:'Sheet3'!$K$222,MATCH("Green",Sheet3!$A$1:$K$1,0),FALSE)&gt;0,VLOOKUP($L75,Sheet3!$A$1:'Sheet3'!$K$222,MATCH("Green",Sheet3!$A$1:$K$1,0),FALSE)*2,IF(VLOOKUP($L75,Sheet3!$A$1:'Sheet3'!$K$222,MATCH("White",Sheet3!$A$1:$K$1,0),FALSE)&gt;0,VLOOKUP($L75,Sheet3!$A$1:'Sheet3'!$K$222,MATCH("White",Sheet3!$A$1:$K$1,0),FALSE),IF(VLOOKUP($L75,Sheet3!$A$1:'Sheet3'!$K$222,MATCH("Yellow",Sheet3!$A$1:$K$1,0),FALSE)&gt;0,VLOOKUP($L75,Sheet3!$A$1:'Sheet3'!$K$222,MATCH("Yellow",Sheet3!$A$1:$K$1,0),FALSE)*5,0))))),0)/VLOOKUP($L75,Sheet3!$A$1:'Sheet3'!$K$222,MATCH("Challenge",Sheet3!$A$1:'Sheet3'!$K$1,0),FALSE),IFERROR(IF(VLOOKUP($L75,Sheet3!$A$1:'Sheet3'!$K$222,MATCH("Blue",Sheet3!$A$1:$K$1,0),FALSE)&gt;0,VLOOKUP($L75,Sheet3!$A$1:'Sheet3'!$K$222,MATCH("Blue",Sheet3!$A$1:$K$1,0),FALSE)*3,IF(VLOOKUP($L75,Sheet3!$A$1:'Sheet3'!$K$222,MATCH("Purple",Sheet3!$A$1:$K$1,0),FALSE)&gt;0,VLOOKUP($L75,Sheet3!$A$1:'Sheet3'!$K$222,MATCH("Purple",Sheet3!$A$1:$K$1,0),FALSE)*4,IF(VLOOKUP($L75,Sheet3!$A$1:'Sheet3'!$K$222,MATCH("Green",Sheet3!$A$1:$K$1,0),FALSE)&gt;0,VLOOKUP($L75,Sheet3!$A$1:'Sheet3'!$K$222,MATCH("Green",Sheet3!$A$1:$K$1,0),FALSE)*2,IF(VLOOKUP($L75,Sheet3!$A$1:'Sheet3'!$K$222,MATCH("White",Sheet3!$A$1:$K$1,0),FALSE)&gt;0,VLOOKUP($L75,Sheet3!$A$1:'Sheet3'!$K$222,MATCH("White",Sheet3!$A$1:$K$1,0),FALSE),IF(VLOOKUP($L75,Sheet3!$A$1:'Sheet3'!$K$222,MATCH("Yellow",Sheet3!$A$1:$K$1,0),FALSE)&gt;0,VLOOKUP($L75,Sheet3!$A$1:'Sheet3'!$K$222,MATCH("Yellow",Sheet3!$A$1:$K$1,0),FALSE)*5,0))))),0)),0)+IFERROR(IF(VLOOKUP($M75,Sheet3!$A$1:'Sheet3'!$K$222,MATCH("Challenge",Sheet3!$A$1:'Sheet3'!$K$1,0),FALSE)&gt;=1,IFERROR(IF(VLOOKUP($M75,Sheet3!$A$1:'Sheet3'!$K$222,MATCH("Blue",Sheet3!$A$1:$K$1,0),FALSE)&gt;0,VLOOKUP($M75,Sheet3!$A$1:'Sheet3'!$K$222,MATCH("Blue",Sheet3!$A$1:$K$1,0),FALSE)*3,IF(VLOOKUP($M75,Sheet3!$A$1:'Sheet3'!$K$222,MATCH("Purple",Sheet3!$A$1:$K$1,0),FALSE)&gt;0,VLOOKUP($M75,Sheet3!$A$1:'Sheet3'!$K$222,MATCH("Purple",Sheet3!$A$1:$K$1,0),FALSE)*4,IF(VLOOKUP($M75,Sheet3!$A$1:'Sheet3'!$K$222,MATCH("Green",Sheet3!$A$1:$K$1,0),FALSE)&gt;0,VLOOKUP($M75,Sheet3!$A$1:'Sheet3'!$K$222,MATCH("Green",Sheet3!$A$1:$K$1,0),FALSE)*2,IF(VLOOKUP($M75,Sheet3!$A$1:'Sheet3'!$K$222,MATCH("White",Sheet3!$A$1:$K$1,0),FALSE)&gt;0,VLOOKUP($M75,Sheet3!$A$1:'Sheet3'!$K$222,MATCH("White",Sheet3!$A$1:$K$1,0),FALSE),IF(VLOOKUP($M75,Sheet3!$A$1:'Sheet3'!$K$222,MATCH("Yellow",Sheet3!$A$1:$K$1,0),FALSE)&gt;0,VLOOKUP($M75,Sheet3!$A$1:'Sheet3'!$K$222,MATCH("Yellow",Sheet3!$A$1:$K$1,0),FALSE)*5,0))))),0)/VLOOKUP($M75,Sheet3!$A$1:'Sheet3'!$K$222,MATCH("Challenge",Sheet3!$A$1:'Sheet3'!$K$1,0),FALSE),IFERROR(IF(VLOOKUP($M75,Sheet3!$A$1:'Sheet3'!$K$222,MATCH("Blue",Sheet3!$A$1:$K$1,0),FALSE)&gt;0,VLOOKUP($M75,Sheet3!$A$1:'Sheet3'!$K$222,MATCH("Blue",Sheet3!$A$1:$K$1,0),FALSE)*3,IF(VLOOKUP($M75,Sheet3!$A$1:'Sheet3'!$K$222,MATCH("Purple",Sheet3!$A$1:$K$1,0),FALSE)&gt;0,VLOOKUP($M75,Sheet3!$A$1:'Sheet3'!$K$222,MATCH("Purple",Sheet3!$A$1:$K$1,0),FALSE)*4,IF(VLOOKUP($M75,Sheet3!$A$1:'Sheet3'!$K$222,MATCH("Green",Sheet3!$A$1:$K$1,0),FALSE)&gt;0,VLOOKUP($M75,Sheet3!$A$1:'Sheet3'!$K$222,MATCH("Green",Sheet3!$A$1:$K$1,0),FALSE)*2,IF(VLOOKUP($M75,Sheet3!$A$1:'Sheet3'!$K$222,MATCH("White",Sheet3!$A$1:$K$1,0),FALSE)&gt;0,VLOOKUP($M75,Sheet3!$A$1:'Sheet3'!$K$222,MATCH("White",Sheet3!$A$1:$K$1,0),FALSE),IF(VLOOKUP($M75,Sheet3!$A$1:'Sheet3'!$K$222,MATCH("Yellow",Sheet3!$A$1:$K$1,0),FALSE)&gt;0,VLOOKUP($M75,Sheet3!$A$1:'Sheet3'!$K$222,MATCH("Yellow",Sheet3!$A$1:$K$1,0),FALSE)*5,0))))),0)),0)</f>
        <v>0</v>
      </c>
      <c r="AG75">
        <f>IFERROR(IF(VLOOKUP($N75,Sheet3!$A$1:'Sheet3'!$K$222,MATCH("Challenge",Sheet3!$A$1:'Sheet3'!$K$1,0),FALSE)&gt;=1,IFERROR(IF(VLOOKUP($N75,Sheet3!$A$1:'Sheet3'!$K$222,MATCH("Blue",Sheet3!$A$1:$K$1,0),FALSE)&gt;0,VLOOKUP($N75,Sheet3!$A$1:'Sheet3'!$K$222,MATCH("Blue",Sheet3!$A$1:$K$1,0),FALSE)*3,IF(VLOOKUP($N75,Sheet3!$A$1:'Sheet3'!$K$222,MATCH("Purple",Sheet3!$A$1:$K$1,0),FALSE)&gt;0,VLOOKUP($N75,Sheet3!$A$1:'Sheet3'!$K$222,MATCH("Purple",Sheet3!$A$1:$K$1,0),FALSE)*4,IF(VLOOKUP($N75,Sheet3!$A$1:'Sheet3'!$K$222,MATCH("Green",Sheet3!$A$1:$K$1,0),FALSE)&gt;0,VLOOKUP($N75,Sheet3!$A$1:'Sheet3'!$K$222,MATCH("Green",Sheet3!$A$1:$K$1,0),FALSE)*2,IF(VLOOKUP($N75,Sheet3!$A$1:'Sheet3'!$K$222,MATCH("White",Sheet3!$A$1:$K$1,0),FALSE)&gt;0,VLOOKUP($N75,Sheet3!$A$1:'Sheet3'!$K$222,MATCH("White",Sheet3!$A$1:$K$1,0),FALSE),IF(VLOOKUP($N75,Sheet3!$A$1:'Sheet3'!$K$222,MATCH("Yellow",Sheet3!$A$1:$K$1,0),FALSE)&gt;0,VLOOKUP($N75,Sheet3!$A$1:'Sheet3'!$K$222,MATCH("Yellow",Sheet3!$A$1:$K$1,0),FALSE)*5,0))))),0)/VLOOKUP($N75,Sheet3!$A$1:'Sheet3'!$K$222,MATCH("Challenge",Sheet3!$A$1:'Sheet3'!$K$1,0),FALSE),IFERROR(IF(VLOOKUP($N75,Sheet3!$A$1:'Sheet3'!$K$222,MATCH("Blue",Sheet3!$A$1:$K$1,0),FALSE)&gt;0,VLOOKUP($N75,Sheet3!$A$1:'Sheet3'!$K$222,MATCH("Blue",Sheet3!$A$1:$K$1,0),FALSE)*3,IF(VLOOKUP($N75,Sheet3!$A$1:'Sheet3'!$K$222,MATCH("Purple",Sheet3!$A$1:$K$1,0),FALSE)&gt;0,VLOOKUP($N75,Sheet3!$A$1:'Sheet3'!$K$222,MATCH("Purple",Sheet3!$A$1:$K$1,0),FALSE)*4,IF(VLOOKUP($N75,Sheet3!$A$1:'Sheet3'!$K$222,MATCH("Green",Sheet3!$A$1:$K$1,0),FALSE)&gt;0,VLOOKUP($N75,Sheet3!$A$1:'Sheet3'!$K$222,MATCH("Green",Sheet3!$A$1:$K$1,0),FALSE)*2,IF(VLOOKUP($N75,Sheet3!$A$1:'Sheet3'!$K$222,MATCH("White",Sheet3!$A$1:$K$1,0),FALSE)&gt;0,VLOOKUP($N75,Sheet3!$A$1:'Sheet3'!$K$222,MATCH("White",Sheet3!$A$1:$K$1,0),FALSE),IF(VLOOKUP($N75,Sheet3!$A$1:'Sheet3'!$K$222,MATCH("Yellow",Sheet3!$A$1:$K$1,0),FALSE)&gt;0,VLOOKUP($N75,Sheet3!$A$1:'Sheet3'!$K$222,MATCH("Yellow",Sheet3!$A$1:$K$1,0),FALSE)*5,0))))),0)),0)+IFERROR(IF(VLOOKUP($O75,Sheet3!$A$1:'Sheet3'!$K$222,MATCH("Challenge",Sheet3!$A$1:'Sheet3'!$K$1,0),FALSE)&gt;=1,IFERROR(IF(VLOOKUP($O75,Sheet3!$A$1:'Sheet3'!$K$222,MATCH("Blue",Sheet3!$A$1:$K$1,0),FALSE)&gt;0,VLOOKUP($O75,Sheet3!$A$1:'Sheet3'!$K$222,MATCH("Blue",Sheet3!$A$1:$K$1,0),FALSE)*3,IF(VLOOKUP($O75,Sheet3!$A$1:'Sheet3'!$K$222,MATCH("Purple",Sheet3!$A$1:$K$1,0),FALSE)&gt;0,VLOOKUP($O75,Sheet3!$A$1:'Sheet3'!$K$222,MATCH("Purple",Sheet3!$A$1:$K$1,0),FALSE)*4,IF(VLOOKUP($O75,Sheet3!$A$1:'Sheet3'!$K$222,MATCH("Green",Sheet3!$A$1:$K$1,0),FALSE)&gt;0,VLOOKUP($O75,Sheet3!$A$1:'Sheet3'!$K$222,MATCH("Green",Sheet3!$A$1:$K$1,0),FALSE)*2,IF(VLOOKUP($O75,Sheet3!$A$1:'Sheet3'!$K$222,MATCH("White",Sheet3!$A$1:$K$1,0),FALSE)&gt;0,VLOOKUP($O75,Sheet3!$A$1:'Sheet3'!$K$222,MATCH("White",Sheet3!$A$1:$K$1,0),FALSE),IF(VLOOKUP($O75,Sheet3!$A$1:'Sheet3'!$K$222,MATCH("Yellow",Sheet3!$A$1:$K$1,0),FALSE)&gt;0,VLOOKUP($O75,Sheet3!$A$1:'Sheet3'!$K$222,MATCH("Yellow",Sheet3!$A$1:$K$1,0),FALSE)*5,0))))),0)/VLOOKUP($O75,Sheet3!$A$1:'Sheet3'!$K$222,MATCH("Challenge",Sheet3!$A$1:'Sheet3'!$K$1,0),FALSE),IFERROR(IF(VLOOKUP($O75,Sheet3!$A$1:'Sheet3'!$K$222,MATCH("Blue",Sheet3!$A$1:$K$1,0),FALSE)&gt;0,VLOOKUP($O75,Sheet3!$A$1:'Sheet3'!$K$222,MATCH("Blue",Sheet3!$A$1:$K$1,0),FALSE)*3,IF(VLOOKUP($O75,Sheet3!$A$1:'Sheet3'!$K$222,MATCH("Purple",Sheet3!$A$1:$K$1,0),FALSE)&gt;0,VLOOKUP($O75,Sheet3!$A$1:'Sheet3'!$K$222,MATCH("Purple",Sheet3!$A$1:$K$1,0),FALSE)*4,IF(VLOOKUP($O75,Sheet3!$A$1:'Sheet3'!$K$222,MATCH("Green",Sheet3!$A$1:$K$1,0),FALSE)&gt;0,VLOOKUP($O75,Sheet3!$A$1:'Sheet3'!$K$222,MATCH("Green",Sheet3!$A$1:$K$1,0),FALSE)*2,IF(VLOOKUP($O75,Sheet3!$A$1:'Sheet3'!$K$222,MATCH("White",Sheet3!$A$1:$K$1,0),FALSE)&gt;0,VLOOKUP($O75,Sheet3!$A$1:'Sheet3'!$K$222,MATCH("White",Sheet3!$A$1:$K$1,0),FALSE),IF(VLOOKUP($O75,Sheet3!$A$1:'Sheet3'!$K$222,MATCH("Yellow",Sheet3!$A$1:$K$1,0),FALSE)&gt;0,VLOOKUP($O75,Sheet3!$A$1:'Sheet3'!$K$222,MATCH("Yellow",Sheet3!$A$1:$K$1,0),FALSE)*5,0))))),0)),0)</f>
        <v>0</v>
      </c>
      <c r="AH75">
        <f>VLOOKUP($D75,Sheet3!$A$1:'Sheet3'!$K$222,4,FALSE)</f>
        <v>0</v>
      </c>
      <c r="AI75">
        <f>VLOOKUP($D75,Sheet3!$A$1:'Sheet3'!$K$222,5,FALSE)</f>
        <v>0</v>
      </c>
    </row>
    <row r="76" spans="1:35" x14ac:dyDescent="0.25">
      <c r="A76" t="s">
        <v>101</v>
      </c>
      <c r="B76">
        <f>INDEX('Ingredients(Full)'!$A$1:$AA$180,MATCH(Score!$A76,'Ingredients(Full)'!$A$1:$A$180,0),MATCH(Score!B$1,'Ingredients(Full)'!$A$1:$AA$1,0))</f>
        <v>2</v>
      </c>
      <c r="C76">
        <f t="shared" si="2"/>
        <v>4</v>
      </c>
      <c r="D76" t="str">
        <f>IF(D$1&lt;=$B76,INDEX('Ingredients(Full)'!$A$1:$AA$180,MATCH(Score!$A76,'Ingredients(Full)'!$A$1:$A$180,0),MATCH(Score!D$1,'Ingredients(Full)'!$A$1:$AA$1,0)),"")</f>
        <v>Mk 4 BioTech Implant Prototype</v>
      </c>
      <c r="E76" t="str">
        <f>IF(E$1&lt;=$B76,INDEX('Ingredients(Full)'!$A$1:$AA$140,MATCH(Score!$A76,'Ingredients(Full)'!$A$1:$A$140,0),MATCH(Score!E$1,'Ingredients(Full)'!$A$1:$AA$1,0)),"")</f>
        <v>Mk 3 BAW Armor Mod</v>
      </c>
      <c r="F76" t="str">
        <f>IF(F$1&lt;=$B76,INDEX('Ingredients(Full)'!$A$1:$AA$140,MATCH(Score!$A76,'Ingredients(Full)'!$A$1:$A$140,0),MATCH(Score!F$1,'Ingredients(Full)'!$A$1:$AA$1,0)),"")</f>
        <v/>
      </c>
      <c r="G76" t="str">
        <f>IF(G$1&lt;=$B76,INDEX('Ingredients(Full)'!$A$1:$AA$140,MATCH(Score!$A76,'Ingredients(Full)'!$A$1:$A$140,0),MATCH(Score!G$1,'Ingredients(Full)'!$A$1:$AA$1,0)),"")</f>
        <v/>
      </c>
      <c r="H76" t="str">
        <f>IF(H$1&lt;=$B76,INDEX('Ingredients(Full)'!$A$1:$AA$140,MATCH(Score!$A76,'Ingredients(Full)'!$A$1:$A$140,0),MATCH(Score!H$1,'Ingredients(Full)'!$A$1:$AA$1,0)),"")</f>
        <v/>
      </c>
      <c r="I76" t="str">
        <f>IF(I$1&lt;=$B76,INDEX('Ingredients(Full)'!$A$1:$AA$140,MATCH(Score!$A76,'Ingredients(Full)'!$A$1:$A$140,0),MATCH(Score!I$1,'Ingredients(Full)'!$A$1:$AA$1,0)),"")</f>
        <v/>
      </c>
      <c r="J76" t="str">
        <f>IF(J$1&lt;=$B76,INDEX('Ingredients(Full)'!$A$1:$AA$140,MATCH(Score!$A76,'Ingredients(Full)'!$A$1:$A$140,0),MATCH(Score!J$1,'Ingredients(Full)'!$A$1:$AA$1,0)),"")</f>
        <v/>
      </c>
      <c r="K76" t="str">
        <f>IF(K$1&lt;=$B76,INDEX('Ingredients(Full)'!$A$1:$AA$140,MATCH(Score!$A76,'Ingredients(Full)'!$A$1:$A$140,0),MATCH(Score!K$1,'Ingredients(Full)'!$A$1:$AA$1,0)),"")</f>
        <v/>
      </c>
      <c r="L76" t="str">
        <f>IF(L$1&lt;=$B76,INDEX('Ingredients(Full)'!$A$1:$AA$140,MATCH(Score!$A76,'Ingredients(Full)'!$A$1:$A$140,0),MATCH(Score!L$1,'Ingredients(Full)'!$A$1:$AA$1,0)),"")</f>
        <v/>
      </c>
      <c r="M76" t="str">
        <f>IF(M$1&lt;=$B76,INDEX('Ingredients(Full)'!$A$1:$AA$140,MATCH(Score!$A76,'Ingredients(Full)'!$A$1:$A$140,0),MATCH(Score!M$1,'Ingredients(Full)'!$A$1:$AA$1,0)),"")</f>
        <v/>
      </c>
      <c r="N76" t="str">
        <f>IF(N$1&lt;=$B76,INDEX('Ingredients(Full)'!$A$1:$AA$140,MATCH(Score!$A76,'Ingredients(Full)'!$A$1:$A$140,0),MATCH(Score!N$1,'Ingredients(Full)'!$A$1:$AA$1,0)),"")</f>
        <v/>
      </c>
      <c r="O76" t="str">
        <f>IF(O$1&lt;=$B76,INDEX('Ingredients(Full)'!$A$1:$AA$140,MATCH(Score!$A76,'Ingredients(Full)'!$A$1:$A$140,0),MATCH(Score!O$1,'Ingredients(Full)'!$A$1:$AA$1,0)),"")</f>
        <v/>
      </c>
      <c r="P76">
        <f>IF(VALUE(RIGHT(P$1,LEN(P$1)-1))&lt;=$B76,INDEX('Ingredients(Full)'!$A$1:$AA$140,MATCH(Score!$A76,'Ingredients(Full)'!$A$1:$A$140,0),MATCH(Score!P$1,'Ingredients(Full)'!$A$1:$AA$1,0)),"")</f>
        <v>1</v>
      </c>
      <c r="Q76">
        <f>IF(VALUE(RIGHT(Q$1,LEN(Q$1)-1))&lt;=$B76,INDEX('Ingredients(Full)'!$A$1:$AA$140,MATCH(Score!$A76,'Ingredients(Full)'!$A$1:$A$140,0),MATCH(Score!Q$1,'Ingredients(Full)'!$A$1:$AA$1,0)),"")</f>
        <v>1</v>
      </c>
      <c r="R76" t="str">
        <f>IF(VALUE(RIGHT(R$1,LEN(R$1)-1))&lt;=$B76,INDEX('Ingredients(Full)'!$A$1:$AA$140,MATCH(Score!$A76,'Ingredients(Full)'!$A$1:$A$140,0),MATCH(Score!R$1,'Ingredients(Full)'!$A$1:$AA$1,0)),"")</f>
        <v/>
      </c>
      <c r="S76" t="str">
        <f>IF(VALUE(RIGHT(S$1,LEN(S$1)-1))&lt;=$B76,INDEX('Ingredients(Full)'!$A$1:$AA$140,MATCH(Score!$A76,'Ingredients(Full)'!$A$1:$A$140,0),MATCH(Score!S$1,'Ingredients(Full)'!$A$1:$AA$1,0)),"")</f>
        <v/>
      </c>
      <c r="T76" t="str">
        <f>IF(VALUE(RIGHT(T$1,LEN(T$1)-1))&lt;=$B76,INDEX('Ingredients(Full)'!$A$1:$AA$140,MATCH(Score!$A76,'Ingredients(Full)'!$A$1:$A$140,0),MATCH(Score!T$1,'Ingredients(Full)'!$A$1:$AA$1,0)),"")</f>
        <v/>
      </c>
      <c r="U76" t="str">
        <f>IF(VALUE(RIGHT(U$1,LEN(U$1)-1))&lt;=$B76,INDEX('Ingredients(Full)'!$A$1:$AA$140,MATCH(Score!$A76,'Ingredients(Full)'!$A$1:$A$140,0),MATCH(Score!U$1,'Ingredients(Full)'!$A$1:$AA$1,0)),"")</f>
        <v/>
      </c>
      <c r="V76" t="str">
        <f>IF(VALUE(RIGHT(V$1,LEN(V$1)-1))&lt;=$B76,INDEX('Ingredients(Full)'!$A$1:$AA$140,MATCH(Score!$A76,'Ingredients(Full)'!$A$1:$A$140,0),MATCH(Score!V$1,'Ingredients(Full)'!$A$1:$AA$1,0)),"")</f>
        <v/>
      </c>
      <c r="W76" t="str">
        <f>IF(VALUE(RIGHT(W$1,LEN(W$1)-1))&lt;=$B76,INDEX('Ingredients(Full)'!$A$1:$AA$140,MATCH(Score!$A76,'Ingredients(Full)'!$A$1:$A$140,0),MATCH(Score!W$1,'Ingredients(Full)'!$A$1:$AA$1,0)),"")</f>
        <v/>
      </c>
      <c r="X76" t="str">
        <f>IF(VALUE(RIGHT(X$1,LEN(X$1)-1))&lt;=$B76,INDEX('Ingredients(Full)'!$A$1:$AA$140,MATCH(Score!$A76,'Ingredients(Full)'!$A$1:$A$140,0),MATCH(Score!X$1,'Ingredients(Full)'!$A$1:$AA$1,0)),"")</f>
        <v/>
      </c>
      <c r="Y76" t="str">
        <f>IF(VALUE(RIGHT(Y$1,LEN(Y$1)-1))&lt;=$B76,INDEX('Ingredients(Full)'!$A$1:$AA$140,MATCH(Score!$A76,'Ingredients(Full)'!$A$1:$A$140,0),MATCH(Score!Y$1,'Ingredients(Full)'!$A$1:$AA$1,0)),"")</f>
        <v/>
      </c>
      <c r="Z76" t="str">
        <f>IF(VALUE(RIGHT(Z$1,LEN(Z$1)-1))&lt;=$B76,INDEX('Ingredients(Full)'!$A$1:$AA$140,MATCH(Score!$A76,'Ingredients(Full)'!$A$1:$A$140,0),MATCH(Score!Z$1,'Ingredients(Full)'!$A$1:$AA$1,0)),"")</f>
        <v/>
      </c>
      <c r="AA76" t="str">
        <f>IF(VALUE(RIGHT(AA$1,LEN(AA$1)-1))&lt;=$B76,INDEX('Ingredients(Full)'!$A$1:$AA$140,MATCH(Score!$A76,'Ingredients(Full)'!$A$1:$A$140,0),MATCH(Score!AA$1,'Ingredients(Full)'!$A$1:$AA$1,0)),"")</f>
        <v/>
      </c>
      <c r="AB76">
        <f>IFERROR(IF(VLOOKUP($D76,Sheet3!$A$1:'Sheet3'!$K$222,MATCH("Challenge",Sheet3!$A$1:'Sheet3'!$K$1,0),FALSE)&gt;=1,IFERROR(IF(VLOOKUP($D76,Sheet3!$A$1:'Sheet3'!$K$222,MATCH("Blue",Sheet3!$A$1:$K$1,0),FALSE)&gt;0,VLOOKUP($D76,Sheet3!$A$1:'Sheet3'!$K$222,MATCH("Blue",Sheet3!$A$1:$K$1,0),FALSE)*3,IF(VLOOKUP($D76,Sheet3!$A$1:'Sheet3'!$K$222,MATCH("Purple",Sheet3!$A$1:$K$1,0),FALSE)&gt;0,VLOOKUP($D76,Sheet3!$A$1:'Sheet3'!$K$222,MATCH("Purple",Sheet3!$A$1:$K$1,0),FALSE)*4,IF(VLOOKUP($D76,Sheet3!$A$1:'Sheet3'!$K$222,MATCH("Green",Sheet3!$A$1:$K$1,0),FALSE)&gt;0,VLOOKUP($D76,Sheet3!$A$1:'Sheet3'!$K$222,MATCH("Green",Sheet3!$A$1:$K$1,0),FALSE)*2,IF(VLOOKUP($D76,Sheet3!$A$1:'Sheet3'!$K$222,MATCH("White",Sheet3!$A$1:$K$1,0),FALSE)&gt;0,VLOOKUP($D76,Sheet3!$A$1:'Sheet3'!$K$222,MATCH("White",Sheet3!$A$1:$K$1,0),FALSE),IF(VLOOKUP($D76,Sheet3!$A$1:'Sheet3'!$K$222,MATCH("Yellow",Sheet3!$A$1:$K$1,0),FALSE)&gt;0,VLOOKUP($D76,Sheet3!$A$1:'Sheet3'!$K$222,MATCH("Yellow",Sheet3!$A$1:$K$1,0),FALSE)*2.5,0))))),0)/VLOOKUP($D76,Sheet3!$A$1:'Sheet3'!$K$222,MATCH("Challenge",Sheet3!$A$1:'Sheet3'!$K$1,0),FALSE),IFERROR(IF(VLOOKUP($D76,Sheet3!$A$1:'Sheet3'!$K$222,MATCH("Blue",Sheet3!$A$1:$K$1,0),FALSE)&gt;0,VLOOKUP($D76,Sheet3!$A$1:'Sheet3'!$K$222,MATCH("Blue",Sheet3!$A$1:$K$1,0),FALSE)*3,IF(VLOOKUP($D76,Sheet3!$A$1:'Sheet3'!$K$222,MATCH("Purple",Sheet3!$A$1:$K$1,0),FALSE)&gt;0,VLOOKUP($D76,Sheet3!$A$1:'Sheet3'!$K$222,MATCH("Purple",Sheet3!$A$1:$K$1,0),FALSE)*4,IF(VLOOKUP($D76,Sheet3!$A$1:'Sheet3'!$K$222,MATCH("Green",Sheet3!$A$1:$K$1,0),FALSE)&gt;0,VLOOKUP($D76,Sheet3!$A$1:'Sheet3'!$K$222,MATCH("Green",Sheet3!$A$1:$K$1,0),FALSE)*2,IF(VLOOKUP($D76,Sheet3!$A$1:'Sheet3'!$K$222,MATCH("White",Sheet3!$A$1:$K$1,0),FALSE)&gt;0,VLOOKUP($D76,Sheet3!$A$1:'Sheet3'!$K$222,MATCH("White",Sheet3!$A$1:$K$1,0),FALSE),IF(VLOOKUP($D76,Sheet3!$A$1:'Sheet3'!$K$222,MATCH("Yellow",Sheet3!$A$1:$K$1,0),FALSE)&gt;0,VLOOKUP($D76,Sheet3!$A$1:'Sheet3'!$K$222,MATCH("Yellow",Sheet3!$A$1:$K$1,0),FALSE)*2.5,0))))),0)),0)+IFERROR(IF(VLOOKUP($E76,Sheet3!$A$1:'Sheet3'!$K$222,MATCH("Challenge",Sheet3!$A$1:'Sheet3'!$K$1,0),FALSE)&gt;=1,IFERROR(IF(VLOOKUP($E76,Sheet3!$A$1:'Sheet3'!$K$222,MATCH("Blue",Sheet3!$A$1:$K$1,0),FALSE)&gt;0,VLOOKUP($E76,Sheet3!$A$1:'Sheet3'!$K$222,MATCH("Blue",Sheet3!$A$1:$K$1,0),FALSE)*3,IF(VLOOKUP($E76,Sheet3!$A$1:'Sheet3'!$K$222,MATCH("Purple",Sheet3!$A$1:$K$1,0),FALSE)&gt;0,VLOOKUP($E76,Sheet3!$A$1:'Sheet3'!$K$222,MATCH("Purple",Sheet3!$A$1:$K$1,0),FALSE)*4,IF(VLOOKUP($E76,Sheet3!$A$1:'Sheet3'!$K$222,MATCH("Green",Sheet3!$A$1:$K$1,0),FALSE)&gt;0,VLOOKUP($E76,Sheet3!$A$1:'Sheet3'!$K$222,MATCH("Green",Sheet3!$A$1:$K$1,0),FALSE)*2,IF(VLOOKUP($E76,Sheet3!$A$1:'Sheet3'!$K$222,MATCH("White",Sheet3!$A$1:$K$1,0),FALSE)&gt;0,VLOOKUP($E76,Sheet3!$A$1:'Sheet3'!$K$222,MATCH("White",Sheet3!$A$1:$K$1,0),FALSE),IF(VLOOKUP($E76,Sheet3!$A$1:'Sheet3'!$K$222,MATCH("Yellow",Sheet3!$A$1:$K$1,0),FALSE)&gt;0,VLOOKUP($E76,Sheet3!$A$1:'Sheet3'!$K$222,MATCH("Yellow",Sheet3!$A$1:$K$1,0),FALSE)*2.5,0))))),0)/VLOOKUP($E76,Sheet3!$A$1:'Sheet3'!$K$222,MATCH("Challenge",Sheet3!$A$1:'Sheet3'!$K$1,0),FALSE),IFERROR(IF(VLOOKUP($E76,Sheet3!$A$1:'Sheet3'!$K$222,MATCH("Blue",Sheet3!$A$1:$K$1,0),FALSE)&gt;0,VLOOKUP($E76,Sheet3!$A$1:'Sheet3'!$K$222,MATCH("Blue",Sheet3!$A$1:$K$1,0),FALSE)*3,IF(VLOOKUP($E76,Sheet3!$A$1:'Sheet3'!$K$222,MATCH("Purple",Sheet3!$A$1:$K$1,0),FALSE)&gt;0,VLOOKUP($E76,Sheet3!$A$1:'Sheet3'!$K$222,MATCH("Purple",Sheet3!$A$1:$K$1,0),FALSE)*4,IF(VLOOKUP($E76,Sheet3!$A$1:'Sheet3'!$K$222,MATCH("Green",Sheet3!$A$1:$K$1,0),FALSE)&gt;0,VLOOKUP($E76,Sheet3!$A$1:'Sheet3'!$K$222,MATCH("Green",Sheet3!$A$1:$K$1,0),FALSE)*2,IF(VLOOKUP($E76,Sheet3!$A$1:'Sheet3'!$K$222,MATCH("White",Sheet3!$A$1:$K$1,0),FALSE)&gt;0,VLOOKUP($E76,Sheet3!$A$1:'Sheet3'!$K$222,MATCH("White",Sheet3!$A$1:$K$1,0),FALSE),IF(VLOOKUP($E76,Sheet3!$A$1:'Sheet3'!$K$222,MATCH("Yellow",Sheet3!$A$1:$K$1,0),FALSE)&gt;0,VLOOKUP($E76,Sheet3!$A$1:'Sheet3'!$K$222,MATCH("Yellow",Sheet3!$A$1:$K$1,0),FALSE)*2.5,0))))),0)),0)</f>
        <v>4</v>
      </c>
      <c r="AC76">
        <f>IFERROR(IF(VLOOKUP($F76,Sheet3!$A$1:'Sheet3'!$K$222,MATCH("Challenge",Sheet3!$A$1:'Sheet3'!$K$1,0),FALSE)&gt;=1,IFERROR(IF(VLOOKUP($F76,Sheet3!$A$1:'Sheet3'!$K$222,MATCH("Blue",Sheet3!$A$1:$K$1,0),FALSE)&gt;0,VLOOKUP($F76,Sheet3!$A$1:'Sheet3'!$K$222,MATCH("Blue",Sheet3!$A$1:$K$1,0),FALSE)*3,IF(VLOOKUP($F76,Sheet3!$A$1:'Sheet3'!$K$222,MATCH("Purple",Sheet3!$A$1:$K$1,0),FALSE)&gt;0,VLOOKUP($F76,Sheet3!$A$1:'Sheet3'!$K$222,MATCH("Purple",Sheet3!$A$1:$K$1,0),FALSE)*4,IF(VLOOKUP($F76,Sheet3!$A$1:'Sheet3'!$K$222,MATCH("Green",Sheet3!$A$1:$K$1,0),FALSE)&gt;0,VLOOKUP($F76,Sheet3!$A$1:'Sheet3'!$K$222,MATCH("Green",Sheet3!$A$1:$K$1,0),FALSE)*2,IF(VLOOKUP($F76,Sheet3!$A$1:'Sheet3'!$K$222,MATCH("White",Sheet3!$A$1:$K$1,0),FALSE)&gt;0,VLOOKUP($F76,Sheet3!$A$1:'Sheet3'!$K$222,MATCH("White",Sheet3!$A$1:$K$1,0),FALSE),IF(VLOOKUP($F76,Sheet3!$A$1:'Sheet3'!$K$222,MATCH("Yellow",Sheet3!$A$1:$K$1,0),FALSE)&gt;0,VLOOKUP($F76,Sheet3!$A$1:'Sheet3'!$K$222,MATCH("Yellow",Sheet3!$A$1:$K$1,0),FALSE)*5,0))))),0)/VLOOKUP($F76,Sheet3!$A$1:'Sheet3'!$K$222,MATCH("Challenge",Sheet3!$A$1:'Sheet3'!$K$1,0),FALSE),IFERROR(IF(VLOOKUP($F76,Sheet3!$A$1:'Sheet3'!$K$222,MATCH("Blue",Sheet3!$A$1:$K$1,0),FALSE)&gt;0,VLOOKUP($F76,Sheet3!$A$1:'Sheet3'!$K$222,MATCH("Blue",Sheet3!$A$1:$K$1,0),FALSE)*3,IF(VLOOKUP($F76,Sheet3!$A$1:'Sheet3'!$K$222,MATCH("Purple",Sheet3!$A$1:$K$1,0),FALSE)&gt;0,VLOOKUP($F76,Sheet3!$A$1:'Sheet3'!$K$222,MATCH("Purple",Sheet3!$A$1:$K$1,0),FALSE)*4,IF(VLOOKUP($F76,Sheet3!$A$1:'Sheet3'!$K$222,MATCH("Green",Sheet3!$A$1:$K$1,0),FALSE)&gt;0,VLOOKUP($F76,Sheet3!$A$1:'Sheet3'!$K$222,MATCH("Green",Sheet3!$A$1:$K$1,0),FALSE)*2,IF(VLOOKUP($F76,Sheet3!$A$1:'Sheet3'!$K$222,MATCH("White",Sheet3!$A$1:$K$1,0),FALSE)&gt;0,VLOOKUP($F76,Sheet3!$A$1:'Sheet3'!$K$222,MATCH("White",Sheet3!$A$1:$K$1,0),FALSE),IF(VLOOKUP($F76,Sheet3!$A$1:'Sheet3'!$K$222,MATCH("Yellow",Sheet3!$A$1:$K$1,0),FALSE)&gt;0,VLOOKUP($F76,Sheet3!$A$1:'Sheet3'!$K$222,MATCH("Yellow",Sheet3!$A$1:$K$1,0),FALSE)*5,0))))),0)),0)+IFERROR(IF(VLOOKUP($G76,Sheet3!$A$1:'Sheet3'!$K$222,MATCH("Challenge",Sheet3!$A$1:'Sheet3'!$K$1,0),FALSE)&gt;=1,IFERROR(IF(VLOOKUP($G76,Sheet3!$A$1:'Sheet3'!$K$222,MATCH("Blue",Sheet3!$A$1:$K$1,0),FALSE)&gt;0,VLOOKUP($G76,Sheet3!$A$1:'Sheet3'!$K$222,MATCH("Blue",Sheet3!$A$1:$K$1,0),FALSE)*3,IF(VLOOKUP($G76,Sheet3!$A$1:'Sheet3'!$K$222,MATCH("Purple",Sheet3!$A$1:$K$1,0),FALSE)&gt;0,VLOOKUP($G76,Sheet3!$A$1:'Sheet3'!$K$222,MATCH("Purple",Sheet3!$A$1:$K$1,0),FALSE)*4,IF(VLOOKUP($G76,Sheet3!$A$1:'Sheet3'!$K$222,MATCH("Green",Sheet3!$A$1:$K$1,0),FALSE)&gt;0,VLOOKUP($G76,Sheet3!$A$1:'Sheet3'!$K$222,MATCH("Green",Sheet3!$A$1:$K$1,0),FALSE)*2,IF(VLOOKUP($G76,Sheet3!$A$1:'Sheet3'!$K$222,MATCH("White",Sheet3!$A$1:$K$1,0),FALSE)&gt;0,VLOOKUP($G76,Sheet3!$A$1:'Sheet3'!$K$222,MATCH("White",Sheet3!$A$1:$K$1,0),FALSE),IF(VLOOKUP($G76,Sheet3!$A$1:'Sheet3'!$K$222,MATCH("Yellow",Sheet3!$A$1:$K$1,0),FALSE)&gt;0,VLOOKUP($G76,Sheet3!$A$1:'Sheet3'!$K$222,MATCH("Yellow",Sheet3!$A$1:$K$1,0),FALSE)*5,0))))),0)/VLOOKUP($G76,Sheet3!$A$1:'Sheet3'!$K$222,MATCH("Challenge",Sheet3!$A$1:'Sheet3'!$K$1,0),FALSE),IFERROR(IF(VLOOKUP($G76,Sheet3!$A$1:'Sheet3'!$K$222,MATCH("Blue",Sheet3!$A$1:$K$1,0),FALSE)&gt;0,VLOOKUP($G76,Sheet3!$A$1:'Sheet3'!$K$222,MATCH("Blue",Sheet3!$A$1:$K$1,0),FALSE)*3,IF(VLOOKUP($G76,Sheet3!$A$1:'Sheet3'!$K$222,MATCH("Purple",Sheet3!$A$1:$K$1,0),FALSE)&gt;0,VLOOKUP($G76,Sheet3!$A$1:'Sheet3'!$K$222,MATCH("Purple",Sheet3!$A$1:$K$1,0),FALSE)*4,IF(VLOOKUP($G76,Sheet3!$A$1:'Sheet3'!$K$222,MATCH("Green",Sheet3!$A$1:$K$1,0),FALSE)&gt;0,VLOOKUP($G76,Sheet3!$A$1:'Sheet3'!$K$222,MATCH("Green",Sheet3!$A$1:$K$1,0),FALSE)*2,IF(VLOOKUP($G76,Sheet3!$A$1:'Sheet3'!$K$222,MATCH("White",Sheet3!$A$1:$K$1,0),FALSE)&gt;0,VLOOKUP($G76,Sheet3!$A$1:'Sheet3'!$K$222,MATCH("White",Sheet3!$A$1:$K$1,0),FALSE),IF(VLOOKUP($G76,Sheet3!$A$1:'Sheet3'!$K$222,MATCH("Yellow",Sheet3!$A$1:$K$1,0),FALSE)&gt;0,VLOOKUP($G76,Sheet3!$A$1:'Sheet3'!$K$222,MATCH("Yellow",Sheet3!$A$1:$K$1,0),FALSE)*5,0))))),0)),0)</f>
        <v>0</v>
      </c>
      <c r="AD76">
        <f>IFERROR(IF(VLOOKUP($H76,Sheet3!$A$1:'Sheet3'!$K$222,MATCH("Challenge",Sheet3!$A$1:'Sheet3'!$K$1,0),FALSE)&gt;=1,IFERROR(IF(VLOOKUP($H76,Sheet3!$A$1:'Sheet3'!$K$222,MATCH("Blue",Sheet3!$A$1:$K$1,0),FALSE)&gt;0,VLOOKUP($H76,Sheet3!$A$1:'Sheet3'!$K$222,MATCH("Blue",Sheet3!$A$1:$K$1,0),FALSE)*3,IF(VLOOKUP($H76,Sheet3!$A$1:'Sheet3'!$K$222,MATCH("Purple",Sheet3!$A$1:$K$1,0),FALSE)&gt;0,VLOOKUP($H76,Sheet3!$A$1:'Sheet3'!$K$222,MATCH("Purple",Sheet3!$A$1:$K$1,0),FALSE)*4,IF(VLOOKUP($H76,Sheet3!$A$1:'Sheet3'!$K$222,MATCH("Green",Sheet3!$A$1:$K$1,0),FALSE)&gt;0,VLOOKUP($H76,Sheet3!$A$1:'Sheet3'!$K$222,MATCH("Green",Sheet3!$A$1:$K$1,0),FALSE)*2,IF(VLOOKUP($H76,Sheet3!$A$1:'Sheet3'!$K$222,MATCH("White",Sheet3!$A$1:$K$1,0),FALSE)&gt;0,VLOOKUP($H76,Sheet3!$A$1:'Sheet3'!$K$222,MATCH("White",Sheet3!$A$1:$K$1,0),FALSE),IF(VLOOKUP($H76,Sheet3!$A$1:'Sheet3'!$K$222,MATCH("Yellow",Sheet3!$A$1:$K$1,0),FALSE)&gt;0,VLOOKUP($H76,Sheet3!$A$1:'Sheet3'!$K$222,MATCH("Yellow",Sheet3!$A$1:$K$1,0),FALSE)*5,0))))),0)/VLOOKUP($H76,Sheet3!$A$1:'Sheet3'!$K$222,MATCH("Challenge",Sheet3!$A$1:'Sheet3'!$K$1,0),FALSE),IFERROR(IF(VLOOKUP($H76,Sheet3!$A$1:'Sheet3'!$K$222,MATCH("Blue",Sheet3!$A$1:$K$1,0),FALSE)&gt;0,VLOOKUP($H76,Sheet3!$A$1:'Sheet3'!$K$222,MATCH("Blue",Sheet3!$A$1:$K$1,0),FALSE)*3,IF(VLOOKUP($H76,Sheet3!$A$1:'Sheet3'!$K$222,MATCH("Purple",Sheet3!$A$1:$K$1,0),FALSE)&gt;0,VLOOKUP($H76,Sheet3!$A$1:'Sheet3'!$K$222,MATCH("Purple",Sheet3!$A$1:$K$1,0),FALSE)*4,IF(VLOOKUP($H76,Sheet3!$A$1:'Sheet3'!$K$222,MATCH("Green",Sheet3!$A$1:$K$1,0),FALSE)&gt;0,VLOOKUP($H76,Sheet3!$A$1:'Sheet3'!$K$222,MATCH("Green",Sheet3!$A$1:$K$1,0),FALSE)*2,IF(VLOOKUP($H76,Sheet3!$A$1:'Sheet3'!$K$222,MATCH("White",Sheet3!$A$1:$K$1,0),FALSE)&gt;0,VLOOKUP($H76,Sheet3!$A$1:'Sheet3'!$K$222,MATCH("White",Sheet3!$A$1:$K$1,0),FALSE),IF(VLOOKUP($H76,Sheet3!$A$1:'Sheet3'!$K$222,MATCH("Yellow",Sheet3!$A$1:$K$1,0),FALSE)&gt;0,VLOOKUP($H76,Sheet3!$A$1:'Sheet3'!$K$222,MATCH("Yellow",Sheet3!$A$1:$K$1,0),FALSE)*5,0))))),0)),0)+IFERROR(IF(VLOOKUP($I76,Sheet3!$A$1:'Sheet3'!$K$222,MATCH("Challenge",Sheet3!$A$1:'Sheet3'!$K$1,0),FALSE)&gt;=1,IFERROR(IF(VLOOKUP($I76,Sheet3!$A$1:'Sheet3'!$K$222,MATCH("Blue",Sheet3!$A$1:$K$1,0),FALSE)&gt;0,VLOOKUP($I76,Sheet3!$A$1:'Sheet3'!$K$222,MATCH("Blue",Sheet3!$A$1:$K$1,0),FALSE)*3,IF(VLOOKUP($I76,Sheet3!$A$1:'Sheet3'!$K$222,MATCH("Purple",Sheet3!$A$1:$K$1,0),FALSE)&gt;0,VLOOKUP($I76,Sheet3!$A$1:'Sheet3'!$K$222,MATCH("Purple",Sheet3!$A$1:$K$1,0),FALSE)*4,IF(VLOOKUP($I76,Sheet3!$A$1:'Sheet3'!$K$222,MATCH("Green",Sheet3!$A$1:$K$1,0),FALSE)&gt;0,VLOOKUP($I76,Sheet3!$A$1:'Sheet3'!$K$222,MATCH("Green",Sheet3!$A$1:$K$1,0),FALSE)*2,IF(VLOOKUP($I76,Sheet3!$A$1:'Sheet3'!$K$222,MATCH("White",Sheet3!$A$1:$K$1,0),FALSE)&gt;0,VLOOKUP($I76,Sheet3!$A$1:'Sheet3'!$K$222,MATCH("White",Sheet3!$A$1:$K$1,0),FALSE),IF(VLOOKUP($I76,Sheet3!$A$1:'Sheet3'!$K$222,MATCH("Yellow",Sheet3!$A$1:$K$1,0),FALSE)&gt;0,VLOOKUP($I76,Sheet3!$A$1:'Sheet3'!$K$222,MATCH("Yellow",Sheet3!$A$1:$K$1,0),FALSE)*5,0))))),0)/VLOOKUP($I76,Sheet3!$A$1:'Sheet3'!$K$222,MATCH("Challenge",Sheet3!$A$1:'Sheet3'!$K$1,0),FALSE),IFERROR(IF(VLOOKUP($I76,Sheet3!$A$1:'Sheet3'!$K$222,MATCH("Blue",Sheet3!$A$1:$K$1,0),FALSE)&gt;0,VLOOKUP($I76,Sheet3!$A$1:'Sheet3'!$K$222,MATCH("Blue",Sheet3!$A$1:$K$1,0),FALSE)*3,IF(VLOOKUP($I76,Sheet3!$A$1:'Sheet3'!$K$222,MATCH("Purple",Sheet3!$A$1:$K$1,0),FALSE)&gt;0,VLOOKUP($I76,Sheet3!$A$1:'Sheet3'!$K$222,MATCH("Purple",Sheet3!$A$1:$K$1,0),FALSE)*4,IF(VLOOKUP($I76,Sheet3!$A$1:'Sheet3'!$K$222,MATCH("Green",Sheet3!$A$1:$K$1,0),FALSE)&gt;0,VLOOKUP($I76,Sheet3!$A$1:'Sheet3'!$K$222,MATCH("Green",Sheet3!$A$1:$K$1,0),FALSE)*2,IF(VLOOKUP($I76,Sheet3!$A$1:'Sheet3'!$K$222,MATCH("White",Sheet3!$A$1:$K$1,0),FALSE)&gt;0,VLOOKUP($I76,Sheet3!$A$1:'Sheet3'!$K$222,MATCH("White",Sheet3!$A$1:$K$1,0),FALSE),IF(VLOOKUP($I76,Sheet3!$A$1:'Sheet3'!$K$222,MATCH("Yellow",Sheet3!$A$1:$K$1,0),FALSE)&gt;0,VLOOKUP($I76,Sheet3!$A$1:'Sheet3'!$K$222,MATCH("Yellow",Sheet3!$A$1:$K$1,0),FALSE)*5,0))))),0)),0)</f>
        <v>0</v>
      </c>
      <c r="AE76">
        <f>IFERROR(IF(VLOOKUP($J76,Sheet3!$A$1:'Sheet3'!$K$222,MATCH("Challenge",Sheet3!$A$1:'Sheet3'!$K$1,0),FALSE)&gt;=1,IFERROR(IF(VLOOKUP($J76,Sheet3!$A$1:'Sheet3'!$K$222,MATCH("Blue",Sheet3!$A$1:$K$1,0),FALSE)&gt;0,VLOOKUP($J76,Sheet3!$A$1:'Sheet3'!$K$222,MATCH("Blue",Sheet3!$A$1:$K$1,0),FALSE)*3,IF(VLOOKUP($J76,Sheet3!$A$1:'Sheet3'!$K$222,MATCH("Purple",Sheet3!$A$1:$K$1,0),FALSE)&gt;0,VLOOKUP($J76,Sheet3!$A$1:'Sheet3'!$K$222,MATCH("Purple",Sheet3!$A$1:$K$1,0),FALSE)*4,IF(VLOOKUP($J76,Sheet3!$A$1:'Sheet3'!$K$222,MATCH("Green",Sheet3!$A$1:$K$1,0),FALSE)&gt;0,VLOOKUP($J76,Sheet3!$A$1:'Sheet3'!$K$222,MATCH("Green",Sheet3!$A$1:$K$1,0),FALSE)*2,IF(VLOOKUP($J76,Sheet3!$A$1:'Sheet3'!$K$222,MATCH("White",Sheet3!$A$1:$K$1,0),FALSE)&gt;0,VLOOKUP($J76,Sheet3!$A$1:'Sheet3'!$K$222,MATCH("White",Sheet3!$A$1:$K$1,0),FALSE),IF(VLOOKUP($J76,Sheet3!$A$1:'Sheet3'!$K$222,MATCH("Yellow",Sheet3!$A$1:$K$1,0),FALSE)&gt;0,VLOOKUP($J76,Sheet3!$A$1:'Sheet3'!$K$222,MATCH("Yellow",Sheet3!$A$1:$K$1,0),FALSE)*5,0))))),0)/VLOOKUP($J76,Sheet3!$A$1:'Sheet3'!$K$222,MATCH("Challenge",Sheet3!$A$1:'Sheet3'!$K$1,0),FALSE),IFERROR(IF(VLOOKUP($J76,Sheet3!$A$1:'Sheet3'!$K$222,MATCH("Blue",Sheet3!$A$1:$K$1,0),FALSE)&gt;0,VLOOKUP($J76,Sheet3!$A$1:'Sheet3'!$K$222,MATCH("Blue",Sheet3!$A$1:$K$1,0),FALSE)*3,IF(VLOOKUP($J76,Sheet3!$A$1:'Sheet3'!$K$222,MATCH("Purple",Sheet3!$A$1:$K$1,0),FALSE)&gt;0,VLOOKUP($J76,Sheet3!$A$1:'Sheet3'!$K$222,MATCH("Purple",Sheet3!$A$1:$K$1,0),FALSE)*4,IF(VLOOKUP($J76,Sheet3!$A$1:'Sheet3'!$K$222,MATCH("Green",Sheet3!$A$1:$K$1,0),FALSE)&gt;0,VLOOKUP($J76,Sheet3!$A$1:'Sheet3'!$K$222,MATCH("Green",Sheet3!$A$1:$K$1,0),FALSE)*2,IF(VLOOKUP($J76,Sheet3!$A$1:'Sheet3'!$K$222,MATCH("White",Sheet3!$A$1:$K$1,0),FALSE)&gt;0,VLOOKUP($J76,Sheet3!$A$1:'Sheet3'!$K$222,MATCH("White",Sheet3!$A$1:$K$1,0),FALSE),IF(VLOOKUP($J76,Sheet3!$A$1:'Sheet3'!$K$222,MATCH("Yellow",Sheet3!$A$1:$K$1,0),FALSE)&gt;0,VLOOKUP($J76,Sheet3!$A$1:'Sheet3'!$K$222,MATCH("Yellow",Sheet3!$A$1:$K$1,0),FALSE)*5,0))))),0)),0)+IFERROR(IF(VLOOKUP($K76,Sheet3!$A$1:'Sheet3'!$K$222,MATCH("Challenge",Sheet3!$A$1:'Sheet3'!$K$1,0),FALSE)&gt;=1,IFERROR(IF(VLOOKUP($K76,Sheet3!$A$1:'Sheet3'!$K$222,MATCH("Blue",Sheet3!$A$1:$K$1,0),FALSE)&gt;0,VLOOKUP($K76,Sheet3!$A$1:'Sheet3'!$K$222,MATCH("Blue",Sheet3!$A$1:$K$1,0),FALSE)*3,IF(VLOOKUP($K76,Sheet3!$A$1:'Sheet3'!$K$222,MATCH("Purple",Sheet3!$A$1:$K$1,0),FALSE)&gt;0,VLOOKUP($K76,Sheet3!$A$1:'Sheet3'!$K$222,MATCH("Purple",Sheet3!$A$1:$K$1,0),FALSE)*4,IF(VLOOKUP($K76,Sheet3!$A$1:'Sheet3'!$K$222,MATCH("Green",Sheet3!$A$1:$K$1,0),FALSE)&gt;0,VLOOKUP($K76,Sheet3!$A$1:'Sheet3'!$K$222,MATCH("Green",Sheet3!$A$1:$K$1,0),FALSE)*2,IF(VLOOKUP($K76,Sheet3!$A$1:'Sheet3'!$K$222,MATCH("White",Sheet3!$A$1:$K$1,0),FALSE)&gt;0,VLOOKUP($K76,Sheet3!$A$1:'Sheet3'!$K$222,MATCH("White",Sheet3!$A$1:$K$1,0),FALSE),IF(VLOOKUP($K76,Sheet3!$A$1:'Sheet3'!$K$222,MATCH("Yellow",Sheet3!$A$1:$K$1,0),FALSE)&gt;0,VLOOKUP($K76,Sheet3!$A$1:'Sheet3'!$K$222,MATCH("Yellow",Sheet3!$A$1:$K$1,0),FALSE)*5,0))))),0)/VLOOKUP($K76,Sheet3!$A$1:'Sheet3'!$K$222,MATCH("Challenge",Sheet3!$A$1:'Sheet3'!$K$1,0),FALSE),IFERROR(IF(VLOOKUP($K76,Sheet3!$A$1:'Sheet3'!$K$222,MATCH("Blue",Sheet3!$A$1:$K$1,0),FALSE)&gt;0,VLOOKUP($K76,Sheet3!$A$1:'Sheet3'!$K$222,MATCH("Blue",Sheet3!$A$1:$K$1,0),FALSE)*3,IF(VLOOKUP($K76,Sheet3!$A$1:'Sheet3'!$K$222,MATCH("Purple",Sheet3!$A$1:$K$1,0),FALSE)&gt;0,VLOOKUP($K76,Sheet3!$A$1:'Sheet3'!$K$222,MATCH("Purple",Sheet3!$A$1:$K$1,0),FALSE)*4,IF(VLOOKUP($K76,Sheet3!$A$1:'Sheet3'!$K$222,MATCH("Green",Sheet3!$A$1:$K$1,0),FALSE)&gt;0,VLOOKUP($K76,Sheet3!$A$1:'Sheet3'!$K$222,MATCH("Green",Sheet3!$A$1:$K$1,0),FALSE)*2,IF(VLOOKUP($K76,Sheet3!$A$1:'Sheet3'!$K$222,MATCH("White",Sheet3!$A$1:$K$1,0),FALSE)&gt;0,VLOOKUP($K76,Sheet3!$A$1:'Sheet3'!$K$222,MATCH("White",Sheet3!$A$1:$K$1,0),FALSE),IF(VLOOKUP($K76,Sheet3!$A$1:'Sheet3'!$K$222,MATCH("Yellow",Sheet3!$A$1:$K$1,0),FALSE)&gt;0,VLOOKUP($K76,Sheet3!$A$1:'Sheet3'!$K$222,MATCH("Yellow",Sheet3!$A$1:$K$1,0),FALSE)*5,0))))),0)),0)</f>
        <v>0</v>
      </c>
      <c r="AF76">
        <f>IFERROR(IF(VLOOKUP($L76,Sheet3!$A$1:'Sheet3'!$K$222,MATCH("Challenge",Sheet3!$A$1:'Sheet3'!$K$1,0),FALSE)&gt;=1,IFERROR(IF(VLOOKUP($L76,Sheet3!$A$1:'Sheet3'!$K$222,MATCH("Blue",Sheet3!$A$1:$K$1,0),FALSE)&gt;0,VLOOKUP($L76,Sheet3!$A$1:'Sheet3'!$K$222,MATCH("Blue",Sheet3!$A$1:$K$1,0),FALSE)*3,IF(VLOOKUP($L76,Sheet3!$A$1:'Sheet3'!$K$222,MATCH("Purple",Sheet3!$A$1:$K$1,0),FALSE)&gt;0,VLOOKUP($L76,Sheet3!$A$1:'Sheet3'!$K$222,MATCH("Purple",Sheet3!$A$1:$K$1,0),FALSE)*4,IF(VLOOKUP($L76,Sheet3!$A$1:'Sheet3'!$K$222,MATCH("Green",Sheet3!$A$1:$K$1,0),FALSE)&gt;0,VLOOKUP($L76,Sheet3!$A$1:'Sheet3'!$K$222,MATCH("Green",Sheet3!$A$1:$K$1,0),FALSE)*2,IF(VLOOKUP($L76,Sheet3!$A$1:'Sheet3'!$K$222,MATCH("White",Sheet3!$A$1:$K$1,0),FALSE)&gt;0,VLOOKUP($L76,Sheet3!$A$1:'Sheet3'!$K$222,MATCH("White",Sheet3!$A$1:$K$1,0),FALSE),IF(VLOOKUP($L76,Sheet3!$A$1:'Sheet3'!$K$222,MATCH("Yellow",Sheet3!$A$1:$K$1,0),FALSE)&gt;0,VLOOKUP($L76,Sheet3!$A$1:'Sheet3'!$K$222,MATCH("Yellow",Sheet3!$A$1:$K$1,0),FALSE)*5,0))))),0)/VLOOKUP($L76,Sheet3!$A$1:'Sheet3'!$K$222,MATCH("Challenge",Sheet3!$A$1:'Sheet3'!$K$1,0),FALSE),IFERROR(IF(VLOOKUP($L76,Sheet3!$A$1:'Sheet3'!$K$222,MATCH("Blue",Sheet3!$A$1:$K$1,0),FALSE)&gt;0,VLOOKUP($L76,Sheet3!$A$1:'Sheet3'!$K$222,MATCH("Blue",Sheet3!$A$1:$K$1,0),FALSE)*3,IF(VLOOKUP($L76,Sheet3!$A$1:'Sheet3'!$K$222,MATCH("Purple",Sheet3!$A$1:$K$1,0),FALSE)&gt;0,VLOOKUP($L76,Sheet3!$A$1:'Sheet3'!$K$222,MATCH("Purple",Sheet3!$A$1:$K$1,0),FALSE)*4,IF(VLOOKUP($L76,Sheet3!$A$1:'Sheet3'!$K$222,MATCH("Green",Sheet3!$A$1:$K$1,0),FALSE)&gt;0,VLOOKUP($L76,Sheet3!$A$1:'Sheet3'!$K$222,MATCH("Green",Sheet3!$A$1:$K$1,0),FALSE)*2,IF(VLOOKUP($L76,Sheet3!$A$1:'Sheet3'!$K$222,MATCH("White",Sheet3!$A$1:$K$1,0),FALSE)&gt;0,VLOOKUP($L76,Sheet3!$A$1:'Sheet3'!$K$222,MATCH("White",Sheet3!$A$1:$K$1,0),FALSE),IF(VLOOKUP($L76,Sheet3!$A$1:'Sheet3'!$K$222,MATCH("Yellow",Sheet3!$A$1:$K$1,0),FALSE)&gt;0,VLOOKUP($L76,Sheet3!$A$1:'Sheet3'!$K$222,MATCH("Yellow",Sheet3!$A$1:$K$1,0),FALSE)*5,0))))),0)),0)+IFERROR(IF(VLOOKUP($M76,Sheet3!$A$1:'Sheet3'!$K$222,MATCH("Challenge",Sheet3!$A$1:'Sheet3'!$K$1,0),FALSE)&gt;=1,IFERROR(IF(VLOOKUP($M76,Sheet3!$A$1:'Sheet3'!$K$222,MATCH("Blue",Sheet3!$A$1:$K$1,0),FALSE)&gt;0,VLOOKUP($M76,Sheet3!$A$1:'Sheet3'!$K$222,MATCH("Blue",Sheet3!$A$1:$K$1,0),FALSE)*3,IF(VLOOKUP($M76,Sheet3!$A$1:'Sheet3'!$K$222,MATCH("Purple",Sheet3!$A$1:$K$1,0),FALSE)&gt;0,VLOOKUP($M76,Sheet3!$A$1:'Sheet3'!$K$222,MATCH("Purple",Sheet3!$A$1:$K$1,0),FALSE)*4,IF(VLOOKUP($M76,Sheet3!$A$1:'Sheet3'!$K$222,MATCH("Green",Sheet3!$A$1:$K$1,0),FALSE)&gt;0,VLOOKUP($M76,Sheet3!$A$1:'Sheet3'!$K$222,MATCH("Green",Sheet3!$A$1:$K$1,0),FALSE)*2,IF(VLOOKUP($M76,Sheet3!$A$1:'Sheet3'!$K$222,MATCH("White",Sheet3!$A$1:$K$1,0),FALSE)&gt;0,VLOOKUP($M76,Sheet3!$A$1:'Sheet3'!$K$222,MATCH("White",Sheet3!$A$1:$K$1,0),FALSE),IF(VLOOKUP($M76,Sheet3!$A$1:'Sheet3'!$K$222,MATCH("Yellow",Sheet3!$A$1:$K$1,0),FALSE)&gt;0,VLOOKUP($M76,Sheet3!$A$1:'Sheet3'!$K$222,MATCH("Yellow",Sheet3!$A$1:$K$1,0),FALSE)*5,0))))),0)/VLOOKUP($M76,Sheet3!$A$1:'Sheet3'!$K$222,MATCH("Challenge",Sheet3!$A$1:'Sheet3'!$K$1,0),FALSE),IFERROR(IF(VLOOKUP($M76,Sheet3!$A$1:'Sheet3'!$K$222,MATCH("Blue",Sheet3!$A$1:$K$1,0),FALSE)&gt;0,VLOOKUP($M76,Sheet3!$A$1:'Sheet3'!$K$222,MATCH("Blue",Sheet3!$A$1:$K$1,0),FALSE)*3,IF(VLOOKUP($M76,Sheet3!$A$1:'Sheet3'!$K$222,MATCH("Purple",Sheet3!$A$1:$K$1,0),FALSE)&gt;0,VLOOKUP($M76,Sheet3!$A$1:'Sheet3'!$K$222,MATCH("Purple",Sheet3!$A$1:$K$1,0),FALSE)*4,IF(VLOOKUP($M76,Sheet3!$A$1:'Sheet3'!$K$222,MATCH("Green",Sheet3!$A$1:$K$1,0),FALSE)&gt;0,VLOOKUP($M76,Sheet3!$A$1:'Sheet3'!$K$222,MATCH("Green",Sheet3!$A$1:$K$1,0),FALSE)*2,IF(VLOOKUP($M76,Sheet3!$A$1:'Sheet3'!$K$222,MATCH("White",Sheet3!$A$1:$K$1,0),FALSE)&gt;0,VLOOKUP($M76,Sheet3!$A$1:'Sheet3'!$K$222,MATCH("White",Sheet3!$A$1:$K$1,0),FALSE),IF(VLOOKUP($M76,Sheet3!$A$1:'Sheet3'!$K$222,MATCH("Yellow",Sheet3!$A$1:$K$1,0),FALSE)&gt;0,VLOOKUP($M76,Sheet3!$A$1:'Sheet3'!$K$222,MATCH("Yellow",Sheet3!$A$1:$K$1,0),FALSE)*5,0))))),0)),0)</f>
        <v>0</v>
      </c>
      <c r="AG76">
        <f>IFERROR(IF(VLOOKUP($N76,Sheet3!$A$1:'Sheet3'!$K$222,MATCH("Challenge",Sheet3!$A$1:'Sheet3'!$K$1,0),FALSE)&gt;=1,IFERROR(IF(VLOOKUP($N76,Sheet3!$A$1:'Sheet3'!$K$222,MATCH("Blue",Sheet3!$A$1:$K$1,0),FALSE)&gt;0,VLOOKUP($N76,Sheet3!$A$1:'Sheet3'!$K$222,MATCH("Blue",Sheet3!$A$1:$K$1,0),FALSE)*3,IF(VLOOKUP($N76,Sheet3!$A$1:'Sheet3'!$K$222,MATCH("Purple",Sheet3!$A$1:$K$1,0),FALSE)&gt;0,VLOOKUP($N76,Sheet3!$A$1:'Sheet3'!$K$222,MATCH("Purple",Sheet3!$A$1:$K$1,0),FALSE)*4,IF(VLOOKUP($N76,Sheet3!$A$1:'Sheet3'!$K$222,MATCH("Green",Sheet3!$A$1:$K$1,0),FALSE)&gt;0,VLOOKUP($N76,Sheet3!$A$1:'Sheet3'!$K$222,MATCH("Green",Sheet3!$A$1:$K$1,0),FALSE)*2,IF(VLOOKUP($N76,Sheet3!$A$1:'Sheet3'!$K$222,MATCH("White",Sheet3!$A$1:$K$1,0),FALSE)&gt;0,VLOOKUP($N76,Sheet3!$A$1:'Sheet3'!$K$222,MATCH("White",Sheet3!$A$1:$K$1,0),FALSE),IF(VLOOKUP($N76,Sheet3!$A$1:'Sheet3'!$K$222,MATCH("Yellow",Sheet3!$A$1:$K$1,0),FALSE)&gt;0,VLOOKUP($N76,Sheet3!$A$1:'Sheet3'!$K$222,MATCH("Yellow",Sheet3!$A$1:$K$1,0),FALSE)*5,0))))),0)/VLOOKUP($N76,Sheet3!$A$1:'Sheet3'!$K$222,MATCH("Challenge",Sheet3!$A$1:'Sheet3'!$K$1,0),FALSE),IFERROR(IF(VLOOKUP($N76,Sheet3!$A$1:'Sheet3'!$K$222,MATCH("Blue",Sheet3!$A$1:$K$1,0),FALSE)&gt;0,VLOOKUP($N76,Sheet3!$A$1:'Sheet3'!$K$222,MATCH("Blue",Sheet3!$A$1:$K$1,0),FALSE)*3,IF(VLOOKUP($N76,Sheet3!$A$1:'Sheet3'!$K$222,MATCH("Purple",Sheet3!$A$1:$K$1,0),FALSE)&gt;0,VLOOKUP($N76,Sheet3!$A$1:'Sheet3'!$K$222,MATCH("Purple",Sheet3!$A$1:$K$1,0),FALSE)*4,IF(VLOOKUP($N76,Sheet3!$A$1:'Sheet3'!$K$222,MATCH("Green",Sheet3!$A$1:$K$1,0),FALSE)&gt;0,VLOOKUP($N76,Sheet3!$A$1:'Sheet3'!$K$222,MATCH("Green",Sheet3!$A$1:$K$1,0),FALSE)*2,IF(VLOOKUP($N76,Sheet3!$A$1:'Sheet3'!$K$222,MATCH("White",Sheet3!$A$1:$K$1,0),FALSE)&gt;0,VLOOKUP($N76,Sheet3!$A$1:'Sheet3'!$K$222,MATCH("White",Sheet3!$A$1:$K$1,0),FALSE),IF(VLOOKUP($N76,Sheet3!$A$1:'Sheet3'!$K$222,MATCH("Yellow",Sheet3!$A$1:$K$1,0),FALSE)&gt;0,VLOOKUP($N76,Sheet3!$A$1:'Sheet3'!$K$222,MATCH("Yellow",Sheet3!$A$1:$K$1,0),FALSE)*5,0))))),0)),0)+IFERROR(IF(VLOOKUP($O76,Sheet3!$A$1:'Sheet3'!$K$222,MATCH("Challenge",Sheet3!$A$1:'Sheet3'!$K$1,0),FALSE)&gt;=1,IFERROR(IF(VLOOKUP($O76,Sheet3!$A$1:'Sheet3'!$K$222,MATCH("Blue",Sheet3!$A$1:$K$1,0),FALSE)&gt;0,VLOOKUP($O76,Sheet3!$A$1:'Sheet3'!$K$222,MATCH("Blue",Sheet3!$A$1:$K$1,0),FALSE)*3,IF(VLOOKUP($O76,Sheet3!$A$1:'Sheet3'!$K$222,MATCH("Purple",Sheet3!$A$1:$K$1,0),FALSE)&gt;0,VLOOKUP($O76,Sheet3!$A$1:'Sheet3'!$K$222,MATCH("Purple",Sheet3!$A$1:$K$1,0),FALSE)*4,IF(VLOOKUP($O76,Sheet3!$A$1:'Sheet3'!$K$222,MATCH("Green",Sheet3!$A$1:$K$1,0),FALSE)&gt;0,VLOOKUP($O76,Sheet3!$A$1:'Sheet3'!$K$222,MATCH("Green",Sheet3!$A$1:$K$1,0),FALSE)*2,IF(VLOOKUP($O76,Sheet3!$A$1:'Sheet3'!$K$222,MATCH("White",Sheet3!$A$1:$K$1,0),FALSE)&gt;0,VLOOKUP($O76,Sheet3!$A$1:'Sheet3'!$K$222,MATCH("White",Sheet3!$A$1:$K$1,0),FALSE),IF(VLOOKUP($O76,Sheet3!$A$1:'Sheet3'!$K$222,MATCH("Yellow",Sheet3!$A$1:$K$1,0),FALSE)&gt;0,VLOOKUP($O76,Sheet3!$A$1:'Sheet3'!$K$222,MATCH("Yellow",Sheet3!$A$1:$K$1,0),FALSE)*5,0))))),0)/VLOOKUP($O76,Sheet3!$A$1:'Sheet3'!$K$222,MATCH("Challenge",Sheet3!$A$1:'Sheet3'!$K$1,0),FALSE),IFERROR(IF(VLOOKUP($O76,Sheet3!$A$1:'Sheet3'!$K$222,MATCH("Blue",Sheet3!$A$1:$K$1,0),FALSE)&gt;0,VLOOKUP($O76,Sheet3!$A$1:'Sheet3'!$K$222,MATCH("Blue",Sheet3!$A$1:$K$1,0),FALSE)*3,IF(VLOOKUP($O76,Sheet3!$A$1:'Sheet3'!$K$222,MATCH("Purple",Sheet3!$A$1:$K$1,0),FALSE)&gt;0,VLOOKUP($O76,Sheet3!$A$1:'Sheet3'!$K$222,MATCH("Purple",Sheet3!$A$1:$K$1,0),FALSE)*4,IF(VLOOKUP($O76,Sheet3!$A$1:'Sheet3'!$K$222,MATCH("Green",Sheet3!$A$1:$K$1,0),FALSE)&gt;0,VLOOKUP($O76,Sheet3!$A$1:'Sheet3'!$K$222,MATCH("Green",Sheet3!$A$1:$K$1,0),FALSE)*2,IF(VLOOKUP($O76,Sheet3!$A$1:'Sheet3'!$K$222,MATCH("White",Sheet3!$A$1:$K$1,0),FALSE)&gt;0,VLOOKUP($O76,Sheet3!$A$1:'Sheet3'!$K$222,MATCH("White",Sheet3!$A$1:$K$1,0),FALSE),IF(VLOOKUP($O76,Sheet3!$A$1:'Sheet3'!$K$222,MATCH("Yellow",Sheet3!$A$1:$K$1,0),FALSE)&gt;0,VLOOKUP($O76,Sheet3!$A$1:'Sheet3'!$K$222,MATCH("Yellow",Sheet3!$A$1:$K$1,0),FALSE)*5,0))))),0)),0)</f>
        <v>0</v>
      </c>
      <c r="AH76">
        <f>VLOOKUP($D76,Sheet3!$A$1:'Sheet3'!$K$222,4,FALSE)</f>
        <v>0</v>
      </c>
      <c r="AI76">
        <f>VLOOKUP($D76,Sheet3!$A$1:'Sheet3'!$K$222,5,FALSE)</f>
        <v>0</v>
      </c>
    </row>
    <row r="77" spans="1:35" x14ac:dyDescent="0.25">
      <c r="A77" t="s">
        <v>111</v>
      </c>
      <c r="B77">
        <f>INDEX('Ingredients(Full)'!$A$1:$AA$180,MATCH(Score!$A77,'Ingredients(Full)'!$A$1:$A$180,0),MATCH(Score!B$1,'Ingredients(Full)'!$A$1:$AA$1,0))</f>
        <v>3</v>
      </c>
      <c r="C77">
        <f t="shared" si="2"/>
        <v>4</v>
      </c>
      <c r="D77" t="str">
        <f>IF(D$1&lt;=$B77,INDEX('Ingredients(Full)'!$A$1:$AA$180,MATCH(Score!$A77,'Ingredients(Full)'!$A$1:$A$180,0),MATCH(Score!D$1,'Ingredients(Full)'!$A$1:$AA$1,0)),"")</f>
        <v>Mk 4 BlasTech Weapon Mod Prototype</v>
      </c>
      <c r="E77" t="str">
        <f>IF(E$1&lt;=$B77,INDEX('Ingredients(Full)'!$A$1:$AA$140,MATCH(Score!$A77,'Ingredients(Full)'!$A$1:$A$140,0),MATCH(Score!E$1,'Ingredients(Full)'!$A$1:$AA$1,0)),"")</f>
        <v>Mk 1 Arakyd Droid Caller</v>
      </c>
      <c r="F77" t="str">
        <f>IF(F$1&lt;=$B77,INDEX('Ingredients(Full)'!$A$1:$AA$140,MATCH(Score!$A77,'Ingredients(Full)'!$A$1:$A$140,0),MATCH(Score!F$1,'Ingredients(Full)'!$A$1:$AA$1,0)),"")</f>
        <v>Mk 1 Nubian Security Scanner</v>
      </c>
      <c r="G77" t="str">
        <f>IF(G$1&lt;=$B77,INDEX('Ingredients(Full)'!$A$1:$AA$140,MATCH(Score!$A77,'Ingredients(Full)'!$A$1:$A$140,0),MATCH(Score!G$1,'Ingredients(Full)'!$A$1:$AA$1,0)),"")</f>
        <v/>
      </c>
      <c r="H77" t="str">
        <f>IF(H$1&lt;=$B77,INDEX('Ingredients(Full)'!$A$1:$AA$140,MATCH(Score!$A77,'Ingredients(Full)'!$A$1:$A$140,0),MATCH(Score!H$1,'Ingredients(Full)'!$A$1:$AA$1,0)),"")</f>
        <v/>
      </c>
      <c r="I77" t="str">
        <f>IF(I$1&lt;=$B77,INDEX('Ingredients(Full)'!$A$1:$AA$140,MATCH(Score!$A77,'Ingredients(Full)'!$A$1:$A$140,0),MATCH(Score!I$1,'Ingredients(Full)'!$A$1:$AA$1,0)),"")</f>
        <v/>
      </c>
      <c r="J77" t="str">
        <f>IF(J$1&lt;=$B77,INDEX('Ingredients(Full)'!$A$1:$AA$140,MATCH(Score!$A77,'Ingredients(Full)'!$A$1:$A$140,0),MATCH(Score!J$1,'Ingredients(Full)'!$A$1:$AA$1,0)),"")</f>
        <v/>
      </c>
      <c r="K77" t="str">
        <f>IF(K$1&lt;=$B77,INDEX('Ingredients(Full)'!$A$1:$AA$140,MATCH(Score!$A77,'Ingredients(Full)'!$A$1:$A$140,0),MATCH(Score!K$1,'Ingredients(Full)'!$A$1:$AA$1,0)),"")</f>
        <v/>
      </c>
      <c r="L77" t="str">
        <f>IF(L$1&lt;=$B77,INDEX('Ingredients(Full)'!$A$1:$AA$140,MATCH(Score!$A77,'Ingredients(Full)'!$A$1:$A$140,0),MATCH(Score!L$1,'Ingredients(Full)'!$A$1:$AA$1,0)),"")</f>
        <v/>
      </c>
      <c r="M77" t="str">
        <f>IF(M$1&lt;=$B77,INDEX('Ingredients(Full)'!$A$1:$AA$140,MATCH(Score!$A77,'Ingredients(Full)'!$A$1:$A$140,0),MATCH(Score!M$1,'Ingredients(Full)'!$A$1:$AA$1,0)),"")</f>
        <v/>
      </c>
      <c r="N77" t="str">
        <f>IF(N$1&lt;=$B77,INDEX('Ingredients(Full)'!$A$1:$AA$140,MATCH(Score!$A77,'Ingredients(Full)'!$A$1:$A$140,0),MATCH(Score!N$1,'Ingredients(Full)'!$A$1:$AA$1,0)),"")</f>
        <v/>
      </c>
      <c r="O77" t="str">
        <f>IF(O$1&lt;=$B77,INDEX('Ingredients(Full)'!$A$1:$AA$140,MATCH(Score!$A77,'Ingredients(Full)'!$A$1:$A$140,0),MATCH(Score!O$1,'Ingredients(Full)'!$A$1:$AA$1,0)),"")</f>
        <v/>
      </c>
      <c r="P77">
        <f>IF(VALUE(RIGHT(P$1,LEN(P$1)-1))&lt;=$B77,INDEX('Ingredients(Full)'!$A$1:$AA$140,MATCH(Score!$A77,'Ingredients(Full)'!$A$1:$A$140,0),MATCH(Score!P$1,'Ingredients(Full)'!$A$1:$AA$1,0)),"")</f>
        <v>1</v>
      </c>
      <c r="Q77">
        <f>IF(VALUE(RIGHT(Q$1,LEN(Q$1)-1))&lt;=$B77,INDEX('Ingredients(Full)'!$A$1:$AA$140,MATCH(Score!$A77,'Ingredients(Full)'!$A$1:$A$140,0),MATCH(Score!Q$1,'Ingredients(Full)'!$A$1:$AA$1,0)),"")</f>
        <v>1</v>
      </c>
      <c r="R77">
        <f>IF(VALUE(RIGHT(R$1,LEN(R$1)-1))&lt;=$B77,INDEX('Ingredients(Full)'!$A$1:$AA$140,MATCH(Score!$A77,'Ingredients(Full)'!$A$1:$A$140,0),MATCH(Score!R$1,'Ingredients(Full)'!$A$1:$AA$1,0)),"")</f>
        <v>2</v>
      </c>
      <c r="S77" t="str">
        <f>IF(VALUE(RIGHT(S$1,LEN(S$1)-1))&lt;=$B77,INDEX('Ingredients(Full)'!$A$1:$AA$140,MATCH(Score!$A77,'Ingredients(Full)'!$A$1:$A$140,0),MATCH(Score!S$1,'Ingredients(Full)'!$A$1:$AA$1,0)),"")</f>
        <v/>
      </c>
      <c r="T77" t="str">
        <f>IF(VALUE(RIGHT(T$1,LEN(T$1)-1))&lt;=$B77,INDEX('Ingredients(Full)'!$A$1:$AA$140,MATCH(Score!$A77,'Ingredients(Full)'!$A$1:$A$140,0),MATCH(Score!T$1,'Ingredients(Full)'!$A$1:$AA$1,0)),"")</f>
        <v/>
      </c>
      <c r="U77" t="str">
        <f>IF(VALUE(RIGHT(U$1,LEN(U$1)-1))&lt;=$B77,INDEX('Ingredients(Full)'!$A$1:$AA$140,MATCH(Score!$A77,'Ingredients(Full)'!$A$1:$A$140,0),MATCH(Score!U$1,'Ingredients(Full)'!$A$1:$AA$1,0)),"")</f>
        <v/>
      </c>
      <c r="V77" t="str">
        <f>IF(VALUE(RIGHT(V$1,LEN(V$1)-1))&lt;=$B77,INDEX('Ingredients(Full)'!$A$1:$AA$140,MATCH(Score!$A77,'Ingredients(Full)'!$A$1:$A$140,0),MATCH(Score!V$1,'Ingredients(Full)'!$A$1:$AA$1,0)),"")</f>
        <v/>
      </c>
      <c r="W77" t="str">
        <f>IF(VALUE(RIGHT(W$1,LEN(W$1)-1))&lt;=$B77,INDEX('Ingredients(Full)'!$A$1:$AA$140,MATCH(Score!$A77,'Ingredients(Full)'!$A$1:$A$140,0),MATCH(Score!W$1,'Ingredients(Full)'!$A$1:$AA$1,0)),"")</f>
        <v/>
      </c>
      <c r="X77" t="str">
        <f>IF(VALUE(RIGHT(X$1,LEN(X$1)-1))&lt;=$B77,INDEX('Ingredients(Full)'!$A$1:$AA$140,MATCH(Score!$A77,'Ingredients(Full)'!$A$1:$A$140,0),MATCH(Score!X$1,'Ingredients(Full)'!$A$1:$AA$1,0)),"")</f>
        <v/>
      </c>
      <c r="Y77" t="str">
        <f>IF(VALUE(RIGHT(Y$1,LEN(Y$1)-1))&lt;=$B77,INDEX('Ingredients(Full)'!$A$1:$AA$140,MATCH(Score!$A77,'Ingredients(Full)'!$A$1:$A$140,0),MATCH(Score!Y$1,'Ingredients(Full)'!$A$1:$AA$1,0)),"")</f>
        <v/>
      </c>
      <c r="Z77" t="str">
        <f>IF(VALUE(RIGHT(Z$1,LEN(Z$1)-1))&lt;=$B77,INDEX('Ingredients(Full)'!$A$1:$AA$140,MATCH(Score!$A77,'Ingredients(Full)'!$A$1:$A$140,0),MATCH(Score!Z$1,'Ingredients(Full)'!$A$1:$AA$1,0)),"")</f>
        <v/>
      </c>
      <c r="AA77" t="str">
        <f>IF(VALUE(RIGHT(AA$1,LEN(AA$1)-1))&lt;=$B77,INDEX('Ingredients(Full)'!$A$1:$AA$140,MATCH(Score!$A77,'Ingredients(Full)'!$A$1:$A$140,0),MATCH(Score!AA$1,'Ingredients(Full)'!$A$1:$AA$1,0)),"")</f>
        <v/>
      </c>
      <c r="AB77">
        <f>IFERROR(IF(VLOOKUP($D77,Sheet3!$A$1:'Sheet3'!$K$222,MATCH("Challenge",Sheet3!$A$1:'Sheet3'!$K$1,0),FALSE)&gt;=1,IFERROR(IF(VLOOKUP($D77,Sheet3!$A$1:'Sheet3'!$K$222,MATCH("Blue",Sheet3!$A$1:$K$1,0),FALSE)&gt;0,VLOOKUP($D77,Sheet3!$A$1:'Sheet3'!$K$222,MATCH("Blue",Sheet3!$A$1:$K$1,0),FALSE)*3,IF(VLOOKUP($D77,Sheet3!$A$1:'Sheet3'!$K$222,MATCH("Purple",Sheet3!$A$1:$K$1,0),FALSE)&gt;0,VLOOKUP($D77,Sheet3!$A$1:'Sheet3'!$K$222,MATCH("Purple",Sheet3!$A$1:$K$1,0),FALSE)*4,IF(VLOOKUP($D77,Sheet3!$A$1:'Sheet3'!$K$222,MATCH("Green",Sheet3!$A$1:$K$1,0),FALSE)&gt;0,VLOOKUP($D77,Sheet3!$A$1:'Sheet3'!$K$222,MATCH("Green",Sheet3!$A$1:$K$1,0),FALSE)*2,IF(VLOOKUP($D77,Sheet3!$A$1:'Sheet3'!$K$222,MATCH("White",Sheet3!$A$1:$K$1,0),FALSE)&gt;0,VLOOKUP($D77,Sheet3!$A$1:'Sheet3'!$K$222,MATCH("White",Sheet3!$A$1:$K$1,0),FALSE),IF(VLOOKUP($D77,Sheet3!$A$1:'Sheet3'!$K$222,MATCH("Yellow",Sheet3!$A$1:$K$1,0),FALSE)&gt;0,VLOOKUP($D77,Sheet3!$A$1:'Sheet3'!$K$222,MATCH("Yellow",Sheet3!$A$1:$K$1,0),FALSE)*2.5,0))))),0)/VLOOKUP($D77,Sheet3!$A$1:'Sheet3'!$K$222,MATCH("Challenge",Sheet3!$A$1:'Sheet3'!$K$1,0),FALSE),IFERROR(IF(VLOOKUP($D77,Sheet3!$A$1:'Sheet3'!$K$222,MATCH("Blue",Sheet3!$A$1:$K$1,0),FALSE)&gt;0,VLOOKUP($D77,Sheet3!$A$1:'Sheet3'!$K$222,MATCH("Blue",Sheet3!$A$1:$K$1,0),FALSE)*3,IF(VLOOKUP($D77,Sheet3!$A$1:'Sheet3'!$K$222,MATCH("Purple",Sheet3!$A$1:$K$1,0),FALSE)&gt;0,VLOOKUP($D77,Sheet3!$A$1:'Sheet3'!$K$222,MATCH("Purple",Sheet3!$A$1:$K$1,0),FALSE)*4,IF(VLOOKUP($D77,Sheet3!$A$1:'Sheet3'!$K$222,MATCH("Green",Sheet3!$A$1:$K$1,0),FALSE)&gt;0,VLOOKUP($D77,Sheet3!$A$1:'Sheet3'!$K$222,MATCH("Green",Sheet3!$A$1:$K$1,0),FALSE)*2,IF(VLOOKUP($D77,Sheet3!$A$1:'Sheet3'!$K$222,MATCH("White",Sheet3!$A$1:$K$1,0),FALSE)&gt;0,VLOOKUP($D77,Sheet3!$A$1:'Sheet3'!$K$222,MATCH("White",Sheet3!$A$1:$K$1,0),FALSE),IF(VLOOKUP($D77,Sheet3!$A$1:'Sheet3'!$K$222,MATCH("Yellow",Sheet3!$A$1:$K$1,0),FALSE)&gt;0,VLOOKUP($D77,Sheet3!$A$1:'Sheet3'!$K$222,MATCH("Yellow",Sheet3!$A$1:$K$1,0),FALSE)*2.5,0))))),0)),0)+IFERROR(IF(VLOOKUP($E77,Sheet3!$A$1:'Sheet3'!$K$222,MATCH("Challenge",Sheet3!$A$1:'Sheet3'!$K$1,0),FALSE)&gt;=1,IFERROR(IF(VLOOKUP($E77,Sheet3!$A$1:'Sheet3'!$K$222,MATCH("Blue",Sheet3!$A$1:$K$1,0),FALSE)&gt;0,VLOOKUP($E77,Sheet3!$A$1:'Sheet3'!$K$222,MATCH("Blue",Sheet3!$A$1:$K$1,0),FALSE)*3,IF(VLOOKUP($E77,Sheet3!$A$1:'Sheet3'!$K$222,MATCH("Purple",Sheet3!$A$1:$K$1,0),FALSE)&gt;0,VLOOKUP($E77,Sheet3!$A$1:'Sheet3'!$K$222,MATCH("Purple",Sheet3!$A$1:$K$1,0),FALSE)*4,IF(VLOOKUP($E77,Sheet3!$A$1:'Sheet3'!$K$222,MATCH("Green",Sheet3!$A$1:$K$1,0),FALSE)&gt;0,VLOOKUP($E77,Sheet3!$A$1:'Sheet3'!$K$222,MATCH("Green",Sheet3!$A$1:$K$1,0),FALSE)*2,IF(VLOOKUP($E77,Sheet3!$A$1:'Sheet3'!$K$222,MATCH("White",Sheet3!$A$1:$K$1,0),FALSE)&gt;0,VLOOKUP($E77,Sheet3!$A$1:'Sheet3'!$K$222,MATCH("White",Sheet3!$A$1:$K$1,0),FALSE),IF(VLOOKUP($E77,Sheet3!$A$1:'Sheet3'!$K$222,MATCH("Yellow",Sheet3!$A$1:$K$1,0),FALSE)&gt;0,VLOOKUP($E77,Sheet3!$A$1:'Sheet3'!$K$222,MATCH("Yellow",Sheet3!$A$1:$K$1,0),FALSE)*2.5,0))))),0)/VLOOKUP($E77,Sheet3!$A$1:'Sheet3'!$K$222,MATCH("Challenge",Sheet3!$A$1:'Sheet3'!$K$1,0),FALSE),IFERROR(IF(VLOOKUP($E77,Sheet3!$A$1:'Sheet3'!$K$222,MATCH("Blue",Sheet3!$A$1:$K$1,0),FALSE)&gt;0,VLOOKUP($E77,Sheet3!$A$1:'Sheet3'!$K$222,MATCH("Blue",Sheet3!$A$1:$K$1,0),FALSE)*3,IF(VLOOKUP($E77,Sheet3!$A$1:'Sheet3'!$K$222,MATCH("Purple",Sheet3!$A$1:$K$1,0),FALSE)&gt;0,VLOOKUP($E77,Sheet3!$A$1:'Sheet3'!$K$222,MATCH("Purple",Sheet3!$A$1:$K$1,0),FALSE)*4,IF(VLOOKUP($E77,Sheet3!$A$1:'Sheet3'!$K$222,MATCH("Green",Sheet3!$A$1:$K$1,0),FALSE)&gt;0,VLOOKUP($E77,Sheet3!$A$1:'Sheet3'!$K$222,MATCH("Green",Sheet3!$A$1:$K$1,0),FALSE)*2,IF(VLOOKUP($E77,Sheet3!$A$1:'Sheet3'!$K$222,MATCH("White",Sheet3!$A$1:$K$1,0),FALSE)&gt;0,VLOOKUP($E77,Sheet3!$A$1:'Sheet3'!$K$222,MATCH("White",Sheet3!$A$1:$K$1,0),FALSE),IF(VLOOKUP($E77,Sheet3!$A$1:'Sheet3'!$K$222,MATCH("Yellow",Sheet3!$A$1:$K$1,0),FALSE)&gt;0,VLOOKUP($E77,Sheet3!$A$1:'Sheet3'!$K$222,MATCH("Yellow",Sheet3!$A$1:$K$1,0),FALSE)*2.5,0))))),0)),0)</f>
        <v>3</v>
      </c>
      <c r="AC77">
        <f>IFERROR(IF(VLOOKUP($F77,Sheet3!$A$1:'Sheet3'!$K$222,MATCH("Challenge",Sheet3!$A$1:'Sheet3'!$K$1,0),FALSE)&gt;=1,IFERROR(IF(VLOOKUP($F77,Sheet3!$A$1:'Sheet3'!$K$222,MATCH("Blue",Sheet3!$A$1:$K$1,0),FALSE)&gt;0,VLOOKUP($F77,Sheet3!$A$1:'Sheet3'!$K$222,MATCH("Blue",Sheet3!$A$1:$K$1,0),FALSE)*3,IF(VLOOKUP($F77,Sheet3!$A$1:'Sheet3'!$K$222,MATCH("Purple",Sheet3!$A$1:$K$1,0),FALSE)&gt;0,VLOOKUP($F77,Sheet3!$A$1:'Sheet3'!$K$222,MATCH("Purple",Sheet3!$A$1:$K$1,0),FALSE)*4,IF(VLOOKUP($F77,Sheet3!$A$1:'Sheet3'!$K$222,MATCH("Green",Sheet3!$A$1:$K$1,0),FALSE)&gt;0,VLOOKUP($F77,Sheet3!$A$1:'Sheet3'!$K$222,MATCH("Green",Sheet3!$A$1:$K$1,0),FALSE)*2,IF(VLOOKUP($F77,Sheet3!$A$1:'Sheet3'!$K$222,MATCH("White",Sheet3!$A$1:$K$1,0),FALSE)&gt;0,VLOOKUP($F77,Sheet3!$A$1:'Sheet3'!$K$222,MATCH("White",Sheet3!$A$1:$K$1,0),FALSE),IF(VLOOKUP($F77,Sheet3!$A$1:'Sheet3'!$K$222,MATCH("Yellow",Sheet3!$A$1:$K$1,0),FALSE)&gt;0,VLOOKUP($F77,Sheet3!$A$1:'Sheet3'!$K$222,MATCH("Yellow",Sheet3!$A$1:$K$1,0),FALSE)*5,0))))),0)/VLOOKUP($F77,Sheet3!$A$1:'Sheet3'!$K$222,MATCH("Challenge",Sheet3!$A$1:'Sheet3'!$K$1,0),FALSE),IFERROR(IF(VLOOKUP($F77,Sheet3!$A$1:'Sheet3'!$K$222,MATCH("Blue",Sheet3!$A$1:$K$1,0),FALSE)&gt;0,VLOOKUP($F77,Sheet3!$A$1:'Sheet3'!$K$222,MATCH("Blue",Sheet3!$A$1:$K$1,0),FALSE)*3,IF(VLOOKUP($F77,Sheet3!$A$1:'Sheet3'!$K$222,MATCH("Purple",Sheet3!$A$1:$K$1,0),FALSE)&gt;0,VLOOKUP($F77,Sheet3!$A$1:'Sheet3'!$K$222,MATCH("Purple",Sheet3!$A$1:$K$1,0),FALSE)*4,IF(VLOOKUP($F77,Sheet3!$A$1:'Sheet3'!$K$222,MATCH("Green",Sheet3!$A$1:$K$1,0),FALSE)&gt;0,VLOOKUP($F77,Sheet3!$A$1:'Sheet3'!$K$222,MATCH("Green",Sheet3!$A$1:$K$1,0),FALSE)*2,IF(VLOOKUP($F77,Sheet3!$A$1:'Sheet3'!$K$222,MATCH("White",Sheet3!$A$1:$K$1,0),FALSE)&gt;0,VLOOKUP($F77,Sheet3!$A$1:'Sheet3'!$K$222,MATCH("White",Sheet3!$A$1:$K$1,0),FALSE),IF(VLOOKUP($F77,Sheet3!$A$1:'Sheet3'!$K$222,MATCH("Yellow",Sheet3!$A$1:$K$1,0),FALSE)&gt;0,VLOOKUP($F77,Sheet3!$A$1:'Sheet3'!$K$222,MATCH("Yellow",Sheet3!$A$1:$K$1,0),FALSE)*5,0))))),0)),0)+IFERROR(IF(VLOOKUP($G77,Sheet3!$A$1:'Sheet3'!$K$222,MATCH("Challenge",Sheet3!$A$1:'Sheet3'!$K$1,0),FALSE)&gt;=1,IFERROR(IF(VLOOKUP($G77,Sheet3!$A$1:'Sheet3'!$K$222,MATCH("Blue",Sheet3!$A$1:$K$1,0),FALSE)&gt;0,VLOOKUP($G77,Sheet3!$A$1:'Sheet3'!$K$222,MATCH("Blue",Sheet3!$A$1:$K$1,0),FALSE)*3,IF(VLOOKUP($G77,Sheet3!$A$1:'Sheet3'!$K$222,MATCH("Purple",Sheet3!$A$1:$K$1,0),FALSE)&gt;0,VLOOKUP($G77,Sheet3!$A$1:'Sheet3'!$K$222,MATCH("Purple",Sheet3!$A$1:$K$1,0),FALSE)*4,IF(VLOOKUP($G77,Sheet3!$A$1:'Sheet3'!$K$222,MATCH("Green",Sheet3!$A$1:$K$1,0),FALSE)&gt;0,VLOOKUP($G77,Sheet3!$A$1:'Sheet3'!$K$222,MATCH("Green",Sheet3!$A$1:$K$1,0),FALSE)*2,IF(VLOOKUP($G77,Sheet3!$A$1:'Sheet3'!$K$222,MATCH("White",Sheet3!$A$1:$K$1,0),FALSE)&gt;0,VLOOKUP($G77,Sheet3!$A$1:'Sheet3'!$K$222,MATCH("White",Sheet3!$A$1:$K$1,0),FALSE),IF(VLOOKUP($G77,Sheet3!$A$1:'Sheet3'!$K$222,MATCH("Yellow",Sheet3!$A$1:$K$1,0),FALSE)&gt;0,VLOOKUP($G77,Sheet3!$A$1:'Sheet3'!$K$222,MATCH("Yellow",Sheet3!$A$1:$K$1,0),FALSE)*5,0))))),0)/VLOOKUP($G77,Sheet3!$A$1:'Sheet3'!$K$222,MATCH("Challenge",Sheet3!$A$1:'Sheet3'!$K$1,0),FALSE),IFERROR(IF(VLOOKUP($G77,Sheet3!$A$1:'Sheet3'!$K$222,MATCH("Blue",Sheet3!$A$1:$K$1,0),FALSE)&gt;0,VLOOKUP($G77,Sheet3!$A$1:'Sheet3'!$K$222,MATCH("Blue",Sheet3!$A$1:$K$1,0),FALSE)*3,IF(VLOOKUP($G77,Sheet3!$A$1:'Sheet3'!$K$222,MATCH("Purple",Sheet3!$A$1:$K$1,0),FALSE)&gt;0,VLOOKUP($G77,Sheet3!$A$1:'Sheet3'!$K$222,MATCH("Purple",Sheet3!$A$1:$K$1,0),FALSE)*4,IF(VLOOKUP($G77,Sheet3!$A$1:'Sheet3'!$K$222,MATCH("Green",Sheet3!$A$1:$K$1,0),FALSE)&gt;0,VLOOKUP($G77,Sheet3!$A$1:'Sheet3'!$K$222,MATCH("Green",Sheet3!$A$1:$K$1,0),FALSE)*2,IF(VLOOKUP($G77,Sheet3!$A$1:'Sheet3'!$K$222,MATCH("White",Sheet3!$A$1:$K$1,0),FALSE)&gt;0,VLOOKUP($G77,Sheet3!$A$1:'Sheet3'!$K$222,MATCH("White",Sheet3!$A$1:$K$1,0),FALSE),IF(VLOOKUP($G77,Sheet3!$A$1:'Sheet3'!$K$222,MATCH("Yellow",Sheet3!$A$1:$K$1,0),FALSE)&gt;0,VLOOKUP($G77,Sheet3!$A$1:'Sheet3'!$K$222,MATCH("Yellow",Sheet3!$A$1:$K$1,0),FALSE)*5,0))))),0)),0)</f>
        <v>1</v>
      </c>
      <c r="AD77">
        <f>IFERROR(IF(VLOOKUP($H77,Sheet3!$A$1:'Sheet3'!$K$222,MATCH("Challenge",Sheet3!$A$1:'Sheet3'!$K$1,0),FALSE)&gt;=1,IFERROR(IF(VLOOKUP($H77,Sheet3!$A$1:'Sheet3'!$K$222,MATCH("Blue",Sheet3!$A$1:$K$1,0),FALSE)&gt;0,VLOOKUP($H77,Sheet3!$A$1:'Sheet3'!$K$222,MATCH("Blue",Sheet3!$A$1:$K$1,0),FALSE)*3,IF(VLOOKUP($H77,Sheet3!$A$1:'Sheet3'!$K$222,MATCH("Purple",Sheet3!$A$1:$K$1,0),FALSE)&gt;0,VLOOKUP($H77,Sheet3!$A$1:'Sheet3'!$K$222,MATCH("Purple",Sheet3!$A$1:$K$1,0),FALSE)*4,IF(VLOOKUP($H77,Sheet3!$A$1:'Sheet3'!$K$222,MATCH("Green",Sheet3!$A$1:$K$1,0),FALSE)&gt;0,VLOOKUP($H77,Sheet3!$A$1:'Sheet3'!$K$222,MATCH("Green",Sheet3!$A$1:$K$1,0),FALSE)*2,IF(VLOOKUP($H77,Sheet3!$A$1:'Sheet3'!$K$222,MATCH("White",Sheet3!$A$1:$K$1,0),FALSE)&gt;0,VLOOKUP($H77,Sheet3!$A$1:'Sheet3'!$K$222,MATCH("White",Sheet3!$A$1:$K$1,0),FALSE),IF(VLOOKUP($H77,Sheet3!$A$1:'Sheet3'!$K$222,MATCH("Yellow",Sheet3!$A$1:$K$1,0),FALSE)&gt;0,VLOOKUP($H77,Sheet3!$A$1:'Sheet3'!$K$222,MATCH("Yellow",Sheet3!$A$1:$K$1,0),FALSE)*5,0))))),0)/VLOOKUP($H77,Sheet3!$A$1:'Sheet3'!$K$222,MATCH("Challenge",Sheet3!$A$1:'Sheet3'!$K$1,0),FALSE),IFERROR(IF(VLOOKUP($H77,Sheet3!$A$1:'Sheet3'!$K$222,MATCH("Blue",Sheet3!$A$1:$K$1,0),FALSE)&gt;0,VLOOKUP($H77,Sheet3!$A$1:'Sheet3'!$K$222,MATCH("Blue",Sheet3!$A$1:$K$1,0),FALSE)*3,IF(VLOOKUP($H77,Sheet3!$A$1:'Sheet3'!$K$222,MATCH("Purple",Sheet3!$A$1:$K$1,0),FALSE)&gt;0,VLOOKUP($H77,Sheet3!$A$1:'Sheet3'!$K$222,MATCH("Purple",Sheet3!$A$1:$K$1,0),FALSE)*4,IF(VLOOKUP($H77,Sheet3!$A$1:'Sheet3'!$K$222,MATCH("Green",Sheet3!$A$1:$K$1,0),FALSE)&gt;0,VLOOKUP($H77,Sheet3!$A$1:'Sheet3'!$K$222,MATCH("Green",Sheet3!$A$1:$K$1,0),FALSE)*2,IF(VLOOKUP($H77,Sheet3!$A$1:'Sheet3'!$K$222,MATCH("White",Sheet3!$A$1:$K$1,0),FALSE)&gt;0,VLOOKUP($H77,Sheet3!$A$1:'Sheet3'!$K$222,MATCH("White",Sheet3!$A$1:$K$1,0),FALSE),IF(VLOOKUP($H77,Sheet3!$A$1:'Sheet3'!$K$222,MATCH("Yellow",Sheet3!$A$1:$K$1,0),FALSE)&gt;0,VLOOKUP($H77,Sheet3!$A$1:'Sheet3'!$K$222,MATCH("Yellow",Sheet3!$A$1:$K$1,0),FALSE)*5,0))))),0)),0)+IFERROR(IF(VLOOKUP($I77,Sheet3!$A$1:'Sheet3'!$K$222,MATCH("Challenge",Sheet3!$A$1:'Sheet3'!$K$1,0),FALSE)&gt;=1,IFERROR(IF(VLOOKUP($I77,Sheet3!$A$1:'Sheet3'!$K$222,MATCH("Blue",Sheet3!$A$1:$K$1,0),FALSE)&gt;0,VLOOKUP($I77,Sheet3!$A$1:'Sheet3'!$K$222,MATCH("Blue",Sheet3!$A$1:$K$1,0),FALSE)*3,IF(VLOOKUP($I77,Sheet3!$A$1:'Sheet3'!$K$222,MATCH("Purple",Sheet3!$A$1:$K$1,0),FALSE)&gt;0,VLOOKUP($I77,Sheet3!$A$1:'Sheet3'!$K$222,MATCH("Purple",Sheet3!$A$1:$K$1,0),FALSE)*4,IF(VLOOKUP($I77,Sheet3!$A$1:'Sheet3'!$K$222,MATCH("Green",Sheet3!$A$1:$K$1,0),FALSE)&gt;0,VLOOKUP($I77,Sheet3!$A$1:'Sheet3'!$K$222,MATCH("Green",Sheet3!$A$1:$K$1,0),FALSE)*2,IF(VLOOKUP($I77,Sheet3!$A$1:'Sheet3'!$K$222,MATCH("White",Sheet3!$A$1:$K$1,0),FALSE)&gt;0,VLOOKUP($I77,Sheet3!$A$1:'Sheet3'!$K$222,MATCH("White",Sheet3!$A$1:$K$1,0),FALSE),IF(VLOOKUP($I77,Sheet3!$A$1:'Sheet3'!$K$222,MATCH("Yellow",Sheet3!$A$1:$K$1,0),FALSE)&gt;0,VLOOKUP($I77,Sheet3!$A$1:'Sheet3'!$K$222,MATCH("Yellow",Sheet3!$A$1:$K$1,0),FALSE)*5,0))))),0)/VLOOKUP($I77,Sheet3!$A$1:'Sheet3'!$K$222,MATCH("Challenge",Sheet3!$A$1:'Sheet3'!$K$1,0),FALSE),IFERROR(IF(VLOOKUP($I77,Sheet3!$A$1:'Sheet3'!$K$222,MATCH("Blue",Sheet3!$A$1:$K$1,0),FALSE)&gt;0,VLOOKUP($I77,Sheet3!$A$1:'Sheet3'!$K$222,MATCH("Blue",Sheet3!$A$1:$K$1,0),FALSE)*3,IF(VLOOKUP($I77,Sheet3!$A$1:'Sheet3'!$K$222,MATCH("Purple",Sheet3!$A$1:$K$1,0),FALSE)&gt;0,VLOOKUP($I77,Sheet3!$A$1:'Sheet3'!$K$222,MATCH("Purple",Sheet3!$A$1:$K$1,0),FALSE)*4,IF(VLOOKUP($I77,Sheet3!$A$1:'Sheet3'!$K$222,MATCH("Green",Sheet3!$A$1:$K$1,0),FALSE)&gt;0,VLOOKUP($I77,Sheet3!$A$1:'Sheet3'!$K$222,MATCH("Green",Sheet3!$A$1:$K$1,0),FALSE)*2,IF(VLOOKUP($I77,Sheet3!$A$1:'Sheet3'!$K$222,MATCH("White",Sheet3!$A$1:$K$1,0),FALSE)&gt;0,VLOOKUP($I77,Sheet3!$A$1:'Sheet3'!$K$222,MATCH("White",Sheet3!$A$1:$K$1,0),FALSE),IF(VLOOKUP($I77,Sheet3!$A$1:'Sheet3'!$K$222,MATCH("Yellow",Sheet3!$A$1:$K$1,0),FALSE)&gt;0,VLOOKUP($I77,Sheet3!$A$1:'Sheet3'!$K$222,MATCH("Yellow",Sheet3!$A$1:$K$1,0),FALSE)*5,0))))),0)),0)</f>
        <v>0</v>
      </c>
      <c r="AE77">
        <f>IFERROR(IF(VLOOKUP($J77,Sheet3!$A$1:'Sheet3'!$K$222,MATCH("Challenge",Sheet3!$A$1:'Sheet3'!$K$1,0),FALSE)&gt;=1,IFERROR(IF(VLOOKUP($J77,Sheet3!$A$1:'Sheet3'!$K$222,MATCH("Blue",Sheet3!$A$1:$K$1,0),FALSE)&gt;0,VLOOKUP($J77,Sheet3!$A$1:'Sheet3'!$K$222,MATCH("Blue",Sheet3!$A$1:$K$1,0),FALSE)*3,IF(VLOOKUP($J77,Sheet3!$A$1:'Sheet3'!$K$222,MATCH("Purple",Sheet3!$A$1:$K$1,0),FALSE)&gt;0,VLOOKUP($J77,Sheet3!$A$1:'Sheet3'!$K$222,MATCH("Purple",Sheet3!$A$1:$K$1,0),FALSE)*4,IF(VLOOKUP($J77,Sheet3!$A$1:'Sheet3'!$K$222,MATCH("Green",Sheet3!$A$1:$K$1,0),FALSE)&gt;0,VLOOKUP($J77,Sheet3!$A$1:'Sheet3'!$K$222,MATCH("Green",Sheet3!$A$1:$K$1,0),FALSE)*2,IF(VLOOKUP($J77,Sheet3!$A$1:'Sheet3'!$K$222,MATCH("White",Sheet3!$A$1:$K$1,0),FALSE)&gt;0,VLOOKUP($J77,Sheet3!$A$1:'Sheet3'!$K$222,MATCH("White",Sheet3!$A$1:$K$1,0),FALSE),IF(VLOOKUP($J77,Sheet3!$A$1:'Sheet3'!$K$222,MATCH("Yellow",Sheet3!$A$1:$K$1,0),FALSE)&gt;0,VLOOKUP($J77,Sheet3!$A$1:'Sheet3'!$K$222,MATCH("Yellow",Sheet3!$A$1:$K$1,0),FALSE)*5,0))))),0)/VLOOKUP($J77,Sheet3!$A$1:'Sheet3'!$K$222,MATCH("Challenge",Sheet3!$A$1:'Sheet3'!$K$1,0),FALSE),IFERROR(IF(VLOOKUP($J77,Sheet3!$A$1:'Sheet3'!$K$222,MATCH("Blue",Sheet3!$A$1:$K$1,0),FALSE)&gt;0,VLOOKUP($J77,Sheet3!$A$1:'Sheet3'!$K$222,MATCH("Blue",Sheet3!$A$1:$K$1,0),FALSE)*3,IF(VLOOKUP($J77,Sheet3!$A$1:'Sheet3'!$K$222,MATCH("Purple",Sheet3!$A$1:$K$1,0),FALSE)&gt;0,VLOOKUP($J77,Sheet3!$A$1:'Sheet3'!$K$222,MATCH("Purple",Sheet3!$A$1:$K$1,0),FALSE)*4,IF(VLOOKUP($J77,Sheet3!$A$1:'Sheet3'!$K$222,MATCH("Green",Sheet3!$A$1:$K$1,0),FALSE)&gt;0,VLOOKUP($J77,Sheet3!$A$1:'Sheet3'!$K$222,MATCH("Green",Sheet3!$A$1:$K$1,0),FALSE)*2,IF(VLOOKUP($J77,Sheet3!$A$1:'Sheet3'!$K$222,MATCH("White",Sheet3!$A$1:$K$1,0),FALSE)&gt;0,VLOOKUP($J77,Sheet3!$A$1:'Sheet3'!$K$222,MATCH("White",Sheet3!$A$1:$K$1,0),FALSE),IF(VLOOKUP($J77,Sheet3!$A$1:'Sheet3'!$K$222,MATCH("Yellow",Sheet3!$A$1:$K$1,0),FALSE)&gt;0,VLOOKUP($J77,Sheet3!$A$1:'Sheet3'!$K$222,MATCH("Yellow",Sheet3!$A$1:$K$1,0),FALSE)*5,0))))),0)),0)+IFERROR(IF(VLOOKUP($K77,Sheet3!$A$1:'Sheet3'!$K$222,MATCH("Challenge",Sheet3!$A$1:'Sheet3'!$K$1,0),FALSE)&gt;=1,IFERROR(IF(VLOOKUP($K77,Sheet3!$A$1:'Sheet3'!$K$222,MATCH("Blue",Sheet3!$A$1:$K$1,0),FALSE)&gt;0,VLOOKUP($K77,Sheet3!$A$1:'Sheet3'!$K$222,MATCH("Blue",Sheet3!$A$1:$K$1,0),FALSE)*3,IF(VLOOKUP($K77,Sheet3!$A$1:'Sheet3'!$K$222,MATCH("Purple",Sheet3!$A$1:$K$1,0),FALSE)&gt;0,VLOOKUP($K77,Sheet3!$A$1:'Sheet3'!$K$222,MATCH("Purple",Sheet3!$A$1:$K$1,0),FALSE)*4,IF(VLOOKUP($K77,Sheet3!$A$1:'Sheet3'!$K$222,MATCH("Green",Sheet3!$A$1:$K$1,0),FALSE)&gt;0,VLOOKUP($K77,Sheet3!$A$1:'Sheet3'!$K$222,MATCH("Green",Sheet3!$A$1:$K$1,0),FALSE)*2,IF(VLOOKUP($K77,Sheet3!$A$1:'Sheet3'!$K$222,MATCH("White",Sheet3!$A$1:$K$1,0),FALSE)&gt;0,VLOOKUP($K77,Sheet3!$A$1:'Sheet3'!$K$222,MATCH("White",Sheet3!$A$1:$K$1,0),FALSE),IF(VLOOKUP($K77,Sheet3!$A$1:'Sheet3'!$K$222,MATCH("Yellow",Sheet3!$A$1:$K$1,0),FALSE)&gt;0,VLOOKUP($K77,Sheet3!$A$1:'Sheet3'!$K$222,MATCH("Yellow",Sheet3!$A$1:$K$1,0),FALSE)*5,0))))),0)/VLOOKUP($K77,Sheet3!$A$1:'Sheet3'!$K$222,MATCH("Challenge",Sheet3!$A$1:'Sheet3'!$K$1,0),FALSE),IFERROR(IF(VLOOKUP($K77,Sheet3!$A$1:'Sheet3'!$K$222,MATCH("Blue",Sheet3!$A$1:$K$1,0),FALSE)&gt;0,VLOOKUP($K77,Sheet3!$A$1:'Sheet3'!$K$222,MATCH("Blue",Sheet3!$A$1:$K$1,0),FALSE)*3,IF(VLOOKUP($K77,Sheet3!$A$1:'Sheet3'!$K$222,MATCH("Purple",Sheet3!$A$1:$K$1,0),FALSE)&gt;0,VLOOKUP($K77,Sheet3!$A$1:'Sheet3'!$K$222,MATCH("Purple",Sheet3!$A$1:$K$1,0),FALSE)*4,IF(VLOOKUP($K77,Sheet3!$A$1:'Sheet3'!$K$222,MATCH("Green",Sheet3!$A$1:$K$1,0),FALSE)&gt;0,VLOOKUP($K77,Sheet3!$A$1:'Sheet3'!$K$222,MATCH("Green",Sheet3!$A$1:$K$1,0),FALSE)*2,IF(VLOOKUP($K77,Sheet3!$A$1:'Sheet3'!$K$222,MATCH("White",Sheet3!$A$1:$K$1,0),FALSE)&gt;0,VLOOKUP($K77,Sheet3!$A$1:'Sheet3'!$K$222,MATCH("White",Sheet3!$A$1:$K$1,0),FALSE),IF(VLOOKUP($K77,Sheet3!$A$1:'Sheet3'!$K$222,MATCH("Yellow",Sheet3!$A$1:$K$1,0),FALSE)&gt;0,VLOOKUP($K77,Sheet3!$A$1:'Sheet3'!$K$222,MATCH("Yellow",Sheet3!$A$1:$K$1,0),FALSE)*5,0))))),0)),0)</f>
        <v>0</v>
      </c>
      <c r="AF77">
        <f>IFERROR(IF(VLOOKUP($L77,Sheet3!$A$1:'Sheet3'!$K$222,MATCH("Challenge",Sheet3!$A$1:'Sheet3'!$K$1,0),FALSE)&gt;=1,IFERROR(IF(VLOOKUP($L77,Sheet3!$A$1:'Sheet3'!$K$222,MATCH("Blue",Sheet3!$A$1:$K$1,0),FALSE)&gt;0,VLOOKUP($L77,Sheet3!$A$1:'Sheet3'!$K$222,MATCH("Blue",Sheet3!$A$1:$K$1,0),FALSE)*3,IF(VLOOKUP($L77,Sheet3!$A$1:'Sheet3'!$K$222,MATCH("Purple",Sheet3!$A$1:$K$1,0),FALSE)&gt;0,VLOOKUP($L77,Sheet3!$A$1:'Sheet3'!$K$222,MATCH("Purple",Sheet3!$A$1:$K$1,0),FALSE)*4,IF(VLOOKUP($L77,Sheet3!$A$1:'Sheet3'!$K$222,MATCH("Green",Sheet3!$A$1:$K$1,0),FALSE)&gt;0,VLOOKUP($L77,Sheet3!$A$1:'Sheet3'!$K$222,MATCH("Green",Sheet3!$A$1:$K$1,0),FALSE)*2,IF(VLOOKUP($L77,Sheet3!$A$1:'Sheet3'!$K$222,MATCH("White",Sheet3!$A$1:$K$1,0),FALSE)&gt;0,VLOOKUP($L77,Sheet3!$A$1:'Sheet3'!$K$222,MATCH("White",Sheet3!$A$1:$K$1,0),FALSE),IF(VLOOKUP($L77,Sheet3!$A$1:'Sheet3'!$K$222,MATCH("Yellow",Sheet3!$A$1:$K$1,0),FALSE)&gt;0,VLOOKUP($L77,Sheet3!$A$1:'Sheet3'!$K$222,MATCH("Yellow",Sheet3!$A$1:$K$1,0),FALSE)*5,0))))),0)/VLOOKUP($L77,Sheet3!$A$1:'Sheet3'!$K$222,MATCH("Challenge",Sheet3!$A$1:'Sheet3'!$K$1,0),FALSE),IFERROR(IF(VLOOKUP($L77,Sheet3!$A$1:'Sheet3'!$K$222,MATCH("Blue",Sheet3!$A$1:$K$1,0),FALSE)&gt;0,VLOOKUP($L77,Sheet3!$A$1:'Sheet3'!$K$222,MATCH("Blue",Sheet3!$A$1:$K$1,0),FALSE)*3,IF(VLOOKUP($L77,Sheet3!$A$1:'Sheet3'!$K$222,MATCH("Purple",Sheet3!$A$1:$K$1,0),FALSE)&gt;0,VLOOKUP($L77,Sheet3!$A$1:'Sheet3'!$K$222,MATCH("Purple",Sheet3!$A$1:$K$1,0),FALSE)*4,IF(VLOOKUP($L77,Sheet3!$A$1:'Sheet3'!$K$222,MATCH("Green",Sheet3!$A$1:$K$1,0),FALSE)&gt;0,VLOOKUP($L77,Sheet3!$A$1:'Sheet3'!$K$222,MATCH("Green",Sheet3!$A$1:$K$1,0),FALSE)*2,IF(VLOOKUP($L77,Sheet3!$A$1:'Sheet3'!$K$222,MATCH("White",Sheet3!$A$1:$K$1,0),FALSE)&gt;0,VLOOKUP($L77,Sheet3!$A$1:'Sheet3'!$K$222,MATCH("White",Sheet3!$A$1:$K$1,0),FALSE),IF(VLOOKUP($L77,Sheet3!$A$1:'Sheet3'!$K$222,MATCH("Yellow",Sheet3!$A$1:$K$1,0),FALSE)&gt;0,VLOOKUP($L77,Sheet3!$A$1:'Sheet3'!$K$222,MATCH("Yellow",Sheet3!$A$1:$K$1,0),FALSE)*5,0))))),0)),0)+IFERROR(IF(VLOOKUP($M77,Sheet3!$A$1:'Sheet3'!$K$222,MATCH("Challenge",Sheet3!$A$1:'Sheet3'!$K$1,0),FALSE)&gt;=1,IFERROR(IF(VLOOKUP($M77,Sheet3!$A$1:'Sheet3'!$K$222,MATCH("Blue",Sheet3!$A$1:$K$1,0),FALSE)&gt;0,VLOOKUP($M77,Sheet3!$A$1:'Sheet3'!$K$222,MATCH("Blue",Sheet3!$A$1:$K$1,0),FALSE)*3,IF(VLOOKUP($M77,Sheet3!$A$1:'Sheet3'!$K$222,MATCH("Purple",Sheet3!$A$1:$K$1,0),FALSE)&gt;0,VLOOKUP($M77,Sheet3!$A$1:'Sheet3'!$K$222,MATCH("Purple",Sheet3!$A$1:$K$1,0),FALSE)*4,IF(VLOOKUP($M77,Sheet3!$A$1:'Sheet3'!$K$222,MATCH("Green",Sheet3!$A$1:$K$1,0),FALSE)&gt;0,VLOOKUP($M77,Sheet3!$A$1:'Sheet3'!$K$222,MATCH("Green",Sheet3!$A$1:$K$1,0),FALSE)*2,IF(VLOOKUP($M77,Sheet3!$A$1:'Sheet3'!$K$222,MATCH("White",Sheet3!$A$1:$K$1,0),FALSE)&gt;0,VLOOKUP($M77,Sheet3!$A$1:'Sheet3'!$K$222,MATCH("White",Sheet3!$A$1:$K$1,0),FALSE),IF(VLOOKUP($M77,Sheet3!$A$1:'Sheet3'!$K$222,MATCH("Yellow",Sheet3!$A$1:$K$1,0),FALSE)&gt;0,VLOOKUP($M77,Sheet3!$A$1:'Sheet3'!$K$222,MATCH("Yellow",Sheet3!$A$1:$K$1,0),FALSE)*5,0))))),0)/VLOOKUP($M77,Sheet3!$A$1:'Sheet3'!$K$222,MATCH("Challenge",Sheet3!$A$1:'Sheet3'!$K$1,0),FALSE),IFERROR(IF(VLOOKUP($M77,Sheet3!$A$1:'Sheet3'!$K$222,MATCH("Blue",Sheet3!$A$1:$K$1,0),FALSE)&gt;0,VLOOKUP($M77,Sheet3!$A$1:'Sheet3'!$K$222,MATCH("Blue",Sheet3!$A$1:$K$1,0),FALSE)*3,IF(VLOOKUP($M77,Sheet3!$A$1:'Sheet3'!$K$222,MATCH("Purple",Sheet3!$A$1:$K$1,0),FALSE)&gt;0,VLOOKUP($M77,Sheet3!$A$1:'Sheet3'!$K$222,MATCH("Purple",Sheet3!$A$1:$K$1,0),FALSE)*4,IF(VLOOKUP($M77,Sheet3!$A$1:'Sheet3'!$K$222,MATCH("Green",Sheet3!$A$1:$K$1,0),FALSE)&gt;0,VLOOKUP($M77,Sheet3!$A$1:'Sheet3'!$K$222,MATCH("Green",Sheet3!$A$1:$K$1,0),FALSE)*2,IF(VLOOKUP($M77,Sheet3!$A$1:'Sheet3'!$K$222,MATCH("White",Sheet3!$A$1:$K$1,0),FALSE)&gt;0,VLOOKUP($M77,Sheet3!$A$1:'Sheet3'!$K$222,MATCH("White",Sheet3!$A$1:$K$1,0),FALSE),IF(VLOOKUP($M77,Sheet3!$A$1:'Sheet3'!$K$222,MATCH("Yellow",Sheet3!$A$1:$K$1,0),FALSE)&gt;0,VLOOKUP($M77,Sheet3!$A$1:'Sheet3'!$K$222,MATCH("Yellow",Sheet3!$A$1:$K$1,0),FALSE)*5,0))))),0)),0)</f>
        <v>0</v>
      </c>
      <c r="AG77">
        <f>IFERROR(IF(VLOOKUP($N77,Sheet3!$A$1:'Sheet3'!$K$222,MATCH("Challenge",Sheet3!$A$1:'Sheet3'!$K$1,0),FALSE)&gt;=1,IFERROR(IF(VLOOKUP($N77,Sheet3!$A$1:'Sheet3'!$K$222,MATCH("Blue",Sheet3!$A$1:$K$1,0),FALSE)&gt;0,VLOOKUP($N77,Sheet3!$A$1:'Sheet3'!$K$222,MATCH("Blue",Sheet3!$A$1:$K$1,0),FALSE)*3,IF(VLOOKUP($N77,Sheet3!$A$1:'Sheet3'!$K$222,MATCH("Purple",Sheet3!$A$1:$K$1,0),FALSE)&gt;0,VLOOKUP($N77,Sheet3!$A$1:'Sheet3'!$K$222,MATCH("Purple",Sheet3!$A$1:$K$1,0),FALSE)*4,IF(VLOOKUP($N77,Sheet3!$A$1:'Sheet3'!$K$222,MATCH("Green",Sheet3!$A$1:$K$1,0),FALSE)&gt;0,VLOOKUP($N77,Sheet3!$A$1:'Sheet3'!$K$222,MATCH("Green",Sheet3!$A$1:$K$1,0),FALSE)*2,IF(VLOOKUP($N77,Sheet3!$A$1:'Sheet3'!$K$222,MATCH("White",Sheet3!$A$1:$K$1,0),FALSE)&gt;0,VLOOKUP($N77,Sheet3!$A$1:'Sheet3'!$K$222,MATCH("White",Sheet3!$A$1:$K$1,0),FALSE),IF(VLOOKUP($N77,Sheet3!$A$1:'Sheet3'!$K$222,MATCH("Yellow",Sheet3!$A$1:$K$1,0),FALSE)&gt;0,VLOOKUP($N77,Sheet3!$A$1:'Sheet3'!$K$222,MATCH("Yellow",Sheet3!$A$1:$K$1,0),FALSE)*5,0))))),0)/VLOOKUP($N77,Sheet3!$A$1:'Sheet3'!$K$222,MATCH("Challenge",Sheet3!$A$1:'Sheet3'!$K$1,0),FALSE),IFERROR(IF(VLOOKUP($N77,Sheet3!$A$1:'Sheet3'!$K$222,MATCH("Blue",Sheet3!$A$1:$K$1,0),FALSE)&gt;0,VLOOKUP($N77,Sheet3!$A$1:'Sheet3'!$K$222,MATCH("Blue",Sheet3!$A$1:$K$1,0),FALSE)*3,IF(VLOOKUP($N77,Sheet3!$A$1:'Sheet3'!$K$222,MATCH("Purple",Sheet3!$A$1:$K$1,0),FALSE)&gt;0,VLOOKUP($N77,Sheet3!$A$1:'Sheet3'!$K$222,MATCH("Purple",Sheet3!$A$1:$K$1,0),FALSE)*4,IF(VLOOKUP($N77,Sheet3!$A$1:'Sheet3'!$K$222,MATCH("Green",Sheet3!$A$1:$K$1,0),FALSE)&gt;0,VLOOKUP($N77,Sheet3!$A$1:'Sheet3'!$K$222,MATCH("Green",Sheet3!$A$1:$K$1,0),FALSE)*2,IF(VLOOKUP($N77,Sheet3!$A$1:'Sheet3'!$K$222,MATCH("White",Sheet3!$A$1:$K$1,0),FALSE)&gt;0,VLOOKUP($N77,Sheet3!$A$1:'Sheet3'!$K$222,MATCH("White",Sheet3!$A$1:$K$1,0),FALSE),IF(VLOOKUP($N77,Sheet3!$A$1:'Sheet3'!$K$222,MATCH("Yellow",Sheet3!$A$1:$K$1,0),FALSE)&gt;0,VLOOKUP($N77,Sheet3!$A$1:'Sheet3'!$K$222,MATCH("Yellow",Sheet3!$A$1:$K$1,0),FALSE)*5,0))))),0)),0)+IFERROR(IF(VLOOKUP($O77,Sheet3!$A$1:'Sheet3'!$K$222,MATCH("Challenge",Sheet3!$A$1:'Sheet3'!$K$1,0),FALSE)&gt;=1,IFERROR(IF(VLOOKUP($O77,Sheet3!$A$1:'Sheet3'!$K$222,MATCH("Blue",Sheet3!$A$1:$K$1,0),FALSE)&gt;0,VLOOKUP($O77,Sheet3!$A$1:'Sheet3'!$K$222,MATCH("Blue",Sheet3!$A$1:$K$1,0),FALSE)*3,IF(VLOOKUP($O77,Sheet3!$A$1:'Sheet3'!$K$222,MATCH("Purple",Sheet3!$A$1:$K$1,0),FALSE)&gt;0,VLOOKUP($O77,Sheet3!$A$1:'Sheet3'!$K$222,MATCH("Purple",Sheet3!$A$1:$K$1,0),FALSE)*4,IF(VLOOKUP($O77,Sheet3!$A$1:'Sheet3'!$K$222,MATCH("Green",Sheet3!$A$1:$K$1,0),FALSE)&gt;0,VLOOKUP($O77,Sheet3!$A$1:'Sheet3'!$K$222,MATCH("Green",Sheet3!$A$1:$K$1,0),FALSE)*2,IF(VLOOKUP($O77,Sheet3!$A$1:'Sheet3'!$K$222,MATCH("White",Sheet3!$A$1:$K$1,0),FALSE)&gt;0,VLOOKUP($O77,Sheet3!$A$1:'Sheet3'!$K$222,MATCH("White",Sheet3!$A$1:$K$1,0),FALSE),IF(VLOOKUP($O77,Sheet3!$A$1:'Sheet3'!$K$222,MATCH("Yellow",Sheet3!$A$1:$K$1,0),FALSE)&gt;0,VLOOKUP($O77,Sheet3!$A$1:'Sheet3'!$K$222,MATCH("Yellow",Sheet3!$A$1:$K$1,0),FALSE)*5,0))))),0)/VLOOKUP($O77,Sheet3!$A$1:'Sheet3'!$K$222,MATCH("Challenge",Sheet3!$A$1:'Sheet3'!$K$1,0),FALSE),IFERROR(IF(VLOOKUP($O77,Sheet3!$A$1:'Sheet3'!$K$222,MATCH("Blue",Sheet3!$A$1:$K$1,0),FALSE)&gt;0,VLOOKUP($O77,Sheet3!$A$1:'Sheet3'!$K$222,MATCH("Blue",Sheet3!$A$1:$K$1,0),FALSE)*3,IF(VLOOKUP($O77,Sheet3!$A$1:'Sheet3'!$K$222,MATCH("Purple",Sheet3!$A$1:$K$1,0),FALSE)&gt;0,VLOOKUP($O77,Sheet3!$A$1:'Sheet3'!$K$222,MATCH("Purple",Sheet3!$A$1:$K$1,0),FALSE)*4,IF(VLOOKUP($O77,Sheet3!$A$1:'Sheet3'!$K$222,MATCH("Green",Sheet3!$A$1:$K$1,0),FALSE)&gt;0,VLOOKUP($O77,Sheet3!$A$1:'Sheet3'!$K$222,MATCH("Green",Sheet3!$A$1:$K$1,0),FALSE)*2,IF(VLOOKUP($O77,Sheet3!$A$1:'Sheet3'!$K$222,MATCH("White",Sheet3!$A$1:$K$1,0),FALSE)&gt;0,VLOOKUP($O77,Sheet3!$A$1:'Sheet3'!$K$222,MATCH("White",Sheet3!$A$1:$K$1,0),FALSE),IF(VLOOKUP($O77,Sheet3!$A$1:'Sheet3'!$K$222,MATCH("Yellow",Sheet3!$A$1:$K$1,0),FALSE)&gt;0,VLOOKUP($O77,Sheet3!$A$1:'Sheet3'!$K$222,MATCH("Yellow",Sheet3!$A$1:$K$1,0),FALSE)*5,0))))),0)),0)</f>
        <v>0</v>
      </c>
      <c r="AH77">
        <f>VLOOKUP($D77,Sheet3!$A$1:'Sheet3'!$K$222,4,FALSE)</f>
        <v>0</v>
      </c>
      <c r="AI77">
        <f>VLOOKUP($D77,Sheet3!$A$1:'Sheet3'!$K$222,5,FALSE)</f>
        <v>0</v>
      </c>
    </row>
    <row r="78" spans="1:35" x14ac:dyDescent="0.25">
      <c r="A78" t="s">
        <v>30</v>
      </c>
      <c r="B78">
        <f>INDEX('Ingredients(Full)'!$A$1:$AA$180,MATCH(Score!$A78,'Ingredients(Full)'!$A$1:$A$180,0),MATCH(Score!B$1,'Ingredients(Full)'!$A$1:$AA$1,0))</f>
        <v>5</v>
      </c>
      <c r="C78">
        <f t="shared" si="2"/>
        <v>247</v>
      </c>
      <c r="D78" t="str">
        <f>IF(D$1&lt;=$B78,INDEX('Ingredients(Full)'!$A$1:$AA$180,MATCH(Score!$A78,'Ingredients(Full)'!$A$1:$A$180,0),MATCH(Score!D$1,'Ingredients(Full)'!$A$1:$AA$1,0)),"")</f>
        <v>Mk 4 Carbanti Sensor Array Prototype Salvage</v>
      </c>
      <c r="E78" t="str">
        <f>IF(E$1&lt;=$B78,INDEX('Ingredients(Full)'!$A$1:$AA$140,MATCH(Score!$A78,'Ingredients(Full)'!$A$1:$A$140,0),MATCH(Score!E$1,'Ingredients(Full)'!$A$1:$AA$1,0)),"")</f>
        <v>Mk 4 Arakyd Droid Caller Salvage</v>
      </c>
      <c r="F78" t="str">
        <f>IF(F$1&lt;=$B78,INDEX('Ingredients(Full)'!$A$1:$AA$140,MATCH(Score!$A78,'Ingredients(Full)'!$A$1:$A$140,0),MATCH(Score!F$1,'Ingredients(Full)'!$A$1:$AA$1,0)),"")</f>
        <v>Mk 5 BAW Armor Mod Salvage</v>
      </c>
      <c r="G78" t="str">
        <f>IF(G$1&lt;=$B78,INDEX('Ingredients(Full)'!$A$1:$AA$140,MATCH(Score!$A78,'Ingredients(Full)'!$A$1:$A$140,0),MATCH(Score!G$1,'Ingredients(Full)'!$A$1:$AA$1,0)),"")</f>
        <v>Mk 4 Nubian Security Scanner Prototype Salvage</v>
      </c>
      <c r="H78" t="str">
        <f>IF(H$1&lt;=$B78,INDEX('Ingredients(Full)'!$A$1:$AA$140,MATCH(Score!$A78,'Ingredients(Full)'!$A$1:$A$140,0),MATCH(Score!H$1,'Ingredients(Full)'!$A$1:$AA$1,0)),"")</f>
        <v>Mk 2 BlasTech Weapon Mod</v>
      </c>
      <c r="I78" t="str">
        <f>IF(I$1&lt;=$B78,INDEX('Ingredients(Full)'!$A$1:$AA$140,MATCH(Score!$A78,'Ingredients(Full)'!$A$1:$A$140,0),MATCH(Score!I$1,'Ingredients(Full)'!$A$1:$AA$1,0)),"")</f>
        <v/>
      </c>
      <c r="J78" t="str">
        <f>IF(J$1&lt;=$B78,INDEX('Ingredients(Full)'!$A$1:$AA$140,MATCH(Score!$A78,'Ingredients(Full)'!$A$1:$A$140,0),MATCH(Score!J$1,'Ingredients(Full)'!$A$1:$AA$1,0)),"")</f>
        <v/>
      </c>
      <c r="K78" t="str">
        <f>IF(K$1&lt;=$B78,INDEX('Ingredients(Full)'!$A$1:$AA$140,MATCH(Score!$A78,'Ingredients(Full)'!$A$1:$A$140,0),MATCH(Score!K$1,'Ingredients(Full)'!$A$1:$AA$1,0)),"")</f>
        <v/>
      </c>
      <c r="L78" t="str">
        <f>IF(L$1&lt;=$B78,INDEX('Ingredients(Full)'!$A$1:$AA$140,MATCH(Score!$A78,'Ingredients(Full)'!$A$1:$A$140,0),MATCH(Score!L$1,'Ingredients(Full)'!$A$1:$AA$1,0)),"")</f>
        <v/>
      </c>
      <c r="M78" t="str">
        <f>IF(M$1&lt;=$B78,INDEX('Ingredients(Full)'!$A$1:$AA$140,MATCH(Score!$A78,'Ingredients(Full)'!$A$1:$A$140,0),MATCH(Score!M$1,'Ingredients(Full)'!$A$1:$AA$1,0)),"")</f>
        <v/>
      </c>
      <c r="N78" t="str">
        <f>IF(N$1&lt;=$B78,INDEX('Ingredients(Full)'!$A$1:$AA$140,MATCH(Score!$A78,'Ingredients(Full)'!$A$1:$A$140,0),MATCH(Score!N$1,'Ingredients(Full)'!$A$1:$AA$1,0)),"")</f>
        <v/>
      </c>
      <c r="O78" t="str">
        <f>IF(O$1&lt;=$B78,INDEX('Ingredients(Full)'!$A$1:$AA$140,MATCH(Score!$A78,'Ingredients(Full)'!$A$1:$A$140,0),MATCH(Score!O$1,'Ingredients(Full)'!$A$1:$AA$1,0)),"")</f>
        <v/>
      </c>
      <c r="P78">
        <f>IF(VALUE(RIGHT(P$1,LEN(P$1)-1))&lt;=$B78,INDEX('Ingredients(Full)'!$A$1:$AA$140,MATCH(Score!$A78,'Ingredients(Full)'!$A$1:$A$140,0),MATCH(Score!P$1,'Ingredients(Full)'!$A$1:$AA$1,0)),"")</f>
        <v>50</v>
      </c>
      <c r="Q78">
        <f>IF(VALUE(RIGHT(Q$1,LEN(Q$1)-1))&lt;=$B78,INDEX('Ingredients(Full)'!$A$1:$AA$140,MATCH(Score!$A78,'Ingredients(Full)'!$A$1:$A$140,0),MATCH(Score!Q$1,'Ingredients(Full)'!$A$1:$AA$1,0)),"")</f>
        <v>20</v>
      </c>
      <c r="R78">
        <f>IF(VALUE(RIGHT(R$1,LEN(R$1)-1))&lt;=$B78,INDEX('Ingredients(Full)'!$A$1:$AA$140,MATCH(Score!$A78,'Ingredients(Full)'!$A$1:$A$140,0),MATCH(Score!R$1,'Ingredients(Full)'!$A$1:$AA$1,0)),"")</f>
        <v>5</v>
      </c>
      <c r="S78">
        <f>IF(VALUE(RIGHT(S$1,LEN(S$1)-1))&lt;=$B78,INDEX('Ingredients(Full)'!$A$1:$AA$140,MATCH(Score!$A78,'Ingredients(Full)'!$A$1:$A$140,0),MATCH(Score!S$1,'Ingredients(Full)'!$A$1:$AA$1,0)),"")</f>
        <v>5</v>
      </c>
      <c r="T78">
        <f>IF(VALUE(RIGHT(T$1,LEN(T$1)-1))&lt;=$B78,INDEX('Ingredients(Full)'!$A$1:$AA$140,MATCH(Score!$A78,'Ingredients(Full)'!$A$1:$A$140,0),MATCH(Score!T$1,'Ingredients(Full)'!$A$1:$AA$1,0)),"")</f>
        <v>5</v>
      </c>
      <c r="U78" t="str">
        <f>IF(VALUE(RIGHT(U$1,LEN(U$1)-1))&lt;=$B78,INDEX('Ingredients(Full)'!$A$1:$AA$140,MATCH(Score!$A78,'Ingredients(Full)'!$A$1:$A$140,0),MATCH(Score!U$1,'Ingredients(Full)'!$A$1:$AA$1,0)),"")</f>
        <v/>
      </c>
      <c r="V78" t="str">
        <f>IF(VALUE(RIGHT(V$1,LEN(V$1)-1))&lt;=$B78,INDEX('Ingredients(Full)'!$A$1:$AA$140,MATCH(Score!$A78,'Ingredients(Full)'!$A$1:$A$140,0),MATCH(Score!V$1,'Ingredients(Full)'!$A$1:$AA$1,0)),"")</f>
        <v/>
      </c>
      <c r="W78" t="str">
        <f>IF(VALUE(RIGHT(W$1,LEN(W$1)-1))&lt;=$B78,INDEX('Ingredients(Full)'!$A$1:$AA$140,MATCH(Score!$A78,'Ingredients(Full)'!$A$1:$A$140,0),MATCH(Score!W$1,'Ingredients(Full)'!$A$1:$AA$1,0)),"")</f>
        <v/>
      </c>
      <c r="X78" t="str">
        <f>IF(VALUE(RIGHT(X$1,LEN(X$1)-1))&lt;=$B78,INDEX('Ingredients(Full)'!$A$1:$AA$140,MATCH(Score!$A78,'Ingredients(Full)'!$A$1:$A$140,0),MATCH(Score!X$1,'Ingredients(Full)'!$A$1:$AA$1,0)),"")</f>
        <v/>
      </c>
      <c r="Y78" t="str">
        <f>IF(VALUE(RIGHT(Y$1,LEN(Y$1)-1))&lt;=$B78,INDEX('Ingredients(Full)'!$A$1:$AA$140,MATCH(Score!$A78,'Ingredients(Full)'!$A$1:$A$140,0),MATCH(Score!Y$1,'Ingredients(Full)'!$A$1:$AA$1,0)),"")</f>
        <v/>
      </c>
      <c r="Z78" t="str">
        <f>IF(VALUE(RIGHT(Z$1,LEN(Z$1)-1))&lt;=$B78,INDEX('Ingredients(Full)'!$A$1:$AA$140,MATCH(Score!$A78,'Ingredients(Full)'!$A$1:$A$140,0),MATCH(Score!Z$1,'Ingredients(Full)'!$A$1:$AA$1,0)),"")</f>
        <v/>
      </c>
      <c r="AA78" t="str">
        <f>IF(VALUE(RIGHT(AA$1,LEN(AA$1)-1))&lt;=$B78,INDEX('Ingredients(Full)'!$A$1:$AA$140,MATCH(Score!$A78,'Ingredients(Full)'!$A$1:$A$140,0),MATCH(Score!AA$1,'Ingredients(Full)'!$A$1:$AA$1,0)),"")</f>
        <v/>
      </c>
      <c r="AB78">
        <f>IFERROR(IF(VLOOKUP($D78,Sheet3!$A$1:'Sheet3'!$K$222,MATCH("Challenge",Sheet3!$A$1:'Sheet3'!$K$1,0),FALSE)&gt;=1,IFERROR(IF(VLOOKUP($D78,Sheet3!$A$1:'Sheet3'!$K$222,MATCH("Blue",Sheet3!$A$1:$K$1,0),FALSE)&gt;0,VLOOKUP($D78,Sheet3!$A$1:'Sheet3'!$K$222,MATCH("Blue",Sheet3!$A$1:$K$1,0),FALSE)*3,IF(VLOOKUP($D78,Sheet3!$A$1:'Sheet3'!$K$222,MATCH("Purple",Sheet3!$A$1:$K$1,0),FALSE)&gt;0,VLOOKUP($D78,Sheet3!$A$1:'Sheet3'!$K$222,MATCH("Purple",Sheet3!$A$1:$K$1,0),FALSE)*4,IF(VLOOKUP($D78,Sheet3!$A$1:'Sheet3'!$K$222,MATCH("Green",Sheet3!$A$1:$K$1,0),FALSE)&gt;0,VLOOKUP($D78,Sheet3!$A$1:'Sheet3'!$K$222,MATCH("Green",Sheet3!$A$1:$K$1,0),FALSE)*2,IF(VLOOKUP($D78,Sheet3!$A$1:'Sheet3'!$K$222,MATCH("White",Sheet3!$A$1:$K$1,0),FALSE)&gt;0,VLOOKUP($D78,Sheet3!$A$1:'Sheet3'!$K$222,MATCH("White",Sheet3!$A$1:$K$1,0),FALSE),IF(VLOOKUP($D78,Sheet3!$A$1:'Sheet3'!$K$222,MATCH("Yellow",Sheet3!$A$1:$K$1,0),FALSE)&gt;0,VLOOKUP($D78,Sheet3!$A$1:'Sheet3'!$K$222,MATCH("Yellow",Sheet3!$A$1:$K$1,0),FALSE)*2.5,0))))),0)/VLOOKUP($D78,Sheet3!$A$1:'Sheet3'!$K$222,MATCH("Challenge",Sheet3!$A$1:'Sheet3'!$K$1,0),FALSE),IFERROR(IF(VLOOKUP($D78,Sheet3!$A$1:'Sheet3'!$K$222,MATCH("Blue",Sheet3!$A$1:$K$1,0),FALSE)&gt;0,VLOOKUP($D78,Sheet3!$A$1:'Sheet3'!$K$222,MATCH("Blue",Sheet3!$A$1:$K$1,0),FALSE)*3,IF(VLOOKUP($D78,Sheet3!$A$1:'Sheet3'!$K$222,MATCH("Purple",Sheet3!$A$1:$K$1,0),FALSE)&gt;0,VLOOKUP($D78,Sheet3!$A$1:'Sheet3'!$K$222,MATCH("Purple",Sheet3!$A$1:$K$1,0),FALSE)*4,IF(VLOOKUP($D78,Sheet3!$A$1:'Sheet3'!$K$222,MATCH("Green",Sheet3!$A$1:$K$1,0),FALSE)&gt;0,VLOOKUP($D78,Sheet3!$A$1:'Sheet3'!$K$222,MATCH("Green",Sheet3!$A$1:$K$1,0),FALSE)*2,IF(VLOOKUP($D78,Sheet3!$A$1:'Sheet3'!$K$222,MATCH("White",Sheet3!$A$1:$K$1,0),FALSE)&gt;0,VLOOKUP($D78,Sheet3!$A$1:'Sheet3'!$K$222,MATCH("White",Sheet3!$A$1:$K$1,0),FALSE),IF(VLOOKUP($D78,Sheet3!$A$1:'Sheet3'!$K$222,MATCH("Yellow",Sheet3!$A$1:$K$1,0),FALSE)&gt;0,VLOOKUP($D78,Sheet3!$A$1:'Sheet3'!$K$222,MATCH("Yellow",Sheet3!$A$1:$K$1,0),FALSE)*2.5,0))))),0)),0)+IFERROR(IF(VLOOKUP($E78,Sheet3!$A$1:'Sheet3'!$K$222,MATCH("Challenge",Sheet3!$A$1:'Sheet3'!$K$1,0),FALSE)&gt;=1,IFERROR(IF(VLOOKUP($E78,Sheet3!$A$1:'Sheet3'!$K$222,MATCH("Blue",Sheet3!$A$1:$K$1,0),FALSE)&gt;0,VLOOKUP($E78,Sheet3!$A$1:'Sheet3'!$K$222,MATCH("Blue",Sheet3!$A$1:$K$1,0),FALSE)*3,IF(VLOOKUP($E78,Sheet3!$A$1:'Sheet3'!$K$222,MATCH("Purple",Sheet3!$A$1:$K$1,0),FALSE)&gt;0,VLOOKUP($E78,Sheet3!$A$1:'Sheet3'!$K$222,MATCH("Purple",Sheet3!$A$1:$K$1,0),FALSE)*4,IF(VLOOKUP($E78,Sheet3!$A$1:'Sheet3'!$K$222,MATCH("Green",Sheet3!$A$1:$K$1,0),FALSE)&gt;0,VLOOKUP($E78,Sheet3!$A$1:'Sheet3'!$K$222,MATCH("Green",Sheet3!$A$1:$K$1,0),FALSE)*2,IF(VLOOKUP($E78,Sheet3!$A$1:'Sheet3'!$K$222,MATCH("White",Sheet3!$A$1:$K$1,0),FALSE)&gt;0,VLOOKUP($E78,Sheet3!$A$1:'Sheet3'!$K$222,MATCH("White",Sheet3!$A$1:$K$1,0),FALSE),IF(VLOOKUP($E78,Sheet3!$A$1:'Sheet3'!$K$222,MATCH("Yellow",Sheet3!$A$1:$K$1,0),FALSE)&gt;0,VLOOKUP($E78,Sheet3!$A$1:'Sheet3'!$K$222,MATCH("Yellow",Sheet3!$A$1:$K$1,0),FALSE)*2.5,0))))),0)/VLOOKUP($E78,Sheet3!$A$1:'Sheet3'!$K$222,MATCH("Challenge",Sheet3!$A$1:'Sheet3'!$K$1,0),FALSE),IFERROR(IF(VLOOKUP($E78,Sheet3!$A$1:'Sheet3'!$K$222,MATCH("Blue",Sheet3!$A$1:$K$1,0),FALSE)&gt;0,VLOOKUP($E78,Sheet3!$A$1:'Sheet3'!$K$222,MATCH("Blue",Sheet3!$A$1:$K$1,0),FALSE)*3,IF(VLOOKUP($E78,Sheet3!$A$1:'Sheet3'!$K$222,MATCH("Purple",Sheet3!$A$1:$K$1,0),FALSE)&gt;0,VLOOKUP($E78,Sheet3!$A$1:'Sheet3'!$K$222,MATCH("Purple",Sheet3!$A$1:$K$1,0),FALSE)*4,IF(VLOOKUP($E78,Sheet3!$A$1:'Sheet3'!$K$222,MATCH("Green",Sheet3!$A$1:$K$1,0),FALSE)&gt;0,VLOOKUP($E78,Sheet3!$A$1:'Sheet3'!$K$222,MATCH("Green",Sheet3!$A$1:$K$1,0),FALSE)*2,IF(VLOOKUP($E78,Sheet3!$A$1:'Sheet3'!$K$222,MATCH("White",Sheet3!$A$1:$K$1,0),FALSE)&gt;0,VLOOKUP($E78,Sheet3!$A$1:'Sheet3'!$K$222,MATCH("White",Sheet3!$A$1:$K$1,0),FALSE),IF(VLOOKUP($E78,Sheet3!$A$1:'Sheet3'!$K$222,MATCH("Yellow",Sheet3!$A$1:$K$1,0),FALSE)&gt;0,VLOOKUP($E78,Sheet3!$A$1:'Sheet3'!$K$222,MATCH("Yellow",Sheet3!$A$1:$K$1,0),FALSE)*2.5,0))))),0)),0)</f>
        <v>216</v>
      </c>
      <c r="AC78">
        <f>IFERROR(IF(VLOOKUP($F78,Sheet3!$A$1:'Sheet3'!$K$222,MATCH("Challenge",Sheet3!$A$1:'Sheet3'!$K$1,0),FALSE)&gt;=1,IFERROR(IF(VLOOKUP($F78,Sheet3!$A$1:'Sheet3'!$K$222,MATCH("Blue",Sheet3!$A$1:$K$1,0),FALSE)&gt;0,VLOOKUP($F78,Sheet3!$A$1:'Sheet3'!$K$222,MATCH("Blue",Sheet3!$A$1:$K$1,0),FALSE)*3,IF(VLOOKUP($F78,Sheet3!$A$1:'Sheet3'!$K$222,MATCH("Purple",Sheet3!$A$1:$K$1,0),FALSE)&gt;0,VLOOKUP($F78,Sheet3!$A$1:'Sheet3'!$K$222,MATCH("Purple",Sheet3!$A$1:$K$1,0),FALSE)*4,IF(VLOOKUP($F78,Sheet3!$A$1:'Sheet3'!$K$222,MATCH("Green",Sheet3!$A$1:$K$1,0),FALSE)&gt;0,VLOOKUP($F78,Sheet3!$A$1:'Sheet3'!$K$222,MATCH("Green",Sheet3!$A$1:$K$1,0),FALSE)*2,IF(VLOOKUP($F78,Sheet3!$A$1:'Sheet3'!$K$222,MATCH("White",Sheet3!$A$1:$K$1,0),FALSE)&gt;0,VLOOKUP($F78,Sheet3!$A$1:'Sheet3'!$K$222,MATCH("White",Sheet3!$A$1:$K$1,0),FALSE),IF(VLOOKUP($F78,Sheet3!$A$1:'Sheet3'!$K$222,MATCH("Yellow",Sheet3!$A$1:$K$1,0),FALSE)&gt;0,VLOOKUP($F78,Sheet3!$A$1:'Sheet3'!$K$222,MATCH("Yellow",Sheet3!$A$1:$K$1,0),FALSE)*5,0))))),0)/VLOOKUP($F78,Sheet3!$A$1:'Sheet3'!$K$222,MATCH("Challenge",Sheet3!$A$1:'Sheet3'!$K$1,0),FALSE),IFERROR(IF(VLOOKUP($F78,Sheet3!$A$1:'Sheet3'!$K$222,MATCH("Blue",Sheet3!$A$1:$K$1,0),FALSE)&gt;0,VLOOKUP($F78,Sheet3!$A$1:'Sheet3'!$K$222,MATCH("Blue",Sheet3!$A$1:$K$1,0),FALSE)*3,IF(VLOOKUP($F78,Sheet3!$A$1:'Sheet3'!$K$222,MATCH("Purple",Sheet3!$A$1:$K$1,0),FALSE)&gt;0,VLOOKUP($F78,Sheet3!$A$1:'Sheet3'!$K$222,MATCH("Purple",Sheet3!$A$1:$K$1,0),FALSE)*4,IF(VLOOKUP($F78,Sheet3!$A$1:'Sheet3'!$K$222,MATCH("Green",Sheet3!$A$1:$K$1,0),FALSE)&gt;0,VLOOKUP($F78,Sheet3!$A$1:'Sheet3'!$K$222,MATCH("Green",Sheet3!$A$1:$K$1,0),FALSE)*2,IF(VLOOKUP($F78,Sheet3!$A$1:'Sheet3'!$K$222,MATCH("White",Sheet3!$A$1:$K$1,0),FALSE)&gt;0,VLOOKUP($F78,Sheet3!$A$1:'Sheet3'!$K$222,MATCH("White",Sheet3!$A$1:$K$1,0),FALSE),IF(VLOOKUP($F78,Sheet3!$A$1:'Sheet3'!$K$222,MATCH("Yellow",Sheet3!$A$1:$K$1,0),FALSE)&gt;0,VLOOKUP($F78,Sheet3!$A$1:'Sheet3'!$K$222,MATCH("Yellow",Sheet3!$A$1:$K$1,0),FALSE)*5,0))))),0)),0)+IFERROR(IF(VLOOKUP($G78,Sheet3!$A$1:'Sheet3'!$K$222,MATCH("Challenge",Sheet3!$A$1:'Sheet3'!$K$1,0),FALSE)&gt;=1,IFERROR(IF(VLOOKUP($G78,Sheet3!$A$1:'Sheet3'!$K$222,MATCH("Blue",Sheet3!$A$1:$K$1,0),FALSE)&gt;0,VLOOKUP($G78,Sheet3!$A$1:'Sheet3'!$K$222,MATCH("Blue",Sheet3!$A$1:$K$1,0),FALSE)*3,IF(VLOOKUP($G78,Sheet3!$A$1:'Sheet3'!$K$222,MATCH("Purple",Sheet3!$A$1:$K$1,0),FALSE)&gt;0,VLOOKUP($G78,Sheet3!$A$1:'Sheet3'!$K$222,MATCH("Purple",Sheet3!$A$1:$K$1,0),FALSE)*4,IF(VLOOKUP($G78,Sheet3!$A$1:'Sheet3'!$K$222,MATCH("Green",Sheet3!$A$1:$K$1,0),FALSE)&gt;0,VLOOKUP($G78,Sheet3!$A$1:'Sheet3'!$K$222,MATCH("Green",Sheet3!$A$1:$K$1,0),FALSE)*2,IF(VLOOKUP($G78,Sheet3!$A$1:'Sheet3'!$K$222,MATCH("White",Sheet3!$A$1:$K$1,0),FALSE)&gt;0,VLOOKUP($G78,Sheet3!$A$1:'Sheet3'!$K$222,MATCH("White",Sheet3!$A$1:$K$1,0),FALSE),IF(VLOOKUP($G78,Sheet3!$A$1:'Sheet3'!$K$222,MATCH("Yellow",Sheet3!$A$1:$K$1,0),FALSE)&gt;0,VLOOKUP($G78,Sheet3!$A$1:'Sheet3'!$K$222,MATCH("Yellow",Sheet3!$A$1:$K$1,0),FALSE)*5,0))))),0)/VLOOKUP($G78,Sheet3!$A$1:'Sheet3'!$K$222,MATCH("Challenge",Sheet3!$A$1:'Sheet3'!$K$1,0),FALSE),IFERROR(IF(VLOOKUP($G78,Sheet3!$A$1:'Sheet3'!$K$222,MATCH("Blue",Sheet3!$A$1:$K$1,0),FALSE)&gt;0,VLOOKUP($G78,Sheet3!$A$1:'Sheet3'!$K$222,MATCH("Blue",Sheet3!$A$1:$K$1,0),FALSE)*3,IF(VLOOKUP($G78,Sheet3!$A$1:'Sheet3'!$K$222,MATCH("Purple",Sheet3!$A$1:$K$1,0),FALSE)&gt;0,VLOOKUP($G78,Sheet3!$A$1:'Sheet3'!$K$222,MATCH("Purple",Sheet3!$A$1:$K$1,0),FALSE)*4,IF(VLOOKUP($G78,Sheet3!$A$1:'Sheet3'!$K$222,MATCH("Green",Sheet3!$A$1:$K$1,0),FALSE)&gt;0,VLOOKUP($G78,Sheet3!$A$1:'Sheet3'!$K$222,MATCH("Green",Sheet3!$A$1:$K$1,0),FALSE)*2,IF(VLOOKUP($G78,Sheet3!$A$1:'Sheet3'!$K$222,MATCH("White",Sheet3!$A$1:$K$1,0),FALSE)&gt;0,VLOOKUP($G78,Sheet3!$A$1:'Sheet3'!$K$222,MATCH("White",Sheet3!$A$1:$K$1,0),FALSE),IF(VLOOKUP($G78,Sheet3!$A$1:'Sheet3'!$K$222,MATCH("Yellow",Sheet3!$A$1:$K$1,0),FALSE)&gt;0,VLOOKUP($G78,Sheet3!$A$1:'Sheet3'!$K$222,MATCH("Yellow",Sheet3!$A$1:$K$1,0),FALSE)*5,0))))),0)),0)</f>
        <v>30</v>
      </c>
      <c r="AD78">
        <f>IFERROR(IF(VLOOKUP($H78,Sheet3!$A$1:'Sheet3'!$K$222,MATCH("Challenge",Sheet3!$A$1:'Sheet3'!$K$1,0),FALSE)&gt;=1,IFERROR(IF(VLOOKUP($H78,Sheet3!$A$1:'Sheet3'!$K$222,MATCH("Blue",Sheet3!$A$1:$K$1,0),FALSE)&gt;0,VLOOKUP($H78,Sheet3!$A$1:'Sheet3'!$K$222,MATCH("Blue",Sheet3!$A$1:$K$1,0),FALSE)*3,IF(VLOOKUP($H78,Sheet3!$A$1:'Sheet3'!$K$222,MATCH("Purple",Sheet3!$A$1:$K$1,0),FALSE)&gt;0,VLOOKUP($H78,Sheet3!$A$1:'Sheet3'!$K$222,MATCH("Purple",Sheet3!$A$1:$K$1,0),FALSE)*4,IF(VLOOKUP($H78,Sheet3!$A$1:'Sheet3'!$K$222,MATCH("Green",Sheet3!$A$1:$K$1,0),FALSE)&gt;0,VLOOKUP($H78,Sheet3!$A$1:'Sheet3'!$K$222,MATCH("Green",Sheet3!$A$1:$K$1,0),FALSE)*2,IF(VLOOKUP($H78,Sheet3!$A$1:'Sheet3'!$K$222,MATCH("White",Sheet3!$A$1:$K$1,0),FALSE)&gt;0,VLOOKUP($H78,Sheet3!$A$1:'Sheet3'!$K$222,MATCH("White",Sheet3!$A$1:$K$1,0),FALSE),IF(VLOOKUP($H78,Sheet3!$A$1:'Sheet3'!$K$222,MATCH("Yellow",Sheet3!$A$1:$K$1,0),FALSE)&gt;0,VLOOKUP($H78,Sheet3!$A$1:'Sheet3'!$K$222,MATCH("Yellow",Sheet3!$A$1:$K$1,0),FALSE)*5,0))))),0)/VLOOKUP($H78,Sheet3!$A$1:'Sheet3'!$K$222,MATCH("Challenge",Sheet3!$A$1:'Sheet3'!$K$1,0),FALSE),IFERROR(IF(VLOOKUP($H78,Sheet3!$A$1:'Sheet3'!$K$222,MATCH("Blue",Sheet3!$A$1:$K$1,0),FALSE)&gt;0,VLOOKUP($H78,Sheet3!$A$1:'Sheet3'!$K$222,MATCH("Blue",Sheet3!$A$1:$K$1,0),FALSE)*3,IF(VLOOKUP($H78,Sheet3!$A$1:'Sheet3'!$K$222,MATCH("Purple",Sheet3!$A$1:$K$1,0),FALSE)&gt;0,VLOOKUP($H78,Sheet3!$A$1:'Sheet3'!$K$222,MATCH("Purple",Sheet3!$A$1:$K$1,0),FALSE)*4,IF(VLOOKUP($H78,Sheet3!$A$1:'Sheet3'!$K$222,MATCH("Green",Sheet3!$A$1:$K$1,0),FALSE)&gt;0,VLOOKUP($H78,Sheet3!$A$1:'Sheet3'!$K$222,MATCH("Green",Sheet3!$A$1:$K$1,0),FALSE)*2,IF(VLOOKUP($H78,Sheet3!$A$1:'Sheet3'!$K$222,MATCH("White",Sheet3!$A$1:$K$1,0),FALSE)&gt;0,VLOOKUP($H78,Sheet3!$A$1:'Sheet3'!$K$222,MATCH("White",Sheet3!$A$1:$K$1,0),FALSE),IF(VLOOKUP($H78,Sheet3!$A$1:'Sheet3'!$K$222,MATCH("Yellow",Sheet3!$A$1:$K$1,0),FALSE)&gt;0,VLOOKUP($H78,Sheet3!$A$1:'Sheet3'!$K$222,MATCH("Yellow",Sheet3!$A$1:$K$1,0),FALSE)*5,0))))),0)),0)+IFERROR(IF(VLOOKUP($I78,Sheet3!$A$1:'Sheet3'!$K$222,MATCH("Challenge",Sheet3!$A$1:'Sheet3'!$K$1,0),FALSE)&gt;=1,IFERROR(IF(VLOOKUP($I78,Sheet3!$A$1:'Sheet3'!$K$222,MATCH("Blue",Sheet3!$A$1:$K$1,0),FALSE)&gt;0,VLOOKUP($I78,Sheet3!$A$1:'Sheet3'!$K$222,MATCH("Blue",Sheet3!$A$1:$K$1,0),FALSE)*3,IF(VLOOKUP($I78,Sheet3!$A$1:'Sheet3'!$K$222,MATCH("Purple",Sheet3!$A$1:$K$1,0),FALSE)&gt;0,VLOOKUP($I78,Sheet3!$A$1:'Sheet3'!$K$222,MATCH("Purple",Sheet3!$A$1:$K$1,0),FALSE)*4,IF(VLOOKUP($I78,Sheet3!$A$1:'Sheet3'!$K$222,MATCH("Green",Sheet3!$A$1:$K$1,0),FALSE)&gt;0,VLOOKUP($I78,Sheet3!$A$1:'Sheet3'!$K$222,MATCH("Green",Sheet3!$A$1:$K$1,0),FALSE)*2,IF(VLOOKUP($I78,Sheet3!$A$1:'Sheet3'!$K$222,MATCH("White",Sheet3!$A$1:$K$1,0),FALSE)&gt;0,VLOOKUP($I78,Sheet3!$A$1:'Sheet3'!$K$222,MATCH("White",Sheet3!$A$1:$K$1,0),FALSE),IF(VLOOKUP($I78,Sheet3!$A$1:'Sheet3'!$K$222,MATCH("Yellow",Sheet3!$A$1:$K$1,0),FALSE)&gt;0,VLOOKUP($I78,Sheet3!$A$1:'Sheet3'!$K$222,MATCH("Yellow",Sheet3!$A$1:$K$1,0),FALSE)*5,0))))),0)/VLOOKUP($I78,Sheet3!$A$1:'Sheet3'!$K$222,MATCH("Challenge",Sheet3!$A$1:'Sheet3'!$K$1,0),FALSE),IFERROR(IF(VLOOKUP($I78,Sheet3!$A$1:'Sheet3'!$K$222,MATCH("Blue",Sheet3!$A$1:$K$1,0),FALSE)&gt;0,VLOOKUP($I78,Sheet3!$A$1:'Sheet3'!$K$222,MATCH("Blue",Sheet3!$A$1:$K$1,0),FALSE)*3,IF(VLOOKUP($I78,Sheet3!$A$1:'Sheet3'!$K$222,MATCH("Purple",Sheet3!$A$1:$K$1,0),FALSE)&gt;0,VLOOKUP($I78,Sheet3!$A$1:'Sheet3'!$K$222,MATCH("Purple",Sheet3!$A$1:$K$1,0),FALSE)*4,IF(VLOOKUP($I78,Sheet3!$A$1:'Sheet3'!$K$222,MATCH("Green",Sheet3!$A$1:$K$1,0),FALSE)&gt;0,VLOOKUP($I78,Sheet3!$A$1:'Sheet3'!$K$222,MATCH("Green",Sheet3!$A$1:$K$1,0),FALSE)*2,IF(VLOOKUP($I78,Sheet3!$A$1:'Sheet3'!$K$222,MATCH("White",Sheet3!$A$1:$K$1,0),FALSE)&gt;0,VLOOKUP($I78,Sheet3!$A$1:'Sheet3'!$K$222,MATCH("White",Sheet3!$A$1:$K$1,0),FALSE),IF(VLOOKUP($I78,Sheet3!$A$1:'Sheet3'!$K$222,MATCH("Yellow",Sheet3!$A$1:$K$1,0),FALSE)&gt;0,VLOOKUP($I78,Sheet3!$A$1:'Sheet3'!$K$222,MATCH("Yellow",Sheet3!$A$1:$K$1,0),FALSE)*5,0))))),0)),0)</f>
        <v>1</v>
      </c>
      <c r="AE78">
        <f>IFERROR(IF(VLOOKUP($J78,Sheet3!$A$1:'Sheet3'!$K$222,MATCH("Challenge",Sheet3!$A$1:'Sheet3'!$K$1,0),FALSE)&gt;=1,IFERROR(IF(VLOOKUP($J78,Sheet3!$A$1:'Sheet3'!$K$222,MATCH("Blue",Sheet3!$A$1:$K$1,0),FALSE)&gt;0,VLOOKUP($J78,Sheet3!$A$1:'Sheet3'!$K$222,MATCH("Blue",Sheet3!$A$1:$K$1,0),FALSE)*3,IF(VLOOKUP($J78,Sheet3!$A$1:'Sheet3'!$K$222,MATCH("Purple",Sheet3!$A$1:$K$1,0),FALSE)&gt;0,VLOOKUP($J78,Sheet3!$A$1:'Sheet3'!$K$222,MATCH("Purple",Sheet3!$A$1:$K$1,0),FALSE)*4,IF(VLOOKUP($J78,Sheet3!$A$1:'Sheet3'!$K$222,MATCH("Green",Sheet3!$A$1:$K$1,0),FALSE)&gt;0,VLOOKUP($J78,Sheet3!$A$1:'Sheet3'!$K$222,MATCH("Green",Sheet3!$A$1:$K$1,0),FALSE)*2,IF(VLOOKUP($J78,Sheet3!$A$1:'Sheet3'!$K$222,MATCH("White",Sheet3!$A$1:$K$1,0),FALSE)&gt;0,VLOOKUP($J78,Sheet3!$A$1:'Sheet3'!$K$222,MATCH("White",Sheet3!$A$1:$K$1,0),FALSE),IF(VLOOKUP($J78,Sheet3!$A$1:'Sheet3'!$K$222,MATCH("Yellow",Sheet3!$A$1:$K$1,0),FALSE)&gt;0,VLOOKUP($J78,Sheet3!$A$1:'Sheet3'!$K$222,MATCH("Yellow",Sheet3!$A$1:$K$1,0),FALSE)*5,0))))),0)/VLOOKUP($J78,Sheet3!$A$1:'Sheet3'!$K$222,MATCH("Challenge",Sheet3!$A$1:'Sheet3'!$K$1,0),FALSE),IFERROR(IF(VLOOKUP($J78,Sheet3!$A$1:'Sheet3'!$K$222,MATCH("Blue",Sheet3!$A$1:$K$1,0),FALSE)&gt;0,VLOOKUP($J78,Sheet3!$A$1:'Sheet3'!$K$222,MATCH("Blue",Sheet3!$A$1:$K$1,0),FALSE)*3,IF(VLOOKUP($J78,Sheet3!$A$1:'Sheet3'!$K$222,MATCH("Purple",Sheet3!$A$1:$K$1,0),FALSE)&gt;0,VLOOKUP($J78,Sheet3!$A$1:'Sheet3'!$K$222,MATCH("Purple",Sheet3!$A$1:$K$1,0),FALSE)*4,IF(VLOOKUP($J78,Sheet3!$A$1:'Sheet3'!$K$222,MATCH("Green",Sheet3!$A$1:$K$1,0),FALSE)&gt;0,VLOOKUP($J78,Sheet3!$A$1:'Sheet3'!$K$222,MATCH("Green",Sheet3!$A$1:$K$1,0),FALSE)*2,IF(VLOOKUP($J78,Sheet3!$A$1:'Sheet3'!$K$222,MATCH("White",Sheet3!$A$1:$K$1,0),FALSE)&gt;0,VLOOKUP($J78,Sheet3!$A$1:'Sheet3'!$K$222,MATCH("White",Sheet3!$A$1:$K$1,0),FALSE),IF(VLOOKUP($J78,Sheet3!$A$1:'Sheet3'!$K$222,MATCH("Yellow",Sheet3!$A$1:$K$1,0),FALSE)&gt;0,VLOOKUP($J78,Sheet3!$A$1:'Sheet3'!$K$222,MATCH("Yellow",Sheet3!$A$1:$K$1,0),FALSE)*5,0))))),0)),0)+IFERROR(IF(VLOOKUP($K78,Sheet3!$A$1:'Sheet3'!$K$222,MATCH("Challenge",Sheet3!$A$1:'Sheet3'!$K$1,0),FALSE)&gt;=1,IFERROR(IF(VLOOKUP($K78,Sheet3!$A$1:'Sheet3'!$K$222,MATCH("Blue",Sheet3!$A$1:$K$1,0),FALSE)&gt;0,VLOOKUP($K78,Sheet3!$A$1:'Sheet3'!$K$222,MATCH("Blue",Sheet3!$A$1:$K$1,0),FALSE)*3,IF(VLOOKUP($K78,Sheet3!$A$1:'Sheet3'!$K$222,MATCH("Purple",Sheet3!$A$1:$K$1,0),FALSE)&gt;0,VLOOKUP($K78,Sheet3!$A$1:'Sheet3'!$K$222,MATCH("Purple",Sheet3!$A$1:$K$1,0),FALSE)*4,IF(VLOOKUP($K78,Sheet3!$A$1:'Sheet3'!$K$222,MATCH("Green",Sheet3!$A$1:$K$1,0),FALSE)&gt;0,VLOOKUP($K78,Sheet3!$A$1:'Sheet3'!$K$222,MATCH("Green",Sheet3!$A$1:$K$1,0),FALSE)*2,IF(VLOOKUP($K78,Sheet3!$A$1:'Sheet3'!$K$222,MATCH("White",Sheet3!$A$1:$K$1,0),FALSE)&gt;0,VLOOKUP($K78,Sheet3!$A$1:'Sheet3'!$K$222,MATCH("White",Sheet3!$A$1:$K$1,0),FALSE),IF(VLOOKUP($K78,Sheet3!$A$1:'Sheet3'!$K$222,MATCH("Yellow",Sheet3!$A$1:$K$1,0),FALSE)&gt;0,VLOOKUP($K78,Sheet3!$A$1:'Sheet3'!$K$222,MATCH("Yellow",Sheet3!$A$1:$K$1,0),FALSE)*5,0))))),0)/VLOOKUP($K78,Sheet3!$A$1:'Sheet3'!$K$222,MATCH("Challenge",Sheet3!$A$1:'Sheet3'!$K$1,0),FALSE),IFERROR(IF(VLOOKUP($K78,Sheet3!$A$1:'Sheet3'!$K$222,MATCH("Blue",Sheet3!$A$1:$K$1,0),FALSE)&gt;0,VLOOKUP($K78,Sheet3!$A$1:'Sheet3'!$K$222,MATCH("Blue",Sheet3!$A$1:$K$1,0),FALSE)*3,IF(VLOOKUP($K78,Sheet3!$A$1:'Sheet3'!$K$222,MATCH("Purple",Sheet3!$A$1:$K$1,0),FALSE)&gt;0,VLOOKUP($K78,Sheet3!$A$1:'Sheet3'!$K$222,MATCH("Purple",Sheet3!$A$1:$K$1,0),FALSE)*4,IF(VLOOKUP($K78,Sheet3!$A$1:'Sheet3'!$K$222,MATCH("Green",Sheet3!$A$1:$K$1,0),FALSE)&gt;0,VLOOKUP($K78,Sheet3!$A$1:'Sheet3'!$K$222,MATCH("Green",Sheet3!$A$1:$K$1,0),FALSE)*2,IF(VLOOKUP($K78,Sheet3!$A$1:'Sheet3'!$K$222,MATCH("White",Sheet3!$A$1:$K$1,0),FALSE)&gt;0,VLOOKUP($K78,Sheet3!$A$1:'Sheet3'!$K$222,MATCH("White",Sheet3!$A$1:$K$1,0),FALSE),IF(VLOOKUP($K78,Sheet3!$A$1:'Sheet3'!$K$222,MATCH("Yellow",Sheet3!$A$1:$K$1,0),FALSE)&gt;0,VLOOKUP($K78,Sheet3!$A$1:'Sheet3'!$K$222,MATCH("Yellow",Sheet3!$A$1:$K$1,0),FALSE)*5,0))))),0)),0)</f>
        <v>0</v>
      </c>
      <c r="AF78">
        <f>IFERROR(IF(VLOOKUP($L78,Sheet3!$A$1:'Sheet3'!$K$222,MATCH("Challenge",Sheet3!$A$1:'Sheet3'!$K$1,0),FALSE)&gt;=1,IFERROR(IF(VLOOKUP($L78,Sheet3!$A$1:'Sheet3'!$K$222,MATCH("Blue",Sheet3!$A$1:$K$1,0),FALSE)&gt;0,VLOOKUP($L78,Sheet3!$A$1:'Sheet3'!$K$222,MATCH("Blue",Sheet3!$A$1:$K$1,0),FALSE)*3,IF(VLOOKUP($L78,Sheet3!$A$1:'Sheet3'!$K$222,MATCH("Purple",Sheet3!$A$1:$K$1,0),FALSE)&gt;0,VLOOKUP($L78,Sheet3!$A$1:'Sheet3'!$K$222,MATCH("Purple",Sheet3!$A$1:$K$1,0),FALSE)*4,IF(VLOOKUP($L78,Sheet3!$A$1:'Sheet3'!$K$222,MATCH("Green",Sheet3!$A$1:$K$1,0),FALSE)&gt;0,VLOOKUP($L78,Sheet3!$A$1:'Sheet3'!$K$222,MATCH("Green",Sheet3!$A$1:$K$1,0),FALSE)*2,IF(VLOOKUP($L78,Sheet3!$A$1:'Sheet3'!$K$222,MATCH("White",Sheet3!$A$1:$K$1,0),FALSE)&gt;0,VLOOKUP($L78,Sheet3!$A$1:'Sheet3'!$K$222,MATCH("White",Sheet3!$A$1:$K$1,0),FALSE),IF(VLOOKUP($L78,Sheet3!$A$1:'Sheet3'!$K$222,MATCH("Yellow",Sheet3!$A$1:$K$1,0),FALSE)&gt;0,VLOOKUP($L78,Sheet3!$A$1:'Sheet3'!$K$222,MATCH("Yellow",Sheet3!$A$1:$K$1,0),FALSE)*5,0))))),0)/VLOOKUP($L78,Sheet3!$A$1:'Sheet3'!$K$222,MATCH("Challenge",Sheet3!$A$1:'Sheet3'!$K$1,0),FALSE),IFERROR(IF(VLOOKUP($L78,Sheet3!$A$1:'Sheet3'!$K$222,MATCH("Blue",Sheet3!$A$1:$K$1,0),FALSE)&gt;0,VLOOKUP($L78,Sheet3!$A$1:'Sheet3'!$K$222,MATCH("Blue",Sheet3!$A$1:$K$1,0),FALSE)*3,IF(VLOOKUP($L78,Sheet3!$A$1:'Sheet3'!$K$222,MATCH("Purple",Sheet3!$A$1:$K$1,0),FALSE)&gt;0,VLOOKUP($L78,Sheet3!$A$1:'Sheet3'!$K$222,MATCH("Purple",Sheet3!$A$1:$K$1,0),FALSE)*4,IF(VLOOKUP($L78,Sheet3!$A$1:'Sheet3'!$K$222,MATCH("Green",Sheet3!$A$1:$K$1,0),FALSE)&gt;0,VLOOKUP($L78,Sheet3!$A$1:'Sheet3'!$K$222,MATCH("Green",Sheet3!$A$1:$K$1,0),FALSE)*2,IF(VLOOKUP($L78,Sheet3!$A$1:'Sheet3'!$K$222,MATCH("White",Sheet3!$A$1:$K$1,0),FALSE)&gt;0,VLOOKUP($L78,Sheet3!$A$1:'Sheet3'!$K$222,MATCH("White",Sheet3!$A$1:$K$1,0),FALSE),IF(VLOOKUP($L78,Sheet3!$A$1:'Sheet3'!$K$222,MATCH("Yellow",Sheet3!$A$1:$K$1,0),FALSE)&gt;0,VLOOKUP($L78,Sheet3!$A$1:'Sheet3'!$K$222,MATCH("Yellow",Sheet3!$A$1:$K$1,0),FALSE)*5,0))))),0)),0)+IFERROR(IF(VLOOKUP($M78,Sheet3!$A$1:'Sheet3'!$K$222,MATCH("Challenge",Sheet3!$A$1:'Sheet3'!$K$1,0),FALSE)&gt;=1,IFERROR(IF(VLOOKUP($M78,Sheet3!$A$1:'Sheet3'!$K$222,MATCH("Blue",Sheet3!$A$1:$K$1,0),FALSE)&gt;0,VLOOKUP($M78,Sheet3!$A$1:'Sheet3'!$K$222,MATCH("Blue",Sheet3!$A$1:$K$1,0),FALSE)*3,IF(VLOOKUP($M78,Sheet3!$A$1:'Sheet3'!$K$222,MATCH("Purple",Sheet3!$A$1:$K$1,0),FALSE)&gt;0,VLOOKUP($M78,Sheet3!$A$1:'Sheet3'!$K$222,MATCH("Purple",Sheet3!$A$1:$K$1,0),FALSE)*4,IF(VLOOKUP($M78,Sheet3!$A$1:'Sheet3'!$K$222,MATCH("Green",Sheet3!$A$1:$K$1,0),FALSE)&gt;0,VLOOKUP($M78,Sheet3!$A$1:'Sheet3'!$K$222,MATCH("Green",Sheet3!$A$1:$K$1,0),FALSE)*2,IF(VLOOKUP($M78,Sheet3!$A$1:'Sheet3'!$K$222,MATCH("White",Sheet3!$A$1:$K$1,0),FALSE)&gt;0,VLOOKUP($M78,Sheet3!$A$1:'Sheet3'!$K$222,MATCH("White",Sheet3!$A$1:$K$1,0),FALSE),IF(VLOOKUP($M78,Sheet3!$A$1:'Sheet3'!$K$222,MATCH("Yellow",Sheet3!$A$1:$K$1,0),FALSE)&gt;0,VLOOKUP($M78,Sheet3!$A$1:'Sheet3'!$K$222,MATCH("Yellow",Sheet3!$A$1:$K$1,0),FALSE)*5,0))))),0)/VLOOKUP($M78,Sheet3!$A$1:'Sheet3'!$K$222,MATCH("Challenge",Sheet3!$A$1:'Sheet3'!$K$1,0),FALSE),IFERROR(IF(VLOOKUP($M78,Sheet3!$A$1:'Sheet3'!$K$222,MATCH("Blue",Sheet3!$A$1:$K$1,0),FALSE)&gt;0,VLOOKUP($M78,Sheet3!$A$1:'Sheet3'!$K$222,MATCH("Blue",Sheet3!$A$1:$K$1,0),FALSE)*3,IF(VLOOKUP($M78,Sheet3!$A$1:'Sheet3'!$K$222,MATCH("Purple",Sheet3!$A$1:$K$1,0),FALSE)&gt;0,VLOOKUP($M78,Sheet3!$A$1:'Sheet3'!$K$222,MATCH("Purple",Sheet3!$A$1:$K$1,0),FALSE)*4,IF(VLOOKUP($M78,Sheet3!$A$1:'Sheet3'!$K$222,MATCH("Green",Sheet3!$A$1:$K$1,0),FALSE)&gt;0,VLOOKUP($M78,Sheet3!$A$1:'Sheet3'!$K$222,MATCH("Green",Sheet3!$A$1:$K$1,0),FALSE)*2,IF(VLOOKUP($M78,Sheet3!$A$1:'Sheet3'!$K$222,MATCH("White",Sheet3!$A$1:$K$1,0),FALSE)&gt;0,VLOOKUP($M78,Sheet3!$A$1:'Sheet3'!$K$222,MATCH("White",Sheet3!$A$1:$K$1,0),FALSE),IF(VLOOKUP($M78,Sheet3!$A$1:'Sheet3'!$K$222,MATCH("Yellow",Sheet3!$A$1:$K$1,0),FALSE)&gt;0,VLOOKUP($M78,Sheet3!$A$1:'Sheet3'!$K$222,MATCH("Yellow",Sheet3!$A$1:$K$1,0),FALSE)*5,0))))),0)),0)</f>
        <v>0</v>
      </c>
      <c r="AG78">
        <f>IFERROR(IF(VLOOKUP($N78,Sheet3!$A$1:'Sheet3'!$K$222,MATCH("Challenge",Sheet3!$A$1:'Sheet3'!$K$1,0),FALSE)&gt;=1,IFERROR(IF(VLOOKUP($N78,Sheet3!$A$1:'Sheet3'!$K$222,MATCH("Blue",Sheet3!$A$1:$K$1,0),FALSE)&gt;0,VLOOKUP($N78,Sheet3!$A$1:'Sheet3'!$K$222,MATCH("Blue",Sheet3!$A$1:$K$1,0),FALSE)*3,IF(VLOOKUP($N78,Sheet3!$A$1:'Sheet3'!$K$222,MATCH("Purple",Sheet3!$A$1:$K$1,0),FALSE)&gt;0,VLOOKUP($N78,Sheet3!$A$1:'Sheet3'!$K$222,MATCH("Purple",Sheet3!$A$1:$K$1,0),FALSE)*4,IF(VLOOKUP($N78,Sheet3!$A$1:'Sheet3'!$K$222,MATCH("Green",Sheet3!$A$1:$K$1,0),FALSE)&gt;0,VLOOKUP($N78,Sheet3!$A$1:'Sheet3'!$K$222,MATCH("Green",Sheet3!$A$1:$K$1,0),FALSE)*2,IF(VLOOKUP($N78,Sheet3!$A$1:'Sheet3'!$K$222,MATCH("White",Sheet3!$A$1:$K$1,0),FALSE)&gt;0,VLOOKUP($N78,Sheet3!$A$1:'Sheet3'!$K$222,MATCH("White",Sheet3!$A$1:$K$1,0),FALSE),IF(VLOOKUP($N78,Sheet3!$A$1:'Sheet3'!$K$222,MATCH("Yellow",Sheet3!$A$1:$K$1,0),FALSE)&gt;0,VLOOKUP($N78,Sheet3!$A$1:'Sheet3'!$K$222,MATCH("Yellow",Sheet3!$A$1:$K$1,0),FALSE)*5,0))))),0)/VLOOKUP($N78,Sheet3!$A$1:'Sheet3'!$K$222,MATCH("Challenge",Sheet3!$A$1:'Sheet3'!$K$1,0),FALSE),IFERROR(IF(VLOOKUP($N78,Sheet3!$A$1:'Sheet3'!$K$222,MATCH("Blue",Sheet3!$A$1:$K$1,0),FALSE)&gt;0,VLOOKUP($N78,Sheet3!$A$1:'Sheet3'!$K$222,MATCH("Blue",Sheet3!$A$1:$K$1,0),FALSE)*3,IF(VLOOKUP($N78,Sheet3!$A$1:'Sheet3'!$K$222,MATCH("Purple",Sheet3!$A$1:$K$1,0),FALSE)&gt;0,VLOOKUP($N78,Sheet3!$A$1:'Sheet3'!$K$222,MATCH("Purple",Sheet3!$A$1:$K$1,0),FALSE)*4,IF(VLOOKUP($N78,Sheet3!$A$1:'Sheet3'!$K$222,MATCH("Green",Sheet3!$A$1:$K$1,0),FALSE)&gt;0,VLOOKUP($N78,Sheet3!$A$1:'Sheet3'!$K$222,MATCH("Green",Sheet3!$A$1:$K$1,0),FALSE)*2,IF(VLOOKUP($N78,Sheet3!$A$1:'Sheet3'!$K$222,MATCH("White",Sheet3!$A$1:$K$1,0),FALSE)&gt;0,VLOOKUP($N78,Sheet3!$A$1:'Sheet3'!$K$222,MATCH("White",Sheet3!$A$1:$K$1,0),FALSE),IF(VLOOKUP($N78,Sheet3!$A$1:'Sheet3'!$K$222,MATCH("Yellow",Sheet3!$A$1:$K$1,0),FALSE)&gt;0,VLOOKUP($N78,Sheet3!$A$1:'Sheet3'!$K$222,MATCH("Yellow",Sheet3!$A$1:$K$1,0),FALSE)*5,0))))),0)),0)+IFERROR(IF(VLOOKUP($O78,Sheet3!$A$1:'Sheet3'!$K$222,MATCH("Challenge",Sheet3!$A$1:'Sheet3'!$K$1,0),FALSE)&gt;=1,IFERROR(IF(VLOOKUP($O78,Sheet3!$A$1:'Sheet3'!$K$222,MATCH("Blue",Sheet3!$A$1:$K$1,0),FALSE)&gt;0,VLOOKUP($O78,Sheet3!$A$1:'Sheet3'!$K$222,MATCH("Blue",Sheet3!$A$1:$K$1,0),FALSE)*3,IF(VLOOKUP($O78,Sheet3!$A$1:'Sheet3'!$K$222,MATCH("Purple",Sheet3!$A$1:$K$1,0),FALSE)&gt;0,VLOOKUP($O78,Sheet3!$A$1:'Sheet3'!$K$222,MATCH("Purple",Sheet3!$A$1:$K$1,0),FALSE)*4,IF(VLOOKUP($O78,Sheet3!$A$1:'Sheet3'!$K$222,MATCH("Green",Sheet3!$A$1:$K$1,0),FALSE)&gt;0,VLOOKUP($O78,Sheet3!$A$1:'Sheet3'!$K$222,MATCH("Green",Sheet3!$A$1:$K$1,0),FALSE)*2,IF(VLOOKUP($O78,Sheet3!$A$1:'Sheet3'!$K$222,MATCH("White",Sheet3!$A$1:$K$1,0),FALSE)&gt;0,VLOOKUP($O78,Sheet3!$A$1:'Sheet3'!$K$222,MATCH("White",Sheet3!$A$1:$K$1,0),FALSE),IF(VLOOKUP($O78,Sheet3!$A$1:'Sheet3'!$K$222,MATCH("Yellow",Sheet3!$A$1:$K$1,0),FALSE)&gt;0,VLOOKUP($O78,Sheet3!$A$1:'Sheet3'!$K$222,MATCH("Yellow",Sheet3!$A$1:$K$1,0),FALSE)*5,0))))),0)/VLOOKUP($O78,Sheet3!$A$1:'Sheet3'!$K$222,MATCH("Challenge",Sheet3!$A$1:'Sheet3'!$K$1,0),FALSE),IFERROR(IF(VLOOKUP($O78,Sheet3!$A$1:'Sheet3'!$K$222,MATCH("Blue",Sheet3!$A$1:$K$1,0),FALSE)&gt;0,VLOOKUP($O78,Sheet3!$A$1:'Sheet3'!$K$222,MATCH("Blue",Sheet3!$A$1:$K$1,0),FALSE)*3,IF(VLOOKUP($O78,Sheet3!$A$1:'Sheet3'!$K$222,MATCH("Purple",Sheet3!$A$1:$K$1,0),FALSE)&gt;0,VLOOKUP($O78,Sheet3!$A$1:'Sheet3'!$K$222,MATCH("Purple",Sheet3!$A$1:$K$1,0),FALSE)*4,IF(VLOOKUP($O78,Sheet3!$A$1:'Sheet3'!$K$222,MATCH("Green",Sheet3!$A$1:$K$1,0),FALSE)&gt;0,VLOOKUP($O78,Sheet3!$A$1:'Sheet3'!$K$222,MATCH("Green",Sheet3!$A$1:$K$1,0),FALSE)*2,IF(VLOOKUP($O78,Sheet3!$A$1:'Sheet3'!$K$222,MATCH("White",Sheet3!$A$1:$K$1,0),FALSE)&gt;0,VLOOKUP($O78,Sheet3!$A$1:'Sheet3'!$K$222,MATCH("White",Sheet3!$A$1:$K$1,0),FALSE),IF(VLOOKUP($O78,Sheet3!$A$1:'Sheet3'!$K$222,MATCH("Yellow",Sheet3!$A$1:$K$1,0),FALSE)&gt;0,VLOOKUP($O78,Sheet3!$A$1:'Sheet3'!$K$222,MATCH("Yellow",Sheet3!$A$1:$K$1,0),FALSE)*5,0))))),0)),0)</f>
        <v>0</v>
      </c>
      <c r="AH78">
        <f>VLOOKUP($D78,Sheet3!$A$1:'Sheet3'!$K$222,4,FALSE)</f>
        <v>0</v>
      </c>
      <c r="AI78">
        <f>VLOOKUP($D78,Sheet3!$A$1:'Sheet3'!$K$222,5,FALSE)</f>
        <v>0</v>
      </c>
    </row>
    <row r="79" spans="1:35" x14ac:dyDescent="0.25">
      <c r="A79" t="s">
        <v>51</v>
      </c>
      <c r="B79">
        <f>INDEX('Ingredients(Full)'!$A$1:$AA$180,MATCH(Score!$A79,'Ingredients(Full)'!$A$1:$A$180,0),MATCH(Score!B$1,'Ingredients(Full)'!$A$1:$AA$1,0))</f>
        <v>4</v>
      </c>
      <c r="C79">
        <f t="shared" si="2"/>
        <v>85</v>
      </c>
      <c r="D79" t="str">
        <f>IF(D$1&lt;=$B79,INDEX('Ingredients(Full)'!$A$1:$AA$180,MATCH(Score!$A79,'Ingredients(Full)'!$A$1:$A$180,0),MATCH(Score!D$1,'Ingredients(Full)'!$A$1:$AA$1,0)),"")</f>
        <v>Mk 4 CEC Fusion Furnace Prototype Salvage</v>
      </c>
      <c r="E79" t="str">
        <f>IF(E$1&lt;=$B79,INDEX('Ingredients(Full)'!$A$1:$AA$140,MATCH(Score!$A79,'Ingredients(Full)'!$A$1:$A$140,0),MATCH(Score!E$1,'Ingredients(Full)'!$A$1:$AA$1,0)),"")</f>
        <v>Mk 1 Czerka Stun Cuffs</v>
      </c>
      <c r="F79" t="str">
        <f>IF(F$1&lt;=$B79,INDEX('Ingredients(Full)'!$A$1:$AA$140,MATCH(Score!$A79,'Ingredients(Full)'!$A$1:$A$140,0),MATCH(Score!F$1,'Ingredients(Full)'!$A$1:$AA$1,0)),"")</f>
        <v>Mk 3 Loronar Power Cell</v>
      </c>
      <c r="G79" t="str">
        <f>IF(G$1&lt;=$B79,INDEX('Ingredients(Full)'!$A$1:$AA$140,MATCH(Score!$A79,'Ingredients(Full)'!$A$1:$A$140,0),MATCH(Score!G$1,'Ingredients(Full)'!$A$1:$AA$1,0)),"")</f>
        <v>Mk 1 Arakyd Droid Caller</v>
      </c>
      <c r="H79" t="str">
        <f>IF(H$1&lt;=$B79,INDEX('Ingredients(Full)'!$A$1:$AA$140,MATCH(Score!$A79,'Ingredients(Full)'!$A$1:$A$140,0),MATCH(Score!H$1,'Ingredients(Full)'!$A$1:$AA$1,0)),"")</f>
        <v/>
      </c>
      <c r="I79" t="str">
        <f>IF(I$1&lt;=$B79,INDEX('Ingredients(Full)'!$A$1:$AA$140,MATCH(Score!$A79,'Ingredients(Full)'!$A$1:$A$140,0),MATCH(Score!I$1,'Ingredients(Full)'!$A$1:$AA$1,0)),"")</f>
        <v/>
      </c>
      <c r="J79" t="str">
        <f>IF(J$1&lt;=$B79,INDEX('Ingredients(Full)'!$A$1:$AA$140,MATCH(Score!$A79,'Ingredients(Full)'!$A$1:$A$140,0),MATCH(Score!J$1,'Ingredients(Full)'!$A$1:$AA$1,0)),"")</f>
        <v/>
      </c>
      <c r="K79" t="str">
        <f>IF(K$1&lt;=$B79,INDEX('Ingredients(Full)'!$A$1:$AA$140,MATCH(Score!$A79,'Ingredients(Full)'!$A$1:$A$140,0),MATCH(Score!K$1,'Ingredients(Full)'!$A$1:$AA$1,0)),"")</f>
        <v/>
      </c>
      <c r="L79" t="str">
        <f>IF(L$1&lt;=$B79,INDEX('Ingredients(Full)'!$A$1:$AA$140,MATCH(Score!$A79,'Ingredients(Full)'!$A$1:$A$140,0),MATCH(Score!L$1,'Ingredients(Full)'!$A$1:$AA$1,0)),"")</f>
        <v/>
      </c>
      <c r="M79" t="str">
        <f>IF(M$1&lt;=$B79,INDEX('Ingredients(Full)'!$A$1:$AA$140,MATCH(Score!$A79,'Ingredients(Full)'!$A$1:$A$140,0),MATCH(Score!M$1,'Ingredients(Full)'!$A$1:$AA$1,0)),"")</f>
        <v/>
      </c>
      <c r="N79" t="str">
        <f>IF(N$1&lt;=$B79,INDEX('Ingredients(Full)'!$A$1:$AA$140,MATCH(Score!$A79,'Ingredients(Full)'!$A$1:$A$140,0),MATCH(Score!N$1,'Ingredients(Full)'!$A$1:$AA$1,0)),"")</f>
        <v/>
      </c>
      <c r="O79" t="str">
        <f>IF(O$1&lt;=$B79,INDEX('Ingredients(Full)'!$A$1:$AA$140,MATCH(Score!$A79,'Ingredients(Full)'!$A$1:$A$140,0),MATCH(Score!O$1,'Ingredients(Full)'!$A$1:$AA$1,0)),"")</f>
        <v/>
      </c>
      <c r="P79">
        <f>IF(VALUE(RIGHT(P$1,LEN(P$1)-1))&lt;=$B79,INDEX('Ingredients(Full)'!$A$1:$AA$140,MATCH(Score!$A79,'Ingredients(Full)'!$A$1:$A$140,0),MATCH(Score!P$1,'Ingredients(Full)'!$A$1:$AA$1,0)),"")</f>
        <v>20</v>
      </c>
      <c r="Q79">
        <f>IF(VALUE(RIGHT(Q$1,LEN(Q$1)-1))&lt;=$B79,INDEX('Ingredients(Full)'!$A$1:$AA$140,MATCH(Score!$A79,'Ingredients(Full)'!$A$1:$A$140,0),MATCH(Score!Q$1,'Ingredients(Full)'!$A$1:$AA$1,0)),"")</f>
        <v>1</v>
      </c>
      <c r="R79">
        <f>IF(VALUE(RIGHT(R$1,LEN(R$1)-1))&lt;=$B79,INDEX('Ingredients(Full)'!$A$1:$AA$140,MATCH(Score!$A79,'Ingredients(Full)'!$A$1:$A$140,0),MATCH(Score!R$1,'Ingredients(Full)'!$A$1:$AA$1,0)),"")</f>
        <v>1</v>
      </c>
      <c r="S79">
        <f>IF(VALUE(RIGHT(S$1,LEN(S$1)-1))&lt;=$B79,INDEX('Ingredients(Full)'!$A$1:$AA$140,MATCH(Score!$A79,'Ingredients(Full)'!$A$1:$A$140,0),MATCH(Score!S$1,'Ingredients(Full)'!$A$1:$AA$1,0)),"")</f>
        <v>1</v>
      </c>
      <c r="T79" t="str">
        <f>IF(VALUE(RIGHT(T$1,LEN(T$1)-1))&lt;=$B79,INDEX('Ingredients(Full)'!$A$1:$AA$140,MATCH(Score!$A79,'Ingredients(Full)'!$A$1:$A$140,0),MATCH(Score!T$1,'Ingredients(Full)'!$A$1:$AA$1,0)),"")</f>
        <v/>
      </c>
      <c r="U79" t="str">
        <f>IF(VALUE(RIGHT(U$1,LEN(U$1)-1))&lt;=$B79,INDEX('Ingredients(Full)'!$A$1:$AA$140,MATCH(Score!$A79,'Ingredients(Full)'!$A$1:$A$140,0),MATCH(Score!U$1,'Ingredients(Full)'!$A$1:$AA$1,0)),"")</f>
        <v/>
      </c>
      <c r="V79" t="str">
        <f>IF(VALUE(RIGHT(V$1,LEN(V$1)-1))&lt;=$B79,INDEX('Ingredients(Full)'!$A$1:$AA$140,MATCH(Score!$A79,'Ingredients(Full)'!$A$1:$A$140,0),MATCH(Score!V$1,'Ingredients(Full)'!$A$1:$AA$1,0)),"")</f>
        <v/>
      </c>
      <c r="W79" t="str">
        <f>IF(VALUE(RIGHT(W$1,LEN(W$1)-1))&lt;=$B79,INDEX('Ingredients(Full)'!$A$1:$AA$140,MATCH(Score!$A79,'Ingredients(Full)'!$A$1:$A$140,0),MATCH(Score!W$1,'Ingredients(Full)'!$A$1:$AA$1,0)),"")</f>
        <v/>
      </c>
      <c r="X79" t="str">
        <f>IF(VALUE(RIGHT(X$1,LEN(X$1)-1))&lt;=$B79,INDEX('Ingredients(Full)'!$A$1:$AA$140,MATCH(Score!$A79,'Ingredients(Full)'!$A$1:$A$140,0),MATCH(Score!X$1,'Ingredients(Full)'!$A$1:$AA$1,0)),"")</f>
        <v/>
      </c>
      <c r="Y79" t="str">
        <f>IF(VALUE(RIGHT(Y$1,LEN(Y$1)-1))&lt;=$B79,INDEX('Ingredients(Full)'!$A$1:$AA$140,MATCH(Score!$A79,'Ingredients(Full)'!$A$1:$A$140,0),MATCH(Score!Y$1,'Ingredients(Full)'!$A$1:$AA$1,0)),"")</f>
        <v/>
      </c>
      <c r="Z79" t="str">
        <f>IF(VALUE(RIGHT(Z$1,LEN(Z$1)-1))&lt;=$B79,INDEX('Ingredients(Full)'!$A$1:$AA$140,MATCH(Score!$A79,'Ingredients(Full)'!$A$1:$A$140,0),MATCH(Score!Z$1,'Ingredients(Full)'!$A$1:$AA$1,0)),"")</f>
        <v/>
      </c>
      <c r="AA79" t="str">
        <f>IF(VALUE(RIGHT(AA$1,LEN(AA$1)-1))&lt;=$B79,INDEX('Ingredients(Full)'!$A$1:$AA$140,MATCH(Score!$A79,'Ingredients(Full)'!$A$1:$A$140,0),MATCH(Score!AA$1,'Ingredients(Full)'!$A$1:$AA$1,0)),"")</f>
        <v/>
      </c>
      <c r="AB79">
        <f>IFERROR(IF(VLOOKUP($D79,Sheet3!$A$1:'Sheet3'!$K$222,MATCH("Challenge",Sheet3!$A$1:'Sheet3'!$K$1,0),FALSE)&gt;=1,IFERROR(IF(VLOOKUP($D79,Sheet3!$A$1:'Sheet3'!$K$222,MATCH("Blue",Sheet3!$A$1:$K$1,0),FALSE)&gt;0,VLOOKUP($D79,Sheet3!$A$1:'Sheet3'!$K$222,MATCH("Blue",Sheet3!$A$1:$K$1,0),FALSE)*3,IF(VLOOKUP($D79,Sheet3!$A$1:'Sheet3'!$K$222,MATCH("Purple",Sheet3!$A$1:$K$1,0),FALSE)&gt;0,VLOOKUP($D79,Sheet3!$A$1:'Sheet3'!$K$222,MATCH("Purple",Sheet3!$A$1:$K$1,0),FALSE)*4,IF(VLOOKUP($D79,Sheet3!$A$1:'Sheet3'!$K$222,MATCH("Green",Sheet3!$A$1:$K$1,0),FALSE)&gt;0,VLOOKUP($D79,Sheet3!$A$1:'Sheet3'!$K$222,MATCH("Green",Sheet3!$A$1:$K$1,0),FALSE)*2,IF(VLOOKUP($D79,Sheet3!$A$1:'Sheet3'!$K$222,MATCH("White",Sheet3!$A$1:$K$1,0),FALSE)&gt;0,VLOOKUP($D79,Sheet3!$A$1:'Sheet3'!$K$222,MATCH("White",Sheet3!$A$1:$K$1,0),FALSE),IF(VLOOKUP($D79,Sheet3!$A$1:'Sheet3'!$K$222,MATCH("Yellow",Sheet3!$A$1:$K$1,0),FALSE)&gt;0,VLOOKUP($D79,Sheet3!$A$1:'Sheet3'!$K$222,MATCH("Yellow",Sheet3!$A$1:$K$1,0),FALSE)*2.5,0))))),0)/VLOOKUP($D79,Sheet3!$A$1:'Sheet3'!$K$222,MATCH("Challenge",Sheet3!$A$1:'Sheet3'!$K$1,0),FALSE),IFERROR(IF(VLOOKUP($D79,Sheet3!$A$1:'Sheet3'!$K$222,MATCH("Blue",Sheet3!$A$1:$K$1,0),FALSE)&gt;0,VLOOKUP($D79,Sheet3!$A$1:'Sheet3'!$K$222,MATCH("Blue",Sheet3!$A$1:$K$1,0),FALSE)*3,IF(VLOOKUP($D79,Sheet3!$A$1:'Sheet3'!$K$222,MATCH("Purple",Sheet3!$A$1:$K$1,0),FALSE)&gt;0,VLOOKUP($D79,Sheet3!$A$1:'Sheet3'!$K$222,MATCH("Purple",Sheet3!$A$1:$K$1,0),FALSE)*4,IF(VLOOKUP($D79,Sheet3!$A$1:'Sheet3'!$K$222,MATCH("Green",Sheet3!$A$1:$K$1,0),FALSE)&gt;0,VLOOKUP($D79,Sheet3!$A$1:'Sheet3'!$K$222,MATCH("Green",Sheet3!$A$1:$K$1,0),FALSE)*2,IF(VLOOKUP($D79,Sheet3!$A$1:'Sheet3'!$K$222,MATCH("White",Sheet3!$A$1:$K$1,0),FALSE)&gt;0,VLOOKUP($D79,Sheet3!$A$1:'Sheet3'!$K$222,MATCH("White",Sheet3!$A$1:$K$1,0),FALSE),IF(VLOOKUP($D79,Sheet3!$A$1:'Sheet3'!$K$222,MATCH("Yellow",Sheet3!$A$1:$K$1,0),FALSE)&gt;0,VLOOKUP($D79,Sheet3!$A$1:'Sheet3'!$K$222,MATCH("Yellow",Sheet3!$A$1:$K$1,0),FALSE)*2.5,0))))),0)),0)+IFERROR(IF(VLOOKUP($E79,Sheet3!$A$1:'Sheet3'!$K$222,MATCH("Challenge",Sheet3!$A$1:'Sheet3'!$K$1,0),FALSE)&gt;=1,IFERROR(IF(VLOOKUP($E79,Sheet3!$A$1:'Sheet3'!$K$222,MATCH("Blue",Sheet3!$A$1:$K$1,0),FALSE)&gt;0,VLOOKUP($E79,Sheet3!$A$1:'Sheet3'!$K$222,MATCH("Blue",Sheet3!$A$1:$K$1,0),FALSE)*3,IF(VLOOKUP($E79,Sheet3!$A$1:'Sheet3'!$K$222,MATCH("Purple",Sheet3!$A$1:$K$1,0),FALSE)&gt;0,VLOOKUP($E79,Sheet3!$A$1:'Sheet3'!$K$222,MATCH("Purple",Sheet3!$A$1:$K$1,0),FALSE)*4,IF(VLOOKUP($E79,Sheet3!$A$1:'Sheet3'!$K$222,MATCH("Green",Sheet3!$A$1:$K$1,0),FALSE)&gt;0,VLOOKUP($E79,Sheet3!$A$1:'Sheet3'!$K$222,MATCH("Green",Sheet3!$A$1:$K$1,0),FALSE)*2,IF(VLOOKUP($E79,Sheet3!$A$1:'Sheet3'!$K$222,MATCH("White",Sheet3!$A$1:$K$1,0),FALSE)&gt;0,VLOOKUP($E79,Sheet3!$A$1:'Sheet3'!$K$222,MATCH("White",Sheet3!$A$1:$K$1,0),FALSE),IF(VLOOKUP($E79,Sheet3!$A$1:'Sheet3'!$K$222,MATCH("Yellow",Sheet3!$A$1:$K$1,0),FALSE)&gt;0,VLOOKUP($E79,Sheet3!$A$1:'Sheet3'!$K$222,MATCH("Yellow",Sheet3!$A$1:$K$1,0),FALSE)*2.5,0))))),0)/VLOOKUP($E79,Sheet3!$A$1:'Sheet3'!$K$222,MATCH("Challenge",Sheet3!$A$1:'Sheet3'!$K$1,0),FALSE),IFERROR(IF(VLOOKUP($E79,Sheet3!$A$1:'Sheet3'!$K$222,MATCH("Blue",Sheet3!$A$1:$K$1,0),FALSE)&gt;0,VLOOKUP($E79,Sheet3!$A$1:'Sheet3'!$K$222,MATCH("Blue",Sheet3!$A$1:$K$1,0),FALSE)*3,IF(VLOOKUP($E79,Sheet3!$A$1:'Sheet3'!$K$222,MATCH("Purple",Sheet3!$A$1:$K$1,0),FALSE)&gt;0,VLOOKUP($E79,Sheet3!$A$1:'Sheet3'!$K$222,MATCH("Purple",Sheet3!$A$1:$K$1,0),FALSE)*4,IF(VLOOKUP($E79,Sheet3!$A$1:'Sheet3'!$K$222,MATCH("Green",Sheet3!$A$1:$K$1,0),FALSE)&gt;0,VLOOKUP($E79,Sheet3!$A$1:'Sheet3'!$K$222,MATCH("Green",Sheet3!$A$1:$K$1,0),FALSE)*2,IF(VLOOKUP($E79,Sheet3!$A$1:'Sheet3'!$K$222,MATCH("White",Sheet3!$A$1:$K$1,0),FALSE)&gt;0,VLOOKUP($E79,Sheet3!$A$1:'Sheet3'!$K$222,MATCH("White",Sheet3!$A$1:$K$1,0),FALSE),IF(VLOOKUP($E79,Sheet3!$A$1:'Sheet3'!$K$222,MATCH("Yellow",Sheet3!$A$1:$K$1,0),FALSE)&gt;0,VLOOKUP($E79,Sheet3!$A$1:'Sheet3'!$K$222,MATCH("Yellow",Sheet3!$A$1:$K$1,0),FALSE)*2.5,0))))),0)),0)</f>
        <v>82</v>
      </c>
      <c r="AC79">
        <f>IFERROR(IF(VLOOKUP($F79,Sheet3!$A$1:'Sheet3'!$K$222,MATCH("Challenge",Sheet3!$A$1:'Sheet3'!$K$1,0),FALSE)&gt;=1,IFERROR(IF(VLOOKUP($F79,Sheet3!$A$1:'Sheet3'!$K$222,MATCH("Blue",Sheet3!$A$1:$K$1,0),FALSE)&gt;0,VLOOKUP($F79,Sheet3!$A$1:'Sheet3'!$K$222,MATCH("Blue",Sheet3!$A$1:$K$1,0),FALSE)*3,IF(VLOOKUP($F79,Sheet3!$A$1:'Sheet3'!$K$222,MATCH("Purple",Sheet3!$A$1:$K$1,0),FALSE)&gt;0,VLOOKUP($F79,Sheet3!$A$1:'Sheet3'!$K$222,MATCH("Purple",Sheet3!$A$1:$K$1,0),FALSE)*4,IF(VLOOKUP($F79,Sheet3!$A$1:'Sheet3'!$K$222,MATCH("Green",Sheet3!$A$1:$K$1,0),FALSE)&gt;0,VLOOKUP($F79,Sheet3!$A$1:'Sheet3'!$K$222,MATCH("Green",Sheet3!$A$1:$K$1,0),FALSE)*2,IF(VLOOKUP($F79,Sheet3!$A$1:'Sheet3'!$K$222,MATCH("White",Sheet3!$A$1:$K$1,0),FALSE)&gt;0,VLOOKUP($F79,Sheet3!$A$1:'Sheet3'!$K$222,MATCH("White",Sheet3!$A$1:$K$1,0),FALSE),IF(VLOOKUP($F79,Sheet3!$A$1:'Sheet3'!$K$222,MATCH("Yellow",Sheet3!$A$1:$K$1,0),FALSE)&gt;0,VLOOKUP($F79,Sheet3!$A$1:'Sheet3'!$K$222,MATCH("Yellow",Sheet3!$A$1:$K$1,0),FALSE)*5,0))))),0)/VLOOKUP($F79,Sheet3!$A$1:'Sheet3'!$K$222,MATCH("Challenge",Sheet3!$A$1:'Sheet3'!$K$1,0),FALSE),IFERROR(IF(VLOOKUP($F79,Sheet3!$A$1:'Sheet3'!$K$222,MATCH("Blue",Sheet3!$A$1:$K$1,0),FALSE)&gt;0,VLOOKUP($F79,Sheet3!$A$1:'Sheet3'!$K$222,MATCH("Blue",Sheet3!$A$1:$K$1,0),FALSE)*3,IF(VLOOKUP($F79,Sheet3!$A$1:'Sheet3'!$K$222,MATCH("Purple",Sheet3!$A$1:$K$1,0),FALSE)&gt;0,VLOOKUP($F79,Sheet3!$A$1:'Sheet3'!$K$222,MATCH("Purple",Sheet3!$A$1:$K$1,0),FALSE)*4,IF(VLOOKUP($F79,Sheet3!$A$1:'Sheet3'!$K$222,MATCH("Green",Sheet3!$A$1:$K$1,0),FALSE)&gt;0,VLOOKUP($F79,Sheet3!$A$1:'Sheet3'!$K$222,MATCH("Green",Sheet3!$A$1:$K$1,0),FALSE)*2,IF(VLOOKUP($F79,Sheet3!$A$1:'Sheet3'!$K$222,MATCH("White",Sheet3!$A$1:$K$1,0),FALSE)&gt;0,VLOOKUP($F79,Sheet3!$A$1:'Sheet3'!$K$222,MATCH("White",Sheet3!$A$1:$K$1,0),FALSE),IF(VLOOKUP($F79,Sheet3!$A$1:'Sheet3'!$K$222,MATCH("Yellow",Sheet3!$A$1:$K$1,0),FALSE)&gt;0,VLOOKUP($F79,Sheet3!$A$1:'Sheet3'!$K$222,MATCH("Yellow",Sheet3!$A$1:$K$1,0),FALSE)*5,0))))),0)),0)+IFERROR(IF(VLOOKUP($G79,Sheet3!$A$1:'Sheet3'!$K$222,MATCH("Challenge",Sheet3!$A$1:'Sheet3'!$K$1,0),FALSE)&gt;=1,IFERROR(IF(VLOOKUP($G79,Sheet3!$A$1:'Sheet3'!$K$222,MATCH("Blue",Sheet3!$A$1:$K$1,0),FALSE)&gt;0,VLOOKUP($G79,Sheet3!$A$1:'Sheet3'!$K$222,MATCH("Blue",Sheet3!$A$1:$K$1,0),FALSE)*3,IF(VLOOKUP($G79,Sheet3!$A$1:'Sheet3'!$K$222,MATCH("Purple",Sheet3!$A$1:$K$1,0),FALSE)&gt;0,VLOOKUP($G79,Sheet3!$A$1:'Sheet3'!$K$222,MATCH("Purple",Sheet3!$A$1:$K$1,0),FALSE)*4,IF(VLOOKUP($G79,Sheet3!$A$1:'Sheet3'!$K$222,MATCH("Green",Sheet3!$A$1:$K$1,0),FALSE)&gt;0,VLOOKUP($G79,Sheet3!$A$1:'Sheet3'!$K$222,MATCH("Green",Sheet3!$A$1:$K$1,0),FALSE)*2,IF(VLOOKUP($G79,Sheet3!$A$1:'Sheet3'!$K$222,MATCH("White",Sheet3!$A$1:$K$1,0),FALSE)&gt;0,VLOOKUP($G79,Sheet3!$A$1:'Sheet3'!$K$222,MATCH("White",Sheet3!$A$1:$K$1,0),FALSE),IF(VLOOKUP($G79,Sheet3!$A$1:'Sheet3'!$K$222,MATCH("Yellow",Sheet3!$A$1:$K$1,0),FALSE)&gt;0,VLOOKUP($G79,Sheet3!$A$1:'Sheet3'!$K$222,MATCH("Yellow",Sheet3!$A$1:$K$1,0),FALSE)*5,0))))),0)/VLOOKUP($G79,Sheet3!$A$1:'Sheet3'!$K$222,MATCH("Challenge",Sheet3!$A$1:'Sheet3'!$K$1,0),FALSE),IFERROR(IF(VLOOKUP($G79,Sheet3!$A$1:'Sheet3'!$K$222,MATCH("Blue",Sheet3!$A$1:$K$1,0),FALSE)&gt;0,VLOOKUP($G79,Sheet3!$A$1:'Sheet3'!$K$222,MATCH("Blue",Sheet3!$A$1:$K$1,0),FALSE)*3,IF(VLOOKUP($G79,Sheet3!$A$1:'Sheet3'!$K$222,MATCH("Purple",Sheet3!$A$1:$K$1,0),FALSE)&gt;0,VLOOKUP($G79,Sheet3!$A$1:'Sheet3'!$K$222,MATCH("Purple",Sheet3!$A$1:$K$1,0),FALSE)*4,IF(VLOOKUP($G79,Sheet3!$A$1:'Sheet3'!$K$222,MATCH("Green",Sheet3!$A$1:$K$1,0),FALSE)&gt;0,VLOOKUP($G79,Sheet3!$A$1:'Sheet3'!$K$222,MATCH("Green",Sheet3!$A$1:$K$1,0),FALSE)*2,IF(VLOOKUP($G79,Sheet3!$A$1:'Sheet3'!$K$222,MATCH("White",Sheet3!$A$1:$K$1,0),FALSE)&gt;0,VLOOKUP($G79,Sheet3!$A$1:'Sheet3'!$K$222,MATCH("White",Sheet3!$A$1:$K$1,0),FALSE),IF(VLOOKUP($G79,Sheet3!$A$1:'Sheet3'!$K$222,MATCH("Yellow",Sheet3!$A$1:$K$1,0),FALSE)&gt;0,VLOOKUP($G79,Sheet3!$A$1:'Sheet3'!$K$222,MATCH("Yellow",Sheet3!$A$1:$K$1,0),FALSE)*5,0))))),0)),0)</f>
        <v>3</v>
      </c>
      <c r="AD79">
        <f>IFERROR(IF(VLOOKUP($H79,Sheet3!$A$1:'Sheet3'!$K$222,MATCH("Challenge",Sheet3!$A$1:'Sheet3'!$K$1,0),FALSE)&gt;=1,IFERROR(IF(VLOOKUP($H79,Sheet3!$A$1:'Sheet3'!$K$222,MATCH("Blue",Sheet3!$A$1:$K$1,0),FALSE)&gt;0,VLOOKUP($H79,Sheet3!$A$1:'Sheet3'!$K$222,MATCH("Blue",Sheet3!$A$1:$K$1,0),FALSE)*3,IF(VLOOKUP($H79,Sheet3!$A$1:'Sheet3'!$K$222,MATCH("Purple",Sheet3!$A$1:$K$1,0),FALSE)&gt;0,VLOOKUP($H79,Sheet3!$A$1:'Sheet3'!$K$222,MATCH("Purple",Sheet3!$A$1:$K$1,0),FALSE)*4,IF(VLOOKUP($H79,Sheet3!$A$1:'Sheet3'!$K$222,MATCH("Green",Sheet3!$A$1:$K$1,0),FALSE)&gt;0,VLOOKUP($H79,Sheet3!$A$1:'Sheet3'!$K$222,MATCH("Green",Sheet3!$A$1:$K$1,0),FALSE)*2,IF(VLOOKUP($H79,Sheet3!$A$1:'Sheet3'!$K$222,MATCH("White",Sheet3!$A$1:$K$1,0),FALSE)&gt;0,VLOOKUP($H79,Sheet3!$A$1:'Sheet3'!$K$222,MATCH("White",Sheet3!$A$1:$K$1,0),FALSE),IF(VLOOKUP($H79,Sheet3!$A$1:'Sheet3'!$K$222,MATCH("Yellow",Sheet3!$A$1:$K$1,0),FALSE)&gt;0,VLOOKUP($H79,Sheet3!$A$1:'Sheet3'!$K$222,MATCH("Yellow",Sheet3!$A$1:$K$1,0),FALSE)*5,0))))),0)/VLOOKUP($H79,Sheet3!$A$1:'Sheet3'!$K$222,MATCH("Challenge",Sheet3!$A$1:'Sheet3'!$K$1,0),FALSE),IFERROR(IF(VLOOKUP($H79,Sheet3!$A$1:'Sheet3'!$K$222,MATCH("Blue",Sheet3!$A$1:$K$1,0),FALSE)&gt;0,VLOOKUP($H79,Sheet3!$A$1:'Sheet3'!$K$222,MATCH("Blue",Sheet3!$A$1:$K$1,0),FALSE)*3,IF(VLOOKUP($H79,Sheet3!$A$1:'Sheet3'!$K$222,MATCH("Purple",Sheet3!$A$1:$K$1,0),FALSE)&gt;0,VLOOKUP($H79,Sheet3!$A$1:'Sheet3'!$K$222,MATCH("Purple",Sheet3!$A$1:$K$1,0),FALSE)*4,IF(VLOOKUP($H79,Sheet3!$A$1:'Sheet3'!$K$222,MATCH("Green",Sheet3!$A$1:$K$1,0),FALSE)&gt;0,VLOOKUP($H79,Sheet3!$A$1:'Sheet3'!$K$222,MATCH("Green",Sheet3!$A$1:$K$1,0),FALSE)*2,IF(VLOOKUP($H79,Sheet3!$A$1:'Sheet3'!$K$222,MATCH("White",Sheet3!$A$1:$K$1,0),FALSE)&gt;0,VLOOKUP($H79,Sheet3!$A$1:'Sheet3'!$K$222,MATCH("White",Sheet3!$A$1:$K$1,0),FALSE),IF(VLOOKUP($H79,Sheet3!$A$1:'Sheet3'!$K$222,MATCH("Yellow",Sheet3!$A$1:$K$1,0),FALSE)&gt;0,VLOOKUP($H79,Sheet3!$A$1:'Sheet3'!$K$222,MATCH("Yellow",Sheet3!$A$1:$K$1,0),FALSE)*5,0))))),0)),0)+IFERROR(IF(VLOOKUP($I79,Sheet3!$A$1:'Sheet3'!$K$222,MATCH("Challenge",Sheet3!$A$1:'Sheet3'!$K$1,0),FALSE)&gt;=1,IFERROR(IF(VLOOKUP($I79,Sheet3!$A$1:'Sheet3'!$K$222,MATCH("Blue",Sheet3!$A$1:$K$1,0),FALSE)&gt;0,VLOOKUP($I79,Sheet3!$A$1:'Sheet3'!$K$222,MATCH("Blue",Sheet3!$A$1:$K$1,0),FALSE)*3,IF(VLOOKUP($I79,Sheet3!$A$1:'Sheet3'!$K$222,MATCH("Purple",Sheet3!$A$1:$K$1,0),FALSE)&gt;0,VLOOKUP($I79,Sheet3!$A$1:'Sheet3'!$K$222,MATCH("Purple",Sheet3!$A$1:$K$1,0),FALSE)*4,IF(VLOOKUP($I79,Sheet3!$A$1:'Sheet3'!$K$222,MATCH("Green",Sheet3!$A$1:$K$1,0),FALSE)&gt;0,VLOOKUP($I79,Sheet3!$A$1:'Sheet3'!$K$222,MATCH("Green",Sheet3!$A$1:$K$1,0),FALSE)*2,IF(VLOOKUP($I79,Sheet3!$A$1:'Sheet3'!$K$222,MATCH("White",Sheet3!$A$1:$K$1,0),FALSE)&gt;0,VLOOKUP($I79,Sheet3!$A$1:'Sheet3'!$K$222,MATCH("White",Sheet3!$A$1:$K$1,0),FALSE),IF(VLOOKUP($I79,Sheet3!$A$1:'Sheet3'!$K$222,MATCH("Yellow",Sheet3!$A$1:$K$1,0),FALSE)&gt;0,VLOOKUP($I79,Sheet3!$A$1:'Sheet3'!$K$222,MATCH("Yellow",Sheet3!$A$1:$K$1,0),FALSE)*5,0))))),0)/VLOOKUP($I79,Sheet3!$A$1:'Sheet3'!$K$222,MATCH("Challenge",Sheet3!$A$1:'Sheet3'!$K$1,0),FALSE),IFERROR(IF(VLOOKUP($I79,Sheet3!$A$1:'Sheet3'!$K$222,MATCH("Blue",Sheet3!$A$1:$K$1,0),FALSE)&gt;0,VLOOKUP($I79,Sheet3!$A$1:'Sheet3'!$K$222,MATCH("Blue",Sheet3!$A$1:$K$1,0),FALSE)*3,IF(VLOOKUP($I79,Sheet3!$A$1:'Sheet3'!$K$222,MATCH("Purple",Sheet3!$A$1:$K$1,0),FALSE)&gt;0,VLOOKUP($I79,Sheet3!$A$1:'Sheet3'!$K$222,MATCH("Purple",Sheet3!$A$1:$K$1,0),FALSE)*4,IF(VLOOKUP($I79,Sheet3!$A$1:'Sheet3'!$K$222,MATCH("Green",Sheet3!$A$1:$K$1,0),FALSE)&gt;0,VLOOKUP($I79,Sheet3!$A$1:'Sheet3'!$K$222,MATCH("Green",Sheet3!$A$1:$K$1,0),FALSE)*2,IF(VLOOKUP($I79,Sheet3!$A$1:'Sheet3'!$K$222,MATCH("White",Sheet3!$A$1:$K$1,0),FALSE)&gt;0,VLOOKUP($I79,Sheet3!$A$1:'Sheet3'!$K$222,MATCH("White",Sheet3!$A$1:$K$1,0),FALSE),IF(VLOOKUP($I79,Sheet3!$A$1:'Sheet3'!$K$222,MATCH("Yellow",Sheet3!$A$1:$K$1,0),FALSE)&gt;0,VLOOKUP($I79,Sheet3!$A$1:'Sheet3'!$K$222,MATCH("Yellow",Sheet3!$A$1:$K$1,0),FALSE)*5,0))))),0)),0)</f>
        <v>0</v>
      </c>
      <c r="AE79">
        <f>IFERROR(IF(VLOOKUP($J79,Sheet3!$A$1:'Sheet3'!$K$222,MATCH("Challenge",Sheet3!$A$1:'Sheet3'!$K$1,0),FALSE)&gt;=1,IFERROR(IF(VLOOKUP($J79,Sheet3!$A$1:'Sheet3'!$K$222,MATCH("Blue",Sheet3!$A$1:$K$1,0),FALSE)&gt;0,VLOOKUP($J79,Sheet3!$A$1:'Sheet3'!$K$222,MATCH("Blue",Sheet3!$A$1:$K$1,0),FALSE)*3,IF(VLOOKUP($J79,Sheet3!$A$1:'Sheet3'!$K$222,MATCH("Purple",Sheet3!$A$1:$K$1,0),FALSE)&gt;0,VLOOKUP($J79,Sheet3!$A$1:'Sheet3'!$K$222,MATCH("Purple",Sheet3!$A$1:$K$1,0),FALSE)*4,IF(VLOOKUP($J79,Sheet3!$A$1:'Sheet3'!$K$222,MATCH("Green",Sheet3!$A$1:$K$1,0),FALSE)&gt;0,VLOOKUP($J79,Sheet3!$A$1:'Sheet3'!$K$222,MATCH("Green",Sheet3!$A$1:$K$1,0),FALSE)*2,IF(VLOOKUP($J79,Sheet3!$A$1:'Sheet3'!$K$222,MATCH("White",Sheet3!$A$1:$K$1,0),FALSE)&gt;0,VLOOKUP($J79,Sheet3!$A$1:'Sheet3'!$K$222,MATCH("White",Sheet3!$A$1:$K$1,0),FALSE),IF(VLOOKUP($J79,Sheet3!$A$1:'Sheet3'!$K$222,MATCH("Yellow",Sheet3!$A$1:$K$1,0),FALSE)&gt;0,VLOOKUP($J79,Sheet3!$A$1:'Sheet3'!$K$222,MATCH("Yellow",Sheet3!$A$1:$K$1,0),FALSE)*5,0))))),0)/VLOOKUP($J79,Sheet3!$A$1:'Sheet3'!$K$222,MATCH("Challenge",Sheet3!$A$1:'Sheet3'!$K$1,0),FALSE),IFERROR(IF(VLOOKUP($J79,Sheet3!$A$1:'Sheet3'!$K$222,MATCH("Blue",Sheet3!$A$1:$K$1,0),FALSE)&gt;0,VLOOKUP($J79,Sheet3!$A$1:'Sheet3'!$K$222,MATCH("Blue",Sheet3!$A$1:$K$1,0),FALSE)*3,IF(VLOOKUP($J79,Sheet3!$A$1:'Sheet3'!$K$222,MATCH("Purple",Sheet3!$A$1:$K$1,0),FALSE)&gt;0,VLOOKUP($J79,Sheet3!$A$1:'Sheet3'!$K$222,MATCH("Purple",Sheet3!$A$1:$K$1,0),FALSE)*4,IF(VLOOKUP($J79,Sheet3!$A$1:'Sheet3'!$K$222,MATCH("Green",Sheet3!$A$1:$K$1,0),FALSE)&gt;0,VLOOKUP($J79,Sheet3!$A$1:'Sheet3'!$K$222,MATCH("Green",Sheet3!$A$1:$K$1,0),FALSE)*2,IF(VLOOKUP($J79,Sheet3!$A$1:'Sheet3'!$K$222,MATCH("White",Sheet3!$A$1:$K$1,0),FALSE)&gt;0,VLOOKUP($J79,Sheet3!$A$1:'Sheet3'!$K$222,MATCH("White",Sheet3!$A$1:$K$1,0),FALSE),IF(VLOOKUP($J79,Sheet3!$A$1:'Sheet3'!$K$222,MATCH("Yellow",Sheet3!$A$1:$K$1,0),FALSE)&gt;0,VLOOKUP($J79,Sheet3!$A$1:'Sheet3'!$K$222,MATCH("Yellow",Sheet3!$A$1:$K$1,0),FALSE)*5,0))))),0)),0)+IFERROR(IF(VLOOKUP($K79,Sheet3!$A$1:'Sheet3'!$K$222,MATCH("Challenge",Sheet3!$A$1:'Sheet3'!$K$1,0),FALSE)&gt;=1,IFERROR(IF(VLOOKUP($K79,Sheet3!$A$1:'Sheet3'!$K$222,MATCH("Blue",Sheet3!$A$1:$K$1,0),FALSE)&gt;0,VLOOKUP($K79,Sheet3!$A$1:'Sheet3'!$K$222,MATCH("Blue",Sheet3!$A$1:$K$1,0),FALSE)*3,IF(VLOOKUP($K79,Sheet3!$A$1:'Sheet3'!$K$222,MATCH("Purple",Sheet3!$A$1:$K$1,0),FALSE)&gt;0,VLOOKUP($K79,Sheet3!$A$1:'Sheet3'!$K$222,MATCH("Purple",Sheet3!$A$1:$K$1,0),FALSE)*4,IF(VLOOKUP($K79,Sheet3!$A$1:'Sheet3'!$K$222,MATCH("Green",Sheet3!$A$1:$K$1,0),FALSE)&gt;0,VLOOKUP($K79,Sheet3!$A$1:'Sheet3'!$K$222,MATCH("Green",Sheet3!$A$1:$K$1,0),FALSE)*2,IF(VLOOKUP($K79,Sheet3!$A$1:'Sheet3'!$K$222,MATCH("White",Sheet3!$A$1:$K$1,0),FALSE)&gt;0,VLOOKUP($K79,Sheet3!$A$1:'Sheet3'!$K$222,MATCH("White",Sheet3!$A$1:$K$1,0),FALSE),IF(VLOOKUP($K79,Sheet3!$A$1:'Sheet3'!$K$222,MATCH("Yellow",Sheet3!$A$1:$K$1,0),FALSE)&gt;0,VLOOKUP($K79,Sheet3!$A$1:'Sheet3'!$K$222,MATCH("Yellow",Sheet3!$A$1:$K$1,0),FALSE)*5,0))))),0)/VLOOKUP($K79,Sheet3!$A$1:'Sheet3'!$K$222,MATCH("Challenge",Sheet3!$A$1:'Sheet3'!$K$1,0),FALSE),IFERROR(IF(VLOOKUP($K79,Sheet3!$A$1:'Sheet3'!$K$222,MATCH("Blue",Sheet3!$A$1:$K$1,0),FALSE)&gt;0,VLOOKUP($K79,Sheet3!$A$1:'Sheet3'!$K$222,MATCH("Blue",Sheet3!$A$1:$K$1,0),FALSE)*3,IF(VLOOKUP($K79,Sheet3!$A$1:'Sheet3'!$K$222,MATCH("Purple",Sheet3!$A$1:$K$1,0),FALSE)&gt;0,VLOOKUP($K79,Sheet3!$A$1:'Sheet3'!$K$222,MATCH("Purple",Sheet3!$A$1:$K$1,0),FALSE)*4,IF(VLOOKUP($K79,Sheet3!$A$1:'Sheet3'!$K$222,MATCH("Green",Sheet3!$A$1:$K$1,0),FALSE)&gt;0,VLOOKUP($K79,Sheet3!$A$1:'Sheet3'!$K$222,MATCH("Green",Sheet3!$A$1:$K$1,0),FALSE)*2,IF(VLOOKUP($K79,Sheet3!$A$1:'Sheet3'!$K$222,MATCH("White",Sheet3!$A$1:$K$1,0),FALSE)&gt;0,VLOOKUP($K79,Sheet3!$A$1:'Sheet3'!$K$222,MATCH("White",Sheet3!$A$1:$K$1,0),FALSE),IF(VLOOKUP($K79,Sheet3!$A$1:'Sheet3'!$K$222,MATCH("Yellow",Sheet3!$A$1:$K$1,0),FALSE)&gt;0,VLOOKUP($K79,Sheet3!$A$1:'Sheet3'!$K$222,MATCH("Yellow",Sheet3!$A$1:$K$1,0),FALSE)*5,0))))),0)),0)</f>
        <v>0</v>
      </c>
      <c r="AF79">
        <f>IFERROR(IF(VLOOKUP($L79,Sheet3!$A$1:'Sheet3'!$K$222,MATCH("Challenge",Sheet3!$A$1:'Sheet3'!$K$1,0),FALSE)&gt;=1,IFERROR(IF(VLOOKUP($L79,Sheet3!$A$1:'Sheet3'!$K$222,MATCH("Blue",Sheet3!$A$1:$K$1,0),FALSE)&gt;0,VLOOKUP($L79,Sheet3!$A$1:'Sheet3'!$K$222,MATCH("Blue",Sheet3!$A$1:$K$1,0),FALSE)*3,IF(VLOOKUP($L79,Sheet3!$A$1:'Sheet3'!$K$222,MATCH("Purple",Sheet3!$A$1:$K$1,0),FALSE)&gt;0,VLOOKUP($L79,Sheet3!$A$1:'Sheet3'!$K$222,MATCH("Purple",Sheet3!$A$1:$K$1,0),FALSE)*4,IF(VLOOKUP($L79,Sheet3!$A$1:'Sheet3'!$K$222,MATCH("Green",Sheet3!$A$1:$K$1,0),FALSE)&gt;0,VLOOKUP($L79,Sheet3!$A$1:'Sheet3'!$K$222,MATCH("Green",Sheet3!$A$1:$K$1,0),FALSE)*2,IF(VLOOKUP($L79,Sheet3!$A$1:'Sheet3'!$K$222,MATCH("White",Sheet3!$A$1:$K$1,0),FALSE)&gt;0,VLOOKUP($L79,Sheet3!$A$1:'Sheet3'!$K$222,MATCH("White",Sheet3!$A$1:$K$1,0),FALSE),IF(VLOOKUP($L79,Sheet3!$A$1:'Sheet3'!$K$222,MATCH("Yellow",Sheet3!$A$1:$K$1,0),FALSE)&gt;0,VLOOKUP($L79,Sheet3!$A$1:'Sheet3'!$K$222,MATCH("Yellow",Sheet3!$A$1:$K$1,0),FALSE)*5,0))))),0)/VLOOKUP($L79,Sheet3!$A$1:'Sheet3'!$K$222,MATCH("Challenge",Sheet3!$A$1:'Sheet3'!$K$1,0),FALSE),IFERROR(IF(VLOOKUP($L79,Sheet3!$A$1:'Sheet3'!$K$222,MATCH("Blue",Sheet3!$A$1:$K$1,0),FALSE)&gt;0,VLOOKUP($L79,Sheet3!$A$1:'Sheet3'!$K$222,MATCH("Blue",Sheet3!$A$1:$K$1,0),FALSE)*3,IF(VLOOKUP($L79,Sheet3!$A$1:'Sheet3'!$K$222,MATCH("Purple",Sheet3!$A$1:$K$1,0),FALSE)&gt;0,VLOOKUP($L79,Sheet3!$A$1:'Sheet3'!$K$222,MATCH("Purple",Sheet3!$A$1:$K$1,0),FALSE)*4,IF(VLOOKUP($L79,Sheet3!$A$1:'Sheet3'!$K$222,MATCH("Green",Sheet3!$A$1:$K$1,0),FALSE)&gt;0,VLOOKUP($L79,Sheet3!$A$1:'Sheet3'!$K$222,MATCH("Green",Sheet3!$A$1:$K$1,0),FALSE)*2,IF(VLOOKUP($L79,Sheet3!$A$1:'Sheet3'!$K$222,MATCH("White",Sheet3!$A$1:$K$1,0),FALSE)&gt;0,VLOOKUP($L79,Sheet3!$A$1:'Sheet3'!$K$222,MATCH("White",Sheet3!$A$1:$K$1,0),FALSE),IF(VLOOKUP($L79,Sheet3!$A$1:'Sheet3'!$K$222,MATCH("Yellow",Sheet3!$A$1:$K$1,0),FALSE)&gt;0,VLOOKUP($L79,Sheet3!$A$1:'Sheet3'!$K$222,MATCH("Yellow",Sheet3!$A$1:$K$1,0),FALSE)*5,0))))),0)),0)+IFERROR(IF(VLOOKUP($M79,Sheet3!$A$1:'Sheet3'!$K$222,MATCH("Challenge",Sheet3!$A$1:'Sheet3'!$K$1,0),FALSE)&gt;=1,IFERROR(IF(VLOOKUP($M79,Sheet3!$A$1:'Sheet3'!$K$222,MATCH("Blue",Sheet3!$A$1:$K$1,0),FALSE)&gt;0,VLOOKUP($M79,Sheet3!$A$1:'Sheet3'!$K$222,MATCH("Blue",Sheet3!$A$1:$K$1,0),FALSE)*3,IF(VLOOKUP($M79,Sheet3!$A$1:'Sheet3'!$K$222,MATCH("Purple",Sheet3!$A$1:$K$1,0),FALSE)&gt;0,VLOOKUP($M79,Sheet3!$A$1:'Sheet3'!$K$222,MATCH("Purple",Sheet3!$A$1:$K$1,0),FALSE)*4,IF(VLOOKUP($M79,Sheet3!$A$1:'Sheet3'!$K$222,MATCH("Green",Sheet3!$A$1:$K$1,0),FALSE)&gt;0,VLOOKUP($M79,Sheet3!$A$1:'Sheet3'!$K$222,MATCH("Green",Sheet3!$A$1:$K$1,0),FALSE)*2,IF(VLOOKUP($M79,Sheet3!$A$1:'Sheet3'!$K$222,MATCH("White",Sheet3!$A$1:$K$1,0),FALSE)&gt;0,VLOOKUP($M79,Sheet3!$A$1:'Sheet3'!$K$222,MATCH("White",Sheet3!$A$1:$K$1,0),FALSE),IF(VLOOKUP($M79,Sheet3!$A$1:'Sheet3'!$K$222,MATCH("Yellow",Sheet3!$A$1:$K$1,0),FALSE)&gt;0,VLOOKUP($M79,Sheet3!$A$1:'Sheet3'!$K$222,MATCH("Yellow",Sheet3!$A$1:$K$1,0),FALSE)*5,0))))),0)/VLOOKUP($M79,Sheet3!$A$1:'Sheet3'!$K$222,MATCH("Challenge",Sheet3!$A$1:'Sheet3'!$K$1,0),FALSE),IFERROR(IF(VLOOKUP($M79,Sheet3!$A$1:'Sheet3'!$K$222,MATCH("Blue",Sheet3!$A$1:$K$1,0),FALSE)&gt;0,VLOOKUP($M79,Sheet3!$A$1:'Sheet3'!$K$222,MATCH("Blue",Sheet3!$A$1:$K$1,0),FALSE)*3,IF(VLOOKUP($M79,Sheet3!$A$1:'Sheet3'!$K$222,MATCH("Purple",Sheet3!$A$1:$K$1,0),FALSE)&gt;0,VLOOKUP($M79,Sheet3!$A$1:'Sheet3'!$K$222,MATCH("Purple",Sheet3!$A$1:$K$1,0),FALSE)*4,IF(VLOOKUP($M79,Sheet3!$A$1:'Sheet3'!$K$222,MATCH("Green",Sheet3!$A$1:$K$1,0),FALSE)&gt;0,VLOOKUP($M79,Sheet3!$A$1:'Sheet3'!$K$222,MATCH("Green",Sheet3!$A$1:$K$1,0),FALSE)*2,IF(VLOOKUP($M79,Sheet3!$A$1:'Sheet3'!$K$222,MATCH("White",Sheet3!$A$1:$K$1,0),FALSE)&gt;0,VLOOKUP($M79,Sheet3!$A$1:'Sheet3'!$K$222,MATCH("White",Sheet3!$A$1:$K$1,0),FALSE),IF(VLOOKUP($M79,Sheet3!$A$1:'Sheet3'!$K$222,MATCH("Yellow",Sheet3!$A$1:$K$1,0),FALSE)&gt;0,VLOOKUP($M79,Sheet3!$A$1:'Sheet3'!$K$222,MATCH("Yellow",Sheet3!$A$1:$K$1,0),FALSE)*5,0))))),0)),0)</f>
        <v>0</v>
      </c>
      <c r="AG79">
        <f>IFERROR(IF(VLOOKUP($N79,Sheet3!$A$1:'Sheet3'!$K$222,MATCH("Challenge",Sheet3!$A$1:'Sheet3'!$K$1,0),FALSE)&gt;=1,IFERROR(IF(VLOOKUP($N79,Sheet3!$A$1:'Sheet3'!$K$222,MATCH("Blue",Sheet3!$A$1:$K$1,0),FALSE)&gt;0,VLOOKUP($N79,Sheet3!$A$1:'Sheet3'!$K$222,MATCH("Blue",Sheet3!$A$1:$K$1,0),FALSE)*3,IF(VLOOKUP($N79,Sheet3!$A$1:'Sheet3'!$K$222,MATCH("Purple",Sheet3!$A$1:$K$1,0),FALSE)&gt;0,VLOOKUP($N79,Sheet3!$A$1:'Sheet3'!$K$222,MATCH("Purple",Sheet3!$A$1:$K$1,0),FALSE)*4,IF(VLOOKUP($N79,Sheet3!$A$1:'Sheet3'!$K$222,MATCH("Green",Sheet3!$A$1:$K$1,0),FALSE)&gt;0,VLOOKUP($N79,Sheet3!$A$1:'Sheet3'!$K$222,MATCH("Green",Sheet3!$A$1:$K$1,0),FALSE)*2,IF(VLOOKUP($N79,Sheet3!$A$1:'Sheet3'!$K$222,MATCH("White",Sheet3!$A$1:$K$1,0),FALSE)&gt;0,VLOOKUP($N79,Sheet3!$A$1:'Sheet3'!$K$222,MATCH("White",Sheet3!$A$1:$K$1,0),FALSE),IF(VLOOKUP($N79,Sheet3!$A$1:'Sheet3'!$K$222,MATCH("Yellow",Sheet3!$A$1:$K$1,0),FALSE)&gt;0,VLOOKUP($N79,Sheet3!$A$1:'Sheet3'!$K$222,MATCH("Yellow",Sheet3!$A$1:$K$1,0),FALSE)*5,0))))),0)/VLOOKUP($N79,Sheet3!$A$1:'Sheet3'!$K$222,MATCH("Challenge",Sheet3!$A$1:'Sheet3'!$K$1,0),FALSE),IFERROR(IF(VLOOKUP($N79,Sheet3!$A$1:'Sheet3'!$K$222,MATCH("Blue",Sheet3!$A$1:$K$1,0),FALSE)&gt;0,VLOOKUP($N79,Sheet3!$A$1:'Sheet3'!$K$222,MATCH("Blue",Sheet3!$A$1:$K$1,0),FALSE)*3,IF(VLOOKUP($N79,Sheet3!$A$1:'Sheet3'!$K$222,MATCH("Purple",Sheet3!$A$1:$K$1,0),FALSE)&gt;0,VLOOKUP($N79,Sheet3!$A$1:'Sheet3'!$K$222,MATCH("Purple",Sheet3!$A$1:$K$1,0),FALSE)*4,IF(VLOOKUP($N79,Sheet3!$A$1:'Sheet3'!$K$222,MATCH("Green",Sheet3!$A$1:$K$1,0),FALSE)&gt;0,VLOOKUP($N79,Sheet3!$A$1:'Sheet3'!$K$222,MATCH("Green",Sheet3!$A$1:$K$1,0),FALSE)*2,IF(VLOOKUP($N79,Sheet3!$A$1:'Sheet3'!$K$222,MATCH("White",Sheet3!$A$1:$K$1,0),FALSE)&gt;0,VLOOKUP($N79,Sheet3!$A$1:'Sheet3'!$K$222,MATCH("White",Sheet3!$A$1:$K$1,0),FALSE),IF(VLOOKUP($N79,Sheet3!$A$1:'Sheet3'!$K$222,MATCH("Yellow",Sheet3!$A$1:$K$1,0),FALSE)&gt;0,VLOOKUP($N79,Sheet3!$A$1:'Sheet3'!$K$222,MATCH("Yellow",Sheet3!$A$1:$K$1,0),FALSE)*5,0))))),0)),0)+IFERROR(IF(VLOOKUP($O79,Sheet3!$A$1:'Sheet3'!$K$222,MATCH("Challenge",Sheet3!$A$1:'Sheet3'!$K$1,0),FALSE)&gt;=1,IFERROR(IF(VLOOKUP($O79,Sheet3!$A$1:'Sheet3'!$K$222,MATCH("Blue",Sheet3!$A$1:$K$1,0),FALSE)&gt;0,VLOOKUP($O79,Sheet3!$A$1:'Sheet3'!$K$222,MATCH("Blue",Sheet3!$A$1:$K$1,0),FALSE)*3,IF(VLOOKUP($O79,Sheet3!$A$1:'Sheet3'!$K$222,MATCH("Purple",Sheet3!$A$1:$K$1,0),FALSE)&gt;0,VLOOKUP($O79,Sheet3!$A$1:'Sheet3'!$K$222,MATCH("Purple",Sheet3!$A$1:$K$1,0),FALSE)*4,IF(VLOOKUP($O79,Sheet3!$A$1:'Sheet3'!$K$222,MATCH("Green",Sheet3!$A$1:$K$1,0),FALSE)&gt;0,VLOOKUP($O79,Sheet3!$A$1:'Sheet3'!$K$222,MATCH("Green",Sheet3!$A$1:$K$1,0),FALSE)*2,IF(VLOOKUP($O79,Sheet3!$A$1:'Sheet3'!$K$222,MATCH("White",Sheet3!$A$1:$K$1,0),FALSE)&gt;0,VLOOKUP($O79,Sheet3!$A$1:'Sheet3'!$K$222,MATCH("White",Sheet3!$A$1:$K$1,0),FALSE),IF(VLOOKUP($O79,Sheet3!$A$1:'Sheet3'!$K$222,MATCH("Yellow",Sheet3!$A$1:$K$1,0),FALSE)&gt;0,VLOOKUP($O79,Sheet3!$A$1:'Sheet3'!$K$222,MATCH("Yellow",Sheet3!$A$1:$K$1,0),FALSE)*5,0))))),0)/VLOOKUP($O79,Sheet3!$A$1:'Sheet3'!$K$222,MATCH("Challenge",Sheet3!$A$1:'Sheet3'!$K$1,0),FALSE),IFERROR(IF(VLOOKUP($O79,Sheet3!$A$1:'Sheet3'!$K$222,MATCH("Blue",Sheet3!$A$1:$K$1,0),FALSE)&gt;0,VLOOKUP($O79,Sheet3!$A$1:'Sheet3'!$K$222,MATCH("Blue",Sheet3!$A$1:$K$1,0),FALSE)*3,IF(VLOOKUP($O79,Sheet3!$A$1:'Sheet3'!$K$222,MATCH("Purple",Sheet3!$A$1:$K$1,0),FALSE)&gt;0,VLOOKUP($O79,Sheet3!$A$1:'Sheet3'!$K$222,MATCH("Purple",Sheet3!$A$1:$K$1,0),FALSE)*4,IF(VLOOKUP($O79,Sheet3!$A$1:'Sheet3'!$K$222,MATCH("Green",Sheet3!$A$1:$K$1,0),FALSE)&gt;0,VLOOKUP($O79,Sheet3!$A$1:'Sheet3'!$K$222,MATCH("Green",Sheet3!$A$1:$K$1,0),FALSE)*2,IF(VLOOKUP($O79,Sheet3!$A$1:'Sheet3'!$K$222,MATCH("White",Sheet3!$A$1:$K$1,0),FALSE)&gt;0,VLOOKUP($O79,Sheet3!$A$1:'Sheet3'!$K$222,MATCH("White",Sheet3!$A$1:$K$1,0),FALSE),IF(VLOOKUP($O79,Sheet3!$A$1:'Sheet3'!$K$222,MATCH("Yellow",Sheet3!$A$1:$K$1,0),FALSE)&gt;0,VLOOKUP($O79,Sheet3!$A$1:'Sheet3'!$K$222,MATCH("Yellow",Sheet3!$A$1:$K$1,0),FALSE)*5,0))))),0)),0)</f>
        <v>0</v>
      </c>
      <c r="AH79">
        <f>VLOOKUP($D79,Sheet3!$A$1:'Sheet3'!$K$222,4,FALSE)</f>
        <v>0</v>
      </c>
      <c r="AI79">
        <f>VLOOKUP($D79,Sheet3!$A$1:'Sheet3'!$K$222,5,FALSE)</f>
        <v>0</v>
      </c>
    </row>
    <row r="80" spans="1:35" x14ac:dyDescent="0.25">
      <c r="A80" t="s">
        <v>27</v>
      </c>
      <c r="B80">
        <f>INDEX('Ingredients(Full)'!$A$1:$AA$180,MATCH(Score!$A80,'Ingredients(Full)'!$A$1:$A$180,0),MATCH(Score!B$1,'Ingredients(Full)'!$A$1:$AA$1,0))</f>
        <v>2</v>
      </c>
      <c r="C80">
        <f t="shared" si="2"/>
        <v>400</v>
      </c>
      <c r="D80" t="str">
        <f>IF(D$1&lt;=$B80,INDEX('Ingredients(Full)'!$A$1:$AA$180,MATCH(Score!$A80,'Ingredients(Full)'!$A$1:$A$180,0),MATCH(Score!D$1,'Ingredients(Full)'!$A$1:$AA$1,0)),"")</f>
        <v>Mk 4 Chedak Comlink Prototype Salvage</v>
      </c>
      <c r="E80" t="str">
        <f>IF(E$1&lt;=$B80,INDEX('Ingredients(Full)'!$A$1:$AA$140,MATCH(Score!$A80,'Ingredients(Full)'!$A$1:$A$140,0),MATCH(Score!E$1,'Ingredients(Full)'!$A$1:$AA$1,0)),"")</f>
        <v>Mk 3 Czerka Stun Cuffs Salvage</v>
      </c>
      <c r="F80" t="str">
        <f>IF(F$1&lt;=$B80,INDEX('Ingredients(Full)'!$A$1:$AA$140,MATCH(Score!$A80,'Ingredients(Full)'!$A$1:$A$140,0),MATCH(Score!F$1,'Ingredients(Full)'!$A$1:$AA$1,0)),"")</f>
        <v/>
      </c>
      <c r="G80" t="str">
        <f>IF(G$1&lt;=$B80,INDEX('Ingredients(Full)'!$A$1:$AA$140,MATCH(Score!$A80,'Ingredients(Full)'!$A$1:$A$140,0),MATCH(Score!G$1,'Ingredients(Full)'!$A$1:$AA$1,0)),"")</f>
        <v/>
      </c>
      <c r="H80" t="str">
        <f>IF(H$1&lt;=$B80,INDEX('Ingredients(Full)'!$A$1:$AA$140,MATCH(Score!$A80,'Ingredients(Full)'!$A$1:$A$140,0),MATCH(Score!H$1,'Ingredients(Full)'!$A$1:$AA$1,0)),"")</f>
        <v/>
      </c>
      <c r="I80" t="str">
        <f>IF(I$1&lt;=$B80,INDEX('Ingredients(Full)'!$A$1:$AA$140,MATCH(Score!$A80,'Ingredients(Full)'!$A$1:$A$140,0),MATCH(Score!I$1,'Ingredients(Full)'!$A$1:$AA$1,0)),"")</f>
        <v/>
      </c>
      <c r="J80" t="str">
        <f>IF(J$1&lt;=$B80,INDEX('Ingredients(Full)'!$A$1:$AA$140,MATCH(Score!$A80,'Ingredients(Full)'!$A$1:$A$140,0),MATCH(Score!J$1,'Ingredients(Full)'!$A$1:$AA$1,0)),"")</f>
        <v/>
      </c>
      <c r="K80" t="str">
        <f>IF(K$1&lt;=$B80,INDEX('Ingredients(Full)'!$A$1:$AA$140,MATCH(Score!$A80,'Ingredients(Full)'!$A$1:$A$140,0),MATCH(Score!K$1,'Ingredients(Full)'!$A$1:$AA$1,0)),"")</f>
        <v/>
      </c>
      <c r="L80" t="str">
        <f>IF(L$1&lt;=$B80,INDEX('Ingredients(Full)'!$A$1:$AA$140,MATCH(Score!$A80,'Ingredients(Full)'!$A$1:$A$140,0),MATCH(Score!L$1,'Ingredients(Full)'!$A$1:$AA$1,0)),"")</f>
        <v/>
      </c>
      <c r="M80" t="str">
        <f>IF(M$1&lt;=$B80,INDEX('Ingredients(Full)'!$A$1:$AA$140,MATCH(Score!$A80,'Ingredients(Full)'!$A$1:$A$140,0),MATCH(Score!M$1,'Ingredients(Full)'!$A$1:$AA$1,0)),"")</f>
        <v/>
      </c>
      <c r="N80" t="str">
        <f>IF(N$1&lt;=$B80,INDEX('Ingredients(Full)'!$A$1:$AA$140,MATCH(Score!$A80,'Ingredients(Full)'!$A$1:$A$140,0),MATCH(Score!N$1,'Ingredients(Full)'!$A$1:$AA$1,0)),"")</f>
        <v/>
      </c>
      <c r="O80" t="str">
        <f>IF(O$1&lt;=$B80,INDEX('Ingredients(Full)'!$A$1:$AA$140,MATCH(Score!$A80,'Ingredients(Full)'!$A$1:$A$140,0),MATCH(Score!O$1,'Ingredients(Full)'!$A$1:$AA$1,0)),"")</f>
        <v/>
      </c>
      <c r="P80">
        <f>IF(VALUE(RIGHT(P$1,LEN(P$1)-1))&lt;=$B80,INDEX('Ingredients(Full)'!$A$1:$AA$140,MATCH(Score!$A80,'Ingredients(Full)'!$A$1:$A$140,0),MATCH(Score!P$1,'Ingredients(Full)'!$A$1:$AA$1,0)),"")</f>
        <v>50</v>
      </c>
      <c r="Q80">
        <f>IF(VALUE(RIGHT(Q$1,LEN(Q$1)-1))&lt;=$B80,INDEX('Ingredients(Full)'!$A$1:$AA$140,MATCH(Score!$A80,'Ingredients(Full)'!$A$1:$A$140,0),MATCH(Score!Q$1,'Ingredients(Full)'!$A$1:$AA$1,0)),"")</f>
        <v>50</v>
      </c>
      <c r="R80" t="str">
        <f>IF(VALUE(RIGHT(R$1,LEN(R$1)-1))&lt;=$B80,INDEX('Ingredients(Full)'!$A$1:$AA$140,MATCH(Score!$A80,'Ingredients(Full)'!$A$1:$A$140,0),MATCH(Score!R$1,'Ingredients(Full)'!$A$1:$AA$1,0)),"")</f>
        <v/>
      </c>
      <c r="S80" t="str">
        <f>IF(VALUE(RIGHT(S$1,LEN(S$1)-1))&lt;=$B80,INDEX('Ingredients(Full)'!$A$1:$AA$140,MATCH(Score!$A80,'Ingredients(Full)'!$A$1:$A$140,0),MATCH(Score!S$1,'Ingredients(Full)'!$A$1:$AA$1,0)),"")</f>
        <v/>
      </c>
      <c r="T80" t="str">
        <f>IF(VALUE(RIGHT(T$1,LEN(T$1)-1))&lt;=$B80,INDEX('Ingredients(Full)'!$A$1:$AA$140,MATCH(Score!$A80,'Ingredients(Full)'!$A$1:$A$140,0),MATCH(Score!T$1,'Ingredients(Full)'!$A$1:$AA$1,0)),"")</f>
        <v/>
      </c>
      <c r="U80" t="str">
        <f>IF(VALUE(RIGHT(U$1,LEN(U$1)-1))&lt;=$B80,INDEX('Ingredients(Full)'!$A$1:$AA$140,MATCH(Score!$A80,'Ingredients(Full)'!$A$1:$A$140,0),MATCH(Score!U$1,'Ingredients(Full)'!$A$1:$AA$1,0)),"")</f>
        <v/>
      </c>
      <c r="V80" t="str">
        <f>IF(VALUE(RIGHT(V$1,LEN(V$1)-1))&lt;=$B80,INDEX('Ingredients(Full)'!$A$1:$AA$140,MATCH(Score!$A80,'Ingredients(Full)'!$A$1:$A$140,0),MATCH(Score!V$1,'Ingredients(Full)'!$A$1:$AA$1,0)),"")</f>
        <v/>
      </c>
      <c r="W80" t="str">
        <f>IF(VALUE(RIGHT(W$1,LEN(W$1)-1))&lt;=$B80,INDEX('Ingredients(Full)'!$A$1:$AA$140,MATCH(Score!$A80,'Ingredients(Full)'!$A$1:$A$140,0),MATCH(Score!W$1,'Ingredients(Full)'!$A$1:$AA$1,0)),"")</f>
        <v/>
      </c>
      <c r="X80" t="str">
        <f>IF(VALUE(RIGHT(X$1,LEN(X$1)-1))&lt;=$B80,INDEX('Ingredients(Full)'!$A$1:$AA$140,MATCH(Score!$A80,'Ingredients(Full)'!$A$1:$A$140,0),MATCH(Score!X$1,'Ingredients(Full)'!$A$1:$AA$1,0)),"")</f>
        <v/>
      </c>
      <c r="Y80" t="str">
        <f>IF(VALUE(RIGHT(Y$1,LEN(Y$1)-1))&lt;=$B80,INDEX('Ingredients(Full)'!$A$1:$AA$140,MATCH(Score!$A80,'Ingredients(Full)'!$A$1:$A$140,0),MATCH(Score!Y$1,'Ingredients(Full)'!$A$1:$AA$1,0)),"")</f>
        <v/>
      </c>
      <c r="Z80" t="str">
        <f>IF(VALUE(RIGHT(Z$1,LEN(Z$1)-1))&lt;=$B80,INDEX('Ingredients(Full)'!$A$1:$AA$140,MATCH(Score!$A80,'Ingredients(Full)'!$A$1:$A$140,0),MATCH(Score!Z$1,'Ingredients(Full)'!$A$1:$AA$1,0)),"")</f>
        <v/>
      </c>
      <c r="AA80" t="str">
        <f>IF(VALUE(RIGHT(AA$1,LEN(AA$1)-1))&lt;=$B80,INDEX('Ingredients(Full)'!$A$1:$AA$140,MATCH(Score!$A80,'Ingredients(Full)'!$A$1:$A$140,0),MATCH(Score!AA$1,'Ingredients(Full)'!$A$1:$AA$1,0)),"")</f>
        <v/>
      </c>
      <c r="AB80">
        <f>IFERROR(IF(VLOOKUP($D80,Sheet3!$A$1:'Sheet3'!$K$222,MATCH("Challenge",Sheet3!$A$1:'Sheet3'!$K$1,0),FALSE)&gt;=1,IFERROR(IF(VLOOKUP($D80,Sheet3!$A$1:'Sheet3'!$K$222,MATCH("Blue",Sheet3!$A$1:$K$1,0),FALSE)&gt;0,VLOOKUP($D80,Sheet3!$A$1:'Sheet3'!$K$222,MATCH("Blue",Sheet3!$A$1:$K$1,0),FALSE)*3,IF(VLOOKUP($D80,Sheet3!$A$1:'Sheet3'!$K$222,MATCH("Purple",Sheet3!$A$1:$K$1,0),FALSE)&gt;0,VLOOKUP($D80,Sheet3!$A$1:'Sheet3'!$K$222,MATCH("Purple",Sheet3!$A$1:$K$1,0),FALSE)*4,IF(VLOOKUP($D80,Sheet3!$A$1:'Sheet3'!$K$222,MATCH("Green",Sheet3!$A$1:$K$1,0),FALSE)&gt;0,VLOOKUP($D80,Sheet3!$A$1:'Sheet3'!$K$222,MATCH("Green",Sheet3!$A$1:$K$1,0),FALSE)*2,IF(VLOOKUP($D80,Sheet3!$A$1:'Sheet3'!$K$222,MATCH("White",Sheet3!$A$1:$K$1,0),FALSE)&gt;0,VLOOKUP($D80,Sheet3!$A$1:'Sheet3'!$K$222,MATCH("White",Sheet3!$A$1:$K$1,0),FALSE),IF(VLOOKUP($D80,Sheet3!$A$1:'Sheet3'!$K$222,MATCH("Yellow",Sheet3!$A$1:$K$1,0),FALSE)&gt;0,VLOOKUP($D80,Sheet3!$A$1:'Sheet3'!$K$222,MATCH("Yellow",Sheet3!$A$1:$K$1,0),FALSE)*2.5,0))))),0)/VLOOKUP($D80,Sheet3!$A$1:'Sheet3'!$K$222,MATCH("Challenge",Sheet3!$A$1:'Sheet3'!$K$1,0),FALSE),IFERROR(IF(VLOOKUP($D80,Sheet3!$A$1:'Sheet3'!$K$222,MATCH("Blue",Sheet3!$A$1:$K$1,0),FALSE)&gt;0,VLOOKUP($D80,Sheet3!$A$1:'Sheet3'!$K$222,MATCH("Blue",Sheet3!$A$1:$K$1,0),FALSE)*3,IF(VLOOKUP($D80,Sheet3!$A$1:'Sheet3'!$K$222,MATCH("Purple",Sheet3!$A$1:$K$1,0),FALSE)&gt;0,VLOOKUP($D80,Sheet3!$A$1:'Sheet3'!$K$222,MATCH("Purple",Sheet3!$A$1:$K$1,0),FALSE)*4,IF(VLOOKUP($D80,Sheet3!$A$1:'Sheet3'!$K$222,MATCH("Green",Sheet3!$A$1:$K$1,0),FALSE)&gt;0,VLOOKUP($D80,Sheet3!$A$1:'Sheet3'!$K$222,MATCH("Green",Sheet3!$A$1:$K$1,0),FALSE)*2,IF(VLOOKUP($D80,Sheet3!$A$1:'Sheet3'!$K$222,MATCH("White",Sheet3!$A$1:$K$1,0),FALSE)&gt;0,VLOOKUP($D80,Sheet3!$A$1:'Sheet3'!$K$222,MATCH("White",Sheet3!$A$1:$K$1,0),FALSE),IF(VLOOKUP($D80,Sheet3!$A$1:'Sheet3'!$K$222,MATCH("Yellow",Sheet3!$A$1:$K$1,0),FALSE)&gt;0,VLOOKUP($D80,Sheet3!$A$1:'Sheet3'!$K$222,MATCH("Yellow",Sheet3!$A$1:$K$1,0),FALSE)*2.5,0))))),0)),0)+IFERROR(IF(VLOOKUP($E80,Sheet3!$A$1:'Sheet3'!$K$222,MATCH("Challenge",Sheet3!$A$1:'Sheet3'!$K$1,0),FALSE)&gt;=1,IFERROR(IF(VLOOKUP($E80,Sheet3!$A$1:'Sheet3'!$K$222,MATCH("Blue",Sheet3!$A$1:$K$1,0),FALSE)&gt;0,VLOOKUP($E80,Sheet3!$A$1:'Sheet3'!$K$222,MATCH("Blue",Sheet3!$A$1:$K$1,0),FALSE)*3,IF(VLOOKUP($E80,Sheet3!$A$1:'Sheet3'!$K$222,MATCH("Purple",Sheet3!$A$1:$K$1,0),FALSE)&gt;0,VLOOKUP($E80,Sheet3!$A$1:'Sheet3'!$K$222,MATCH("Purple",Sheet3!$A$1:$K$1,0),FALSE)*4,IF(VLOOKUP($E80,Sheet3!$A$1:'Sheet3'!$K$222,MATCH("Green",Sheet3!$A$1:$K$1,0),FALSE)&gt;0,VLOOKUP($E80,Sheet3!$A$1:'Sheet3'!$K$222,MATCH("Green",Sheet3!$A$1:$K$1,0),FALSE)*2,IF(VLOOKUP($E80,Sheet3!$A$1:'Sheet3'!$K$222,MATCH("White",Sheet3!$A$1:$K$1,0),FALSE)&gt;0,VLOOKUP($E80,Sheet3!$A$1:'Sheet3'!$K$222,MATCH("White",Sheet3!$A$1:$K$1,0),FALSE),IF(VLOOKUP($E80,Sheet3!$A$1:'Sheet3'!$K$222,MATCH("Yellow",Sheet3!$A$1:$K$1,0),FALSE)&gt;0,VLOOKUP($E80,Sheet3!$A$1:'Sheet3'!$K$222,MATCH("Yellow",Sheet3!$A$1:$K$1,0),FALSE)*2.5,0))))),0)/VLOOKUP($E80,Sheet3!$A$1:'Sheet3'!$K$222,MATCH("Challenge",Sheet3!$A$1:'Sheet3'!$K$1,0),FALSE),IFERROR(IF(VLOOKUP($E80,Sheet3!$A$1:'Sheet3'!$K$222,MATCH("Blue",Sheet3!$A$1:$K$1,0),FALSE)&gt;0,VLOOKUP($E80,Sheet3!$A$1:'Sheet3'!$K$222,MATCH("Blue",Sheet3!$A$1:$K$1,0),FALSE)*3,IF(VLOOKUP($E80,Sheet3!$A$1:'Sheet3'!$K$222,MATCH("Purple",Sheet3!$A$1:$K$1,0),FALSE)&gt;0,VLOOKUP($E80,Sheet3!$A$1:'Sheet3'!$K$222,MATCH("Purple",Sheet3!$A$1:$K$1,0),FALSE)*4,IF(VLOOKUP($E80,Sheet3!$A$1:'Sheet3'!$K$222,MATCH("Green",Sheet3!$A$1:$K$1,0),FALSE)&gt;0,VLOOKUP($E80,Sheet3!$A$1:'Sheet3'!$K$222,MATCH("Green",Sheet3!$A$1:$K$1,0),FALSE)*2,IF(VLOOKUP($E80,Sheet3!$A$1:'Sheet3'!$K$222,MATCH("White",Sheet3!$A$1:$K$1,0),FALSE)&gt;0,VLOOKUP($E80,Sheet3!$A$1:'Sheet3'!$K$222,MATCH("White",Sheet3!$A$1:$K$1,0),FALSE),IF(VLOOKUP($E80,Sheet3!$A$1:'Sheet3'!$K$222,MATCH("Yellow",Sheet3!$A$1:$K$1,0),FALSE)&gt;0,VLOOKUP($E80,Sheet3!$A$1:'Sheet3'!$K$222,MATCH("Yellow",Sheet3!$A$1:$K$1,0),FALSE)*2.5,0))))),0)),0)</f>
        <v>400</v>
      </c>
      <c r="AC80">
        <f>IFERROR(IF(VLOOKUP($F80,Sheet3!$A$1:'Sheet3'!$K$222,MATCH("Challenge",Sheet3!$A$1:'Sheet3'!$K$1,0),FALSE)&gt;=1,IFERROR(IF(VLOOKUP($F80,Sheet3!$A$1:'Sheet3'!$K$222,MATCH("Blue",Sheet3!$A$1:$K$1,0),FALSE)&gt;0,VLOOKUP($F80,Sheet3!$A$1:'Sheet3'!$K$222,MATCH("Blue",Sheet3!$A$1:$K$1,0),FALSE)*3,IF(VLOOKUP($F80,Sheet3!$A$1:'Sheet3'!$K$222,MATCH("Purple",Sheet3!$A$1:$K$1,0),FALSE)&gt;0,VLOOKUP($F80,Sheet3!$A$1:'Sheet3'!$K$222,MATCH("Purple",Sheet3!$A$1:$K$1,0),FALSE)*4,IF(VLOOKUP($F80,Sheet3!$A$1:'Sheet3'!$K$222,MATCH("Green",Sheet3!$A$1:$K$1,0),FALSE)&gt;0,VLOOKUP($F80,Sheet3!$A$1:'Sheet3'!$K$222,MATCH("Green",Sheet3!$A$1:$K$1,0),FALSE)*2,IF(VLOOKUP($F80,Sheet3!$A$1:'Sheet3'!$K$222,MATCH("White",Sheet3!$A$1:$K$1,0),FALSE)&gt;0,VLOOKUP($F80,Sheet3!$A$1:'Sheet3'!$K$222,MATCH("White",Sheet3!$A$1:$K$1,0),FALSE),IF(VLOOKUP($F80,Sheet3!$A$1:'Sheet3'!$K$222,MATCH("Yellow",Sheet3!$A$1:$K$1,0),FALSE)&gt;0,VLOOKUP($F80,Sheet3!$A$1:'Sheet3'!$K$222,MATCH("Yellow",Sheet3!$A$1:$K$1,0),FALSE)*5,0))))),0)/VLOOKUP($F80,Sheet3!$A$1:'Sheet3'!$K$222,MATCH("Challenge",Sheet3!$A$1:'Sheet3'!$K$1,0),FALSE),IFERROR(IF(VLOOKUP($F80,Sheet3!$A$1:'Sheet3'!$K$222,MATCH("Blue",Sheet3!$A$1:$K$1,0),FALSE)&gt;0,VLOOKUP($F80,Sheet3!$A$1:'Sheet3'!$K$222,MATCH("Blue",Sheet3!$A$1:$K$1,0),FALSE)*3,IF(VLOOKUP($F80,Sheet3!$A$1:'Sheet3'!$K$222,MATCH("Purple",Sheet3!$A$1:$K$1,0),FALSE)&gt;0,VLOOKUP($F80,Sheet3!$A$1:'Sheet3'!$K$222,MATCH("Purple",Sheet3!$A$1:$K$1,0),FALSE)*4,IF(VLOOKUP($F80,Sheet3!$A$1:'Sheet3'!$K$222,MATCH("Green",Sheet3!$A$1:$K$1,0),FALSE)&gt;0,VLOOKUP($F80,Sheet3!$A$1:'Sheet3'!$K$222,MATCH("Green",Sheet3!$A$1:$K$1,0),FALSE)*2,IF(VLOOKUP($F80,Sheet3!$A$1:'Sheet3'!$K$222,MATCH("White",Sheet3!$A$1:$K$1,0),FALSE)&gt;0,VLOOKUP($F80,Sheet3!$A$1:'Sheet3'!$K$222,MATCH("White",Sheet3!$A$1:$K$1,0),FALSE),IF(VLOOKUP($F80,Sheet3!$A$1:'Sheet3'!$K$222,MATCH("Yellow",Sheet3!$A$1:$K$1,0),FALSE)&gt;0,VLOOKUP($F80,Sheet3!$A$1:'Sheet3'!$K$222,MATCH("Yellow",Sheet3!$A$1:$K$1,0),FALSE)*5,0))))),0)),0)+IFERROR(IF(VLOOKUP($G80,Sheet3!$A$1:'Sheet3'!$K$222,MATCH("Challenge",Sheet3!$A$1:'Sheet3'!$K$1,0),FALSE)&gt;=1,IFERROR(IF(VLOOKUP($G80,Sheet3!$A$1:'Sheet3'!$K$222,MATCH("Blue",Sheet3!$A$1:$K$1,0),FALSE)&gt;0,VLOOKUP($G80,Sheet3!$A$1:'Sheet3'!$K$222,MATCH("Blue",Sheet3!$A$1:$K$1,0),FALSE)*3,IF(VLOOKUP($G80,Sheet3!$A$1:'Sheet3'!$K$222,MATCH("Purple",Sheet3!$A$1:$K$1,0),FALSE)&gt;0,VLOOKUP($G80,Sheet3!$A$1:'Sheet3'!$K$222,MATCH("Purple",Sheet3!$A$1:$K$1,0),FALSE)*4,IF(VLOOKUP($G80,Sheet3!$A$1:'Sheet3'!$K$222,MATCH("Green",Sheet3!$A$1:$K$1,0),FALSE)&gt;0,VLOOKUP($G80,Sheet3!$A$1:'Sheet3'!$K$222,MATCH("Green",Sheet3!$A$1:$K$1,0),FALSE)*2,IF(VLOOKUP($G80,Sheet3!$A$1:'Sheet3'!$K$222,MATCH("White",Sheet3!$A$1:$K$1,0),FALSE)&gt;0,VLOOKUP($G80,Sheet3!$A$1:'Sheet3'!$K$222,MATCH("White",Sheet3!$A$1:$K$1,0),FALSE),IF(VLOOKUP($G80,Sheet3!$A$1:'Sheet3'!$K$222,MATCH("Yellow",Sheet3!$A$1:$K$1,0),FALSE)&gt;0,VLOOKUP($G80,Sheet3!$A$1:'Sheet3'!$K$222,MATCH("Yellow",Sheet3!$A$1:$K$1,0),FALSE)*5,0))))),0)/VLOOKUP($G80,Sheet3!$A$1:'Sheet3'!$K$222,MATCH("Challenge",Sheet3!$A$1:'Sheet3'!$K$1,0),FALSE),IFERROR(IF(VLOOKUP($G80,Sheet3!$A$1:'Sheet3'!$K$222,MATCH("Blue",Sheet3!$A$1:$K$1,0),FALSE)&gt;0,VLOOKUP($G80,Sheet3!$A$1:'Sheet3'!$K$222,MATCH("Blue",Sheet3!$A$1:$K$1,0),FALSE)*3,IF(VLOOKUP($G80,Sheet3!$A$1:'Sheet3'!$K$222,MATCH("Purple",Sheet3!$A$1:$K$1,0),FALSE)&gt;0,VLOOKUP($G80,Sheet3!$A$1:'Sheet3'!$K$222,MATCH("Purple",Sheet3!$A$1:$K$1,0),FALSE)*4,IF(VLOOKUP($G80,Sheet3!$A$1:'Sheet3'!$K$222,MATCH("Green",Sheet3!$A$1:$K$1,0),FALSE)&gt;0,VLOOKUP($G80,Sheet3!$A$1:'Sheet3'!$K$222,MATCH("Green",Sheet3!$A$1:$K$1,0),FALSE)*2,IF(VLOOKUP($G80,Sheet3!$A$1:'Sheet3'!$K$222,MATCH("White",Sheet3!$A$1:$K$1,0),FALSE)&gt;0,VLOOKUP($G80,Sheet3!$A$1:'Sheet3'!$K$222,MATCH("White",Sheet3!$A$1:$K$1,0),FALSE),IF(VLOOKUP($G80,Sheet3!$A$1:'Sheet3'!$K$222,MATCH("Yellow",Sheet3!$A$1:$K$1,0),FALSE)&gt;0,VLOOKUP($G80,Sheet3!$A$1:'Sheet3'!$K$222,MATCH("Yellow",Sheet3!$A$1:$K$1,0),FALSE)*5,0))))),0)),0)</f>
        <v>0</v>
      </c>
      <c r="AD80">
        <f>IFERROR(IF(VLOOKUP($H80,Sheet3!$A$1:'Sheet3'!$K$222,MATCH("Challenge",Sheet3!$A$1:'Sheet3'!$K$1,0),FALSE)&gt;=1,IFERROR(IF(VLOOKUP($H80,Sheet3!$A$1:'Sheet3'!$K$222,MATCH("Blue",Sheet3!$A$1:$K$1,0),FALSE)&gt;0,VLOOKUP($H80,Sheet3!$A$1:'Sheet3'!$K$222,MATCH("Blue",Sheet3!$A$1:$K$1,0),FALSE)*3,IF(VLOOKUP($H80,Sheet3!$A$1:'Sheet3'!$K$222,MATCH("Purple",Sheet3!$A$1:$K$1,0),FALSE)&gt;0,VLOOKUP($H80,Sheet3!$A$1:'Sheet3'!$K$222,MATCH("Purple",Sheet3!$A$1:$K$1,0),FALSE)*4,IF(VLOOKUP($H80,Sheet3!$A$1:'Sheet3'!$K$222,MATCH("Green",Sheet3!$A$1:$K$1,0),FALSE)&gt;0,VLOOKUP($H80,Sheet3!$A$1:'Sheet3'!$K$222,MATCH("Green",Sheet3!$A$1:$K$1,0),FALSE)*2,IF(VLOOKUP($H80,Sheet3!$A$1:'Sheet3'!$K$222,MATCH("White",Sheet3!$A$1:$K$1,0),FALSE)&gt;0,VLOOKUP($H80,Sheet3!$A$1:'Sheet3'!$K$222,MATCH("White",Sheet3!$A$1:$K$1,0),FALSE),IF(VLOOKUP($H80,Sheet3!$A$1:'Sheet3'!$K$222,MATCH("Yellow",Sheet3!$A$1:$K$1,0),FALSE)&gt;0,VLOOKUP($H80,Sheet3!$A$1:'Sheet3'!$K$222,MATCH("Yellow",Sheet3!$A$1:$K$1,0),FALSE)*5,0))))),0)/VLOOKUP($H80,Sheet3!$A$1:'Sheet3'!$K$222,MATCH("Challenge",Sheet3!$A$1:'Sheet3'!$K$1,0),FALSE),IFERROR(IF(VLOOKUP($H80,Sheet3!$A$1:'Sheet3'!$K$222,MATCH("Blue",Sheet3!$A$1:$K$1,0),FALSE)&gt;0,VLOOKUP($H80,Sheet3!$A$1:'Sheet3'!$K$222,MATCH("Blue",Sheet3!$A$1:$K$1,0),FALSE)*3,IF(VLOOKUP($H80,Sheet3!$A$1:'Sheet3'!$K$222,MATCH("Purple",Sheet3!$A$1:$K$1,0),FALSE)&gt;0,VLOOKUP($H80,Sheet3!$A$1:'Sheet3'!$K$222,MATCH("Purple",Sheet3!$A$1:$K$1,0),FALSE)*4,IF(VLOOKUP($H80,Sheet3!$A$1:'Sheet3'!$K$222,MATCH("Green",Sheet3!$A$1:$K$1,0),FALSE)&gt;0,VLOOKUP($H80,Sheet3!$A$1:'Sheet3'!$K$222,MATCH("Green",Sheet3!$A$1:$K$1,0),FALSE)*2,IF(VLOOKUP($H80,Sheet3!$A$1:'Sheet3'!$K$222,MATCH("White",Sheet3!$A$1:$K$1,0),FALSE)&gt;0,VLOOKUP($H80,Sheet3!$A$1:'Sheet3'!$K$222,MATCH("White",Sheet3!$A$1:$K$1,0),FALSE),IF(VLOOKUP($H80,Sheet3!$A$1:'Sheet3'!$K$222,MATCH("Yellow",Sheet3!$A$1:$K$1,0),FALSE)&gt;0,VLOOKUP($H80,Sheet3!$A$1:'Sheet3'!$K$222,MATCH("Yellow",Sheet3!$A$1:$K$1,0),FALSE)*5,0))))),0)),0)+IFERROR(IF(VLOOKUP($I80,Sheet3!$A$1:'Sheet3'!$K$222,MATCH("Challenge",Sheet3!$A$1:'Sheet3'!$K$1,0),FALSE)&gt;=1,IFERROR(IF(VLOOKUP($I80,Sheet3!$A$1:'Sheet3'!$K$222,MATCH("Blue",Sheet3!$A$1:$K$1,0),FALSE)&gt;0,VLOOKUP($I80,Sheet3!$A$1:'Sheet3'!$K$222,MATCH("Blue",Sheet3!$A$1:$K$1,0),FALSE)*3,IF(VLOOKUP($I80,Sheet3!$A$1:'Sheet3'!$K$222,MATCH("Purple",Sheet3!$A$1:$K$1,0),FALSE)&gt;0,VLOOKUP($I80,Sheet3!$A$1:'Sheet3'!$K$222,MATCH("Purple",Sheet3!$A$1:$K$1,0),FALSE)*4,IF(VLOOKUP($I80,Sheet3!$A$1:'Sheet3'!$K$222,MATCH("Green",Sheet3!$A$1:$K$1,0),FALSE)&gt;0,VLOOKUP($I80,Sheet3!$A$1:'Sheet3'!$K$222,MATCH("Green",Sheet3!$A$1:$K$1,0),FALSE)*2,IF(VLOOKUP($I80,Sheet3!$A$1:'Sheet3'!$K$222,MATCH("White",Sheet3!$A$1:$K$1,0),FALSE)&gt;0,VLOOKUP($I80,Sheet3!$A$1:'Sheet3'!$K$222,MATCH("White",Sheet3!$A$1:$K$1,0),FALSE),IF(VLOOKUP($I80,Sheet3!$A$1:'Sheet3'!$K$222,MATCH("Yellow",Sheet3!$A$1:$K$1,0),FALSE)&gt;0,VLOOKUP($I80,Sheet3!$A$1:'Sheet3'!$K$222,MATCH("Yellow",Sheet3!$A$1:$K$1,0),FALSE)*5,0))))),0)/VLOOKUP($I80,Sheet3!$A$1:'Sheet3'!$K$222,MATCH("Challenge",Sheet3!$A$1:'Sheet3'!$K$1,0),FALSE),IFERROR(IF(VLOOKUP($I80,Sheet3!$A$1:'Sheet3'!$K$222,MATCH("Blue",Sheet3!$A$1:$K$1,0),FALSE)&gt;0,VLOOKUP($I80,Sheet3!$A$1:'Sheet3'!$K$222,MATCH("Blue",Sheet3!$A$1:$K$1,0),FALSE)*3,IF(VLOOKUP($I80,Sheet3!$A$1:'Sheet3'!$K$222,MATCH("Purple",Sheet3!$A$1:$K$1,0),FALSE)&gt;0,VLOOKUP($I80,Sheet3!$A$1:'Sheet3'!$K$222,MATCH("Purple",Sheet3!$A$1:$K$1,0),FALSE)*4,IF(VLOOKUP($I80,Sheet3!$A$1:'Sheet3'!$K$222,MATCH("Green",Sheet3!$A$1:$K$1,0),FALSE)&gt;0,VLOOKUP($I80,Sheet3!$A$1:'Sheet3'!$K$222,MATCH("Green",Sheet3!$A$1:$K$1,0),FALSE)*2,IF(VLOOKUP($I80,Sheet3!$A$1:'Sheet3'!$K$222,MATCH("White",Sheet3!$A$1:$K$1,0),FALSE)&gt;0,VLOOKUP($I80,Sheet3!$A$1:'Sheet3'!$K$222,MATCH("White",Sheet3!$A$1:$K$1,0),FALSE),IF(VLOOKUP($I80,Sheet3!$A$1:'Sheet3'!$K$222,MATCH("Yellow",Sheet3!$A$1:$K$1,0),FALSE)&gt;0,VLOOKUP($I80,Sheet3!$A$1:'Sheet3'!$K$222,MATCH("Yellow",Sheet3!$A$1:$K$1,0),FALSE)*5,0))))),0)),0)</f>
        <v>0</v>
      </c>
      <c r="AE80">
        <f>IFERROR(IF(VLOOKUP($J80,Sheet3!$A$1:'Sheet3'!$K$222,MATCH("Challenge",Sheet3!$A$1:'Sheet3'!$K$1,0),FALSE)&gt;=1,IFERROR(IF(VLOOKUP($J80,Sheet3!$A$1:'Sheet3'!$K$222,MATCH("Blue",Sheet3!$A$1:$K$1,0),FALSE)&gt;0,VLOOKUP($J80,Sheet3!$A$1:'Sheet3'!$K$222,MATCH("Blue",Sheet3!$A$1:$K$1,0),FALSE)*3,IF(VLOOKUP($J80,Sheet3!$A$1:'Sheet3'!$K$222,MATCH("Purple",Sheet3!$A$1:$K$1,0),FALSE)&gt;0,VLOOKUP($J80,Sheet3!$A$1:'Sheet3'!$K$222,MATCH("Purple",Sheet3!$A$1:$K$1,0),FALSE)*4,IF(VLOOKUP($J80,Sheet3!$A$1:'Sheet3'!$K$222,MATCH("Green",Sheet3!$A$1:$K$1,0),FALSE)&gt;0,VLOOKUP($J80,Sheet3!$A$1:'Sheet3'!$K$222,MATCH("Green",Sheet3!$A$1:$K$1,0),FALSE)*2,IF(VLOOKUP($J80,Sheet3!$A$1:'Sheet3'!$K$222,MATCH("White",Sheet3!$A$1:$K$1,0),FALSE)&gt;0,VLOOKUP($J80,Sheet3!$A$1:'Sheet3'!$K$222,MATCH("White",Sheet3!$A$1:$K$1,0),FALSE),IF(VLOOKUP($J80,Sheet3!$A$1:'Sheet3'!$K$222,MATCH("Yellow",Sheet3!$A$1:$K$1,0),FALSE)&gt;0,VLOOKUP($J80,Sheet3!$A$1:'Sheet3'!$K$222,MATCH("Yellow",Sheet3!$A$1:$K$1,0),FALSE)*5,0))))),0)/VLOOKUP($J80,Sheet3!$A$1:'Sheet3'!$K$222,MATCH("Challenge",Sheet3!$A$1:'Sheet3'!$K$1,0),FALSE),IFERROR(IF(VLOOKUP($J80,Sheet3!$A$1:'Sheet3'!$K$222,MATCH("Blue",Sheet3!$A$1:$K$1,0),FALSE)&gt;0,VLOOKUP($J80,Sheet3!$A$1:'Sheet3'!$K$222,MATCH("Blue",Sheet3!$A$1:$K$1,0),FALSE)*3,IF(VLOOKUP($J80,Sheet3!$A$1:'Sheet3'!$K$222,MATCH("Purple",Sheet3!$A$1:$K$1,0),FALSE)&gt;0,VLOOKUP($J80,Sheet3!$A$1:'Sheet3'!$K$222,MATCH("Purple",Sheet3!$A$1:$K$1,0),FALSE)*4,IF(VLOOKUP($J80,Sheet3!$A$1:'Sheet3'!$K$222,MATCH("Green",Sheet3!$A$1:$K$1,0),FALSE)&gt;0,VLOOKUP($J80,Sheet3!$A$1:'Sheet3'!$K$222,MATCH("Green",Sheet3!$A$1:$K$1,0),FALSE)*2,IF(VLOOKUP($J80,Sheet3!$A$1:'Sheet3'!$K$222,MATCH("White",Sheet3!$A$1:$K$1,0),FALSE)&gt;0,VLOOKUP($J80,Sheet3!$A$1:'Sheet3'!$K$222,MATCH("White",Sheet3!$A$1:$K$1,0),FALSE),IF(VLOOKUP($J80,Sheet3!$A$1:'Sheet3'!$K$222,MATCH("Yellow",Sheet3!$A$1:$K$1,0),FALSE)&gt;0,VLOOKUP($J80,Sheet3!$A$1:'Sheet3'!$K$222,MATCH("Yellow",Sheet3!$A$1:$K$1,0),FALSE)*5,0))))),0)),0)+IFERROR(IF(VLOOKUP($K80,Sheet3!$A$1:'Sheet3'!$K$222,MATCH("Challenge",Sheet3!$A$1:'Sheet3'!$K$1,0),FALSE)&gt;=1,IFERROR(IF(VLOOKUP($K80,Sheet3!$A$1:'Sheet3'!$K$222,MATCH("Blue",Sheet3!$A$1:$K$1,0),FALSE)&gt;0,VLOOKUP($K80,Sheet3!$A$1:'Sheet3'!$K$222,MATCH("Blue",Sheet3!$A$1:$K$1,0),FALSE)*3,IF(VLOOKUP($K80,Sheet3!$A$1:'Sheet3'!$K$222,MATCH("Purple",Sheet3!$A$1:$K$1,0),FALSE)&gt;0,VLOOKUP($K80,Sheet3!$A$1:'Sheet3'!$K$222,MATCH("Purple",Sheet3!$A$1:$K$1,0),FALSE)*4,IF(VLOOKUP($K80,Sheet3!$A$1:'Sheet3'!$K$222,MATCH("Green",Sheet3!$A$1:$K$1,0),FALSE)&gt;0,VLOOKUP($K80,Sheet3!$A$1:'Sheet3'!$K$222,MATCH("Green",Sheet3!$A$1:$K$1,0),FALSE)*2,IF(VLOOKUP($K80,Sheet3!$A$1:'Sheet3'!$K$222,MATCH("White",Sheet3!$A$1:$K$1,0),FALSE)&gt;0,VLOOKUP($K80,Sheet3!$A$1:'Sheet3'!$K$222,MATCH("White",Sheet3!$A$1:$K$1,0),FALSE),IF(VLOOKUP($K80,Sheet3!$A$1:'Sheet3'!$K$222,MATCH("Yellow",Sheet3!$A$1:$K$1,0),FALSE)&gt;0,VLOOKUP($K80,Sheet3!$A$1:'Sheet3'!$K$222,MATCH("Yellow",Sheet3!$A$1:$K$1,0),FALSE)*5,0))))),0)/VLOOKUP($K80,Sheet3!$A$1:'Sheet3'!$K$222,MATCH("Challenge",Sheet3!$A$1:'Sheet3'!$K$1,0),FALSE),IFERROR(IF(VLOOKUP($K80,Sheet3!$A$1:'Sheet3'!$K$222,MATCH("Blue",Sheet3!$A$1:$K$1,0),FALSE)&gt;0,VLOOKUP($K80,Sheet3!$A$1:'Sheet3'!$K$222,MATCH("Blue",Sheet3!$A$1:$K$1,0),FALSE)*3,IF(VLOOKUP($K80,Sheet3!$A$1:'Sheet3'!$K$222,MATCH("Purple",Sheet3!$A$1:$K$1,0),FALSE)&gt;0,VLOOKUP($K80,Sheet3!$A$1:'Sheet3'!$K$222,MATCH("Purple",Sheet3!$A$1:$K$1,0),FALSE)*4,IF(VLOOKUP($K80,Sheet3!$A$1:'Sheet3'!$K$222,MATCH("Green",Sheet3!$A$1:$K$1,0),FALSE)&gt;0,VLOOKUP($K80,Sheet3!$A$1:'Sheet3'!$K$222,MATCH("Green",Sheet3!$A$1:$K$1,0),FALSE)*2,IF(VLOOKUP($K80,Sheet3!$A$1:'Sheet3'!$K$222,MATCH("White",Sheet3!$A$1:$K$1,0),FALSE)&gt;0,VLOOKUP($K80,Sheet3!$A$1:'Sheet3'!$K$222,MATCH("White",Sheet3!$A$1:$K$1,0),FALSE),IF(VLOOKUP($K80,Sheet3!$A$1:'Sheet3'!$K$222,MATCH("Yellow",Sheet3!$A$1:$K$1,0),FALSE)&gt;0,VLOOKUP($K80,Sheet3!$A$1:'Sheet3'!$K$222,MATCH("Yellow",Sheet3!$A$1:$K$1,0),FALSE)*5,0))))),0)),0)</f>
        <v>0</v>
      </c>
      <c r="AF80">
        <f>IFERROR(IF(VLOOKUP($L80,Sheet3!$A$1:'Sheet3'!$K$222,MATCH("Challenge",Sheet3!$A$1:'Sheet3'!$K$1,0),FALSE)&gt;=1,IFERROR(IF(VLOOKUP($L80,Sheet3!$A$1:'Sheet3'!$K$222,MATCH("Blue",Sheet3!$A$1:$K$1,0),FALSE)&gt;0,VLOOKUP($L80,Sheet3!$A$1:'Sheet3'!$K$222,MATCH("Blue",Sheet3!$A$1:$K$1,0),FALSE)*3,IF(VLOOKUP($L80,Sheet3!$A$1:'Sheet3'!$K$222,MATCH("Purple",Sheet3!$A$1:$K$1,0),FALSE)&gt;0,VLOOKUP($L80,Sheet3!$A$1:'Sheet3'!$K$222,MATCH("Purple",Sheet3!$A$1:$K$1,0),FALSE)*4,IF(VLOOKUP($L80,Sheet3!$A$1:'Sheet3'!$K$222,MATCH("Green",Sheet3!$A$1:$K$1,0),FALSE)&gt;0,VLOOKUP($L80,Sheet3!$A$1:'Sheet3'!$K$222,MATCH("Green",Sheet3!$A$1:$K$1,0),FALSE)*2,IF(VLOOKUP($L80,Sheet3!$A$1:'Sheet3'!$K$222,MATCH("White",Sheet3!$A$1:$K$1,0),FALSE)&gt;0,VLOOKUP($L80,Sheet3!$A$1:'Sheet3'!$K$222,MATCH("White",Sheet3!$A$1:$K$1,0),FALSE),IF(VLOOKUP($L80,Sheet3!$A$1:'Sheet3'!$K$222,MATCH("Yellow",Sheet3!$A$1:$K$1,0),FALSE)&gt;0,VLOOKUP($L80,Sheet3!$A$1:'Sheet3'!$K$222,MATCH("Yellow",Sheet3!$A$1:$K$1,0),FALSE)*5,0))))),0)/VLOOKUP($L80,Sheet3!$A$1:'Sheet3'!$K$222,MATCH("Challenge",Sheet3!$A$1:'Sheet3'!$K$1,0),FALSE),IFERROR(IF(VLOOKUP($L80,Sheet3!$A$1:'Sheet3'!$K$222,MATCH("Blue",Sheet3!$A$1:$K$1,0),FALSE)&gt;0,VLOOKUP($L80,Sheet3!$A$1:'Sheet3'!$K$222,MATCH("Blue",Sheet3!$A$1:$K$1,0),FALSE)*3,IF(VLOOKUP($L80,Sheet3!$A$1:'Sheet3'!$K$222,MATCH("Purple",Sheet3!$A$1:$K$1,0),FALSE)&gt;0,VLOOKUP($L80,Sheet3!$A$1:'Sheet3'!$K$222,MATCH("Purple",Sheet3!$A$1:$K$1,0),FALSE)*4,IF(VLOOKUP($L80,Sheet3!$A$1:'Sheet3'!$K$222,MATCH("Green",Sheet3!$A$1:$K$1,0),FALSE)&gt;0,VLOOKUP($L80,Sheet3!$A$1:'Sheet3'!$K$222,MATCH("Green",Sheet3!$A$1:$K$1,0),FALSE)*2,IF(VLOOKUP($L80,Sheet3!$A$1:'Sheet3'!$K$222,MATCH("White",Sheet3!$A$1:$K$1,0),FALSE)&gt;0,VLOOKUP($L80,Sheet3!$A$1:'Sheet3'!$K$222,MATCH("White",Sheet3!$A$1:$K$1,0),FALSE),IF(VLOOKUP($L80,Sheet3!$A$1:'Sheet3'!$K$222,MATCH("Yellow",Sheet3!$A$1:$K$1,0),FALSE)&gt;0,VLOOKUP($L80,Sheet3!$A$1:'Sheet3'!$K$222,MATCH("Yellow",Sheet3!$A$1:$K$1,0),FALSE)*5,0))))),0)),0)+IFERROR(IF(VLOOKUP($M80,Sheet3!$A$1:'Sheet3'!$K$222,MATCH("Challenge",Sheet3!$A$1:'Sheet3'!$K$1,0),FALSE)&gt;=1,IFERROR(IF(VLOOKUP($M80,Sheet3!$A$1:'Sheet3'!$K$222,MATCH("Blue",Sheet3!$A$1:$K$1,0),FALSE)&gt;0,VLOOKUP($M80,Sheet3!$A$1:'Sheet3'!$K$222,MATCH("Blue",Sheet3!$A$1:$K$1,0),FALSE)*3,IF(VLOOKUP($M80,Sheet3!$A$1:'Sheet3'!$K$222,MATCH("Purple",Sheet3!$A$1:$K$1,0),FALSE)&gt;0,VLOOKUP($M80,Sheet3!$A$1:'Sheet3'!$K$222,MATCH("Purple",Sheet3!$A$1:$K$1,0),FALSE)*4,IF(VLOOKUP($M80,Sheet3!$A$1:'Sheet3'!$K$222,MATCH("Green",Sheet3!$A$1:$K$1,0),FALSE)&gt;0,VLOOKUP($M80,Sheet3!$A$1:'Sheet3'!$K$222,MATCH("Green",Sheet3!$A$1:$K$1,0),FALSE)*2,IF(VLOOKUP($M80,Sheet3!$A$1:'Sheet3'!$K$222,MATCH("White",Sheet3!$A$1:$K$1,0),FALSE)&gt;0,VLOOKUP($M80,Sheet3!$A$1:'Sheet3'!$K$222,MATCH("White",Sheet3!$A$1:$K$1,0),FALSE),IF(VLOOKUP($M80,Sheet3!$A$1:'Sheet3'!$K$222,MATCH("Yellow",Sheet3!$A$1:$K$1,0),FALSE)&gt;0,VLOOKUP($M80,Sheet3!$A$1:'Sheet3'!$K$222,MATCH("Yellow",Sheet3!$A$1:$K$1,0),FALSE)*5,0))))),0)/VLOOKUP($M80,Sheet3!$A$1:'Sheet3'!$K$222,MATCH("Challenge",Sheet3!$A$1:'Sheet3'!$K$1,0),FALSE),IFERROR(IF(VLOOKUP($M80,Sheet3!$A$1:'Sheet3'!$K$222,MATCH("Blue",Sheet3!$A$1:$K$1,0),FALSE)&gt;0,VLOOKUP($M80,Sheet3!$A$1:'Sheet3'!$K$222,MATCH("Blue",Sheet3!$A$1:$K$1,0),FALSE)*3,IF(VLOOKUP($M80,Sheet3!$A$1:'Sheet3'!$K$222,MATCH("Purple",Sheet3!$A$1:$K$1,0),FALSE)&gt;0,VLOOKUP($M80,Sheet3!$A$1:'Sheet3'!$K$222,MATCH("Purple",Sheet3!$A$1:$K$1,0),FALSE)*4,IF(VLOOKUP($M80,Sheet3!$A$1:'Sheet3'!$K$222,MATCH("Green",Sheet3!$A$1:$K$1,0),FALSE)&gt;0,VLOOKUP($M80,Sheet3!$A$1:'Sheet3'!$K$222,MATCH("Green",Sheet3!$A$1:$K$1,0),FALSE)*2,IF(VLOOKUP($M80,Sheet3!$A$1:'Sheet3'!$K$222,MATCH("White",Sheet3!$A$1:$K$1,0),FALSE)&gt;0,VLOOKUP($M80,Sheet3!$A$1:'Sheet3'!$K$222,MATCH("White",Sheet3!$A$1:$K$1,0),FALSE),IF(VLOOKUP($M80,Sheet3!$A$1:'Sheet3'!$K$222,MATCH("Yellow",Sheet3!$A$1:$K$1,0),FALSE)&gt;0,VLOOKUP($M80,Sheet3!$A$1:'Sheet3'!$K$222,MATCH("Yellow",Sheet3!$A$1:$K$1,0),FALSE)*5,0))))),0)),0)</f>
        <v>0</v>
      </c>
      <c r="AG80">
        <f>IFERROR(IF(VLOOKUP($N80,Sheet3!$A$1:'Sheet3'!$K$222,MATCH("Challenge",Sheet3!$A$1:'Sheet3'!$K$1,0),FALSE)&gt;=1,IFERROR(IF(VLOOKUP($N80,Sheet3!$A$1:'Sheet3'!$K$222,MATCH("Blue",Sheet3!$A$1:$K$1,0),FALSE)&gt;0,VLOOKUP($N80,Sheet3!$A$1:'Sheet3'!$K$222,MATCH("Blue",Sheet3!$A$1:$K$1,0),FALSE)*3,IF(VLOOKUP($N80,Sheet3!$A$1:'Sheet3'!$K$222,MATCH("Purple",Sheet3!$A$1:$K$1,0),FALSE)&gt;0,VLOOKUP($N80,Sheet3!$A$1:'Sheet3'!$K$222,MATCH("Purple",Sheet3!$A$1:$K$1,0),FALSE)*4,IF(VLOOKUP($N80,Sheet3!$A$1:'Sheet3'!$K$222,MATCH("Green",Sheet3!$A$1:$K$1,0),FALSE)&gt;0,VLOOKUP($N80,Sheet3!$A$1:'Sheet3'!$K$222,MATCH("Green",Sheet3!$A$1:$K$1,0),FALSE)*2,IF(VLOOKUP($N80,Sheet3!$A$1:'Sheet3'!$K$222,MATCH("White",Sheet3!$A$1:$K$1,0),FALSE)&gt;0,VLOOKUP($N80,Sheet3!$A$1:'Sheet3'!$K$222,MATCH("White",Sheet3!$A$1:$K$1,0),FALSE),IF(VLOOKUP($N80,Sheet3!$A$1:'Sheet3'!$K$222,MATCH("Yellow",Sheet3!$A$1:$K$1,0),FALSE)&gt;0,VLOOKUP($N80,Sheet3!$A$1:'Sheet3'!$K$222,MATCH("Yellow",Sheet3!$A$1:$K$1,0),FALSE)*5,0))))),0)/VLOOKUP($N80,Sheet3!$A$1:'Sheet3'!$K$222,MATCH("Challenge",Sheet3!$A$1:'Sheet3'!$K$1,0),FALSE),IFERROR(IF(VLOOKUP($N80,Sheet3!$A$1:'Sheet3'!$K$222,MATCH("Blue",Sheet3!$A$1:$K$1,0),FALSE)&gt;0,VLOOKUP($N80,Sheet3!$A$1:'Sheet3'!$K$222,MATCH("Blue",Sheet3!$A$1:$K$1,0),FALSE)*3,IF(VLOOKUP($N80,Sheet3!$A$1:'Sheet3'!$K$222,MATCH("Purple",Sheet3!$A$1:$K$1,0),FALSE)&gt;0,VLOOKUP($N80,Sheet3!$A$1:'Sheet3'!$K$222,MATCH("Purple",Sheet3!$A$1:$K$1,0),FALSE)*4,IF(VLOOKUP($N80,Sheet3!$A$1:'Sheet3'!$K$222,MATCH("Green",Sheet3!$A$1:$K$1,0),FALSE)&gt;0,VLOOKUP($N80,Sheet3!$A$1:'Sheet3'!$K$222,MATCH("Green",Sheet3!$A$1:$K$1,0),FALSE)*2,IF(VLOOKUP($N80,Sheet3!$A$1:'Sheet3'!$K$222,MATCH("White",Sheet3!$A$1:$K$1,0),FALSE)&gt;0,VLOOKUP($N80,Sheet3!$A$1:'Sheet3'!$K$222,MATCH("White",Sheet3!$A$1:$K$1,0),FALSE),IF(VLOOKUP($N80,Sheet3!$A$1:'Sheet3'!$K$222,MATCH("Yellow",Sheet3!$A$1:$K$1,0),FALSE)&gt;0,VLOOKUP($N80,Sheet3!$A$1:'Sheet3'!$K$222,MATCH("Yellow",Sheet3!$A$1:$K$1,0),FALSE)*5,0))))),0)),0)+IFERROR(IF(VLOOKUP($O80,Sheet3!$A$1:'Sheet3'!$K$222,MATCH("Challenge",Sheet3!$A$1:'Sheet3'!$K$1,0),FALSE)&gt;=1,IFERROR(IF(VLOOKUP($O80,Sheet3!$A$1:'Sheet3'!$K$222,MATCH("Blue",Sheet3!$A$1:$K$1,0),FALSE)&gt;0,VLOOKUP($O80,Sheet3!$A$1:'Sheet3'!$K$222,MATCH("Blue",Sheet3!$A$1:$K$1,0),FALSE)*3,IF(VLOOKUP($O80,Sheet3!$A$1:'Sheet3'!$K$222,MATCH("Purple",Sheet3!$A$1:$K$1,0),FALSE)&gt;0,VLOOKUP($O80,Sheet3!$A$1:'Sheet3'!$K$222,MATCH("Purple",Sheet3!$A$1:$K$1,0),FALSE)*4,IF(VLOOKUP($O80,Sheet3!$A$1:'Sheet3'!$K$222,MATCH("Green",Sheet3!$A$1:$K$1,0),FALSE)&gt;0,VLOOKUP($O80,Sheet3!$A$1:'Sheet3'!$K$222,MATCH("Green",Sheet3!$A$1:$K$1,0),FALSE)*2,IF(VLOOKUP($O80,Sheet3!$A$1:'Sheet3'!$K$222,MATCH("White",Sheet3!$A$1:$K$1,0),FALSE)&gt;0,VLOOKUP($O80,Sheet3!$A$1:'Sheet3'!$K$222,MATCH("White",Sheet3!$A$1:$K$1,0),FALSE),IF(VLOOKUP($O80,Sheet3!$A$1:'Sheet3'!$K$222,MATCH("Yellow",Sheet3!$A$1:$K$1,0),FALSE)&gt;0,VLOOKUP($O80,Sheet3!$A$1:'Sheet3'!$K$222,MATCH("Yellow",Sheet3!$A$1:$K$1,0),FALSE)*5,0))))),0)/VLOOKUP($O80,Sheet3!$A$1:'Sheet3'!$K$222,MATCH("Challenge",Sheet3!$A$1:'Sheet3'!$K$1,0),FALSE),IFERROR(IF(VLOOKUP($O80,Sheet3!$A$1:'Sheet3'!$K$222,MATCH("Blue",Sheet3!$A$1:$K$1,0),FALSE)&gt;0,VLOOKUP($O80,Sheet3!$A$1:'Sheet3'!$K$222,MATCH("Blue",Sheet3!$A$1:$K$1,0),FALSE)*3,IF(VLOOKUP($O80,Sheet3!$A$1:'Sheet3'!$K$222,MATCH("Purple",Sheet3!$A$1:$K$1,0),FALSE)&gt;0,VLOOKUP($O80,Sheet3!$A$1:'Sheet3'!$K$222,MATCH("Purple",Sheet3!$A$1:$K$1,0),FALSE)*4,IF(VLOOKUP($O80,Sheet3!$A$1:'Sheet3'!$K$222,MATCH("Green",Sheet3!$A$1:$K$1,0),FALSE)&gt;0,VLOOKUP($O80,Sheet3!$A$1:'Sheet3'!$K$222,MATCH("Green",Sheet3!$A$1:$K$1,0),FALSE)*2,IF(VLOOKUP($O80,Sheet3!$A$1:'Sheet3'!$K$222,MATCH("White",Sheet3!$A$1:$K$1,0),FALSE)&gt;0,VLOOKUP($O80,Sheet3!$A$1:'Sheet3'!$K$222,MATCH("White",Sheet3!$A$1:$K$1,0),FALSE),IF(VLOOKUP($O80,Sheet3!$A$1:'Sheet3'!$K$222,MATCH("Yellow",Sheet3!$A$1:$K$1,0),FALSE)&gt;0,VLOOKUP($O80,Sheet3!$A$1:'Sheet3'!$K$222,MATCH("Yellow",Sheet3!$A$1:$K$1,0),FALSE)*5,0))))),0)),0)</f>
        <v>0</v>
      </c>
      <c r="AH80">
        <f>VLOOKUP($D80,Sheet3!$A$1:'Sheet3'!$K$222,4,FALSE)</f>
        <v>0</v>
      </c>
      <c r="AI80">
        <f>VLOOKUP($D80,Sheet3!$A$1:'Sheet3'!$K$222,5,FALSE)</f>
        <v>0</v>
      </c>
    </row>
    <row r="81" spans="1:35" x14ac:dyDescent="0.25">
      <c r="A81" t="s">
        <v>64</v>
      </c>
      <c r="B81">
        <f>INDEX('Ingredients(Full)'!$A$1:$AA$180,MATCH(Score!$A81,'Ingredients(Full)'!$A$1:$A$180,0),MATCH(Score!B$1,'Ingredients(Full)'!$A$1:$AA$1,0))</f>
        <v>3</v>
      </c>
      <c r="C81">
        <f t="shared" si="2"/>
        <v>65</v>
      </c>
      <c r="D81" t="str">
        <f>IF(D$1&lt;=$B81,INDEX('Ingredients(Full)'!$A$1:$AA$180,MATCH(Score!$A81,'Ingredients(Full)'!$A$1:$A$180,0),MATCH(Score!D$1,'Ingredients(Full)'!$A$1:$AA$1,0)),"")</f>
        <v>Mk 4 Chiewab Hypo Syringe Prototype Salvage</v>
      </c>
      <c r="E81" t="str">
        <f>IF(E$1&lt;=$B81,INDEX('Ingredients(Full)'!$A$1:$AA$140,MATCH(Score!$A81,'Ingredients(Full)'!$A$1:$A$140,0),MATCH(Score!E$1,'Ingredients(Full)'!$A$1:$AA$1,0)),"")</f>
        <v>Mk 2 CEC Fusion Furnace</v>
      </c>
      <c r="F81" t="str">
        <f>IF(F$1&lt;=$B81,INDEX('Ingredients(Full)'!$A$1:$AA$140,MATCH(Score!$A81,'Ingredients(Full)'!$A$1:$A$140,0),MATCH(Score!F$1,'Ingredients(Full)'!$A$1:$AA$1,0)),"")</f>
        <v>Mk 5 Neuro-Saav Electrobinoculars Salvage</v>
      </c>
      <c r="G81" t="str">
        <f>IF(G$1&lt;=$B81,INDEX('Ingredients(Full)'!$A$1:$AA$140,MATCH(Score!$A81,'Ingredients(Full)'!$A$1:$A$140,0),MATCH(Score!G$1,'Ingredients(Full)'!$A$1:$AA$1,0)),"")</f>
        <v/>
      </c>
      <c r="H81" t="str">
        <f>IF(H$1&lt;=$B81,INDEX('Ingredients(Full)'!$A$1:$AA$140,MATCH(Score!$A81,'Ingredients(Full)'!$A$1:$A$140,0),MATCH(Score!H$1,'Ingredients(Full)'!$A$1:$AA$1,0)),"")</f>
        <v/>
      </c>
      <c r="I81" t="str">
        <f>IF(I$1&lt;=$B81,INDEX('Ingredients(Full)'!$A$1:$AA$140,MATCH(Score!$A81,'Ingredients(Full)'!$A$1:$A$140,0),MATCH(Score!I$1,'Ingredients(Full)'!$A$1:$AA$1,0)),"")</f>
        <v/>
      </c>
      <c r="J81" t="str">
        <f>IF(J$1&lt;=$B81,INDEX('Ingredients(Full)'!$A$1:$AA$140,MATCH(Score!$A81,'Ingredients(Full)'!$A$1:$A$140,0),MATCH(Score!J$1,'Ingredients(Full)'!$A$1:$AA$1,0)),"")</f>
        <v/>
      </c>
      <c r="K81" t="str">
        <f>IF(K$1&lt;=$B81,INDEX('Ingredients(Full)'!$A$1:$AA$140,MATCH(Score!$A81,'Ingredients(Full)'!$A$1:$A$140,0),MATCH(Score!K$1,'Ingredients(Full)'!$A$1:$AA$1,0)),"")</f>
        <v/>
      </c>
      <c r="L81" t="str">
        <f>IF(L$1&lt;=$B81,INDEX('Ingredients(Full)'!$A$1:$AA$140,MATCH(Score!$A81,'Ingredients(Full)'!$A$1:$A$140,0),MATCH(Score!L$1,'Ingredients(Full)'!$A$1:$AA$1,0)),"")</f>
        <v/>
      </c>
      <c r="M81" t="str">
        <f>IF(M$1&lt;=$B81,INDEX('Ingredients(Full)'!$A$1:$AA$140,MATCH(Score!$A81,'Ingredients(Full)'!$A$1:$A$140,0),MATCH(Score!M$1,'Ingredients(Full)'!$A$1:$AA$1,0)),"")</f>
        <v/>
      </c>
      <c r="N81" t="str">
        <f>IF(N$1&lt;=$B81,INDEX('Ingredients(Full)'!$A$1:$AA$140,MATCH(Score!$A81,'Ingredients(Full)'!$A$1:$A$140,0),MATCH(Score!N$1,'Ingredients(Full)'!$A$1:$AA$1,0)),"")</f>
        <v/>
      </c>
      <c r="O81" t="str">
        <f>IF(O$1&lt;=$B81,INDEX('Ingredients(Full)'!$A$1:$AA$140,MATCH(Score!$A81,'Ingredients(Full)'!$A$1:$A$140,0),MATCH(Score!O$1,'Ingredients(Full)'!$A$1:$AA$1,0)),"")</f>
        <v/>
      </c>
      <c r="P81">
        <f>IF(VALUE(RIGHT(P$1,LEN(P$1)-1))&lt;=$B81,INDEX('Ingredients(Full)'!$A$1:$AA$140,MATCH(Score!$A81,'Ingredients(Full)'!$A$1:$A$140,0),MATCH(Score!P$1,'Ingredients(Full)'!$A$1:$AA$1,0)),"")</f>
        <v>20</v>
      </c>
      <c r="Q81">
        <f>IF(VALUE(RIGHT(Q$1,LEN(Q$1)-1))&lt;=$B81,INDEX('Ingredients(Full)'!$A$1:$AA$140,MATCH(Score!$A81,'Ingredients(Full)'!$A$1:$A$140,0),MATCH(Score!Q$1,'Ingredients(Full)'!$A$1:$AA$1,0)),"")</f>
        <v>1</v>
      </c>
      <c r="R81">
        <f>IF(VALUE(RIGHT(R$1,LEN(R$1)-1))&lt;=$B81,INDEX('Ingredients(Full)'!$A$1:$AA$140,MATCH(Score!$A81,'Ingredients(Full)'!$A$1:$A$140,0),MATCH(Score!R$1,'Ingredients(Full)'!$A$1:$AA$1,0)),"")</f>
        <v>5</v>
      </c>
      <c r="S81" t="str">
        <f>IF(VALUE(RIGHT(S$1,LEN(S$1)-1))&lt;=$B81,INDEX('Ingredients(Full)'!$A$1:$AA$140,MATCH(Score!$A81,'Ingredients(Full)'!$A$1:$A$140,0),MATCH(Score!S$1,'Ingredients(Full)'!$A$1:$AA$1,0)),"")</f>
        <v/>
      </c>
      <c r="T81" t="str">
        <f>IF(VALUE(RIGHT(T$1,LEN(T$1)-1))&lt;=$B81,INDEX('Ingredients(Full)'!$A$1:$AA$140,MATCH(Score!$A81,'Ingredients(Full)'!$A$1:$A$140,0),MATCH(Score!T$1,'Ingredients(Full)'!$A$1:$AA$1,0)),"")</f>
        <v/>
      </c>
      <c r="U81" t="str">
        <f>IF(VALUE(RIGHT(U$1,LEN(U$1)-1))&lt;=$B81,INDEX('Ingredients(Full)'!$A$1:$AA$140,MATCH(Score!$A81,'Ingredients(Full)'!$A$1:$A$140,0),MATCH(Score!U$1,'Ingredients(Full)'!$A$1:$AA$1,0)),"")</f>
        <v/>
      </c>
      <c r="V81" t="str">
        <f>IF(VALUE(RIGHT(V$1,LEN(V$1)-1))&lt;=$B81,INDEX('Ingredients(Full)'!$A$1:$AA$140,MATCH(Score!$A81,'Ingredients(Full)'!$A$1:$A$140,0),MATCH(Score!V$1,'Ingredients(Full)'!$A$1:$AA$1,0)),"")</f>
        <v/>
      </c>
      <c r="W81" t="str">
        <f>IF(VALUE(RIGHT(W$1,LEN(W$1)-1))&lt;=$B81,INDEX('Ingredients(Full)'!$A$1:$AA$140,MATCH(Score!$A81,'Ingredients(Full)'!$A$1:$A$140,0),MATCH(Score!W$1,'Ingredients(Full)'!$A$1:$AA$1,0)),"")</f>
        <v/>
      </c>
      <c r="X81" t="str">
        <f>IF(VALUE(RIGHT(X$1,LEN(X$1)-1))&lt;=$B81,INDEX('Ingredients(Full)'!$A$1:$AA$140,MATCH(Score!$A81,'Ingredients(Full)'!$A$1:$A$140,0),MATCH(Score!X$1,'Ingredients(Full)'!$A$1:$AA$1,0)),"")</f>
        <v/>
      </c>
      <c r="Y81" t="str">
        <f>IF(VALUE(RIGHT(Y$1,LEN(Y$1)-1))&lt;=$B81,INDEX('Ingredients(Full)'!$A$1:$AA$140,MATCH(Score!$A81,'Ingredients(Full)'!$A$1:$A$140,0),MATCH(Score!Y$1,'Ingredients(Full)'!$A$1:$AA$1,0)),"")</f>
        <v/>
      </c>
      <c r="Z81" t="str">
        <f>IF(VALUE(RIGHT(Z$1,LEN(Z$1)-1))&lt;=$B81,INDEX('Ingredients(Full)'!$A$1:$AA$140,MATCH(Score!$A81,'Ingredients(Full)'!$A$1:$A$140,0),MATCH(Score!Z$1,'Ingredients(Full)'!$A$1:$AA$1,0)),"")</f>
        <v/>
      </c>
      <c r="AA81" t="str">
        <f>IF(VALUE(RIGHT(AA$1,LEN(AA$1)-1))&lt;=$B81,INDEX('Ingredients(Full)'!$A$1:$AA$140,MATCH(Score!$A81,'Ingredients(Full)'!$A$1:$A$140,0),MATCH(Score!AA$1,'Ingredients(Full)'!$A$1:$AA$1,0)),"")</f>
        <v/>
      </c>
      <c r="AB81">
        <f>IFERROR(IF(VLOOKUP($D81,Sheet3!$A$1:'Sheet3'!$K$222,MATCH("Challenge",Sheet3!$A$1:'Sheet3'!$K$1,0),FALSE)&gt;=1,IFERROR(IF(VLOOKUP($D81,Sheet3!$A$1:'Sheet3'!$K$222,MATCH("Blue",Sheet3!$A$1:$K$1,0),FALSE)&gt;0,VLOOKUP($D81,Sheet3!$A$1:'Sheet3'!$K$222,MATCH("Blue",Sheet3!$A$1:$K$1,0),FALSE)*3,IF(VLOOKUP($D81,Sheet3!$A$1:'Sheet3'!$K$222,MATCH("Purple",Sheet3!$A$1:$K$1,0),FALSE)&gt;0,VLOOKUP($D81,Sheet3!$A$1:'Sheet3'!$K$222,MATCH("Purple",Sheet3!$A$1:$K$1,0),FALSE)*4,IF(VLOOKUP($D81,Sheet3!$A$1:'Sheet3'!$K$222,MATCH("Green",Sheet3!$A$1:$K$1,0),FALSE)&gt;0,VLOOKUP($D81,Sheet3!$A$1:'Sheet3'!$K$222,MATCH("Green",Sheet3!$A$1:$K$1,0),FALSE)*2,IF(VLOOKUP($D81,Sheet3!$A$1:'Sheet3'!$K$222,MATCH("White",Sheet3!$A$1:$K$1,0),FALSE)&gt;0,VLOOKUP($D81,Sheet3!$A$1:'Sheet3'!$K$222,MATCH("White",Sheet3!$A$1:$K$1,0),FALSE),IF(VLOOKUP($D81,Sheet3!$A$1:'Sheet3'!$K$222,MATCH("Yellow",Sheet3!$A$1:$K$1,0),FALSE)&gt;0,VLOOKUP($D81,Sheet3!$A$1:'Sheet3'!$K$222,MATCH("Yellow",Sheet3!$A$1:$K$1,0),FALSE)*2.5,0))))),0)/VLOOKUP($D81,Sheet3!$A$1:'Sheet3'!$K$222,MATCH("Challenge",Sheet3!$A$1:'Sheet3'!$K$1,0),FALSE),IFERROR(IF(VLOOKUP($D81,Sheet3!$A$1:'Sheet3'!$K$222,MATCH("Blue",Sheet3!$A$1:$K$1,0),FALSE)&gt;0,VLOOKUP($D81,Sheet3!$A$1:'Sheet3'!$K$222,MATCH("Blue",Sheet3!$A$1:$K$1,0),FALSE)*3,IF(VLOOKUP($D81,Sheet3!$A$1:'Sheet3'!$K$222,MATCH("Purple",Sheet3!$A$1:$K$1,0),FALSE)&gt;0,VLOOKUP($D81,Sheet3!$A$1:'Sheet3'!$K$222,MATCH("Purple",Sheet3!$A$1:$K$1,0),FALSE)*4,IF(VLOOKUP($D81,Sheet3!$A$1:'Sheet3'!$K$222,MATCH("Green",Sheet3!$A$1:$K$1,0),FALSE)&gt;0,VLOOKUP($D81,Sheet3!$A$1:'Sheet3'!$K$222,MATCH("Green",Sheet3!$A$1:$K$1,0),FALSE)*2,IF(VLOOKUP($D81,Sheet3!$A$1:'Sheet3'!$K$222,MATCH("White",Sheet3!$A$1:$K$1,0),FALSE)&gt;0,VLOOKUP($D81,Sheet3!$A$1:'Sheet3'!$K$222,MATCH("White",Sheet3!$A$1:$K$1,0),FALSE),IF(VLOOKUP($D81,Sheet3!$A$1:'Sheet3'!$K$222,MATCH("Yellow",Sheet3!$A$1:$K$1,0),FALSE)&gt;0,VLOOKUP($D81,Sheet3!$A$1:'Sheet3'!$K$222,MATCH("Yellow",Sheet3!$A$1:$K$1,0),FALSE)*2.5,0))))),0)),0)+IFERROR(IF(VLOOKUP($E81,Sheet3!$A$1:'Sheet3'!$K$222,MATCH("Challenge",Sheet3!$A$1:'Sheet3'!$K$1,0),FALSE)&gt;=1,IFERROR(IF(VLOOKUP($E81,Sheet3!$A$1:'Sheet3'!$K$222,MATCH("Blue",Sheet3!$A$1:$K$1,0),FALSE)&gt;0,VLOOKUP($E81,Sheet3!$A$1:'Sheet3'!$K$222,MATCH("Blue",Sheet3!$A$1:$K$1,0),FALSE)*3,IF(VLOOKUP($E81,Sheet3!$A$1:'Sheet3'!$K$222,MATCH("Purple",Sheet3!$A$1:$K$1,0),FALSE)&gt;0,VLOOKUP($E81,Sheet3!$A$1:'Sheet3'!$K$222,MATCH("Purple",Sheet3!$A$1:$K$1,0),FALSE)*4,IF(VLOOKUP($E81,Sheet3!$A$1:'Sheet3'!$K$222,MATCH("Green",Sheet3!$A$1:$K$1,0),FALSE)&gt;0,VLOOKUP($E81,Sheet3!$A$1:'Sheet3'!$K$222,MATCH("Green",Sheet3!$A$1:$K$1,0),FALSE)*2,IF(VLOOKUP($E81,Sheet3!$A$1:'Sheet3'!$K$222,MATCH("White",Sheet3!$A$1:$K$1,0),FALSE)&gt;0,VLOOKUP($E81,Sheet3!$A$1:'Sheet3'!$K$222,MATCH("White",Sheet3!$A$1:$K$1,0),FALSE),IF(VLOOKUP($E81,Sheet3!$A$1:'Sheet3'!$K$222,MATCH("Yellow",Sheet3!$A$1:$K$1,0),FALSE)&gt;0,VLOOKUP($E81,Sheet3!$A$1:'Sheet3'!$K$222,MATCH("Yellow",Sheet3!$A$1:$K$1,0),FALSE)*2.5,0))))),0)/VLOOKUP($E81,Sheet3!$A$1:'Sheet3'!$K$222,MATCH("Challenge",Sheet3!$A$1:'Sheet3'!$K$1,0),FALSE),IFERROR(IF(VLOOKUP($E81,Sheet3!$A$1:'Sheet3'!$K$222,MATCH("Blue",Sheet3!$A$1:$K$1,0),FALSE)&gt;0,VLOOKUP($E81,Sheet3!$A$1:'Sheet3'!$K$222,MATCH("Blue",Sheet3!$A$1:$K$1,0),FALSE)*3,IF(VLOOKUP($E81,Sheet3!$A$1:'Sheet3'!$K$222,MATCH("Purple",Sheet3!$A$1:$K$1,0),FALSE)&gt;0,VLOOKUP($E81,Sheet3!$A$1:'Sheet3'!$K$222,MATCH("Purple",Sheet3!$A$1:$K$1,0),FALSE)*4,IF(VLOOKUP($E81,Sheet3!$A$1:'Sheet3'!$K$222,MATCH("Green",Sheet3!$A$1:$K$1,0),FALSE)&gt;0,VLOOKUP($E81,Sheet3!$A$1:'Sheet3'!$K$222,MATCH("Green",Sheet3!$A$1:$K$1,0),FALSE)*2,IF(VLOOKUP($E81,Sheet3!$A$1:'Sheet3'!$K$222,MATCH("White",Sheet3!$A$1:$K$1,0),FALSE)&gt;0,VLOOKUP($E81,Sheet3!$A$1:'Sheet3'!$K$222,MATCH("White",Sheet3!$A$1:$K$1,0),FALSE),IF(VLOOKUP($E81,Sheet3!$A$1:'Sheet3'!$K$222,MATCH("Yellow",Sheet3!$A$1:$K$1,0),FALSE)&gt;0,VLOOKUP($E81,Sheet3!$A$1:'Sheet3'!$K$222,MATCH("Yellow",Sheet3!$A$1:$K$1,0),FALSE)*2.5,0))))),0)),0)</f>
        <v>62</v>
      </c>
      <c r="AC81">
        <f>IFERROR(IF(VLOOKUP($F81,Sheet3!$A$1:'Sheet3'!$K$222,MATCH("Challenge",Sheet3!$A$1:'Sheet3'!$K$1,0),FALSE)&gt;=1,IFERROR(IF(VLOOKUP($F81,Sheet3!$A$1:'Sheet3'!$K$222,MATCH("Blue",Sheet3!$A$1:$K$1,0),FALSE)&gt;0,VLOOKUP($F81,Sheet3!$A$1:'Sheet3'!$K$222,MATCH("Blue",Sheet3!$A$1:$K$1,0),FALSE)*3,IF(VLOOKUP($F81,Sheet3!$A$1:'Sheet3'!$K$222,MATCH("Purple",Sheet3!$A$1:$K$1,0),FALSE)&gt;0,VLOOKUP($F81,Sheet3!$A$1:'Sheet3'!$K$222,MATCH("Purple",Sheet3!$A$1:$K$1,0),FALSE)*4,IF(VLOOKUP($F81,Sheet3!$A$1:'Sheet3'!$K$222,MATCH("Green",Sheet3!$A$1:$K$1,0),FALSE)&gt;0,VLOOKUP($F81,Sheet3!$A$1:'Sheet3'!$K$222,MATCH("Green",Sheet3!$A$1:$K$1,0),FALSE)*2,IF(VLOOKUP($F81,Sheet3!$A$1:'Sheet3'!$K$222,MATCH("White",Sheet3!$A$1:$K$1,0),FALSE)&gt;0,VLOOKUP($F81,Sheet3!$A$1:'Sheet3'!$K$222,MATCH("White",Sheet3!$A$1:$K$1,0),FALSE),IF(VLOOKUP($F81,Sheet3!$A$1:'Sheet3'!$K$222,MATCH("Yellow",Sheet3!$A$1:$K$1,0),FALSE)&gt;0,VLOOKUP($F81,Sheet3!$A$1:'Sheet3'!$K$222,MATCH("Yellow",Sheet3!$A$1:$K$1,0),FALSE)*5,0))))),0)/VLOOKUP($F81,Sheet3!$A$1:'Sheet3'!$K$222,MATCH("Challenge",Sheet3!$A$1:'Sheet3'!$K$1,0),FALSE),IFERROR(IF(VLOOKUP($F81,Sheet3!$A$1:'Sheet3'!$K$222,MATCH("Blue",Sheet3!$A$1:$K$1,0),FALSE)&gt;0,VLOOKUP($F81,Sheet3!$A$1:'Sheet3'!$K$222,MATCH("Blue",Sheet3!$A$1:$K$1,0),FALSE)*3,IF(VLOOKUP($F81,Sheet3!$A$1:'Sheet3'!$K$222,MATCH("Purple",Sheet3!$A$1:$K$1,0),FALSE)&gt;0,VLOOKUP($F81,Sheet3!$A$1:'Sheet3'!$K$222,MATCH("Purple",Sheet3!$A$1:$K$1,0),FALSE)*4,IF(VLOOKUP($F81,Sheet3!$A$1:'Sheet3'!$K$222,MATCH("Green",Sheet3!$A$1:$K$1,0),FALSE)&gt;0,VLOOKUP($F81,Sheet3!$A$1:'Sheet3'!$K$222,MATCH("Green",Sheet3!$A$1:$K$1,0),FALSE)*2,IF(VLOOKUP($F81,Sheet3!$A$1:'Sheet3'!$K$222,MATCH("White",Sheet3!$A$1:$K$1,0),FALSE)&gt;0,VLOOKUP($F81,Sheet3!$A$1:'Sheet3'!$K$222,MATCH("White",Sheet3!$A$1:$K$1,0),FALSE),IF(VLOOKUP($F81,Sheet3!$A$1:'Sheet3'!$K$222,MATCH("Yellow",Sheet3!$A$1:$K$1,0),FALSE)&gt;0,VLOOKUP($F81,Sheet3!$A$1:'Sheet3'!$K$222,MATCH("Yellow",Sheet3!$A$1:$K$1,0),FALSE)*5,0))))),0)),0)+IFERROR(IF(VLOOKUP($G81,Sheet3!$A$1:'Sheet3'!$K$222,MATCH("Challenge",Sheet3!$A$1:'Sheet3'!$K$1,0),FALSE)&gt;=1,IFERROR(IF(VLOOKUP($G81,Sheet3!$A$1:'Sheet3'!$K$222,MATCH("Blue",Sheet3!$A$1:$K$1,0),FALSE)&gt;0,VLOOKUP($G81,Sheet3!$A$1:'Sheet3'!$K$222,MATCH("Blue",Sheet3!$A$1:$K$1,0),FALSE)*3,IF(VLOOKUP($G81,Sheet3!$A$1:'Sheet3'!$K$222,MATCH("Purple",Sheet3!$A$1:$K$1,0),FALSE)&gt;0,VLOOKUP($G81,Sheet3!$A$1:'Sheet3'!$K$222,MATCH("Purple",Sheet3!$A$1:$K$1,0),FALSE)*4,IF(VLOOKUP($G81,Sheet3!$A$1:'Sheet3'!$K$222,MATCH("Green",Sheet3!$A$1:$K$1,0),FALSE)&gt;0,VLOOKUP($G81,Sheet3!$A$1:'Sheet3'!$K$222,MATCH("Green",Sheet3!$A$1:$K$1,0),FALSE)*2,IF(VLOOKUP($G81,Sheet3!$A$1:'Sheet3'!$K$222,MATCH("White",Sheet3!$A$1:$K$1,0),FALSE)&gt;0,VLOOKUP($G81,Sheet3!$A$1:'Sheet3'!$K$222,MATCH("White",Sheet3!$A$1:$K$1,0),FALSE),IF(VLOOKUP($G81,Sheet3!$A$1:'Sheet3'!$K$222,MATCH("Yellow",Sheet3!$A$1:$K$1,0),FALSE)&gt;0,VLOOKUP($G81,Sheet3!$A$1:'Sheet3'!$K$222,MATCH("Yellow",Sheet3!$A$1:$K$1,0),FALSE)*5,0))))),0)/VLOOKUP($G81,Sheet3!$A$1:'Sheet3'!$K$222,MATCH("Challenge",Sheet3!$A$1:'Sheet3'!$K$1,0),FALSE),IFERROR(IF(VLOOKUP($G81,Sheet3!$A$1:'Sheet3'!$K$222,MATCH("Blue",Sheet3!$A$1:$K$1,0),FALSE)&gt;0,VLOOKUP($G81,Sheet3!$A$1:'Sheet3'!$K$222,MATCH("Blue",Sheet3!$A$1:$K$1,0),FALSE)*3,IF(VLOOKUP($G81,Sheet3!$A$1:'Sheet3'!$K$222,MATCH("Purple",Sheet3!$A$1:$K$1,0),FALSE)&gt;0,VLOOKUP($G81,Sheet3!$A$1:'Sheet3'!$K$222,MATCH("Purple",Sheet3!$A$1:$K$1,0),FALSE)*4,IF(VLOOKUP($G81,Sheet3!$A$1:'Sheet3'!$K$222,MATCH("Green",Sheet3!$A$1:$K$1,0),FALSE)&gt;0,VLOOKUP($G81,Sheet3!$A$1:'Sheet3'!$K$222,MATCH("Green",Sheet3!$A$1:$K$1,0),FALSE)*2,IF(VLOOKUP($G81,Sheet3!$A$1:'Sheet3'!$K$222,MATCH("White",Sheet3!$A$1:$K$1,0),FALSE)&gt;0,VLOOKUP($G81,Sheet3!$A$1:'Sheet3'!$K$222,MATCH("White",Sheet3!$A$1:$K$1,0),FALSE),IF(VLOOKUP($G81,Sheet3!$A$1:'Sheet3'!$K$222,MATCH("Yellow",Sheet3!$A$1:$K$1,0),FALSE)&gt;0,VLOOKUP($G81,Sheet3!$A$1:'Sheet3'!$K$222,MATCH("Yellow",Sheet3!$A$1:$K$1,0),FALSE)*5,0))))),0)),0)</f>
        <v>3</v>
      </c>
      <c r="AD81">
        <f>IFERROR(IF(VLOOKUP($H81,Sheet3!$A$1:'Sheet3'!$K$222,MATCH("Challenge",Sheet3!$A$1:'Sheet3'!$K$1,0),FALSE)&gt;=1,IFERROR(IF(VLOOKUP($H81,Sheet3!$A$1:'Sheet3'!$K$222,MATCH("Blue",Sheet3!$A$1:$K$1,0),FALSE)&gt;0,VLOOKUP($H81,Sheet3!$A$1:'Sheet3'!$K$222,MATCH("Blue",Sheet3!$A$1:$K$1,0),FALSE)*3,IF(VLOOKUP($H81,Sheet3!$A$1:'Sheet3'!$K$222,MATCH("Purple",Sheet3!$A$1:$K$1,0),FALSE)&gt;0,VLOOKUP($H81,Sheet3!$A$1:'Sheet3'!$K$222,MATCH("Purple",Sheet3!$A$1:$K$1,0),FALSE)*4,IF(VLOOKUP($H81,Sheet3!$A$1:'Sheet3'!$K$222,MATCH("Green",Sheet3!$A$1:$K$1,0),FALSE)&gt;0,VLOOKUP($H81,Sheet3!$A$1:'Sheet3'!$K$222,MATCH("Green",Sheet3!$A$1:$K$1,0),FALSE)*2,IF(VLOOKUP($H81,Sheet3!$A$1:'Sheet3'!$K$222,MATCH("White",Sheet3!$A$1:$K$1,0),FALSE)&gt;0,VLOOKUP($H81,Sheet3!$A$1:'Sheet3'!$K$222,MATCH("White",Sheet3!$A$1:$K$1,0),FALSE),IF(VLOOKUP($H81,Sheet3!$A$1:'Sheet3'!$K$222,MATCH("Yellow",Sheet3!$A$1:$K$1,0),FALSE)&gt;0,VLOOKUP($H81,Sheet3!$A$1:'Sheet3'!$K$222,MATCH("Yellow",Sheet3!$A$1:$K$1,0),FALSE)*5,0))))),0)/VLOOKUP($H81,Sheet3!$A$1:'Sheet3'!$K$222,MATCH("Challenge",Sheet3!$A$1:'Sheet3'!$K$1,0),FALSE),IFERROR(IF(VLOOKUP($H81,Sheet3!$A$1:'Sheet3'!$K$222,MATCH("Blue",Sheet3!$A$1:$K$1,0),FALSE)&gt;0,VLOOKUP($H81,Sheet3!$A$1:'Sheet3'!$K$222,MATCH("Blue",Sheet3!$A$1:$K$1,0),FALSE)*3,IF(VLOOKUP($H81,Sheet3!$A$1:'Sheet3'!$K$222,MATCH("Purple",Sheet3!$A$1:$K$1,0),FALSE)&gt;0,VLOOKUP($H81,Sheet3!$A$1:'Sheet3'!$K$222,MATCH("Purple",Sheet3!$A$1:$K$1,0),FALSE)*4,IF(VLOOKUP($H81,Sheet3!$A$1:'Sheet3'!$K$222,MATCH("Green",Sheet3!$A$1:$K$1,0),FALSE)&gt;0,VLOOKUP($H81,Sheet3!$A$1:'Sheet3'!$K$222,MATCH("Green",Sheet3!$A$1:$K$1,0),FALSE)*2,IF(VLOOKUP($H81,Sheet3!$A$1:'Sheet3'!$K$222,MATCH("White",Sheet3!$A$1:$K$1,0),FALSE)&gt;0,VLOOKUP($H81,Sheet3!$A$1:'Sheet3'!$K$222,MATCH("White",Sheet3!$A$1:$K$1,0),FALSE),IF(VLOOKUP($H81,Sheet3!$A$1:'Sheet3'!$K$222,MATCH("Yellow",Sheet3!$A$1:$K$1,0),FALSE)&gt;0,VLOOKUP($H81,Sheet3!$A$1:'Sheet3'!$K$222,MATCH("Yellow",Sheet3!$A$1:$K$1,0),FALSE)*5,0))))),0)),0)+IFERROR(IF(VLOOKUP($I81,Sheet3!$A$1:'Sheet3'!$K$222,MATCH("Challenge",Sheet3!$A$1:'Sheet3'!$K$1,0),FALSE)&gt;=1,IFERROR(IF(VLOOKUP($I81,Sheet3!$A$1:'Sheet3'!$K$222,MATCH("Blue",Sheet3!$A$1:$K$1,0),FALSE)&gt;0,VLOOKUP($I81,Sheet3!$A$1:'Sheet3'!$K$222,MATCH("Blue",Sheet3!$A$1:$K$1,0),FALSE)*3,IF(VLOOKUP($I81,Sheet3!$A$1:'Sheet3'!$K$222,MATCH("Purple",Sheet3!$A$1:$K$1,0),FALSE)&gt;0,VLOOKUP($I81,Sheet3!$A$1:'Sheet3'!$K$222,MATCH("Purple",Sheet3!$A$1:$K$1,0),FALSE)*4,IF(VLOOKUP($I81,Sheet3!$A$1:'Sheet3'!$K$222,MATCH("Green",Sheet3!$A$1:$K$1,0),FALSE)&gt;0,VLOOKUP($I81,Sheet3!$A$1:'Sheet3'!$K$222,MATCH("Green",Sheet3!$A$1:$K$1,0),FALSE)*2,IF(VLOOKUP($I81,Sheet3!$A$1:'Sheet3'!$K$222,MATCH("White",Sheet3!$A$1:$K$1,0),FALSE)&gt;0,VLOOKUP($I81,Sheet3!$A$1:'Sheet3'!$K$222,MATCH("White",Sheet3!$A$1:$K$1,0),FALSE),IF(VLOOKUP($I81,Sheet3!$A$1:'Sheet3'!$K$222,MATCH("Yellow",Sheet3!$A$1:$K$1,0),FALSE)&gt;0,VLOOKUP($I81,Sheet3!$A$1:'Sheet3'!$K$222,MATCH("Yellow",Sheet3!$A$1:$K$1,0),FALSE)*5,0))))),0)/VLOOKUP($I81,Sheet3!$A$1:'Sheet3'!$K$222,MATCH("Challenge",Sheet3!$A$1:'Sheet3'!$K$1,0),FALSE),IFERROR(IF(VLOOKUP($I81,Sheet3!$A$1:'Sheet3'!$K$222,MATCH("Blue",Sheet3!$A$1:$K$1,0),FALSE)&gt;0,VLOOKUP($I81,Sheet3!$A$1:'Sheet3'!$K$222,MATCH("Blue",Sheet3!$A$1:$K$1,0),FALSE)*3,IF(VLOOKUP($I81,Sheet3!$A$1:'Sheet3'!$K$222,MATCH("Purple",Sheet3!$A$1:$K$1,0),FALSE)&gt;0,VLOOKUP($I81,Sheet3!$A$1:'Sheet3'!$K$222,MATCH("Purple",Sheet3!$A$1:$K$1,0),FALSE)*4,IF(VLOOKUP($I81,Sheet3!$A$1:'Sheet3'!$K$222,MATCH("Green",Sheet3!$A$1:$K$1,0),FALSE)&gt;0,VLOOKUP($I81,Sheet3!$A$1:'Sheet3'!$K$222,MATCH("Green",Sheet3!$A$1:$K$1,0),FALSE)*2,IF(VLOOKUP($I81,Sheet3!$A$1:'Sheet3'!$K$222,MATCH("White",Sheet3!$A$1:$K$1,0),FALSE)&gt;0,VLOOKUP($I81,Sheet3!$A$1:'Sheet3'!$K$222,MATCH("White",Sheet3!$A$1:$K$1,0),FALSE),IF(VLOOKUP($I81,Sheet3!$A$1:'Sheet3'!$K$222,MATCH("Yellow",Sheet3!$A$1:$K$1,0),FALSE)&gt;0,VLOOKUP($I81,Sheet3!$A$1:'Sheet3'!$K$222,MATCH("Yellow",Sheet3!$A$1:$K$1,0),FALSE)*5,0))))),0)),0)</f>
        <v>0</v>
      </c>
      <c r="AE81">
        <f>IFERROR(IF(VLOOKUP($J81,Sheet3!$A$1:'Sheet3'!$K$222,MATCH("Challenge",Sheet3!$A$1:'Sheet3'!$K$1,0),FALSE)&gt;=1,IFERROR(IF(VLOOKUP($J81,Sheet3!$A$1:'Sheet3'!$K$222,MATCH("Blue",Sheet3!$A$1:$K$1,0),FALSE)&gt;0,VLOOKUP($J81,Sheet3!$A$1:'Sheet3'!$K$222,MATCH("Blue",Sheet3!$A$1:$K$1,0),FALSE)*3,IF(VLOOKUP($J81,Sheet3!$A$1:'Sheet3'!$K$222,MATCH("Purple",Sheet3!$A$1:$K$1,0),FALSE)&gt;0,VLOOKUP($J81,Sheet3!$A$1:'Sheet3'!$K$222,MATCH("Purple",Sheet3!$A$1:$K$1,0),FALSE)*4,IF(VLOOKUP($J81,Sheet3!$A$1:'Sheet3'!$K$222,MATCH("Green",Sheet3!$A$1:$K$1,0),FALSE)&gt;0,VLOOKUP($J81,Sheet3!$A$1:'Sheet3'!$K$222,MATCH("Green",Sheet3!$A$1:$K$1,0),FALSE)*2,IF(VLOOKUP($J81,Sheet3!$A$1:'Sheet3'!$K$222,MATCH("White",Sheet3!$A$1:$K$1,0),FALSE)&gt;0,VLOOKUP($J81,Sheet3!$A$1:'Sheet3'!$K$222,MATCH("White",Sheet3!$A$1:$K$1,0),FALSE),IF(VLOOKUP($J81,Sheet3!$A$1:'Sheet3'!$K$222,MATCH("Yellow",Sheet3!$A$1:$K$1,0),FALSE)&gt;0,VLOOKUP($J81,Sheet3!$A$1:'Sheet3'!$K$222,MATCH("Yellow",Sheet3!$A$1:$K$1,0),FALSE)*5,0))))),0)/VLOOKUP($J81,Sheet3!$A$1:'Sheet3'!$K$222,MATCH("Challenge",Sheet3!$A$1:'Sheet3'!$K$1,0),FALSE),IFERROR(IF(VLOOKUP($J81,Sheet3!$A$1:'Sheet3'!$K$222,MATCH("Blue",Sheet3!$A$1:$K$1,0),FALSE)&gt;0,VLOOKUP($J81,Sheet3!$A$1:'Sheet3'!$K$222,MATCH("Blue",Sheet3!$A$1:$K$1,0),FALSE)*3,IF(VLOOKUP($J81,Sheet3!$A$1:'Sheet3'!$K$222,MATCH("Purple",Sheet3!$A$1:$K$1,0),FALSE)&gt;0,VLOOKUP($J81,Sheet3!$A$1:'Sheet3'!$K$222,MATCH("Purple",Sheet3!$A$1:$K$1,0),FALSE)*4,IF(VLOOKUP($J81,Sheet3!$A$1:'Sheet3'!$K$222,MATCH("Green",Sheet3!$A$1:$K$1,0),FALSE)&gt;0,VLOOKUP($J81,Sheet3!$A$1:'Sheet3'!$K$222,MATCH("Green",Sheet3!$A$1:$K$1,0),FALSE)*2,IF(VLOOKUP($J81,Sheet3!$A$1:'Sheet3'!$K$222,MATCH("White",Sheet3!$A$1:$K$1,0),FALSE)&gt;0,VLOOKUP($J81,Sheet3!$A$1:'Sheet3'!$K$222,MATCH("White",Sheet3!$A$1:$K$1,0),FALSE),IF(VLOOKUP($J81,Sheet3!$A$1:'Sheet3'!$K$222,MATCH("Yellow",Sheet3!$A$1:$K$1,0),FALSE)&gt;0,VLOOKUP($J81,Sheet3!$A$1:'Sheet3'!$K$222,MATCH("Yellow",Sheet3!$A$1:$K$1,0),FALSE)*5,0))))),0)),0)+IFERROR(IF(VLOOKUP($K81,Sheet3!$A$1:'Sheet3'!$K$222,MATCH("Challenge",Sheet3!$A$1:'Sheet3'!$K$1,0),FALSE)&gt;=1,IFERROR(IF(VLOOKUP($K81,Sheet3!$A$1:'Sheet3'!$K$222,MATCH("Blue",Sheet3!$A$1:$K$1,0),FALSE)&gt;0,VLOOKUP($K81,Sheet3!$A$1:'Sheet3'!$K$222,MATCH("Blue",Sheet3!$A$1:$K$1,0),FALSE)*3,IF(VLOOKUP($K81,Sheet3!$A$1:'Sheet3'!$K$222,MATCH("Purple",Sheet3!$A$1:$K$1,0),FALSE)&gt;0,VLOOKUP($K81,Sheet3!$A$1:'Sheet3'!$K$222,MATCH("Purple",Sheet3!$A$1:$K$1,0),FALSE)*4,IF(VLOOKUP($K81,Sheet3!$A$1:'Sheet3'!$K$222,MATCH("Green",Sheet3!$A$1:$K$1,0),FALSE)&gt;0,VLOOKUP($K81,Sheet3!$A$1:'Sheet3'!$K$222,MATCH("Green",Sheet3!$A$1:$K$1,0),FALSE)*2,IF(VLOOKUP($K81,Sheet3!$A$1:'Sheet3'!$K$222,MATCH("White",Sheet3!$A$1:$K$1,0),FALSE)&gt;0,VLOOKUP($K81,Sheet3!$A$1:'Sheet3'!$K$222,MATCH("White",Sheet3!$A$1:$K$1,0),FALSE),IF(VLOOKUP($K81,Sheet3!$A$1:'Sheet3'!$K$222,MATCH("Yellow",Sheet3!$A$1:$K$1,0),FALSE)&gt;0,VLOOKUP($K81,Sheet3!$A$1:'Sheet3'!$K$222,MATCH("Yellow",Sheet3!$A$1:$K$1,0),FALSE)*5,0))))),0)/VLOOKUP($K81,Sheet3!$A$1:'Sheet3'!$K$222,MATCH("Challenge",Sheet3!$A$1:'Sheet3'!$K$1,0),FALSE),IFERROR(IF(VLOOKUP($K81,Sheet3!$A$1:'Sheet3'!$K$222,MATCH("Blue",Sheet3!$A$1:$K$1,0),FALSE)&gt;0,VLOOKUP($K81,Sheet3!$A$1:'Sheet3'!$K$222,MATCH("Blue",Sheet3!$A$1:$K$1,0),FALSE)*3,IF(VLOOKUP($K81,Sheet3!$A$1:'Sheet3'!$K$222,MATCH("Purple",Sheet3!$A$1:$K$1,0),FALSE)&gt;0,VLOOKUP($K81,Sheet3!$A$1:'Sheet3'!$K$222,MATCH("Purple",Sheet3!$A$1:$K$1,0),FALSE)*4,IF(VLOOKUP($K81,Sheet3!$A$1:'Sheet3'!$K$222,MATCH("Green",Sheet3!$A$1:$K$1,0),FALSE)&gt;0,VLOOKUP($K81,Sheet3!$A$1:'Sheet3'!$K$222,MATCH("Green",Sheet3!$A$1:$K$1,0),FALSE)*2,IF(VLOOKUP($K81,Sheet3!$A$1:'Sheet3'!$K$222,MATCH("White",Sheet3!$A$1:$K$1,0),FALSE)&gt;0,VLOOKUP($K81,Sheet3!$A$1:'Sheet3'!$K$222,MATCH("White",Sheet3!$A$1:$K$1,0),FALSE),IF(VLOOKUP($K81,Sheet3!$A$1:'Sheet3'!$K$222,MATCH("Yellow",Sheet3!$A$1:$K$1,0),FALSE)&gt;0,VLOOKUP($K81,Sheet3!$A$1:'Sheet3'!$K$222,MATCH("Yellow",Sheet3!$A$1:$K$1,0),FALSE)*5,0))))),0)),0)</f>
        <v>0</v>
      </c>
      <c r="AF81">
        <f>IFERROR(IF(VLOOKUP($L81,Sheet3!$A$1:'Sheet3'!$K$222,MATCH("Challenge",Sheet3!$A$1:'Sheet3'!$K$1,0),FALSE)&gt;=1,IFERROR(IF(VLOOKUP($L81,Sheet3!$A$1:'Sheet3'!$K$222,MATCH("Blue",Sheet3!$A$1:$K$1,0),FALSE)&gt;0,VLOOKUP($L81,Sheet3!$A$1:'Sheet3'!$K$222,MATCH("Blue",Sheet3!$A$1:$K$1,0),FALSE)*3,IF(VLOOKUP($L81,Sheet3!$A$1:'Sheet3'!$K$222,MATCH("Purple",Sheet3!$A$1:$K$1,0),FALSE)&gt;0,VLOOKUP($L81,Sheet3!$A$1:'Sheet3'!$K$222,MATCH("Purple",Sheet3!$A$1:$K$1,0),FALSE)*4,IF(VLOOKUP($L81,Sheet3!$A$1:'Sheet3'!$K$222,MATCH("Green",Sheet3!$A$1:$K$1,0),FALSE)&gt;0,VLOOKUP($L81,Sheet3!$A$1:'Sheet3'!$K$222,MATCH("Green",Sheet3!$A$1:$K$1,0),FALSE)*2,IF(VLOOKUP($L81,Sheet3!$A$1:'Sheet3'!$K$222,MATCH("White",Sheet3!$A$1:$K$1,0),FALSE)&gt;0,VLOOKUP($L81,Sheet3!$A$1:'Sheet3'!$K$222,MATCH("White",Sheet3!$A$1:$K$1,0),FALSE),IF(VLOOKUP($L81,Sheet3!$A$1:'Sheet3'!$K$222,MATCH("Yellow",Sheet3!$A$1:$K$1,0),FALSE)&gt;0,VLOOKUP($L81,Sheet3!$A$1:'Sheet3'!$K$222,MATCH("Yellow",Sheet3!$A$1:$K$1,0),FALSE)*5,0))))),0)/VLOOKUP($L81,Sheet3!$A$1:'Sheet3'!$K$222,MATCH("Challenge",Sheet3!$A$1:'Sheet3'!$K$1,0),FALSE),IFERROR(IF(VLOOKUP($L81,Sheet3!$A$1:'Sheet3'!$K$222,MATCH("Blue",Sheet3!$A$1:$K$1,0),FALSE)&gt;0,VLOOKUP($L81,Sheet3!$A$1:'Sheet3'!$K$222,MATCH("Blue",Sheet3!$A$1:$K$1,0),FALSE)*3,IF(VLOOKUP($L81,Sheet3!$A$1:'Sheet3'!$K$222,MATCH("Purple",Sheet3!$A$1:$K$1,0),FALSE)&gt;0,VLOOKUP($L81,Sheet3!$A$1:'Sheet3'!$K$222,MATCH("Purple",Sheet3!$A$1:$K$1,0),FALSE)*4,IF(VLOOKUP($L81,Sheet3!$A$1:'Sheet3'!$K$222,MATCH("Green",Sheet3!$A$1:$K$1,0),FALSE)&gt;0,VLOOKUP($L81,Sheet3!$A$1:'Sheet3'!$K$222,MATCH("Green",Sheet3!$A$1:$K$1,0),FALSE)*2,IF(VLOOKUP($L81,Sheet3!$A$1:'Sheet3'!$K$222,MATCH("White",Sheet3!$A$1:$K$1,0),FALSE)&gt;0,VLOOKUP($L81,Sheet3!$A$1:'Sheet3'!$K$222,MATCH("White",Sheet3!$A$1:$K$1,0),FALSE),IF(VLOOKUP($L81,Sheet3!$A$1:'Sheet3'!$K$222,MATCH("Yellow",Sheet3!$A$1:$K$1,0),FALSE)&gt;0,VLOOKUP($L81,Sheet3!$A$1:'Sheet3'!$K$222,MATCH("Yellow",Sheet3!$A$1:$K$1,0),FALSE)*5,0))))),0)),0)+IFERROR(IF(VLOOKUP($M81,Sheet3!$A$1:'Sheet3'!$K$222,MATCH("Challenge",Sheet3!$A$1:'Sheet3'!$K$1,0),FALSE)&gt;=1,IFERROR(IF(VLOOKUP($M81,Sheet3!$A$1:'Sheet3'!$K$222,MATCH("Blue",Sheet3!$A$1:$K$1,0),FALSE)&gt;0,VLOOKUP($M81,Sheet3!$A$1:'Sheet3'!$K$222,MATCH("Blue",Sheet3!$A$1:$K$1,0),FALSE)*3,IF(VLOOKUP($M81,Sheet3!$A$1:'Sheet3'!$K$222,MATCH("Purple",Sheet3!$A$1:$K$1,0),FALSE)&gt;0,VLOOKUP($M81,Sheet3!$A$1:'Sheet3'!$K$222,MATCH("Purple",Sheet3!$A$1:$K$1,0),FALSE)*4,IF(VLOOKUP($M81,Sheet3!$A$1:'Sheet3'!$K$222,MATCH("Green",Sheet3!$A$1:$K$1,0),FALSE)&gt;0,VLOOKUP($M81,Sheet3!$A$1:'Sheet3'!$K$222,MATCH("Green",Sheet3!$A$1:$K$1,0),FALSE)*2,IF(VLOOKUP($M81,Sheet3!$A$1:'Sheet3'!$K$222,MATCH("White",Sheet3!$A$1:$K$1,0),FALSE)&gt;0,VLOOKUP($M81,Sheet3!$A$1:'Sheet3'!$K$222,MATCH("White",Sheet3!$A$1:$K$1,0),FALSE),IF(VLOOKUP($M81,Sheet3!$A$1:'Sheet3'!$K$222,MATCH("Yellow",Sheet3!$A$1:$K$1,0),FALSE)&gt;0,VLOOKUP($M81,Sheet3!$A$1:'Sheet3'!$K$222,MATCH("Yellow",Sheet3!$A$1:$K$1,0),FALSE)*5,0))))),0)/VLOOKUP($M81,Sheet3!$A$1:'Sheet3'!$K$222,MATCH("Challenge",Sheet3!$A$1:'Sheet3'!$K$1,0),FALSE),IFERROR(IF(VLOOKUP($M81,Sheet3!$A$1:'Sheet3'!$K$222,MATCH("Blue",Sheet3!$A$1:$K$1,0),FALSE)&gt;0,VLOOKUP($M81,Sheet3!$A$1:'Sheet3'!$K$222,MATCH("Blue",Sheet3!$A$1:$K$1,0),FALSE)*3,IF(VLOOKUP($M81,Sheet3!$A$1:'Sheet3'!$K$222,MATCH("Purple",Sheet3!$A$1:$K$1,0),FALSE)&gt;0,VLOOKUP($M81,Sheet3!$A$1:'Sheet3'!$K$222,MATCH("Purple",Sheet3!$A$1:$K$1,0),FALSE)*4,IF(VLOOKUP($M81,Sheet3!$A$1:'Sheet3'!$K$222,MATCH("Green",Sheet3!$A$1:$K$1,0),FALSE)&gt;0,VLOOKUP($M81,Sheet3!$A$1:'Sheet3'!$K$222,MATCH("Green",Sheet3!$A$1:$K$1,0),FALSE)*2,IF(VLOOKUP($M81,Sheet3!$A$1:'Sheet3'!$K$222,MATCH("White",Sheet3!$A$1:$K$1,0),FALSE)&gt;0,VLOOKUP($M81,Sheet3!$A$1:'Sheet3'!$K$222,MATCH("White",Sheet3!$A$1:$K$1,0),FALSE),IF(VLOOKUP($M81,Sheet3!$A$1:'Sheet3'!$K$222,MATCH("Yellow",Sheet3!$A$1:$K$1,0),FALSE)&gt;0,VLOOKUP($M81,Sheet3!$A$1:'Sheet3'!$K$222,MATCH("Yellow",Sheet3!$A$1:$K$1,0),FALSE)*5,0))))),0)),0)</f>
        <v>0</v>
      </c>
      <c r="AG81">
        <f>IFERROR(IF(VLOOKUP($N81,Sheet3!$A$1:'Sheet3'!$K$222,MATCH("Challenge",Sheet3!$A$1:'Sheet3'!$K$1,0),FALSE)&gt;=1,IFERROR(IF(VLOOKUP($N81,Sheet3!$A$1:'Sheet3'!$K$222,MATCH("Blue",Sheet3!$A$1:$K$1,0),FALSE)&gt;0,VLOOKUP($N81,Sheet3!$A$1:'Sheet3'!$K$222,MATCH("Blue",Sheet3!$A$1:$K$1,0),FALSE)*3,IF(VLOOKUP($N81,Sheet3!$A$1:'Sheet3'!$K$222,MATCH("Purple",Sheet3!$A$1:$K$1,0),FALSE)&gt;0,VLOOKUP($N81,Sheet3!$A$1:'Sheet3'!$K$222,MATCH("Purple",Sheet3!$A$1:$K$1,0),FALSE)*4,IF(VLOOKUP($N81,Sheet3!$A$1:'Sheet3'!$K$222,MATCH("Green",Sheet3!$A$1:$K$1,0),FALSE)&gt;0,VLOOKUP($N81,Sheet3!$A$1:'Sheet3'!$K$222,MATCH("Green",Sheet3!$A$1:$K$1,0),FALSE)*2,IF(VLOOKUP($N81,Sheet3!$A$1:'Sheet3'!$K$222,MATCH("White",Sheet3!$A$1:$K$1,0),FALSE)&gt;0,VLOOKUP($N81,Sheet3!$A$1:'Sheet3'!$K$222,MATCH("White",Sheet3!$A$1:$K$1,0),FALSE),IF(VLOOKUP($N81,Sheet3!$A$1:'Sheet3'!$K$222,MATCH("Yellow",Sheet3!$A$1:$K$1,0),FALSE)&gt;0,VLOOKUP($N81,Sheet3!$A$1:'Sheet3'!$K$222,MATCH("Yellow",Sheet3!$A$1:$K$1,0),FALSE)*5,0))))),0)/VLOOKUP($N81,Sheet3!$A$1:'Sheet3'!$K$222,MATCH("Challenge",Sheet3!$A$1:'Sheet3'!$K$1,0),FALSE),IFERROR(IF(VLOOKUP($N81,Sheet3!$A$1:'Sheet3'!$K$222,MATCH("Blue",Sheet3!$A$1:$K$1,0),FALSE)&gt;0,VLOOKUP($N81,Sheet3!$A$1:'Sheet3'!$K$222,MATCH("Blue",Sheet3!$A$1:$K$1,0),FALSE)*3,IF(VLOOKUP($N81,Sheet3!$A$1:'Sheet3'!$K$222,MATCH("Purple",Sheet3!$A$1:$K$1,0),FALSE)&gt;0,VLOOKUP($N81,Sheet3!$A$1:'Sheet3'!$K$222,MATCH("Purple",Sheet3!$A$1:$K$1,0),FALSE)*4,IF(VLOOKUP($N81,Sheet3!$A$1:'Sheet3'!$K$222,MATCH("Green",Sheet3!$A$1:$K$1,0),FALSE)&gt;0,VLOOKUP($N81,Sheet3!$A$1:'Sheet3'!$K$222,MATCH("Green",Sheet3!$A$1:$K$1,0),FALSE)*2,IF(VLOOKUP($N81,Sheet3!$A$1:'Sheet3'!$K$222,MATCH("White",Sheet3!$A$1:$K$1,0),FALSE)&gt;0,VLOOKUP($N81,Sheet3!$A$1:'Sheet3'!$K$222,MATCH("White",Sheet3!$A$1:$K$1,0),FALSE),IF(VLOOKUP($N81,Sheet3!$A$1:'Sheet3'!$K$222,MATCH("Yellow",Sheet3!$A$1:$K$1,0),FALSE)&gt;0,VLOOKUP($N81,Sheet3!$A$1:'Sheet3'!$K$222,MATCH("Yellow",Sheet3!$A$1:$K$1,0),FALSE)*5,0))))),0)),0)+IFERROR(IF(VLOOKUP($O81,Sheet3!$A$1:'Sheet3'!$K$222,MATCH("Challenge",Sheet3!$A$1:'Sheet3'!$K$1,0),FALSE)&gt;=1,IFERROR(IF(VLOOKUP($O81,Sheet3!$A$1:'Sheet3'!$K$222,MATCH("Blue",Sheet3!$A$1:$K$1,0),FALSE)&gt;0,VLOOKUP($O81,Sheet3!$A$1:'Sheet3'!$K$222,MATCH("Blue",Sheet3!$A$1:$K$1,0),FALSE)*3,IF(VLOOKUP($O81,Sheet3!$A$1:'Sheet3'!$K$222,MATCH("Purple",Sheet3!$A$1:$K$1,0),FALSE)&gt;0,VLOOKUP($O81,Sheet3!$A$1:'Sheet3'!$K$222,MATCH("Purple",Sheet3!$A$1:$K$1,0),FALSE)*4,IF(VLOOKUP($O81,Sheet3!$A$1:'Sheet3'!$K$222,MATCH("Green",Sheet3!$A$1:$K$1,0),FALSE)&gt;0,VLOOKUP($O81,Sheet3!$A$1:'Sheet3'!$K$222,MATCH("Green",Sheet3!$A$1:$K$1,0),FALSE)*2,IF(VLOOKUP($O81,Sheet3!$A$1:'Sheet3'!$K$222,MATCH("White",Sheet3!$A$1:$K$1,0),FALSE)&gt;0,VLOOKUP($O81,Sheet3!$A$1:'Sheet3'!$K$222,MATCH("White",Sheet3!$A$1:$K$1,0),FALSE),IF(VLOOKUP($O81,Sheet3!$A$1:'Sheet3'!$K$222,MATCH("Yellow",Sheet3!$A$1:$K$1,0),FALSE)&gt;0,VLOOKUP($O81,Sheet3!$A$1:'Sheet3'!$K$222,MATCH("Yellow",Sheet3!$A$1:$K$1,0),FALSE)*5,0))))),0)/VLOOKUP($O81,Sheet3!$A$1:'Sheet3'!$K$222,MATCH("Challenge",Sheet3!$A$1:'Sheet3'!$K$1,0),FALSE),IFERROR(IF(VLOOKUP($O81,Sheet3!$A$1:'Sheet3'!$K$222,MATCH("Blue",Sheet3!$A$1:$K$1,0),FALSE)&gt;0,VLOOKUP($O81,Sheet3!$A$1:'Sheet3'!$K$222,MATCH("Blue",Sheet3!$A$1:$K$1,0),FALSE)*3,IF(VLOOKUP($O81,Sheet3!$A$1:'Sheet3'!$K$222,MATCH("Purple",Sheet3!$A$1:$K$1,0),FALSE)&gt;0,VLOOKUP($O81,Sheet3!$A$1:'Sheet3'!$K$222,MATCH("Purple",Sheet3!$A$1:$K$1,0),FALSE)*4,IF(VLOOKUP($O81,Sheet3!$A$1:'Sheet3'!$K$222,MATCH("Green",Sheet3!$A$1:$K$1,0),FALSE)&gt;0,VLOOKUP($O81,Sheet3!$A$1:'Sheet3'!$K$222,MATCH("Green",Sheet3!$A$1:$K$1,0),FALSE)*2,IF(VLOOKUP($O81,Sheet3!$A$1:'Sheet3'!$K$222,MATCH("White",Sheet3!$A$1:$K$1,0),FALSE)&gt;0,VLOOKUP($O81,Sheet3!$A$1:'Sheet3'!$K$222,MATCH("White",Sheet3!$A$1:$K$1,0),FALSE),IF(VLOOKUP($O81,Sheet3!$A$1:'Sheet3'!$K$222,MATCH("Yellow",Sheet3!$A$1:$K$1,0),FALSE)&gt;0,VLOOKUP($O81,Sheet3!$A$1:'Sheet3'!$K$222,MATCH("Yellow",Sheet3!$A$1:$K$1,0),FALSE)*5,0))))),0)),0)</f>
        <v>0</v>
      </c>
      <c r="AH81">
        <f>VLOOKUP($D81,Sheet3!$A$1:'Sheet3'!$K$222,4,FALSE)</f>
        <v>0</v>
      </c>
      <c r="AI81">
        <f>VLOOKUP($D81,Sheet3!$A$1:'Sheet3'!$K$222,5,FALSE)</f>
        <v>0</v>
      </c>
    </row>
    <row r="82" spans="1:35" x14ac:dyDescent="0.25">
      <c r="A82" t="s">
        <v>81</v>
      </c>
      <c r="B82">
        <f>INDEX('Ingredients(Full)'!$A$1:$AA$180,MATCH(Score!$A82,'Ingredients(Full)'!$A$1:$A$180,0),MATCH(Score!B$1,'Ingredients(Full)'!$A$1:$AA$1,0))</f>
        <v>3</v>
      </c>
      <c r="C82">
        <f t="shared" si="2"/>
        <v>6.666666666666667</v>
      </c>
      <c r="D82" t="str">
        <f>IF(D$1&lt;=$B82,INDEX('Ingredients(Full)'!$A$1:$AA$180,MATCH(Score!$A82,'Ingredients(Full)'!$A$1:$A$180,0),MATCH(Score!D$1,'Ingredients(Full)'!$A$1:$AA$1,0)),"")</f>
        <v>Mk 4 Fabritech Data Pad Prototype</v>
      </c>
      <c r="E82" t="str">
        <f>IF(E$1&lt;=$B82,INDEX('Ingredients(Full)'!$A$1:$AA$140,MATCH(Score!$A82,'Ingredients(Full)'!$A$1:$A$140,0),MATCH(Score!E$1,'Ingredients(Full)'!$A$1:$AA$1,0)),"")</f>
        <v>Mk 2 TaggeCo Holo Lens</v>
      </c>
      <c r="F82" t="str">
        <f>IF(F$1&lt;=$B82,INDEX('Ingredients(Full)'!$A$1:$AA$140,MATCH(Score!$A82,'Ingredients(Full)'!$A$1:$A$140,0),MATCH(Score!F$1,'Ingredients(Full)'!$A$1:$AA$1,0)),"")</f>
        <v>Mk 4 BAW Armor Mod Salvage</v>
      </c>
      <c r="G82" t="str">
        <f>IF(G$1&lt;=$B82,INDEX('Ingredients(Full)'!$A$1:$AA$140,MATCH(Score!$A82,'Ingredients(Full)'!$A$1:$A$140,0),MATCH(Score!G$1,'Ingredients(Full)'!$A$1:$AA$1,0)),"")</f>
        <v/>
      </c>
      <c r="H82" t="str">
        <f>IF(H$1&lt;=$B82,INDEX('Ingredients(Full)'!$A$1:$AA$140,MATCH(Score!$A82,'Ingredients(Full)'!$A$1:$A$140,0),MATCH(Score!H$1,'Ingredients(Full)'!$A$1:$AA$1,0)),"")</f>
        <v/>
      </c>
      <c r="I82" t="str">
        <f>IF(I$1&lt;=$B82,INDEX('Ingredients(Full)'!$A$1:$AA$140,MATCH(Score!$A82,'Ingredients(Full)'!$A$1:$A$140,0),MATCH(Score!I$1,'Ingredients(Full)'!$A$1:$AA$1,0)),"")</f>
        <v/>
      </c>
      <c r="J82" t="str">
        <f>IF(J$1&lt;=$B82,INDEX('Ingredients(Full)'!$A$1:$AA$140,MATCH(Score!$A82,'Ingredients(Full)'!$A$1:$A$140,0),MATCH(Score!J$1,'Ingredients(Full)'!$A$1:$AA$1,0)),"")</f>
        <v/>
      </c>
      <c r="K82" t="str">
        <f>IF(K$1&lt;=$B82,INDEX('Ingredients(Full)'!$A$1:$AA$140,MATCH(Score!$A82,'Ingredients(Full)'!$A$1:$A$140,0),MATCH(Score!K$1,'Ingredients(Full)'!$A$1:$AA$1,0)),"")</f>
        <v/>
      </c>
      <c r="L82" t="str">
        <f>IF(L$1&lt;=$B82,INDEX('Ingredients(Full)'!$A$1:$AA$140,MATCH(Score!$A82,'Ingredients(Full)'!$A$1:$A$140,0),MATCH(Score!L$1,'Ingredients(Full)'!$A$1:$AA$1,0)),"")</f>
        <v/>
      </c>
      <c r="M82" t="str">
        <f>IF(M$1&lt;=$B82,INDEX('Ingredients(Full)'!$A$1:$AA$140,MATCH(Score!$A82,'Ingredients(Full)'!$A$1:$A$140,0),MATCH(Score!M$1,'Ingredients(Full)'!$A$1:$AA$1,0)),"")</f>
        <v/>
      </c>
      <c r="N82" t="str">
        <f>IF(N$1&lt;=$B82,INDEX('Ingredients(Full)'!$A$1:$AA$140,MATCH(Score!$A82,'Ingredients(Full)'!$A$1:$A$140,0),MATCH(Score!N$1,'Ingredients(Full)'!$A$1:$AA$1,0)),"")</f>
        <v/>
      </c>
      <c r="O82" t="str">
        <f>IF(O$1&lt;=$B82,INDEX('Ingredients(Full)'!$A$1:$AA$140,MATCH(Score!$A82,'Ingredients(Full)'!$A$1:$A$140,0),MATCH(Score!O$1,'Ingredients(Full)'!$A$1:$AA$1,0)),"")</f>
        <v/>
      </c>
      <c r="P82">
        <f>IF(VALUE(RIGHT(P$1,LEN(P$1)-1))&lt;=$B82,INDEX('Ingredients(Full)'!$A$1:$AA$140,MATCH(Score!$A82,'Ingredients(Full)'!$A$1:$A$140,0),MATCH(Score!P$1,'Ingredients(Full)'!$A$1:$AA$1,0)),"")</f>
        <v>1</v>
      </c>
      <c r="Q82">
        <f>IF(VALUE(RIGHT(Q$1,LEN(Q$1)-1))&lt;=$B82,INDEX('Ingredients(Full)'!$A$1:$AA$140,MATCH(Score!$A82,'Ingredients(Full)'!$A$1:$A$140,0),MATCH(Score!Q$1,'Ingredients(Full)'!$A$1:$AA$1,0)),"")</f>
        <v>1</v>
      </c>
      <c r="R82">
        <f>IF(VALUE(RIGHT(R$1,LEN(R$1)-1))&lt;=$B82,INDEX('Ingredients(Full)'!$A$1:$AA$140,MATCH(Score!$A82,'Ingredients(Full)'!$A$1:$A$140,0),MATCH(Score!R$1,'Ingredients(Full)'!$A$1:$AA$1,0)),"")</f>
        <v>5</v>
      </c>
      <c r="S82" t="str">
        <f>IF(VALUE(RIGHT(S$1,LEN(S$1)-1))&lt;=$B82,INDEX('Ingredients(Full)'!$A$1:$AA$140,MATCH(Score!$A82,'Ingredients(Full)'!$A$1:$A$140,0),MATCH(Score!S$1,'Ingredients(Full)'!$A$1:$AA$1,0)),"")</f>
        <v/>
      </c>
      <c r="T82" t="str">
        <f>IF(VALUE(RIGHT(T$1,LEN(T$1)-1))&lt;=$B82,INDEX('Ingredients(Full)'!$A$1:$AA$140,MATCH(Score!$A82,'Ingredients(Full)'!$A$1:$A$140,0),MATCH(Score!T$1,'Ingredients(Full)'!$A$1:$AA$1,0)),"")</f>
        <v/>
      </c>
      <c r="U82" t="str">
        <f>IF(VALUE(RIGHT(U$1,LEN(U$1)-1))&lt;=$B82,INDEX('Ingredients(Full)'!$A$1:$AA$140,MATCH(Score!$A82,'Ingredients(Full)'!$A$1:$A$140,0),MATCH(Score!U$1,'Ingredients(Full)'!$A$1:$AA$1,0)),"")</f>
        <v/>
      </c>
      <c r="V82" t="str">
        <f>IF(VALUE(RIGHT(V$1,LEN(V$1)-1))&lt;=$B82,INDEX('Ingredients(Full)'!$A$1:$AA$140,MATCH(Score!$A82,'Ingredients(Full)'!$A$1:$A$140,0),MATCH(Score!V$1,'Ingredients(Full)'!$A$1:$AA$1,0)),"")</f>
        <v/>
      </c>
      <c r="W82" t="str">
        <f>IF(VALUE(RIGHT(W$1,LEN(W$1)-1))&lt;=$B82,INDEX('Ingredients(Full)'!$A$1:$AA$140,MATCH(Score!$A82,'Ingredients(Full)'!$A$1:$A$140,0),MATCH(Score!W$1,'Ingredients(Full)'!$A$1:$AA$1,0)),"")</f>
        <v/>
      </c>
      <c r="X82" t="str">
        <f>IF(VALUE(RIGHT(X$1,LEN(X$1)-1))&lt;=$B82,INDEX('Ingredients(Full)'!$A$1:$AA$140,MATCH(Score!$A82,'Ingredients(Full)'!$A$1:$A$140,0),MATCH(Score!X$1,'Ingredients(Full)'!$A$1:$AA$1,0)),"")</f>
        <v/>
      </c>
      <c r="Y82" t="str">
        <f>IF(VALUE(RIGHT(Y$1,LEN(Y$1)-1))&lt;=$B82,INDEX('Ingredients(Full)'!$A$1:$AA$140,MATCH(Score!$A82,'Ingredients(Full)'!$A$1:$A$140,0),MATCH(Score!Y$1,'Ingredients(Full)'!$A$1:$AA$1,0)),"")</f>
        <v/>
      </c>
      <c r="Z82" t="str">
        <f>IF(VALUE(RIGHT(Z$1,LEN(Z$1)-1))&lt;=$B82,INDEX('Ingredients(Full)'!$A$1:$AA$140,MATCH(Score!$A82,'Ingredients(Full)'!$A$1:$A$140,0),MATCH(Score!Z$1,'Ingredients(Full)'!$A$1:$AA$1,0)),"")</f>
        <v/>
      </c>
      <c r="AA82" t="str">
        <f>IF(VALUE(RIGHT(AA$1,LEN(AA$1)-1))&lt;=$B82,INDEX('Ingredients(Full)'!$A$1:$AA$140,MATCH(Score!$A82,'Ingredients(Full)'!$A$1:$A$140,0),MATCH(Score!AA$1,'Ingredients(Full)'!$A$1:$AA$1,0)),"")</f>
        <v/>
      </c>
      <c r="AB82">
        <f>IFERROR(IF(VLOOKUP($D82,Sheet3!$A$1:'Sheet3'!$K$222,MATCH("Challenge",Sheet3!$A$1:'Sheet3'!$K$1,0),FALSE)&gt;=1,IFERROR(IF(VLOOKUP($D82,Sheet3!$A$1:'Sheet3'!$K$222,MATCH("Blue",Sheet3!$A$1:$K$1,0),FALSE)&gt;0,VLOOKUP($D82,Sheet3!$A$1:'Sheet3'!$K$222,MATCH("Blue",Sheet3!$A$1:$K$1,0),FALSE)*3,IF(VLOOKUP($D82,Sheet3!$A$1:'Sheet3'!$K$222,MATCH("Purple",Sheet3!$A$1:$K$1,0),FALSE)&gt;0,VLOOKUP($D82,Sheet3!$A$1:'Sheet3'!$K$222,MATCH("Purple",Sheet3!$A$1:$K$1,0),FALSE)*4,IF(VLOOKUP($D82,Sheet3!$A$1:'Sheet3'!$K$222,MATCH("Green",Sheet3!$A$1:$K$1,0),FALSE)&gt;0,VLOOKUP($D82,Sheet3!$A$1:'Sheet3'!$K$222,MATCH("Green",Sheet3!$A$1:$K$1,0),FALSE)*2,IF(VLOOKUP($D82,Sheet3!$A$1:'Sheet3'!$K$222,MATCH("White",Sheet3!$A$1:$K$1,0),FALSE)&gt;0,VLOOKUP($D82,Sheet3!$A$1:'Sheet3'!$K$222,MATCH("White",Sheet3!$A$1:$K$1,0),FALSE),IF(VLOOKUP($D82,Sheet3!$A$1:'Sheet3'!$K$222,MATCH("Yellow",Sheet3!$A$1:$K$1,0),FALSE)&gt;0,VLOOKUP($D82,Sheet3!$A$1:'Sheet3'!$K$222,MATCH("Yellow",Sheet3!$A$1:$K$1,0),FALSE)*2.5,0))))),0)/VLOOKUP($D82,Sheet3!$A$1:'Sheet3'!$K$222,MATCH("Challenge",Sheet3!$A$1:'Sheet3'!$K$1,0),FALSE),IFERROR(IF(VLOOKUP($D82,Sheet3!$A$1:'Sheet3'!$K$222,MATCH("Blue",Sheet3!$A$1:$K$1,0),FALSE)&gt;0,VLOOKUP($D82,Sheet3!$A$1:'Sheet3'!$K$222,MATCH("Blue",Sheet3!$A$1:$K$1,0),FALSE)*3,IF(VLOOKUP($D82,Sheet3!$A$1:'Sheet3'!$K$222,MATCH("Purple",Sheet3!$A$1:$K$1,0),FALSE)&gt;0,VLOOKUP($D82,Sheet3!$A$1:'Sheet3'!$K$222,MATCH("Purple",Sheet3!$A$1:$K$1,0),FALSE)*4,IF(VLOOKUP($D82,Sheet3!$A$1:'Sheet3'!$K$222,MATCH("Green",Sheet3!$A$1:$K$1,0),FALSE)&gt;0,VLOOKUP($D82,Sheet3!$A$1:'Sheet3'!$K$222,MATCH("Green",Sheet3!$A$1:$K$1,0),FALSE)*2,IF(VLOOKUP($D82,Sheet3!$A$1:'Sheet3'!$K$222,MATCH("White",Sheet3!$A$1:$K$1,0),FALSE)&gt;0,VLOOKUP($D82,Sheet3!$A$1:'Sheet3'!$K$222,MATCH("White",Sheet3!$A$1:$K$1,0),FALSE),IF(VLOOKUP($D82,Sheet3!$A$1:'Sheet3'!$K$222,MATCH("Yellow",Sheet3!$A$1:$K$1,0),FALSE)&gt;0,VLOOKUP($D82,Sheet3!$A$1:'Sheet3'!$K$222,MATCH("Yellow",Sheet3!$A$1:$K$1,0),FALSE)*2.5,0))))),0)),0)+IFERROR(IF(VLOOKUP($E82,Sheet3!$A$1:'Sheet3'!$K$222,MATCH("Challenge",Sheet3!$A$1:'Sheet3'!$K$1,0),FALSE)&gt;=1,IFERROR(IF(VLOOKUP($E82,Sheet3!$A$1:'Sheet3'!$K$222,MATCH("Blue",Sheet3!$A$1:$K$1,0),FALSE)&gt;0,VLOOKUP($E82,Sheet3!$A$1:'Sheet3'!$K$222,MATCH("Blue",Sheet3!$A$1:$K$1,0),FALSE)*3,IF(VLOOKUP($E82,Sheet3!$A$1:'Sheet3'!$K$222,MATCH("Purple",Sheet3!$A$1:$K$1,0),FALSE)&gt;0,VLOOKUP($E82,Sheet3!$A$1:'Sheet3'!$K$222,MATCH("Purple",Sheet3!$A$1:$K$1,0),FALSE)*4,IF(VLOOKUP($E82,Sheet3!$A$1:'Sheet3'!$K$222,MATCH("Green",Sheet3!$A$1:$K$1,0),FALSE)&gt;0,VLOOKUP($E82,Sheet3!$A$1:'Sheet3'!$K$222,MATCH("Green",Sheet3!$A$1:$K$1,0),FALSE)*2,IF(VLOOKUP($E82,Sheet3!$A$1:'Sheet3'!$K$222,MATCH("White",Sheet3!$A$1:$K$1,0),FALSE)&gt;0,VLOOKUP($E82,Sheet3!$A$1:'Sheet3'!$K$222,MATCH("White",Sheet3!$A$1:$K$1,0),FALSE),IF(VLOOKUP($E82,Sheet3!$A$1:'Sheet3'!$K$222,MATCH("Yellow",Sheet3!$A$1:$K$1,0),FALSE)&gt;0,VLOOKUP($E82,Sheet3!$A$1:'Sheet3'!$K$222,MATCH("Yellow",Sheet3!$A$1:$K$1,0),FALSE)*2.5,0))))),0)/VLOOKUP($E82,Sheet3!$A$1:'Sheet3'!$K$222,MATCH("Challenge",Sheet3!$A$1:'Sheet3'!$K$1,0),FALSE),IFERROR(IF(VLOOKUP($E82,Sheet3!$A$1:'Sheet3'!$K$222,MATCH("Blue",Sheet3!$A$1:$K$1,0),FALSE)&gt;0,VLOOKUP($E82,Sheet3!$A$1:'Sheet3'!$K$222,MATCH("Blue",Sheet3!$A$1:$K$1,0),FALSE)*3,IF(VLOOKUP($E82,Sheet3!$A$1:'Sheet3'!$K$222,MATCH("Purple",Sheet3!$A$1:$K$1,0),FALSE)&gt;0,VLOOKUP($E82,Sheet3!$A$1:'Sheet3'!$K$222,MATCH("Purple",Sheet3!$A$1:$K$1,0),FALSE)*4,IF(VLOOKUP($E82,Sheet3!$A$1:'Sheet3'!$K$222,MATCH("Green",Sheet3!$A$1:$K$1,0),FALSE)&gt;0,VLOOKUP($E82,Sheet3!$A$1:'Sheet3'!$K$222,MATCH("Green",Sheet3!$A$1:$K$1,0),FALSE)*2,IF(VLOOKUP($E82,Sheet3!$A$1:'Sheet3'!$K$222,MATCH("White",Sheet3!$A$1:$K$1,0),FALSE)&gt;0,VLOOKUP($E82,Sheet3!$A$1:'Sheet3'!$K$222,MATCH("White",Sheet3!$A$1:$K$1,0),FALSE),IF(VLOOKUP($E82,Sheet3!$A$1:'Sheet3'!$K$222,MATCH("Yellow",Sheet3!$A$1:$K$1,0),FALSE)&gt;0,VLOOKUP($E82,Sheet3!$A$1:'Sheet3'!$K$222,MATCH("Yellow",Sheet3!$A$1:$K$1,0),FALSE)*2.5,0))))),0)),0)</f>
        <v>5</v>
      </c>
      <c r="AC82">
        <f>IFERROR(IF(VLOOKUP($F82,Sheet3!$A$1:'Sheet3'!$K$222,MATCH("Challenge",Sheet3!$A$1:'Sheet3'!$K$1,0),FALSE)&gt;=1,IFERROR(IF(VLOOKUP($F82,Sheet3!$A$1:'Sheet3'!$K$222,MATCH("Blue",Sheet3!$A$1:$K$1,0),FALSE)&gt;0,VLOOKUP($F82,Sheet3!$A$1:'Sheet3'!$K$222,MATCH("Blue",Sheet3!$A$1:$K$1,0),FALSE)*3,IF(VLOOKUP($F82,Sheet3!$A$1:'Sheet3'!$K$222,MATCH("Purple",Sheet3!$A$1:$K$1,0),FALSE)&gt;0,VLOOKUP($F82,Sheet3!$A$1:'Sheet3'!$K$222,MATCH("Purple",Sheet3!$A$1:$K$1,0),FALSE)*4,IF(VLOOKUP($F82,Sheet3!$A$1:'Sheet3'!$K$222,MATCH("Green",Sheet3!$A$1:$K$1,0),FALSE)&gt;0,VLOOKUP($F82,Sheet3!$A$1:'Sheet3'!$K$222,MATCH("Green",Sheet3!$A$1:$K$1,0),FALSE)*2,IF(VLOOKUP($F82,Sheet3!$A$1:'Sheet3'!$K$222,MATCH("White",Sheet3!$A$1:$K$1,0),FALSE)&gt;0,VLOOKUP($F82,Sheet3!$A$1:'Sheet3'!$K$222,MATCH("White",Sheet3!$A$1:$K$1,0),FALSE),IF(VLOOKUP($F82,Sheet3!$A$1:'Sheet3'!$K$222,MATCH("Yellow",Sheet3!$A$1:$K$1,0),FALSE)&gt;0,VLOOKUP($F82,Sheet3!$A$1:'Sheet3'!$K$222,MATCH("Yellow",Sheet3!$A$1:$K$1,0),FALSE)*5,0))))),0)/VLOOKUP($F82,Sheet3!$A$1:'Sheet3'!$K$222,MATCH("Challenge",Sheet3!$A$1:'Sheet3'!$K$1,0),FALSE),IFERROR(IF(VLOOKUP($F82,Sheet3!$A$1:'Sheet3'!$K$222,MATCH("Blue",Sheet3!$A$1:$K$1,0),FALSE)&gt;0,VLOOKUP($F82,Sheet3!$A$1:'Sheet3'!$K$222,MATCH("Blue",Sheet3!$A$1:$K$1,0),FALSE)*3,IF(VLOOKUP($F82,Sheet3!$A$1:'Sheet3'!$K$222,MATCH("Purple",Sheet3!$A$1:$K$1,0),FALSE)&gt;0,VLOOKUP($F82,Sheet3!$A$1:'Sheet3'!$K$222,MATCH("Purple",Sheet3!$A$1:$K$1,0),FALSE)*4,IF(VLOOKUP($F82,Sheet3!$A$1:'Sheet3'!$K$222,MATCH("Green",Sheet3!$A$1:$K$1,0),FALSE)&gt;0,VLOOKUP($F82,Sheet3!$A$1:'Sheet3'!$K$222,MATCH("Green",Sheet3!$A$1:$K$1,0),FALSE)*2,IF(VLOOKUP($F82,Sheet3!$A$1:'Sheet3'!$K$222,MATCH("White",Sheet3!$A$1:$K$1,0),FALSE)&gt;0,VLOOKUP($F82,Sheet3!$A$1:'Sheet3'!$K$222,MATCH("White",Sheet3!$A$1:$K$1,0),FALSE),IF(VLOOKUP($F82,Sheet3!$A$1:'Sheet3'!$K$222,MATCH("Yellow",Sheet3!$A$1:$K$1,0),FALSE)&gt;0,VLOOKUP($F82,Sheet3!$A$1:'Sheet3'!$K$222,MATCH("Yellow",Sheet3!$A$1:$K$1,0),FALSE)*5,0))))),0)),0)+IFERROR(IF(VLOOKUP($G82,Sheet3!$A$1:'Sheet3'!$K$222,MATCH("Challenge",Sheet3!$A$1:'Sheet3'!$K$1,0),FALSE)&gt;=1,IFERROR(IF(VLOOKUP($G82,Sheet3!$A$1:'Sheet3'!$K$222,MATCH("Blue",Sheet3!$A$1:$K$1,0),FALSE)&gt;0,VLOOKUP($G82,Sheet3!$A$1:'Sheet3'!$K$222,MATCH("Blue",Sheet3!$A$1:$K$1,0),FALSE)*3,IF(VLOOKUP($G82,Sheet3!$A$1:'Sheet3'!$K$222,MATCH("Purple",Sheet3!$A$1:$K$1,0),FALSE)&gt;0,VLOOKUP($G82,Sheet3!$A$1:'Sheet3'!$K$222,MATCH("Purple",Sheet3!$A$1:$K$1,0),FALSE)*4,IF(VLOOKUP($G82,Sheet3!$A$1:'Sheet3'!$K$222,MATCH("Green",Sheet3!$A$1:$K$1,0),FALSE)&gt;0,VLOOKUP($G82,Sheet3!$A$1:'Sheet3'!$K$222,MATCH("Green",Sheet3!$A$1:$K$1,0),FALSE)*2,IF(VLOOKUP($G82,Sheet3!$A$1:'Sheet3'!$K$222,MATCH("White",Sheet3!$A$1:$K$1,0),FALSE)&gt;0,VLOOKUP($G82,Sheet3!$A$1:'Sheet3'!$K$222,MATCH("White",Sheet3!$A$1:$K$1,0),FALSE),IF(VLOOKUP($G82,Sheet3!$A$1:'Sheet3'!$K$222,MATCH("Yellow",Sheet3!$A$1:$K$1,0),FALSE)&gt;0,VLOOKUP($G82,Sheet3!$A$1:'Sheet3'!$K$222,MATCH("Yellow",Sheet3!$A$1:$K$1,0),FALSE)*5,0))))),0)/VLOOKUP($G82,Sheet3!$A$1:'Sheet3'!$K$222,MATCH("Challenge",Sheet3!$A$1:'Sheet3'!$K$1,0),FALSE),IFERROR(IF(VLOOKUP($G82,Sheet3!$A$1:'Sheet3'!$K$222,MATCH("Blue",Sheet3!$A$1:$K$1,0),FALSE)&gt;0,VLOOKUP($G82,Sheet3!$A$1:'Sheet3'!$K$222,MATCH("Blue",Sheet3!$A$1:$K$1,0),FALSE)*3,IF(VLOOKUP($G82,Sheet3!$A$1:'Sheet3'!$K$222,MATCH("Purple",Sheet3!$A$1:$K$1,0),FALSE)&gt;0,VLOOKUP($G82,Sheet3!$A$1:'Sheet3'!$K$222,MATCH("Purple",Sheet3!$A$1:$K$1,0),FALSE)*4,IF(VLOOKUP($G82,Sheet3!$A$1:'Sheet3'!$K$222,MATCH("Green",Sheet3!$A$1:$K$1,0),FALSE)&gt;0,VLOOKUP($G82,Sheet3!$A$1:'Sheet3'!$K$222,MATCH("Green",Sheet3!$A$1:$K$1,0),FALSE)*2,IF(VLOOKUP($G82,Sheet3!$A$1:'Sheet3'!$K$222,MATCH("White",Sheet3!$A$1:$K$1,0),FALSE)&gt;0,VLOOKUP($G82,Sheet3!$A$1:'Sheet3'!$K$222,MATCH("White",Sheet3!$A$1:$K$1,0),FALSE),IF(VLOOKUP($G82,Sheet3!$A$1:'Sheet3'!$K$222,MATCH("Yellow",Sheet3!$A$1:$K$1,0),FALSE)&gt;0,VLOOKUP($G82,Sheet3!$A$1:'Sheet3'!$K$222,MATCH("Yellow",Sheet3!$A$1:$K$1,0),FALSE)*5,0))))),0)),0)</f>
        <v>1.6666666666666667</v>
      </c>
      <c r="AD82">
        <f>IFERROR(IF(VLOOKUP($H82,Sheet3!$A$1:'Sheet3'!$K$222,MATCH("Challenge",Sheet3!$A$1:'Sheet3'!$K$1,0),FALSE)&gt;=1,IFERROR(IF(VLOOKUP($H82,Sheet3!$A$1:'Sheet3'!$K$222,MATCH("Blue",Sheet3!$A$1:$K$1,0),FALSE)&gt;0,VLOOKUP($H82,Sheet3!$A$1:'Sheet3'!$K$222,MATCH("Blue",Sheet3!$A$1:$K$1,0),FALSE)*3,IF(VLOOKUP($H82,Sheet3!$A$1:'Sheet3'!$K$222,MATCH("Purple",Sheet3!$A$1:$K$1,0),FALSE)&gt;0,VLOOKUP($H82,Sheet3!$A$1:'Sheet3'!$K$222,MATCH("Purple",Sheet3!$A$1:$K$1,0),FALSE)*4,IF(VLOOKUP($H82,Sheet3!$A$1:'Sheet3'!$K$222,MATCH("Green",Sheet3!$A$1:$K$1,0),FALSE)&gt;0,VLOOKUP($H82,Sheet3!$A$1:'Sheet3'!$K$222,MATCH("Green",Sheet3!$A$1:$K$1,0),FALSE)*2,IF(VLOOKUP($H82,Sheet3!$A$1:'Sheet3'!$K$222,MATCH("White",Sheet3!$A$1:$K$1,0),FALSE)&gt;0,VLOOKUP($H82,Sheet3!$A$1:'Sheet3'!$K$222,MATCH("White",Sheet3!$A$1:$K$1,0),FALSE),IF(VLOOKUP($H82,Sheet3!$A$1:'Sheet3'!$K$222,MATCH("Yellow",Sheet3!$A$1:$K$1,0),FALSE)&gt;0,VLOOKUP($H82,Sheet3!$A$1:'Sheet3'!$K$222,MATCH("Yellow",Sheet3!$A$1:$K$1,0),FALSE)*5,0))))),0)/VLOOKUP($H82,Sheet3!$A$1:'Sheet3'!$K$222,MATCH("Challenge",Sheet3!$A$1:'Sheet3'!$K$1,0),FALSE),IFERROR(IF(VLOOKUP($H82,Sheet3!$A$1:'Sheet3'!$K$222,MATCH("Blue",Sheet3!$A$1:$K$1,0),FALSE)&gt;0,VLOOKUP($H82,Sheet3!$A$1:'Sheet3'!$K$222,MATCH("Blue",Sheet3!$A$1:$K$1,0),FALSE)*3,IF(VLOOKUP($H82,Sheet3!$A$1:'Sheet3'!$K$222,MATCH("Purple",Sheet3!$A$1:$K$1,0),FALSE)&gt;0,VLOOKUP($H82,Sheet3!$A$1:'Sheet3'!$K$222,MATCH("Purple",Sheet3!$A$1:$K$1,0),FALSE)*4,IF(VLOOKUP($H82,Sheet3!$A$1:'Sheet3'!$K$222,MATCH("Green",Sheet3!$A$1:$K$1,0),FALSE)&gt;0,VLOOKUP($H82,Sheet3!$A$1:'Sheet3'!$K$222,MATCH("Green",Sheet3!$A$1:$K$1,0),FALSE)*2,IF(VLOOKUP($H82,Sheet3!$A$1:'Sheet3'!$K$222,MATCH("White",Sheet3!$A$1:$K$1,0),FALSE)&gt;0,VLOOKUP($H82,Sheet3!$A$1:'Sheet3'!$K$222,MATCH("White",Sheet3!$A$1:$K$1,0),FALSE),IF(VLOOKUP($H82,Sheet3!$A$1:'Sheet3'!$K$222,MATCH("Yellow",Sheet3!$A$1:$K$1,0),FALSE)&gt;0,VLOOKUP($H82,Sheet3!$A$1:'Sheet3'!$K$222,MATCH("Yellow",Sheet3!$A$1:$K$1,0),FALSE)*5,0))))),0)),0)+IFERROR(IF(VLOOKUP($I82,Sheet3!$A$1:'Sheet3'!$K$222,MATCH("Challenge",Sheet3!$A$1:'Sheet3'!$K$1,0),FALSE)&gt;=1,IFERROR(IF(VLOOKUP($I82,Sheet3!$A$1:'Sheet3'!$K$222,MATCH("Blue",Sheet3!$A$1:$K$1,0),FALSE)&gt;0,VLOOKUP($I82,Sheet3!$A$1:'Sheet3'!$K$222,MATCH("Blue",Sheet3!$A$1:$K$1,0),FALSE)*3,IF(VLOOKUP($I82,Sheet3!$A$1:'Sheet3'!$K$222,MATCH("Purple",Sheet3!$A$1:$K$1,0),FALSE)&gt;0,VLOOKUP($I82,Sheet3!$A$1:'Sheet3'!$K$222,MATCH("Purple",Sheet3!$A$1:$K$1,0),FALSE)*4,IF(VLOOKUP($I82,Sheet3!$A$1:'Sheet3'!$K$222,MATCH("Green",Sheet3!$A$1:$K$1,0),FALSE)&gt;0,VLOOKUP($I82,Sheet3!$A$1:'Sheet3'!$K$222,MATCH("Green",Sheet3!$A$1:$K$1,0),FALSE)*2,IF(VLOOKUP($I82,Sheet3!$A$1:'Sheet3'!$K$222,MATCH("White",Sheet3!$A$1:$K$1,0),FALSE)&gt;0,VLOOKUP($I82,Sheet3!$A$1:'Sheet3'!$K$222,MATCH("White",Sheet3!$A$1:$K$1,0),FALSE),IF(VLOOKUP($I82,Sheet3!$A$1:'Sheet3'!$K$222,MATCH("Yellow",Sheet3!$A$1:$K$1,0),FALSE)&gt;0,VLOOKUP($I82,Sheet3!$A$1:'Sheet3'!$K$222,MATCH("Yellow",Sheet3!$A$1:$K$1,0),FALSE)*5,0))))),0)/VLOOKUP($I82,Sheet3!$A$1:'Sheet3'!$K$222,MATCH("Challenge",Sheet3!$A$1:'Sheet3'!$K$1,0),FALSE),IFERROR(IF(VLOOKUP($I82,Sheet3!$A$1:'Sheet3'!$K$222,MATCH("Blue",Sheet3!$A$1:$K$1,0),FALSE)&gt;0,VLOOKUP($I82,Sheet3!$A$1:'Sheet3'!$K$222,MATCH("Blue",Sheet3!$A$1:$K$1,0),FALSE)*3,IF(VLOOKUP($I82,Sheet3!$A$1:'Sheet3'!$K$222,MATCH("Purple",Sheet3!$A$1:$K$1,0),FALSE)&gt;0,VLOOKUP($I82,Sheet3!$A$1:'Sheet3'!$K$222,MATCH("Purple",Sheet3!$A$1:$K$1,0),FALSE)*4,IF(VLOOKUP($I82,Sheet3!$A$1:'Sheet3'!$K$222,MATCH("Green",Sheet3!$A$1:$K$1,0),FALSE)&gt;0,VLOOKUP($I82,Sheet3!$A$1:'Sheet3'!$K$222,MATCH("Green",Sheet3!$A$1:$K$1,0),FALSE)*2,IF(VLOOKUP($I82,Sheet3!$A$1:'Sheet3'!$K$222,MATCH("White",Sheet3!$A$1:$K$1,0),FALSE)&gt;0,VLOOKUP($I82,Sheet3!$A$1:'Sheet3'!$K$222,MATCH("White",Sheet3!$A$1:$K$1,0),FALSE),IF(VLOOKUP($I82,Sheet3!$A$1:'Sheet3'!$K$222,MATCH("Yellow",Sheet3!$A$1:$K$1,0),FALSE)&gt;0,VLOOKUP($I82,Sheet3!$A$1:'Sheet3'!$K$222,MATCH("Yellow",Sheet3!$A$1:$K$1,0),FALSE)*5,0))))),0)),0)</f>
        <v>0</v>
      </c>
      <c r="AE82">
        <f>IFERROR(IF(VLOOKUP($J82,Sheet3!$A$1:'Sheet3'!$K$222,MATCH("Challenge",Sheet3!$A$1:'Sheet3'!$K$1,0),FALSE)&gt;=1,IFERROR(IF(VLOOKUP($J82,Sheet3!$A$1:'Sheet3'!$K$222,MATCH("Blue",Sheet3!$A$1:$K$1,0),FALSE)&gt;0,VLOOKUP($J82,Sheet3!$A$1:'Sheet3'!$K$222,MATCH("Blue",Sheet3!$A$1:$K$1,0),FALSE)*3,IF(VLOOKUP($J82,Sheet3!$A$1:'Sheet3'!$K$222,MATCH("Purple",Sheet3!$A$1:$K$1,0),FALSE)&gt;0,VLOOKUP($J82,Sheet3!$A$1:'Sheet3'!$K$222,MATCH("Purple",Sheet3!$A$1:$K$1,0),FALSE)*4,IF(VLOOKUP($J82,Sheet3!$A$1:'Sheet3'!$K$222,MATCH("Green",Sheet3!$A$1:$K$1,0),FALSE)&gt;0,VLOOKUP($J82,Sheet3!$A$1:'Sheet3'!$K$222,MATCH("Green",Sheet3!$A$1:$K$1,0),FALSE)*2,IF(VLOOKUP($J82,Sheet3!$A$1:'Sheet3'!$K$222,MATCH("White",Sheet3!$A$1:$K$1,0),FALSE)&gt;0,VLOOKUP($J82,Sheet3!$A$1:'Sheet3'!$K$222,MATCH("White",Sheet3!$A$1:$K$1,0),FALSE),IF(VLOOKUP($J82,Sheet3!$A$1:'Sheet3'!$K$222,MATCH("Yellow",Sheet3!$A$1:$K$1,0),FALSE)&gt;0,VLOOKUP($J82,Sheet3!$A$1:'Sheet3'!$K$222,MATCH("Yellow",Sheet3!$A$1:$K$1,0),FALSE)*5,0))))),0)/VLOOKUP($J82,Sheet3!$A$1:'Sheet3'!$K$222,MATCH("Challenge",Sheet3!$A$1:'Sheet3'!$K$1,0),FALSE),IFERROR(IF(VLOOKUP($J82,Sheet3!$A$1:'Sheet3'!$K$222,MATCH("Blue",Sheet3!$A$1:$K$1,0),FALSE)&gt;0,VLOOKUP($J82,Sheet3!$A$1:'Sheet3'!$K$222,MATCH("Blue",Sheet3!$A$1:$K$1,0),FALSE)*3,IF(VLOOKUP($J82,Sheet3!$A$1:'Sheet3'!$K$222,MATCH("Purple",Sheet3!$A$1:$K$1,0),FALSE)&gt;0,VLOOKUP($J82,Sheet3!$A$1:'Sheet3'!$K$222,MATCH("Purple",Sheet3!$A$1:$K$1,0),FALSE)*4,IF(VLOOKUP($J82,Sheet3!$A$1:'Sheet3'!$K$222,MATCH("Green",Sheet3!$A$1:$K$1,0),FALSE)&gt;0,VLOOKUP($J82,Sheet3!$A$1:'Sheet3'!$K$222,MATCH("Green",Sheet3!$A$1:$K$1,0),FALSE)*2,IF(VLOOKUP($J82,Sheet3!$A$1:'Sheet3'!$K$222,MATCH("White",Sheet3!$A$1:$K$1,0),FALSE)&gt;0,VLOOKUP($J82,Sheet3!$A$1:'Sheet3'!$K$222,MATCH("White",Sheet3!$A$1:$K$1,0),FALSE),IF(VLOOKUP($J82,Sheet3!$A$1:'Sheet3'!$K$222,MATCH("Yellow",Sheet3!$A$1:$K$1,0),FALSE)&gt;0,VLOOKUP($J82,Sheet3!$A$1:'Sheet3'!$K$222,MATCH("Yellow",Sheet3!$A$1:$K$1,0),FALSE)*5,0))))),0)),0)+IFERROR(IF(VLOOKUP($K82,Sheet3!$A$1:'Sheet3'!$K$222,MATCH("Challenge",Sheet3!$A$1:'Sheet3'!$K$1,0),FALSE)&gt;=1,IFERROR(IF(VLOOKUP($K82,Sheet3!$A$1:'Sheet3'!$K$222,MATCH("Blue",Sheet3!$A$1:$K$1,0),FALSE)&gt;0,VLOOKUP($K82,Sheet3!$A$1:'Sheet3'!$K$222,MATCH("Blue",Sheet3!$A$1:$K$1,0),FALSE)*3,IF(VLOOKUP($K82,Sheet3!$A$1:'Sheet3'!$K$222,MATCH("Purple",Sheet3!$A$1:$K$1,0),FALSE)&gt;0,VLOOKUP($K82,Sheet3!$A$1:'Sheet3'!$K$222,MATCH("Purple",Sheet3!$A$1:$K$1,0),FALSE)*4,IF(VLOOKUP($K82,Sheet3!$A$1:'Sheet3'!$K$222,MATCH("Green",Sheet3!$A$1:$K$1,0),FALSE)&gt;0,VLOOKUP($K82,Sheet3!$A$1:'Sheet3'!$K$222,MATCH("Green",Sheet3!$A$1:$K$1,0),FALSE)*2,IF(VLOOKUP($K82,Sheet3!$A$1:'Sheet3'!$K$222,MATCH("White",Sheet3!$A$1:$K$1,0),FALSE)&gt;0,VLOOKUP($K82,Sheet3!$A$1:'Sheet3'!$K$222,MATCH("White",Sheet3!$A$1:$K$1,0),FALSE),IF(VLOOKUP($K82,Sheet3!$A$1:'Sheet3'!$K$222,MATCH("Yellow",Sheet3!$A$1:$K$1,0),FALSE)&gt;0,VLOOKUP($K82,Sheet3!$A$1:'Sheet3'!$K$222,MATCH("Yellow",Sheet3!$A$1:$K$1,0),FALSE)*5,0))))),0)/VLOOKUP($K82,Sheet3!$A$1:'Sheet3'!$K$222,MATCH("Challenge",Sheet3!$A$1:'Sheet3'!$K$1,0),FALSE),IFERROR(IF(VLOOKUP($K82,Sheet3!$A$1:'Sheet3'!$K$222,MATCH("Blue",Sheet3!$A$1:$K$1,0),FALSE)&gt;0,VLOOKUP($K82,Sheet3!$A$1:'Sheet3'!$K$222,MATCH("Blue",Sheet3!$A$1:$K$1,0),FALSE)*3,IF(VLOOKUP($K82,Sheet3!$A$1:'Sheet3'!$K$222,MATCH("Purple",Sheet3!$A$1:$K$1,0),FALSE)&gt;0,VLOOKUP($K82,Sheet3!$A$1:'Sheet3'!$K$222,MATCH("Purple",Sheet3!$A$1:$K$1,0),FALSE)*4,IF(VLOOKUP($K82,Sheet3!$A$1:'Sheet3'!$K$222,MATCH("Green",Sheet3!$A$1:$K$1,0),FALSE)&gt;0,VLOOKUP($K82,Sheet3!$A$1:'Sheet3'!$K$222,MATCH("Green",Sheet3!$A$1:$K$1,0),FALSE)*2,IF(VLOOKUP($K82,Sheet3!$A$1:'Sheet3'!$K$222,MATCH("White",Sheet3!$A$1:$K$1,0),FALSE)&gt;0,VLOOKUP($K82,Sheet3!$A$1:'Sheet3'!$K$222,MATCH("White",Sheet3!$A$1:$K$1,0),FALSE),IF(VLOOKUP($K82,Sheet3!$A$1:'Sheet3'!$K$222,MATCH("Yellow",Sheet3!$A$1:$K$1,0),FALSE)&gt;0,VLOOKUP($K82,Sheet3!$A$1:'Sheet3'!$K$222,MATCH("Yellow",Sheet3!$A$1:$K$1,0),FALSE)*5,0))))),0)),0)</f>
        <v>0</v>
      </c>
      <c r="AF82">
        <f>IFERROR(IF(VLOOKUP($L82,Sheet3!$A$1:'Sheet3'!$K$222,MATCH("Challenge",Sheet3!$A$1:'Sheet3'!$K$1,0),FALSE)&gt;=1,IFERROR(IF(VLOOKUP($L82,Sheet3!$A$1:'Sheet3'!$K$222,MATCH("Blue",Sheet3!$A$1:$K$1,0),FALSE)&gt;0,VLOOKUP($L82,Sheet3!$A$1:'Sheet3'!$K$222,MATCH("Blue",Sheet3!$A$1:$K$1,0),FALSE)*3,IF(VLOOKUP($L82,Sheet3!$A$1:'Sheet3'!$K$222,MATCH("Purple",Sheet3!$A$1:$K$1,0),FALSE)&gt;0,VLOOKUP($L82,Sheet3!$A$1:'Sheet3'!$K$222,MATCH("Purple",Sheet3!$A$1:$K$1,0),FALSE)*4,IF(VLOOKUP($L82,Sheet3!$A$1:'Sheet3'!$K$222,MATCH("Green",Sheet3!$A$1:$K$1,0),FALSE)&gt;0,VLOOKUP($L82,Sheet3!$A$1:'Sheet3'!$K$222,MATCH("Green",Sheet3!$A$1:$K$1,0),FALSE)*2,IF(VLOOKUP($L82,Sheet3!$A$1:'Sheet3'!$K$222,MATCH("White",Sheet3!$A$1:$K$1,0),FALSE)&gt;0,VLOOKUP($L82,Sheet3!$A$1:'Sheet3'!$K$222,MATCH("White",Sheet3!$A$1:$K$1,0),FALSE),IF(VLOOKUP($L82,Sheet3!$A$1:'Sheet3'!$K$222,MATCH("Yellow",Sheet3!$A$1:$K$1,0),FALSE)&gt;0,VLOOKUP($L82,Sheet3!$A$1:'Sheet3'!$K$222,MATCH("Yellow",Sheet3!$A$1:$K$1,0),FALSE)*5,0))))),0)/VLOOKUP($L82,Sheet3!$A$1:'Sheet3'!$K$222,MATCH("Challenge",Sheet3!$A$1:'Sheet3'!$K$1,0),FALSE),IFERROR(IF(VLOOKUP($L82,Sheet3!$A$1:'Sheet3'!$K$222,MATCH("Blue",Sheet3!$A$1:$K$1,0),FALSE)&gt;0,VLOOKUP($L82,Sheet3!$A$1:'Sheet3'!$K$222,MATCH("Blue",Sheet3!$A$1:$K$1,0),FALSE)*3,IF(VLOOKUP($L82,Sheet3!$A$1:'Sheet3'!$K$222,MATCH("Purple",Sheet3!$A$1:$K$1,0),FALSE)&gt;0,VLOOKUP($L82,Sheet3!$A$1:'Sheet3'!$K$222,MATCH("Purple",Sheet3!$A$1:$K$1,0),FALSE)*4,IF(VLOOKUP($L82,Sheet3!$A$1:'Sheet3'!$K$222,MATCH("Green",Sheet3!$A$1:$K$1,0),FALSE)&gt;0,VLOOKUP($L82,Sheet3!$A$1:'Sheet3'!$K$222,MATCH("Green",Sheet3!$A$1:$K$1,0),FALSE)*2,IF(VLOOKUP($L82,Sheet3!$A$1:'Sheet3'!$K$222,MATCH("White",Sheet3!$A$1:$K$1,0),FALSE)&gt;0,VLOOKUP($L82,Sheet3!$A$1:'Sheet3'!$K$222,MATCH("White",Sheet3!$A$1:$K$1,0),FALSE),IF(VLOOKUP($L82,Sheet3!$A$1:'Sheet3'!$K$222,MATCH("Yellow",Sheet3!$A$1:$K$1,0),FALSE)&gt;0,VLOOKUP($L82,Sheet3!$A$1:'Sheet3'!$K$222,MATCH("Yellow",Sheet3!$A$1:$K$1,0),FALSE)*5,0))))),0)),0)+IFERROR(IF(VLOOKUP($M82,Sheet3!$A$1:'Sheet3'!$K$222,MATCH("Challenge",Sheet3!$A$1:'Sheet3'!$K$1,0),FALSE)&gt;=1,IFERROR(IF(VLOOKUP($M82,Sheet3!$A$1:'Sheet3'!$K$222,MATCH("Blue",Sheet3!$A$1:$K$1,0),FALSE)&gt;0,VLOOKUP($M82,Sheet3!$A$1:'Sheet3'!$K$222,MATCH("Blue",Sheet3!$A$1:$K$1,0),FALSE)*3,IF(VLOOKUP($M82,Sheet3!$A$1:'Sheet3'!$K$222,MATCH("Purple",Sheet3!$A$1:$K$1,0),FALSE)&gt;0,VLOOKUP($M82,Sheet3!$A$1:'Sheet3'!$K$222,MATCH("Purple",Sheet3!$A$1:$K$1,0),FALSE)*4,IF(VLOOKUP($M82,Sheet3!$A$1:'Sheet3'!$K$222,MATCH("Green",Sheet3!$A$1:$K$1,0),FALSE)&gt;0,VLOOKUP($M82,Sheet3!$A$1:'Sheet3'!$K$222,MATCH("Green",Sheet3!$A$1:$K$1,0),FALSE)*2,IF(VLOOKUP($M82,Sheet3!$A$1:'Sheet3'!$K$222,MATCH("White",Sheet3!$A$1:$K$1,0),FALSE)&gt;0,VLOOKUP($M82,Sheet3!$A$1:'Sheet3'!$K$222,MATCH("White",Sheet3!$A$1:$K$1,0),FALSE),IF(VLOOKUP($M82,Sheet3!$A$1:'Sheet3'!$K$222,MATCH("Yellow",Sheet3!$A$1:$K$1,0),FALSE)&gt;0,VLOOKUP($M82,Sheet3!$A$1:'Sheet3'!$K$222,MATCH("Yellow",Sheet3!$A$1:$K$1,0),FALSE)*5,0))))),0)/VLOOKUP($M82,Sheet3!$A$1:'Sheet3'!$K$222,MATCH("Challenge",Sheet3!$A$1:'Sheet3'!$K$1,0),FALSE),IFERROR(IF(VLOOKUP($M82,Sheet3!$A$1:'Sheet3'!$K$222,MATCH("Blue",Sheet3!$A$1:$K$1,0),FALSE)&gt;0,VLOOKUP($M82,Sheet3!$A$1:'Sheet3'!$K$222,MATCH("Blue",Sheet3!$A$1:$K$1,0),FALSE)*3,IF(VLOOKUP($M82,Sheet3!$A$1:'Sheet3'!$K$222,MATCH("Purple",Sheet3!$A$1:$K$1,0),FALSE)&gt;0,VLOOKUP($M82,Sheet3!$A$1:'Sheet3'!$K$222,MATCH("Purple",Sheet3!$A$1:$K$1,0),FALSE)*4,IF(VLOOKUP($M82,Sheet3!$A$1:'Sheet3'!$K$222,MATCH("Green",Sheet3!$A$1:$K$1,0),FALSE)&gt;0,VLOOKUP($M82,Sheet3!$A$1:'Sheet3'!$K$222,MATCH("Green",Sheet3!$A$1:$K$1,0),FALSE)*2,IF(VLOOKUP($M82,Sheet3!$A$1:'Sheet3'!$K$222,MATCH("White",Sheet3!$A$1:$K$1,0),FALSE)&gt;0,VLOOKUP($M82,Sheet3!$A$1:'Sheet3'!$K$222,MATCH("White",Sheet3!$A$1:$K$1,0),FALSE),IF(VLOOKUP($M82,Sheet3!$A$1:'Sheet3'!$K$222,MATCH("Yellow",Sheet3!$A$1:$K$1,0),FALSE)&gt;0,VLOOKUP($M82,Sheet3!$A$1:'Sheet3'!$K$222,MATCH("Yellow",Sheet3!$A$1:$K$1,0),FALSE)*5,0))))),0)),0)</f>
        <v>0</v>
      </c>
      <c r="AG82">
        <f>IFERROR(IF(VLOOKUP($N82,Sheet3!$A$1:'Sheet3'!$K$222,MATCH("Challenge",Sheet3!$A$1:'Sheet3'!$K$1,0),FALSE)&gt;=1,IFERROR(IF(VLOOKUP($N82,Sheet3!$A$1:'Sheet3'!$K$222,MATCH("Blue",Sheet3!$A$1:$K$1,0),FALSE)&gt;0,VLOOKUP($N82,Sheet3!$A$1:'Sheet3'!$K$222,MATCH("Blue",Sheet3!$A$1:$K$1,0),FALSE)*3,IF(VLOOKUP($N82,Sheet3!$A$1:'Sheet3'!$K$222,MATCH("Purple",Sheet3!$A$1:$K$1,0),FALSE)&gt;0,VLOOKUP($N82,Sheet3!$A$1:'Sheet3'!$K$222,MATCH("Purple",Sheet3!$A$1:$K$1,0),FALSE)*4,IF(VLOOKUP($N82,Sheet3!$A$1:'Sheet3'!$K$222,MATCH("Green",Sheet3!$A$1:$K$1,0),FALSE)&gt;0,VLOOKUP($N82,Sheet3!$A$1:'Sheet3'!$K$222,MATCH("Green",Sheet3!$A$1:$K$1,0),FALSE)*2,IF(VLOOKUP($N82,Sheet3!$A$1:'Sheet3'!$K$222,MATCH("White",Sheet3!$A$1:$K$1,0),FALSE)&gt;0,VLOOKUP($N82,Sheet3!$A$1:'Sheet3'!$K$222,MATCH("White",Sheet3!$A$1:$K$1,0),FALSE),IF(VLOOKUP($N82,Sheet3!$A$1:'Sheet3'!$K$222,MATCH("Yellow",Sheet3!$A$1:$K$1,0),FALSE)&gt;0,VLOOKUP($N82,Sheet3!$A$1:'Sheet3'!$K$222,MATCH("Yellow",Sheet3!$A$1:$K$1,0),FALSE)*5,0))))),0)/VLOOKUP($N82,Sheet3!$A$1:'Sheet3'!$K$222,MATCH("Challenge",Sheet3!$A$1:'Sheet3'!$K$1,0),FALSE),IFERROR(IF(VLOOKUP($N82,Sheet3!$A$1:'Sheet3'!$K$222,MATCH("Blue",Sheet3!$A$1:$K$1,0),FALSE)&gt;0,VLOOKUP($N82,Sheet3!$A$1:'Sheet3'!$K$222,MATCH("Blue",Sheet3!$A$1:$K$1,0),FALSE)*3,IF(VLOOKUP($N82,Sheet3!$A$1:'Sheet3'!$K$222,MATCH("Purple",Sheet3!$A$1:$K$1,0),FALSE)&gt;0,VLOOKUP($N82,Sheet3!$A$1:'Sheet3'!$K$222,MATCH("Purple",Sheet3!$A$1:$K$1,0),FALSE)*4,IF(VLOOKUP($N82,Sheet3!$A$1:'Sheet3'!$K$222,MATCH("Green",Sheet3!$A$1:$K$1,0),FALSE)&gt;0,VLOOKUP($N82,Sheet3!$A$1:'Sheet3'!$K$222,MATCH("Green",Sheet3!$A$1:$K$1,0),FALSE)*2,IF(VLOOKUP($N82,Sheet3!$A$1:'Sheet3'!$K$222,MATCH("White",Sheet3!$A$1:$K$1,0),FALSE)&gt;0,VLOOKUP($N82,Sheet3!$A$1:'Sheet3'!$K$222,MATCH("White",Sheet3!$A$1:$K$1,0),FALSE),IF(VLOOKUP($N82,Sheet3!$A$1:'Sheet3'!$K$222,MATCH("Yellow",Sheet3!$A$1:$K$1,0),FALSE)&gt;0,VLOOKUP($N82,Sheet3!$A$1:'Sheet3'!$K$222,MATCH("Yellow",Sheet3!$A$1:$K$1,0),FALSE)*5,0))))),0)),0)+IFERROR(IF(VLOOKUP($O82,Sheet3!$A$1:'Sheet3'!$K$222,MATCH("Challenge",Sheet3!$A$1:'Sheet3'!$K$1,0),FALSE)&gt;=1,IFERROR(IF(VLOOKUP($O82,Sheet3!$A$1:'Sheet3'!$K$222,MATCH("Blue",Sheet3!$A$1:$K$1,0),FALSE)&gt;0,VLOOKUP($O82,Sheet3!$A$1:'Sheet3'!$K$222,MATCH("Blue",Sheet3!$A$1:$K$1,0),FALSE)*3,IF(VLOOKUP($O82,Sheet3!$A$1:'Sheet3'!$K$222,MATCH("Purple",Sheet3!$A$1:$K$1,0),FALSE)&gt;0,VLOOKUP($O82,Sheet3!$A$1:'Sheet3'!$K$222,MATCH("Purple",Sheet3!$A$1:$K$1,0),FALSE)*4,IF(VLOOKUP($O82,Sheet3!$A$1:'Sheet3'!$K$222,MATCH("Green",Sheet3!$A$1:$K$1,0),FALSE)&gt;0,VLOOKUP($O82,Sheet3!$A$1:'Sheet3'!$K$222,MATCH("Green",Sheet3!$A$1:$K$1,0),FALSE)*2,IF(VLOOKUP($O82,Sheet3!$A$1:'Sheet3'!$K$222,MATCH("White",Sheet3!$A$1:$K$1,0),FALSE)&gt;0,VLOOKUP($O82,Sheet3!$A$1:'Sheet3'!$K$222,MATCH("White",Sheet3!$A$1:$K$1,0),FALSE),IF(VLOOKUP($O82,Sheet3!$A$1:'Sheet3'!$K$222,MATCH("Yellow",Sheet3!$A$1:$K$1,0),FALSE)&gt;0,VLOOKUP($O82,Sheet3!$A$1:'Sheet3'!$K$222,MATCH("Yellow",Sheet3!$A$1:$K$1,0),FALSE)*5,0))))),0)/VLOOKUP($O82,Sheet3!$A$1:'Sheet3'!$K$222,MATCH("Challenge",Sheet3!$A$1:'Sheet3'!$K$1,0),FALSE),IFERROR(IF(VLOOKUP($O82,Sheet3!$A$1:'Sheet3'!$K$222,MATCH("Blue",Sheet3!$A$1:$K$1,0),FALSE)&gt;0,VLOOKUP($O82,Sheet3!$A$1:'Sheet3'!$K$222,MATCH("Blue",Sheet3!$A$1:$K$1,0),FALSE)*3,IF(VLOOKUP($O82,Sheet3!$A$1:'Sheet3'!$K$222,MATCH("Purple",Sheet3!$A$1:$K$1,0),FALSE)&gt;0,VLOOKUP($O82,Sheet3!$A$1:'Sheet3'!$K$222,MATCH("Purple",Sheet3!$A$1:$K$1,0),FALSE)*4,IF(VLOOKUP($O82,Sheet3!$A$1:'Sheet3'!$K$222,MATCH("Green",Sheet3!$A$1:$K$1,0),FALSE)&gt;0,VLOOKUP($O82,Sheet3!$A$1:'Sheet3'!$K$222,MATCH("Green",Sheet3!$A$1:$K$1,0),FALSE)*2,IF(VLOOKUP($O82,Sheet3!$A$1:'Sheet3'!$K$222,MATCH("White",Sheet3!$A$1:$K$1,0),FALSE)&gt;0,VLOOKUP($O82,Sheet3!$A$1:'Sheet3'!$K$222,MATCH("White",Sheet3!$A$1:$K$1,0),FALSE),IF(VLOOKUP($O82,Sheet3!$A$1:'Sheet3'!$K$222,MATCH("Yellow",Sheet3!$A$1:$K$1,0),FALSE)&gt;0,VLOOKUP($O82,Sheet3!$A$1:'Sheet3'!$K$222,MATCH("Yellow",Sheet3!$A$1:$K$1,0),FALSE)*5,0))))),0)),0)</f>
        <v>0</v>
      </c>
      <c r="AH82">
        <f>VLOOKUP($D82,Sheet3!$A$1:'Sheet3'!$K$222,4,FALSE)</f>
        <v>0</v>
      </c>
      <c r="AI82">
        <f>VLOOKUP($D82,Sheet3!$A$1:'Sheet3'!$K$222,5,FALSE)</f>
        <v>0</v>
      </c>
    </row>
    <row r="83" spans="1:35" x14ac:dyDescent="0.25">
      <c r="A83" t="s">
        <v>98</v>
      </c>
      <c r="B83">
        <f>INDEX('Ingredients(Full)'!$A$1:$AA$180,MATCH(Score!$A83,'Ingredients(Full)'!$A$1:$A$180,0),MATCH(Score!B$1,'Ingredients(Full)'!$A$1:$AA$1,0))</f>
        <v>5</v>
      </c>
      <c r="C83">
        <f t="shared" si="2"/>
        <v>7</v>
      </c>
      <c r="D83" t="str">
        <f>IF(D$1&lt;=$B83,INDEX('Ingredients(Full)'!$A$1:$AA$180,MATCH(Score!$A83,'Ingredients(Full)'!$A$1:$A$180,0),MATCH(Score!D$1,'Ingredients(Full)'!$A$1:$AA$1,0)),"")</f>
        <v>Mk 4 Loronar Power Cell Prototype</v>
      </c>
      <c r="E83" t="str">
        <f>IF(E$1&lt;=$B83,INDEX('Ingredients(Full)'!$A$1:$AA$140,MATCH(Score!$A83,'Ingredients(Full)'!$A$1:$A$140,0),MATCH(Score!E$1,'Ingredients(Full)'!$A$1:$AA$1,0)),"")</f>
        <v>Mk 1 Nubian Security Scanner</v>
      </c>
      <c r="F83" t="str">
        <f>IF(F$1&lt;=$B83,INDEX('Ingredients(Full)'!$A$1:$AA$140,MATCH(Score!$A83,'Ingredients(Full)'!$A$1:$A$140,0),MATCH(Score!F$1,'Ingredients(Full)'!$A$1:$AA$1,0)),"")</f>
        <v>Mk 1 Chiewab Hypo Syringe Prototype</v>
      </c>
      <c r="G83" t="str">
        <f>IF(G$1&lt;=$B83,INDEX('Ingredients(Full)'!$A$1:$AA$140,MATCH(Score!$A83,'Ingredients(Full)'!$A$1:$A$140,0),MATCH(Score!G$1,'Ingredients(Full)'!$A$1:$AA$1,0)),"")</f>
        <v>Mk 1 Neuro-Saav Electrobinoculars</v>
      </c>
      <c r="H83" t="str">
        <f>IF(H$1&lt;=$B83,INDEX('Ingredients(Full)'!$A$1:$AA$140,MATCH(Score!$A83,'Ingredients(Full)'!$A$1:$A$140,0),MATCH(Score!H$1,'Ingredients(Full)'!$A$1:$AA$1,0)),"")</f>
        <v>Mk 1 Czerka Stun Cuffs</v>
      </c>
      <c r="I83" t="str">
        <f>IF(I$1&lt;=$B83,INDEX('Ingredients(Full)'!$A$1:$AA$140,MATCH(Score!$A83,'Ingredients(Full)'!$A$1:$A$140,0),MATCH(Score!I$1,'Ingredients(Full)'!$A$1:$AA$1,0)),"")</f>
        <v/>
      </c>
      <c r="J83" t="str">
        <f>IF(J$1&lt;=$B83,INDEX('Ingredients(Full)'!$A$1:$AA$140,MATCH(Score!$A83,'Ingredients(Full)'!$A$1:$A$140,0),MATCH(Score!J$1,'Ingredients(Full)'!$A$1:$AA$1,0)),"")</f>
        <v/>
      </c>
      <c r="K83" t="str">
        <f>IF(K$1&lt;=$B83,INDEX('Ingredients(Full)'!$A$1:$AA$140,MATCH(Score!$A83,'Ingredients(Full)'!$A$1:$A$140,0),MATCH(Score!K$1,'Ingredients(Full)'!$A$1:$AA$1,0)),"")</f>
        <v/>
      </c>
      <c r="L83" t="str">
        <f>IF(L$1&lt;=$B83,INDEX('Ingredients(Full)'!$A$1:$AA$140,MATCH(Score!$A83,'Ingredients(Full)'!$A$1:$A$140,0),MATCH(Score!L$1,'Ingredients(Full)'!$A$1:$AA$1,0)),"")</f>
        <v/>
      </c>
      <c r="M83" t="str">
        <f>IF(M$1&lt;=$B83,INDEX('Ingredients(Full)'!$A$1:$AA$140,MATCH(Score!$A83,'Ingredients(Full)'!$A$1:$A$140,0),MATCH(Score!M$1,'Ingredients(Full)'!$A$1:$AA$1,0)),"")</f>
        <v/>
      </c>
      <c r="N83" t="str">
        <f>IF(N$1&lt;=$B83,INDEX('Ingredients(Full)'!$A$1:$AA$140,MATCH(Score!$A83,'Ingredients(Full)'!$A$1:$A$140,0),MATCH(Score!N$1,'Ingredients(Full)'!$A$1:$AA$1,0)),"")</f>
        <v/>
      </c>
      <c r="O83" t="str">
        <f>IF(O$1&lt;=$B83,INDEX('Ingredients(Full)'!$A$1:$AA$140,MATCH(Score!$A83,'Ingredients(Full)'!$A$1:$A$140,0),MATCH(Score!O$1,'Ingredients(Full)'!$A$1:$AA$1,0)),"")</f>
        <v/>
      </c>
      <c r="P83">
        <f>IF(VALUE(RIGHT(P$1,LEN(P$1)-1))&lt;=$B83,INDEX('Ingredients(Full)'!$A$1:$AA$140,MATCH(Score!$A83,'Ingredients(Full)'!$A$1:$A$140,0),MATCH(Score!P$1,'Ingredients(Full)'!$A$1:$AA$1,0)),"")</f>
        <v>1</v>
      </c>
      <c r="Q83">
        <f>IF(VALUE(RIGHT(Q$1,LEN(Q$1)-1))&lt;=$B83,INDEX('Ingredients(Full)'!$A$1:$AA$140,MATCH(Score!$A83,'Ingredients(Full)'!$A$1:$A$140,0),MATCH(Score!Q$1,'Ingredients(Full)'!$A$1:$AA$1,0)),"")</f>
        <v>1</v>
      </c>
      <c r="R83">
        <f>IF(VALUE(RIGHT(R$1,LEN(R$1)-1))&lt;=$B83,INDEX('Ingredients(Full)'!$A$1:$AA$140,MATCH(Score!$A83,'Ingredients(Full)'!$A$1:$A$140,0),MATCH(Score!R$1,'Ingredients(Full)'!$A$1:$AA$1,0)),"")</f>
        <v>1</v>
      </c>
      <c r="S83">
        <f>IF(VALUE(RIGHT(S$1,LEN(S$1)-1))&lt;=$B83,INDEX('Ingredients(Full)'!$A$1:$AA$140,MATCH(Score!$A83,'Ingredients(Full)'!$A$1:$A$140,0),MATCH(Score!S$1,'Ingredients(Full)'!$A$1:$AA$1,0)),"")</f>
        <v>1</v>
      </c>
      <c r="T83">
        <f>IF(VALUE(RIGHT(T$1,LEN(T$1)-1))&lt;=$B83,INDEX('Ingredients(Full)'!$A$1:$AA$140,MATCH(Score!$A83,'Ingredients(Full)'!$A$1:$A$140,0),MATCH(Score!T$1,'Ingredients(Full)'!$A$1:$AA$1,0)),"")</f>
        <v>1</v>
      </c>
      <c r="U83" t="str">
        <f>IF(VALUE(RIGHT(U$1,LEN(U$1)-1))&lt;=$B83,INDEX('Ingredients(Full)'!$A$1:$AA$140,MATCH(Score!$A83,'Ingredients(Full)'!$A$1:$A$140,0),MATCH(Score!U$1,'Ingredients(Full)'!$A$1:$AA$1,0)),"")</f>
        <v/>
      </c>
      <c r="V83" t="str">
        <f>IF(VALUE(RIGHT(V$1,LEN(V$1)-1))&lt;=$B83,INDEX('Ingredients(Full)'!$A$1:$AA$140,MATCH(Score!$A83,'Ingredients(Full)'!$A$1:$A$140,0),MATCH(Score!V$1,'Ingredients(Full)'!$A$1:$AA$1,0)),"")</f>
        <v/>
      </c>
      <c r="W83" t="str">
        <f>IF(VALUE(RIGHT(W$1,LEN(W$1)-1))&lt;=$B83,INDEX('Ingredients(Full)'!$A$1:$AA$140,MATCH(Score!$A83,'Ingredients(Full)'!$A$1:$A$140,0),MATCH(Score!W$1,'Ingredients(Full)'!$A$1:$AA$1,0)),"")</f>
        <v/>
      </c>
      <c r="X83" t="str">
        <f>IF(VALUE(RIGHT(X$1,LEN(X$1)-1))&lt;=$B83,INDEX('Ingredients(Full)'!$A$1:$AA$140,MATCH(Score!$A83,'Ingredients(Full)'!$A$1:$A$140,0),MATCH(Score!X$1,'Ingredients(Full)'!$A$1:$AA$1,0)),"")</f>
        <v/>
      </c>
      <c r="Y83" t="str">
        <f>IF(VALUE(RIGHT(Y$1,LEN(Y$1)-1))&lt;=$B83,INDEX('Ingredients(Full)'!$A$1:$AA$140,MATCH(Score!$A83,'Ingredients(Full)'!$A$1:$A$140,0),MATCH(Score!Y$1,'Ingredients(Full)'!$A$1:$AA$1,0)),"")</f>
        <v/>
      </c>
      <c r="Z83" t="str">
        <f>IF(VALUE(RIGHT(Z$1,LEN(Z$1)-1))&lt;=$B83,INDEX('Ingredients(Full)'!$A$1:$AA$140,MATCH(Score!$A83,'Ingredients(Full)'!$A$1:$A$140,0),MATCH(Score!Z$1,'Ingredients(Full)'!$A$1:$AA$1,0)),"")</f>
        <v/>
      </c>
      <c r="AA83" t="str">
        <f>IF(VALUE(RIGHT(AA$1,LEN(AA$1)-1))&lt;=$B83,INDEX('Ingredients(Full)'!$A$1:$AA$140,MATCH(Score!$A83,'Ingredients(Full)'!$A$1:$A$140,0),MATCH(Score!AA$1,'Ingredients(Full)'!$A$1:$AA$1,0)),"")</f>
        <v/>
      </c>
      <c r="AB83">
        <f>IFERROR(IF(VLOOKUP($D83,Sheet3!$A$1:'Sheet3'!$K$222,MATCH("Challenge",Sheet3!$A$1:'Sheet3'!$K$1,0),FALSE)&gt;=1,IFERROR(IF(VLOOKUP($D83,Sheet3!$A$1:'Sheet3'!$K$222,MATCH("Blue",Sheet3!$A$1:$K$1,0),FALSE)&gt;0,VLOOKUP($D83,Sheet3!$A$1:'Sheet3'!$K$222,MATCH("Blue",Sheet3!$A$1:$K$1,0),FALSE)*3,IF(VLOOKUP($D83,Sheet3!$A$1:'Sheet3'!$K$222,MATCH("Purple",Sheet3!$A$1:$K$1,0),FALSE)&gt;0,VLOOKUP($D83,Sheet3!$A$1:'Sheet3'!$K$222,MATCH("Purple",Sheet3!$A$1:$K$1,0),FALSE)*4,IF(VLOOKUP($D83,Sheet3!$A$1:'Sheet3'!$K$222,MATCH("Green",Sheet3!$A$1:$K$1,0),FALSE)&gt;0,VLOOKUP($D83,Sheet3!$A$1:'Sheet3'!$K$222,MATCH("Green",Sheet3!$A$1:$K$1,0),FALSE)*2,IF(VLOOKUP($D83,Sheet3!$A$1:'Sheet3'!$K$222,MATCH("White",Sheet3!$A$1:$K$1,0),FALSE)&gt;0,VLOOKUP($D83,Sheet3!$A$1:'Sheet3'!$K$222,MATCH("White",Sheet3!$A$1:$K$1,0),FALSE),IF(VLOOKUP($D83,Sheet3!$A$1:'Sheet3'!$K$222,MATCH("Yellow",Sheet3!$A$1:$K$1,0),FALSE)&gt;0,VLOOKUP($D83,Sheet3!$A$1:'Sheet3'!$K$222,MATCH("Yellow",Sheet3!$A$1:$K$1,0),FALSE)*2.5,0))))),0)/VLOOKUP($D83,Sheet3!$A$1:'Sheet3'!$K$222,MATCH("Challenge",Sheet3!$A$1:'Sheet3'!$K$1,0),FALSE),IFERROR(IF(VLOOKUP($D83,Sheet3!$A$1:'Sheet3'!$K$222,MATCH("Blue",Sheet3!$A$1:$K$1,0),FALSE)&gt;0,VLOOKUP($D83,Sheet3!$A$1:'Sheet3'!$K$222,MATCH("Blue",Sheet3!$A$1:$K$1,0),FALSE)*3,IF(VLOOKUP($D83,Sheet3!$A$1:'Sheet3'!$K$222,MATCH("Purple",Sheet3!$A$1:$K$1,0),FALSE)&gt;0,VLOOKUP($D83,Sheet3!$A$1:'Sheet3'!$K$222,MATCH("Purple",Sheet3!$A$1:$K$1,0),FALSE)*4,IF(VLOOKUP($D83,Sheet3!$A$1:'Sheet3'!$K$222,MATCH("Green",Sheet3!$A$1:$K$1,0),FALSE)&gt;0,VLOOKUP($D83,Sheet3!$A$1:'Sheet3'!$K$222,MATCH("Green",Sheet3!$A$1:$K$1,0),FALSE)*2,IF(VLOOKUP($D83,Sheet3!$A$1:'Sheet3'!$K$222,MATCH("White",Sheet3!$A$1:$K$1,0),FALSE)&gt;0,VLOOKUP($D83,Sheet3!$A$1:'Sheet3'!$K$222,MATCH("White",Sheet3!$A$1:$K$1,0),FALSE),IF(VLOOKUP($D83,Sheet3!$A$1:'Sheet3'!$K$222,MATCH("Yellow",Sheet3!$A$1:$K$1,0),FALSE)&gt;0,VLOOKUP($D83,Sheet3!$A$1:'Sheet3'!$K$222,MATCH("Yellow",Sheet3!$A$1:$K$1,0),FALSE)*2.5,0))))),0)),0)+IFERROR(IF(VLOOKUP($E83,Sheet3!$A$1:'Sheet3'!$K$222,MATCH("Challenge",Sheet3!$A$1:'Sheet3'!$K$1,0),FALSE)&gt;=1,IFERROR(IF(VLOOKUP($E83,Sheet3!$A$1:'Sheet3'!$K$222,MATCH("Blue",Sheet3!$A$1:$K$1,0),FALSE)&gt;0,VLOOKUP($E83,Sheet3!$A$1:'Sheet3'!$K$222,MATCH("Blue",Sheet3!$A$1:$K$1,0),FALSE)*3,IF(VLOOKUP($E83,Sheet3!$A$1:'Sheet3'!$K$222,MATCH("Purple",Sheet3!$A$1:$K$1,0),FALSE)&gt;0,VLOOKUP($E83,Sheet3!$A$1:'Sheet3'!$K$222,MATCH("Purple",Sheet3!$A$1:$K$1,0),FALSE)*4,IF(VLOOKUP($E83,Sheet3!$A$1:'Sheet3'!$K$222,MATCH("Green",Sheet3!$A$1:$K$1,0),FALSE)&gt;0,VLOOKUP($E83,Sheet3!$A$1:'Sheet3'!$K$222,MATCH("Green",Sheet3!$A$1:$K$1,0),FALSE)*2,IF(VLOOKUP($E83,Sheet3!$A$1:'Sheet3'!$K$222,MATCH("White",Sheet3!$A$1:$K$1,0),FALSE)&gt;0,VLOOKUP($E83,Sheet3!$A$1:'Sheet3'!$K$222,MATCH("White",Sheet3!$A$1:$K$1,0),FALSE),IF(VLOOKUP($E83,Sheet3!$A$1:'Sheet3'!$K$222,MATCH("Yellow",Sheet3!$A$1:$K$1,0),FALSE)&gt;0,VLOOKUP($E83,Sheet3!$A$1:'Sheet3'!$K$222,MATCH("Yellow",Sheet3!$A$1:$K$1,0),FALSE)*2.5,0))))),0)/VLOOKUP($E83,Sheet3!$A$1:'Sheet3'!$K$222,MATCH("Challenge",Sheet3!$A$1:'Sheet3'!$K$1,0),FALSE),IFERROR(IF(VLOOKUP($E83,Sheet3!$A$1:'Sheet3'!$K$222,MATCH("Blue",Sheet3!$A$1:$K$1,0),FALSE)&gt;0,VLOOKUP($E83,Sheet3!$A$1:'Sheet3'!$K$222,MATCH("Blue",Sheet3!$A$1:$K$1,0),FALSE)*3,IF(VLOOKUP($E83,Sheet3!$A$1:'Sheet3'!$K$222,MATCH("Purple",Sheet3!$A$1:$K$1,0),FALSE)&gt;0,VLOOKUP($E83,Sheet3!$A$1:'Sheet3'!$K$222,MATCH("Purple",Sheet3!$A$1:$K$1,0),FALSE)*4,IF(VLOOKUP($E83,Sheet3!$A$1:'Sheet3'!$K$222,MATCH("Green",Sheet3!$A$1:$K$1,0),FALSE)&gt;0,VLOOKUP($E83,Sheet3!$A$1:'Sheet3'!$K$222,MATCH("Green",Sheet3!$A$1:$K$1,0),FALSE)*2,IF(VLOOKUP($E83,Sheet3!$A$1:'Sheet3'!$K$222,MATCH("White",Sheet3!$A$1:$K$1,0),FALSE)&gt;0,VLOOKUP($E83,Sheet3!$A$1:'Sheet3'!$K$222,MATCH("White",Sheet3!$A$1:$K$1,0),FALSE),IF(VLOOKUP($E83,Sheet3!$A$1:'Sheet3'!$K$222,MATCH("Yellow",Sheet3!$A$1:$K$1,0),FALSE)&gt;0,VLOOKUP($E83,Sheet3!$A$1:'Sheet3'!$K$222,MATCH("Yellow",Sheet3!$A$1:$K$1,0),FALSE)*2.5,0))))),0)),0)</f>
        <v>3</v>
      </c>
      <c r="AC83">
        <f>IFERROR(IF(VLOOKUP($F83,Sheet3!$A$1:'Sheet3'!$K$222,MATCH("Challenge",Sheet3!$A$1:'Sheet3'!$K$1,0),FALSE)&gt;=1,IFERROR(IF(VLOOKUP($F83,Sheet3!$A$1:'Sheet3'!$K$222,MATCH("Blue",Sheet3!$A$1:$K$1,0),FALSE)&gt;0,VLOOKUP($F83,Sheet3!$A$1:'Sheet3'!$K$222,MATCH("Blue",Sheet3!$A$1:$K$1,0),FALSE)*3,IF(VLOOKUP($F83,Sheet3!$A$1:'Sheet3'!$K$222,MATCH("Purple",Sheet3!$A$1:$K$1,0),FALSE)&gt;0,VLOOKUP($F83,Sheet3!$A$1:'Sheet3'!$K$222,MATCH("Purple",Sheet3!$A$1:$K$1,0),FALSE)*4,IF(VLOOKUP($F83,Sheet3!$A$1:'Sheet3'!$K$222,MATCH("Green",Sheet3!$A$1:$K$1,0),FALSE)&gt;0,VLOOKUP($F83,Sheet3!$A$1:'Sheet3'!$K$222,MATCH("Green",Sheet3!$A$1:$K$1,0),FALSE)*2,IF(VLOOKUP($F83,Sheet3!$A$1:'Sheet3'!$K$222,MATCH("White",Sheet3!$A$1:$K$1,0),FALSE)&gt;0,VLOOKUP($F83,Sheet3!$A$1:'Sheet3'!$K$222,MATCH("White",Sheet3!$A$1:$K$1,0),FALSE),IF(VLOOKUP($F83,Sheet3!$A$1:'Sheet3'!$K$222,MATCH("Yellow",Sheet3!$A$1:$K$1,0),FALSE)&gt;0,VLOOKUP($F83,Sheet3!$A$1:'Sheet3'!$K$222,MATCH("Yellow",Sheet3!$A$1:$K$1,0),FALSE)*5,0))))),0)/VLOOKUP($F83,Sheet3!$A$1:'Sheet3'!$K$222,MATCH("Challenge",Sheet3!$A$1:'Sheet3'!$K$1,0),FALSE),IFERROR(IF(VLOOKUP($F83,Sheet3!$A$1:'Sheet3'!$K$222,MATCH("Blue",Sheet3!$A$1:$K$1,0),FALSE)&gt;0,VLOOKUP($F83,Sheet3!$A$1:'Sheet3'!$K$222,MATCH("Blue",Sheet3!$A$1:$K$1,0),FALSE)*3,IF(VLOOKUP($F83,Sheet3!$A$1:'Sheet3'!$K$222,MATCH("Purple",Sheet3!$A$1:$K$1,0),FALSE)&gt;0,VLOOKUP($F83,Sheet3!$A$1:'Sheet3'!$K$222,MATCH("Purple",Sheet3!$A$1:$K$1,0),FALSE)*4,IF(VLOOKUP($F83,Sheet3!$A$1:'Sheet3'!$K$222,MATCH("Green",Sheet3!$A$1:$K$1,0),FALSE)&gt;0,VLOOKUP($F83,Sheet3!$A$1:'Sheet3'!$K$222,MATCH("Green",Sheet3!$A$1:$K$1,0),FALSE)*2,IF(VLOOKUP($F83,Sheet3!$A$1:'Sheet3'!$K$222,MATCH("White",Sheet3!$A$1:$K$1,0),FALSE)&gt;0,VLOOKUP($F83,Sheet3!$A$1:'Sheet3'!$K$222,MATCH("White",Sheet3!$A$1:$K$1,0),FALSE),IF(VLOOKUP($F83,Sheet3!$A$1:'Sheet3'!$K$222,MATCH("Yellow",Sheet3!$A$1:$K$1,0),FALSE)&gt;0,VLOOKUP($F83,Sheet3!$A$1:'Sheet3'!$K$222,MATCH("Yellow",Sheet3!$A$1:$K$1,0),FALSE)*5,0))))),0)),0)+IFERROR(IF(VLOOKUP($G83,Sheet3!$A$1:'Sheet3'!$K$222,MATCH("Challenge",Sheet3!$A$1:'Sheet3'!$K$1,0),FALSE)&gt;=1,IFERROR(IF(VLOOKUP($G83,Sheet3!$A$1:'Sheet3'!$K$222,MATCH("Blue",Sheet3!$A$1:$K$1,0),FALSE)&gt;0,VLOOKUP($G83,Sheet3!$A$1:'Sheet3'!$K$222,MATCH("Blue",Sheet3!$A$1:$K$1,0),FALSE)*3,IF(VLOOKUP($G83,Sheet3!$A$1:'Sheet3'!$K$222,MATCH("Purple",Sheet3!$A$1:$K$1,0),FALSE)&gt;0,VLOOKUP($G83,Sheet3!$A$1:'Sheet3'!$K$222,MATCH("Purple",Sheet3!$A$1:$K$1,0),FALSE)*4,IF(VLOOKUP($G83,Sheet3!$A$1:'Sheet3'!$K$222,MATCH("Green",Sheet3!$A$1:$K$1,0),FALSE)&gt;0,VLOOKUP($G83,Sheet3!$A$1:'Sheet3'!$K$222,MATCH("Green",Sheet3!$A$1:$K$1,0),FALSE)*2,IF(VLOOKUP($G83,Sheet3!$A$1:'Sheet3'!$K$222,MATCH("White",Sheet3!$A$1:$K$1,0),FALSE)&gt;0,VLOOKUP($G83,Sheet3!$A$1:'Sheet3'!$K$222,MATCH("White",Sheet3!$A$1:$K$1,0),FALSE),IF(VLOOKUP($G83,Sheet3!$A$1:'Sheet3'!$K$222,MATCH("Yellow",Sheet3!$A$1:$K$1,0),FALSE)&gt;0,VLOOKUP($G83,Sheet3!$A$1:'Sheet3'!$K$222,MATCH("Yellow",Sheet3!$A$1:$K$1,0),FALSE)*5,0))))),0)/VLOOKUP($G83,Sheet3!$A$1:'Sheet3'!$K$222,MATCH("Challenge",Sheet3!$A$1:'Sheet3'!$K$1,0),FALSE),IFERROR(IF(VLOOKUP($G83,Sheet3!$A$1:'Sheet3'!$K$222,MATCH("Blue",Sheet3!$A$1:$K$1,0),FALSE)&gt;0,VLOOKUP($G83,Sheet3!$A$1:'Sheet3'!$K$222,MATCH("Blue",Sheet3!$A$1:$K$1,0),FALSE)*3,IF(VLOOKUP($G83,Sheet3!$A$1:'Sheet3'!$K$222,MATCH("Purple",Sheet3!$A$1:$K$1,0),FALSE)&gt;0,VLOOKUP($G83,Sheet3!$A$1:'Sheet3'!$K$222,MATCH("Purple",Sheet3!$A$1:$K$1,0),FALSE)*4,IF(VLOOKUP($G83,Sheet3!$A$1:'Sheet3'!$K$222,MATCH("Green",Sheet3!$A$1:$K$1,0),FALSE)&gt;0,VLOOKUP($G83,Sheet3!$A$1:'Sheet3'!$K$222,MATCH("Green",Sheet3!$A$1:$K$1,0),FALSE)*2,IF(VLOOKUP($G83,Sheet3!$A$1:'Sheet3'!$K$222,MATCH("White",Sheet3!$A$1:$K$1,0),FALSE)&gt;0,VLOOKUP($G83,Sheet3!$A$1:'Sheet3'!$K$222,MATCH("White",Sheet3!$A$1:$K$1,0),FALSE),IF(VLOOKUP($G83,Sheet3!$A$1:'Sheet3'!$K$222,MATCH("Yellow",Sheet3!$A$1:$K$1,0),FALSE)&gt;0,VLOOKUP($G83,Sheet3!$A$1:'Sheet3'!$K$222,MATCH("Yellow",Sheet3!$A$1:$K$1,0),FALSE)*5,0))))),0)),0)</f>
        <v>2</v>
      </c>
      <c r="AD83">
        <f>IFERROR(IF(VLOOKUP($H83,Sheet3!$A$1:'Sheet3'!$K$222,MATCH("Challenge",Sheet3!$A$1:'Sheet3'!$K$1,0),FALSE)&gt;=1,IFERROR(IF(VLOOKUP($H83,Sheet3!$A$1:'Sheet3'!$K$222,MATCH("Blue",Sheet3!$A$1:$K$1,0),FALSE)&gt;0,VLOOKUP($H83,Sheet3!$A$1:'Sheet3'!$K$222,MATCH("Blue",Sheet3!$A$1:$K$1,0),FALSE)*3,IF(VLOOKUP($H83,Sheet3!$A$1:'Sheet3'!$K$222,MATCH("Purple",Sheet3!$A$1:$K$1,0),FALSE)&gt;0,VLOOKUP($H83,Sheet3!$A$1:'Sheet3'!$K$222,MATCH("Purple",Sheet3!$A$1:$K$1,0),FALSE)*4,IF(VLOOKUP($H83,Sheet3!$A$1:'Sheet3'!$K$222,MATCH("Green",Sheet3!$A$1:$K$1,0),FALSE)&gt;0,VLOOKUP($H83,Sheet3!$A$1:'Sheet3'!$K$222,MATCH("Green",Sheet3!$A$1:$K$1,0),FALSE)*2,IF(VLOOKUP($H83,Sheet3!$A$1:'Sheet3'!$K$222,MATCH("White",Sheet3!$A$1:$K$1,0),FALSE)&gt;0,VLOOKUP($H83,Sheet3!$A$1:'Sheet3'!$K$222,MATCH("White",Sheet3!$A$1:$K$1,0),FALSE),IF(VLOOKUP($H83,Sheet3!$A$1:'Sheet3'!$K$222,MATCH("Yellow",Sheet3!$A$1:$K$1,0),FALSE)&gt;0,VLOOKUP($H83,Sheet3!$A$1:'Sheet3'!$K$222,MATCH("Yellow",Sheet3!$A$1:$K$1,0),FALSE)*5,0))))),0)/VLOOKUP($H83,Sheet3!$A$1:'Sheet3'!$K$222,MATCH("Challenge",Sheet3!$A$1:'Sheet3'!$K$1,0),FALSE),IFERROR(IF(VLOOKUP($H83,Sheet3!$A$1:'Sheet3'!$K$222,MATCH("Blue",Sheet3!$A$1:$K$1,0),FALSE)&gt;0,VLOOKUP($H83,Sheet3!$A$1:'Sheet3'!$K$222,MATCH("Blue",Sheet3!$A$1:$K$1,0),FALSE)*3,IF(VLOOKUP($H83,Sheet3!$A$1:'Sheet3'!$K$222,MATCH("Purple",Sheet3!$A$1:$K$1,0),FALSE)&gt;0,VLOOKUP($H83,Sheet3!$A$1:'Sheet3'!$K$222,MATCH("Purple",Sheet3!$A$1:$K$1,0),FALSE)*4,IF(VLOOKUP($H83,Sheet3!$A$1:'Sheet3'!$K$222,MATCH("Green",Sheet3!$A$1:$K$1,0),FALSE)&gt;0,VLOOKUP($H83,Sheet3!$A$1:'Sheet3'!$K$222,MATCH("Green",Sheet3!$A$1:$K$1,0),FALSE)*2,IF(VLOOKUP($H83,Sheet3!$A$1:'Sheet3'!$K$222,MATCH("White",Sheet3!$A$1:$K$1,0),FALSE)&gt;0,VLOOKUP($H83,Sheet3!$A$1:'Sheet3'!$K$222,MATCH("White",Sheet3!$A$1:$K$1,0),FALSE),IF(VLOOKUP($H83,Sheet3!$A$1:'Sheet3'!$K$222,MATCH("Yellow",Sheet3!$A$1:$K$1,0),FALSE)&gt;0,VLOOKUP($H83,Sheet3!$A$1:'Sheet3'!$K$222,MATCH("Yellow",Sheet3!$A$1:$K$1,0),FALSE)*5,0))))),0)),0)+IFERROR(IF(VLOOKUP($I83,Sheet3!$A$1:'Sheet3'!$K$222,MATCH("Challenge",Sheet3!$A$1:'Sheet3'!$K$1,0),FALSE)&gt;=1,IFERROR(IF(VLOOKUP($I83,Sheet3!$A$1:'Sheet3'!$K$222,MATCH("Blue",Sheet3!$A$1:$K$1,0),FALSE)&gt;0,VLOOKUP($I83,Sheet3!$A$1:'Sheet3'!$K$222,MATCH("Blue",Sheet3!$A$1:$K$1,0),FALSE)*3,IF(VLOOKUP($I83,Sheet3!$A$1:'Sheet3'!$K$222,MATCH("Purple",Sheet3!$A$1:$K$1,0),FALSE)&gt;0,VLOOKUP($I83,Sheet3!$A$1:'Sheet3'!$K$222,MATCH("Purple",Sheet3!$A$1:$K$1,0),FALSE)*4,IF(VLOOKUP($I83,Sheet3!$A$1:'Sheet3'!$K$222,MATCH("Green",Sheet3!$A$1:$K$1,0),FALSE)&gt;0,VLOOKUP($I83,Sheet3!$A$1:'Sheet3'!$K$222,MATCH("Green",Sheet3!$A$1:$K$1,0),FALSE)*2,IF(VLOOKUP($I83,Sheet3!$A$1:'Sheet3'!$K$222,MATCH("White",Sheet3!$A$1:$K$1,0),FALSE)&gt;0,VLOOKUP($I83,Sheet3!$A$1:'Sheet3'!$K$222,MATCH("White",Sheet3!$A$1:$K$1,0),FALSE),IF(VLOOKUP($I83,Sheet3!$A$1:'Sheet3'!$K$222,MATCH("Yellow",Sheet3!$A$1:$K$1,0),FALSE)&gt;0,VLOOKUP($I83,Sheet3!$A$1:'Sheet3'!$K$222,MATCH("Yellow",Sheet3!$A$1:$K$1,0),FALSE)*5,0))))),0)/VLOOKUP($I83,Sheet3!$A$1:'Sheet3'!$K$222,MATCH("Challenge",Sheet3!$A$1:'Sheet3'!$K$1,0),FALSE),IFERROR(IF(VLOOKUP($I83,Sheet3!$A$1:'Sheet3'!$K$222,MATCH("Blue",Sheet3!$A$1:$K$1,0),FALSE)&gt;0,VLOOKUP($I83,Sheet3!$A$1:'Sheet3'!$K$222,MATCH("Blue",Sheet3!$A$1:$K$1,0),FALSE)*3,IF(VLOOKUP($I83,Sheet3!$A$1:'Sheet3'!$K$222,MATCH("Purple",Sheet3!$A$1:$K$1,0),FALSE)&gt;0,VLOOKUP($I83,Sheet3!$A$1:'Sheet3'!$K$222,MATCH("Purple",Sheet3!$A$1:$K$1,0),FALSE)*4,IF(VLOOKUP($I83,Sheet3!$A$1:'Sheet3'!$K$222,MATCH("Green",Sheet3!$A$1:$K$1,0),FALSE)&gt;0,VLOOKUP($I83,Sheet3!$A$1:'Sheet3'!$K$222,MATCH("Green",Sheet3!$A$1:$K$1,0),FALSE)*2,IF(VLOOKUP($I83,Sheet3!$A$1:'Sheet3'!$K$222,MATCH("White",Sheet3!$A$1:$K$1,0),FALSE)&gt;0,VLOOKUP($I83,Sheet3!$A$1:'Sheet3'!$K$222,MATCH("White",Sheet3!$A$1:$K$1,0),FALSE),IF(VLOOKUP($I83,Sheet3!$A$1:'Sheet3'!$K$222,MATCH("Yellow",Sheet3!$A$1:$K$1,0),FALSE)&gt;0,VLOOKUP($I83,Sheet3!$A$1:'Sheet3'!$K$222,MATCH("Yellow",Sheet3!$A$1:$K$1,0),FALSE)*5,0))))),0)),0)</f>
        <v>2</v>
      </c>
      <c r="AE83">
        <f>IFERROR(IF(VLOOKUP($J83,Sheet3!$A$1:'Sheet3'!$K$222,MATCH("Challenge",Sheet3!$A$1:'Sheet3'!$K$1,0),FALSE)&gt;=1,IFERROR(IF(VLOOKUP($J83,Sheet3!$A$1:'Sheet3'!$K$222,MATCH("Blue",Sheet3!$A$1:$K$1,0),FALSE)&gt;0,VLOOKUP($J83,Sheet3!$A$1:'Sheet3'!$K$222,MATCH("Blue",Sheet3!$A$1:$K$1,0),FALSE)*3,IF(VLOOKUP($J83,Sheet3!$A$1:'Sheet3'!$K$222,MATCH("Purple",Sheet3!$A$1:$K$1,0),FALSE)&gt;0,VLOOKUP($J83,Sheet3!$A$1:'Sheet3'!$K$222,MATCH("Purple",Sheet3!$A$1:$K$1,0),FALSE)*4,IF(VLOOKUP($J83,Sheet3!$A$1:'Sheet3'!$K$222,MATCH("Green",Sheet3!$A$1:$K$1,0),FALSE)&gt;0,VLOOKUP($J83,Sheet3!$A$1:'Sheet3'!$K$222,MATCH("Green",Sheet3!$A$1:$K$1,0),FALSE)*2,IF(VLOOKUP($J83,Sheet3!$A$1:'Sheet3'!$K$222,MATCH("White",Sheet3!$A$1:$K$1,0),FALSE)&gt;0,VLOOKUP($J83,Sheet3!$A$1:'Sheet3'!$K$222,MATCH("White",Sheet3!$A$1:$K$1,0),FALSE),IF(VLOOKUP($J83,Sheet3!$A$1:'Sheet3'!$K$222,MATCH("Yellow",Sheet3!$A$1:$K$1,0),FALSE)&gt;0,VLOOKUP($J83,Sheet3!$A$1:'Sheet3'!$K$222,MATCH("Yellow",Sheet3!$A$1:$K$1,0),FALSE)*5,0))))),0)/VLOOKUP($J83,Sheet3!$A$1:'Sheet3'!$K$222,MATCH("Challenge",Sheet3!$A$1:'Sheet3'!$K$1,0),FALSE),IFERROR(IF(VLOOKUP($J83,Sheet3!$A$1:'Sheet3'!$K$222,MATCH("Blue",Sheet3!$A$1:$K$1,0),FALSE)&gt;0,VLOOKUP($J83,Sheet3!$A$1:'Sheet3'!$K$222,MATCH("Blue",Sheet3!$A$1:$K$1,0),FALSE)*3,IF(VLOOKUP($J83,Sheet3!$A$1:'Sheet3'!$K$222,MATCH("Purple",Sheet3!$A$1:$K$1,0),FALSE)&gt;0,VLOOKUP($J83,Sheet3!$A$1:'Sheet3'!$K$222,MATCH("Purple",Sheet3!$A$1:$K$1,0),FALSE)*4,IF(VLOOKUP($J83,Sheet3!$A$1:'Sheet3'!$K$222,MATCH("Green",Sheet3!$A$1:$K$1,0),FALSE)&gt;0,VLOOKUP($J83,Sheet3!$A$1:'Sheet3'!$K$222,MATCH("Green",Sheet3!$A$1:$K$1,0),FALSE)*2,IF(VLOOKUP($J83,Sheet3!$A$1:'Sheet3'!$K$222,MATCH("White",Sheet3!$A$1:$K$1,0),FALSE)&gt;0,VLOOKUP($J83,Sheet3!$A$1:'Sheet3'!$K$222,MATCH("White",Sheet3!$A$1:$K$1,0),FALSE),IF(VLOOKUP($J83,Sheet3!$A$1:'Sheet3'!$K$222,MATCH("Yellow",Sheet3!$A$1:$K$1,0),FALSE)&gt;0,VLOOKUP($J83,Sheet3!$A$1:'Sheet3'!$K$222,MATCH("Yellow",Sheet3!$A$1:$K$1,0),FALSE)*5,0))))),0)),0)+IFERROR(IF(VLOOKUP($K83,Sheet3!$A$1:'Sheet3'!$K$222,MATCH("Challenge",Sheet3!$A$1:'Sheet3'!$K$1,0),FALSE)&gt;=1,IFERROR(IF(VLOOKUP($K83,Sheet3!$A$1:'Sheet3'!$K$222,MATCH("Blue",Sheet3!$A$1:$K$1,0),FALSE)&gt;0,VLOOKUP($K83,Sheet3!$A$1:'Sheet3'!$K$222,MATCH("Blue",Sheet3!$A$1:$K$1,0),FALSE)*3,IF(VLOOKUP($K83,Sheet3!$A$1:'Sheet3'!$K$222,MATCH("Purple",Sheet3!$A$1:$K$1,0),FALSE)&gt;0,VLOOKUP($K83,Sheet3!$A$1:'Sheet3'!$K$222,MATCH("Purple",Sheet3!$A$1:$K$1,0),FALSE)*4,IF(VLOOKUP($K83,Sheet3!$A$1:'Sheet3'!$K$222,MATCH("Green",Sheet3!$A$1:$K$1,0),FALSE)&gt;0,VLOOKUP($K83,Sheet3!$A$1:'Sheet3'!$K$222,MATCH("Green",Sheet3!$A$1:$K$1,0),FALSE)*2,IF(VLOOKUP($K83,Sheet3!$A$1:'Sheet3'!$K$222,MATCH("White",Sheet3!$A$1:$K$1,0),FALSE)&gt;0,VLOOKUP($K83,Sheet3!$A$1:'Sheet3'!$K$222,MATCH("White",Sheet3!$A$1:$K$1,0),FALSE),IF(VLOOKUP($K83,Sheet3!$A$1:'Sheet3'!$K$222,MATCH("Yellow",Sheet3!$A$1:$K$1,0),FALSE)&gt;0,VLOOKUP($K83,Sheet3!$A$1:'Sheet3'!$K$222,MATCH("Yellow",Sheet3!$A$1:$K$1,0),FALSE)*5,0))))),0)/VLOOKUP($K83,Sheet3!$A$1:'Sheet3'!$K$222,MATCH("Challenge",Sheet3!$A$1:'Sheet3'!$K$1,0),FALSE),IFERROR(IF(VLOOKUP($K83,Sheet3!$A$1:'Sheet3'!$K$222,MATCH("Blue",Sheet3!$A$1:$K$1,0),FALSE)&gt;0,VLOOKUP($K83,Sheet3!$A$1:'Sheet3'!$K$222,MATCH("Blue",Sheet3!$A$1:$K$1,0),FALSE)*3,IF(VLOOKUP($K83,Sheet3!$A$1:'Sheet3'!$K$222,MATCH("Purple",Sheet3!$A$1:$K$1,0),FALSE)&gt;0,VLOOKUP($K83,Sheet3!$A$1:'Sheet3'!$K$222,MATCH("Purple",Sheet3!$A$1:$K$1,0),FALSE)*4,IF(VLOOKUP($K83,Sheet3!$A$1:'Sheet3'!$K$222,MATCH("Green",Sheet3!$A$1:$K$1,0),FALSE)&gt;0,VLOOKUP($K83,Sheet3!$A$1:'Sheet3'!$K$222,MATCH("Green",Sheet3!$A$1:$K$1,0),FALSE)*2,IF(VLOOKUP($K83,Sheet3!$A$1:'Sheet3'!$K$222,MATCH("White",Sheet3!$A$1:$K$1,0),FALSE)&gt;0,VLOOKUP($K83,Sheet3!$A$1:'Sheet3'!$K$222,MATCH("White",Sheet3!$A$1:$K$1,0),FALSE),IF(VLOOKUP($K83,Sheet3!$A$1:'Sheet3'!$K$222,MATCH("Yellow",Sheet3!$A$1:$K$1,0),FALSE)&gt;0,VLOOKUP($K83,Sheet3!$A$1:'Sheet3'!$K$222,MATCH("Yellow",Sheet3!$A$1:$K$1,0),FALSE)*5,0))))),0)),0)</f>
        <v>0</v>
      </c>
      <c r="AF83">
        <f>IFERROR(IF(VLOOKUP($L83,Sheet3!$A$1:'Sheet3'!$K$222,MATCH("Challenge",Sheet3!$A$1:'Sheet3'!$K$1,0),FALSE)&gt;=1,IFERROR(IF(VLOOKUP($L83,Sheet3!$A$1:'Sheet3'!$K$222,MATCH("Blue",Sheet3!$A$1:$K$1,0),FALSE)&gt;0,VLOOKUP($L83,Sheet3!$A$1:'Sheet3'!$K$222,MATCH("Blue",Sheet3!$A$1:$K$1,0),FALSE)*3,IF(VLOOKUP($L83,Sheet3!$A$1:'Sheet3'!$K$222,MATCH("Purple",Sheet3!$A$1:$K$1,0),FALSE)&gt;0,VLOOKUP($L83,Sheet3!$A$1:'Sheet3'!$K$222,MATCH("Purple",Sheet3!$A$1:$K$1,0),FALSE)*4,IF(VLOOKUP($L83,Sheet3!$A$1:'Sheet3'!$K$222,MATCH("Green",Sheet3!$A$1:$K$1,0),FALSE)&gt;0,VLOOKUP($L83,Sheet3!$A$1:'Sheet3'!$K$222,MATCH("Green",Sheet3!$A$1:$K$1,0),FALSE)*2,IF(VLOOKUP($L83,Sheet3!$A$1:'Sheet3'!$K$222,MATCH("White",Sheet3!$A$1:$K$1,0),FALSE)&gt;0,VLOOKUP($L83,Sheet3!$A$1:'Sheet3'!$K$222,MATCH("White",Sheet3!$A$1:$K$1,0),FALSE),IF(VLOOKUP($L83,Sheet3!$A$1:'Sheet3'!$K$222,MATCH("Yellow",Sheet3!$A$1:$K$1,0),FALSE)&gt;0,VLOOKUP($L83,Sheet3!$A$1:'Sheet3'!$K$222,MATCH("Yellow",Sheet3!$A$1:$K$1,0),FALSE)*5,0))))),0)/VLOOKUP($L83,Sheet3!$A$1:'Sheet3'!$K$222,MATCH("Challenge",Sheet3!$A$1:'Sheet3'!$K$1,0),FALSE),IFERROR(IF(VLOOKUP($L83,Sheet3!$A$1:'Sheet3'!$K$222,MATCH("Blue",Sheet3!$A$1:$K$1,0),FALSE)&gt;0,VLOOKUP($L83,Sheet3!$A$1:'Sheet3'!$K$222,MATCH("Blue",Sheet3!$A$1:$K$1,0),FALSE)*3,IF(VLOOKUP($L83,Sheet3!$A$1:'Sheet3'!$K$222,MATCH("Purple",Sheet3!$A$1:$K$1,0),FALSE)&gt;0,VLOOKUP($L83,Sheet3!$A$1:'Sheet3'!$K$222,MATCH("Purple",Sheet3!$A$1:$K$1,0),FALSE)*4,IF(VLOOKUP($L83,Sheet3!$A$1:'Sheet3'!$K$222,MATCH("Green",Sheet3!$A$1:$K$1,0),FALSE)&gt;0,VLOOKUP($L83,Sheet3!$A$1:'Sheet3'!$K$222,MATCH("Green",Sheet3!$A$1:$K$1,0),FALSE)*2,IF(VLOOKUP($L83,Sheet3!$A$1:'Sheet3'!$K$222,MATCH("White",Sheet3!$A$1:$K$1,0),FALSE)&gt;0,VLOOKUP($L83,Sheet3!$A$1:'Sheet3'!$K$222,MATCH("White",Sheet3!$A$1:$K$1,0),FALSE),IF(VLOOKUP($L83,Sheet3!$A$1:'Sheet3'!$K$222,MATCH("Yellow",Sheet3!$A$1:$K$1,0),FALSE)&gt;0,VLOOKUP($L83,Sheet3!$A$1:'Sheet3'!$K$222,MATCH("Yellow",Sheet3!$A$1:$K$1,0),FALSE)*5,0))))),0)),0)+IFERROR(IF(VLOOKUP($M83,Sheet3!$A$1:'Sheet3'!$K$222,MATCH("Challenge",Sheet3!$A$1:'Sheet3'!$K$1,0),FALSE)&gt;=1,IFERROR(IF(VLOOKUP($M83,Sheet3!$A$1:'Sheet3'!$K$222,MATCH("Blue",Sheet3!$A$1:$K$1,0),FALSE)&gt;0,VLOOKUP($M83,Sheet3!$A$1:'Sheet3'!$K$222,MATCH("Blue",Sheet3!$A$1:$K$1,0),FALSE)*3,IF(VLOOKUP($M83,Sheet3!$A$1:'Sheet3'!$K$222,MATCH("Purple",Sheet3!$A$1:$K$1,0),FALSE)&gt;0,VLOOKUP($M83,Sheet3!$A$1:'Sheet3'!$K$222,MATCH("Purple",Sheet3!$A$1:$K$1,0),FALSE)*4,IF(VLOOKUP($M83,Sheet3!$A$1:'Sheet3'!$K$222,MATCH("Green",Sheet3!$A$1:$K$1,0),FALSE)&gt;0,VLOOKUP($M83,Sheet3!$A$1:'Sheet3'!$K$222,MATCH("Green",Sheet3!$A$1:$K$1,0),FALSE)*2,IF(VLOOKUP($M83,Sheet3!$A$1:'Sheet3'!$K$222,MATCH("White",Sheet3!$A$1:$K$1,0),FALSE)&gt;0,VLOOKUP($M83,Sheet3!$A$1:'Sheet3'!$K$222,MATCH("White",Sheet3!$A$1:$K$1,0),FALSE),IF(VLOOKUP($M83,Sheet3!$A$1:'Sheet3'!$K$222,MATCH("Yellow",Sheet3!$A$1:$K$1,0),FALSE)&gt;0,VLOOKUP($M83,Sheet3!$A$1:'Sheet3'!$K$222,MATCH("Yellow",Sheet3!$A$1:$K$1,0),FALSE)*5,0))))),0)/VLOOKUP($M83,Sheet3!$A$1:'Sheet3'!$K$222,MATCH("Challenge",Sheet3!$A$1:'Sheet3'!$K$1,0),FALSE),IFERROR(IF(VLOOKUP($M83,Sheet3!$A$1:'Sheet3'!$K$222,MATCH("Blue",Sheet3!$A$1:$K$1,0),FALSE)&gt;0,VLOOKUP($M83,Sheet3!$A$1:'Sheet3'!$K$222,MATCH("Blue",Sheet3!$A$1:$K$1,0),FALSE)*3,IF(VLOOKUP($M83,Sheet3!$A$1:'Sheet3'!$K$222,MATCH("Purple",Sheet3!$A$1:$K$1,0),FALSE)&gt;0,VLOOKUP($M83,Sheet3!$A$1:'Sheet3'!$K$222,MATCH("Purple",Sheet3!$A$1:$K$1,0),FALSE)*4,IF(VLOOKUP($M83,Sheet3!$A$1:'Sheet3'!$K$222,MATCH("Green",Sheet3!$A$1:$K$1,0),FALSE)&gt;0,VLOOKUP($M83,Sheet3!$A$1:'Sheet3'!$K$222,MATCH("Green",Sheet3!$A$1:$K$1,0),FALSE)*2,IF(VLOOKUP($M83,Sheet3!$A$1:'Sheet3'!$K$222,MATCH("White",Sheet3!$A$1:$K$1,0),FALSE)&gt;0,VLOOKUP($M83,Sheet3!$A$1:'Sheet3'!$K$222,MATCH("White",Sheet3!$A$1:$K$1,0),FALSE),IF(VLOOKUP($M83,Sheet3!$A$1:'Sheet3'!$K$222,MATCH("Yellow",Sheet3!$A$1:$K$1,0),FALSE)&gt;0,VLOOKUP($M83,Sheet3!$A$1:'Sheet3'!$K$222,MATCH("Yellow",Sheet3!$A$1:$K$1,0),FALSE)*5,0))))),0)),0)</f>
        <v>0</v>
      </c>
      <c r="AG83">
        <f>IFERROR(IF(VLOOKUP($N83,Sheet3!$A$1:'Sheet3'!$K$222,MATCH("Challenge",Sheet3!$A$1:'Sheet3'!$K$1,0),FALSE)&gt;=1,IFERROR(IF(VLOOKUP($N83,Sheet3!$A$1:'Sheet3'!$K$222,MATCH("Blue",Sheet3!$A$1:$K$1,0),FALSE)&gt;0,VLOOKUP($N83,Sheet3!$A$1:'Sheet3'!$K$222,MATCH("Blue",Sheet3!$A$1:$K$1,0),FALSE)*3,IF(VLOOKUP($N83,Sheet3!$A$1:'Sheet3'!$K$222,MATCH("Purple",Sheet3!$A$1:$K$1,0),FALSE)&gt;0,VLOOKUP($N83,Sheet3!$A$1:'Sheet3'!$K$222,MATCH("Purple",Sheet3!$A$1:$K$1,0),FALSE)*4,IF(VLOOKUP($N83,Sheet3!$A$1:'Sheet3'!$K$222,MATCH("Green",Sheet3!$A$1:$K$1,0),FALSE)&gt;0,VLOOKUP($N83,Sheet3!$A$1:'Sheet3'!$K$222,MATCH("Green",Sheet3!$A$1:$K$1,0),FALSE)*2,IF(VLOOKUP($N83,Sheet3!$A$1:'Sheet3'!$K$222,MATCH("White",Sheet3!$A$1:$K$1,0),FALSE)&gt;0,VLOOKUP($N83,Sheet3!$A$1:'Sheet3'!$K$222,MATCH("White",Sheet3!$A$1:$K$1,0),FALSE),IF(VLOOKUP($N83,Sheet3!$A$1:'Sheet3'!$K$222,MATCH("Yellow",Sheet3!$A$1:$K$1,0),FALSE)&gt;0,VLOOKUP($N83,Sheet3!$A$1:'Sheet3'!$K$222,MATCH("Yellow",Sheet3!$A$1:$K$1,0),FALSE)*5,0))))),0)/VLOOKUP($N83,Sheet3!$A$1:'Sheet3'!$K$222,MATCH("Challenge",Sheet3!$A$1:'Sheet3'!$K$1,0),FALSE),IFERROR(IF(VLOOKUP($N83,Sheet3!$A$1:'Sheet3'!$K$222,MATCH("Blue",Sheet3!$A$1:$K$1,0),FALSE)&gt;0,VLOOKUP($N83,Sheet3!$A$1:'Sheet3'!$K$222,MATCH("Blue",Sheet3!$A$1:$K$1,0),FALSE)*3,IF(VLOOKUP($N83,Sheet3!$A$1:'Sheet3'!$K$222,MATCH("Purple",Sheet3!$A$1:$K$1,0),FALSE)&gt;0,VLOOKUP($N83,Sheet3!$A$1:'Sheet3'!$K$222,MATCH("Purple",Sheet3!$A$1:$K$1,0),FALSE)*4,IF(VLOOKUP($N83,Sheet3!$A$1:'Sheet3'!$K$222,MATCH("Green",Sheet3!$A$1:$K$1,0),FALSE)&gt;0,VLOOKUP($N83,Sheet3!$A$1:'Sheet3'!$K$222,MATCH("Green",Sheet3!$A$1:$K$1,0),FALSE)*2,IF(VLOOKUP($N83,Sheet3!$A$1:'Sheet3'!$K$222,MATCH("White",Sheet3!$A$1:$K$1,0),FALSE)&gt;0,VLOOKUP($N83,Sheet3!$A$1:'Sheet3'!$K$222,MATCH("White",Sheet3!$A$1:$K$1,0),FALSE),IF(VLOOKUP($N83,Sheet3!$A$1:'Sheet3'!$K$222,MATCH("Yellow",Sheet3!$A$1:$K$1,0),FALSE)&gt;0,VLOOKUP($N83,Sheet3!$A$1:'Sheet3'!$K$222,MATCH("Yellow",Sheet3!$A$1:$K$1,0),FALSE)*5,0))))),0)),0)+IFERROR(IF(VLOOKUP($O83,Sheet3!$A$1:'Sheet3'!$K$222,MATCH("Challenge",Sheet3!$A$1:'Sheet3'!$K$1,0),FALSE)&gt;=1,IFERROR(IF(VLOOKUP($O83,Sheet3!$A$1:'Sheet3'!$K$222,MATCH("Blue",Sheet3!$A$1:$K$1,0),FALSE)&gt;0,VLOOKUP($O83,Sheet3!$A$1:'Sheet3'!$K$222,MATCH("Blue",Sheet3!$A$1:$K$1,0),FALSE)*3,IF(VLOOKUP($O83,Sheet3!$A$1:'Sheet3'!$K$222,MATCH("Purple",Sheet3!$A$1:$K$1,0),FALSE)&gt;0,VLOOKUP($O83,Sheet3!$A$1:'Sheet3'!$K$222,MATCH("Purple",Sheet3!$A$1:$K$1,0),FALSE)*4,IF(VLOOKUP($O83,Sheet3!$A$1:'Sheet3'!$K$222,MATCH("Green",Sheet3!$A$1:$K$1,0),FALSE)&gt;0,VLOOKUP($O83,Sheet3!$A$1:'Sheet3'!$K$222,MATCH("Green",Sheet3!$A$1:$K$1,0),FALSE)*2,IF(VLOOKUP($O83,Sheet3!$A$1:'Sheet3'!$K$222,MATCH("White",Sheet3!$A$1:$K$1,0),FALSE)&gt;0,VLOOKUP($O83,Sheet3!$A$1:'Sheet3'!$K$222,MATCH("White",Sheet3!$A$1:$K$1,0),FALSE),IF(VLOOKUP($O83,Sheet3!$A$1:'Sheet3'!$K$222,MATCH("Yellow",Sheet3!$A$1:$K$1,0),FALSE)&gt;0,VLOOKUP($O83,Sheet3!$A$1:'Sheet3'!$K$222,MATCH("Yellow",Sheet3!$A$1:$K$1,0),FALSE)*5,0))))),0)/VLOOKUP($O83,Sheet3!$A$1:'Sheet3'!$K$222,MATCH("Challenge",Sheet3!$A$1:'Sheet3'!$K$1,0),FALSE),IFERROR(IF(VLOOKUP($O83,Sheet3!$A$1:'Sheet3'!$K$222,MATCH("Blue",Sheet3!$A$1:$K$1,0),FALSE)&gt;0,VLOOKUP($O83,Sheet3!$A$1:'Sheet3'!$K$222,MATCH("Blue",Sheet3!$A$1:$K$1,0),FALSE)*3,IF(VLOOKUP($O83,Sheet3!$A$1:'Sheet3'!$K$222,MATCH("Purple",Sheet3!$A$1:$K$1,0),FALSE)&gt;0,VLOOKUP($O83,Sheet3!$A$1:'Sheet3'!$K$222,MATCH("Purple",Sheet3!$A$1:$K$1,0),FALSE)*4,IF(VLOOKUP($O83,Sheet3!$A$1:'Sheet3'!$K$222,MATCH("Green",Sheet3!$A$1:$K$1,0),FALSE)&gt;0,VLOOKUP($O83,Sheet3!$A$1:'Sheet3'!$K$222,MATCH("Green",Sheet3!$A$1:$K$1,0),FALSE)*2,IF(VLOOKUP($O83,Sheet3!$A$1:'Sheet3'!$K$222,MATCH("White",Sheet3!$A$1:$K$1,0),FALSE)&gt;0,VLOOKUP($O83,Sheet3!$A$1:'Sheet3'!$K$222,MATCH("White",Sheet3!$A$1:$K$1,0),FALSE),IF(VLOOKUP($O83,Sheet3!$A$1:'Sheet3'!$K$222,MATCH("Yellow",Sheet3!$A$1:$K$1,0),FALSE)&gt;0,VLOOKUP($O83,Sheet3!$A$1:'Sheet3'!$K$222,MATCH("Yellow",Sheet3!$A$1:$K$1,0),FALSE)*5,0))))),0)),0)</f>
        <v>0</v>
      </c>
      <c r="AH83">
        <f>VLOOKUP($D83,Sheet3!$A$1:'Sheet3'!$K$222,4,FALSE)</f>
        <v>0</v>
      </c>
      <c r="AI83">
        <f>VLOOKUP($D83,Sheet3!$A$1:'Sheet3'!$K$222,5,FALSE)</f>
        <v>0</v>
      </c>
    </row>
    <row r="84" spans="1:35" x14ac:dyDescent="0.25">
      <c r="A84" t="s">
        <v>109</v>
      </c>
      <c r="B84">
        <f>INDEX('Ingredients(Full)'!$A$1:$AA$180,MATCH(Score!$A84,'Ingredients(Full)'!$A$1:$A$180,0),MATCH(Score!B$1,'Ingredients(Full)'!$A$1:$AA$1,0))</f>
        <v>3</v>
      </c>
      <c r="C84">
        <f t="shared" si="2"/>
        <v>5</v>
      </c>
      <c r="D84" t="str">
        <f>IF(D$1&lt;=$B84,INDEX('Ingredients(Full)'!$A$1:$AA$180,MATCH(Score!$A84,'Ingredients(Full)'!$A$1:$A$180,0),MATCH(Score!D$1,'Ingredients(Full)'!$A$1:$AA$1,0)),"")</f>
        <v>Mk 1 Merr-Sonn Shield Generator</v>
      </c>
      <c r="E84" t="str">
        <f>IF(E$1&lt;=$B84,INDEX('Ingredients(Full)'!$A$1:$AA$140,MATCH(Score!$A84,'Ingredients(Full)'!$A$1:$A$140,0),MATCH(Score!E$1,'Ingredients(Full)'!$A$1:$AA$1,0)),"")</f>
        <v>Mk 2 CEC Fusion Furnace</v>
      </c>
      <c r="F84" t="str">
        <f>IF(F$1&lt;=$B84,INDEX('Ingredients(Full)'!$A$1:$AA$140,MATCH(Score!$A84,'Ingredients(Full)'!$A$1:$A$140,0),MATCH(Score!F$1,'Ingredients(Full)'!$A$1:$AA$1,0)),"")</f>
        <v>Mk 1 Czerka Stun Cuffs</v>
      </c>
      <c r="G84" t="str">
        <f>IF(G$1&lt;=$B84,INDEX('Ingredients(Full)'!$A$1:$AA$140,MATCH(Score!$A84,'Ingredients(Full)'!$A$1:$A$140,0),MATCH(Score!G$1,'Ingredients(Full)'!$A$1:$AA$1,0)),"")</f>
        <v/>
      </c>
      <c r="H84" t="str">
        <f>IF(H$1&lt;=$B84,INDEX('Ingredients(Full)'!$A$1:$AA$140,MATCH(Score!$A84,'Ingredients(Full)'!$A$1:$A$140,0),MATCH(Score!H$1,'Ingredients(Full)'!$A$1:$AA$1,0)),"")</f>
        <v/>
      </c>
      <c r="I84" t="str">
        <f>IF(I$1&lt;=$B84,INDEX('Ingredients(Full)'!$A$1:$AA$140,MATCH(Score!$A84,'Ingredients(Full)'!$A$1:$A$140,0),MATCH(Score!I$1,'Ingredients(Full)'!$A$1:$AA$1,0)),"")</f>
        <v/>
      </c>
      <c r="J84" t="str">
        <f>IF(J$1&lt;=$B84,INDEX('Ingredients(Full)'!$A$1:$AA$140,MATCH(Score!$A84,'Ingredients(Full)'!$A$1:$A$140,0),MATCH(Score!J$1,'Ingredients(Full)'!$A$1:$AA$1,0)),"")</f>
        <v/>
      </c>
      <c r="K84" t="str">
        <f>IF(K$1&lt;=$B84,INDEX('Ingredients(Full)'!$A$1:$AA$140,MATCH(Score!$A84,'Ingredients(Full)'!$A$1:$A$140,0),MATCH(Score!K$1,'Ingredients(Full)'!$A$1:$AA$1,0)),"")</f>
        <v/>
      </c>
      <c r="L84" t="str">
        <f>IF(L$1&lt;=$B84,INDEX('Ingredients(Full)'!$A$1:$AA$140,MATCH(Score!$A84,'Ingredients(Full)'!$A$1:$A$140,0),MATCH(Score!L$1,'Ingredients(Full)'!$A$1:$AA$1,0)),"")</f>
        <v/>
      </c>
      <c r="M84" t="str">
        <f>IF(M$1&lt;=$B84,INDEX('Ingredients(Full)'!$A$1:$AA$140,MATCH(Score!$A84,'Ingredients(Full)'!$A$1:$A$140,0),MATCH(Score!M$1,'Ingredients(Full)'!$A$1:$AA$1,0)),"")</f>
        <v/>
      </c>
      <c r="N84" t="str">
        <f>IF(N$1&lt;=$B84,INDEX('Ingredients(Full)'!$A$1:$AA$140,MATCH(Score!$A84,'Ingredients(Full)'!$A$1:$A$140,0),MATCH(Score!N$1,'Ingredients(Full)'!$A$1:$AA$1,0)),"")</f>
        <v/>
      </c>
      <c r="O84" t="str">
        <f>IF(O$1&lt;=$B84,INDEX('Ingredients(Full)'!$A$1:$AA$140,MATCH(Score!$A84,'Ingredients(Full)'!$A$1:$A$140,0),MATCH(Score!O$1,'Ingredients(Full)'!$A$1:$AA$1,0)),"")</f>
        <v/>
      </c>
      <c r="P84">
        <f>IF(VALUE(RIGHT(P$1,LEN(P$1)-1))&lt;=$B84,INDEX('Ingredients(Full)'!$A$1:$AA$140,MATCH(Score!$A84,'Ingredients(Full)'!$A$1:$A$140,0),MATCH(Score!P$1,'Ingredients(Full)'!$A$1:$AA$1,0)),"")</f>
        <v>1</v>
      </c>
      <c r="Q84">
        <f>IF(VALUE(RIGHT(Q$1,LEN(Q$1)-1))&lt;=$B84,INDEX('Ingredients(Full)'!$A$1:$AA$140,MATCH(Score!$A84,'Ingredients(Full)'!$A$1:$A$140,0),MATCH(Score!Q$1,'Ingredients(Full)'!$A$1:$AA$1,0)),"")</f>
        <v>1</v>
      </c>
      <c r="R84">
        <f>IF(VALUE(RIGHT(R$1,LEN(R$1)-1))&lt;=$B84,INDEX('Ingredients(Full)'!$A$1:$AA$140,MATCH(Score!$A84,'Ingredients(Full)'!$A$1:$A$140,0),MATCH(Score!R$1,'Ingredients(Full)'!$A$1:$AA$1,0)),"")</f>
        <v>1</v>
      </c>
      <c r="S84" t="str">
        <f>IF(VALUE(RIGHT(S$1,LEN(S$1)-1))&lt;=$B84,INDEX('Ingredients(Full)'!$A$1:$AA$140,MATCH(Score!$A84,'Ingredients(Full)'!$A$1:$A$140,0),MATCH(Score!S$1,'Ingredients(Full)'!$A$1:$AA$1,0)),"")</f>
        <v/>
      </c>
      <c r="T84" t="str">
        <f>IF(VALUE(RIGHT(T$1,LEN(T$1)-1))&lt;=$B84,INDEX('Ingredients(Full)'!$A$1:$AA$140,MATCH(Score!$A84,'Ingredients(Full)'!$A$1:$A$140,0),MATCH(Score!T$1,'Ingredients(Full)'!$A$1:$AA$1,0)),"")</f>
        <v/>
      </c>
      <c r="U84" t="str">
        <f>IF(VALUE(RIGHT(U$1,LEN(U$1)-1))&lt;=$B84,INDEX('Ingredients(Full)'!$A$1:$AA$140,MATCH(Score!$A84,'Ingredients(Full)'!$A$1:$A$140,0),MATCH(Score!U$1,'Ingredients(Full)'!$A$1:$AA$1,0)),"")</f>
        <v/>
      </c>
      <c r="V84" t="str">
        <f>IF(VALUE(RIGHT(V$1,LEN(V$1)-1))&lt;=$B84,INDEX('Ingredients(Full)'!$A$1:$AA$140,MATCH(Score!$A84,'Ingredients(Full)'!$A$1:$A$140,0),MATCH(Score!V$1,'Ingredients(Full)'!$A$1:$AA$1,0)),"")</f>
        <v/>
      </c>
      <c r="W84" t="str">
        <f>IF(VALUE(RIGHT(W$1,LEN(W$1)-1))&lt;=$B84,INDEX('Ingredients(Full)'!$A$1:$AA$140,MATCH(Score!$A84,'Ingredients(Full)'!$A$1:$A$140,0),MATCH(Score!W$1,'Ingredients(Full)'!$A$1:$AA$1,0)),"")</f>
        <v/>
      </c>
      <c r="X84" t="str">
        <f>IF(VALUE(RIGHT(X$1,LEN(X$1)-1))&lt;=$B84,INDEX('Ingredients(Full)'!$A$1:$AA$140,MATCH(Score!$A84,'Ingredients(Full)'!$A$1:$A$140,0),MATCH(Score!X$1,'Ingredients(Full)'!$A$1:$AA$1,0)),"")</f>
        <v/>
      </c>
      <c r="Y84" t="str">
        <f>IF(VALUE(RIGHT(Y$1,LEN(Y$1)-1))&lt;=$B84,INDEX('Ingredients(Full)'!$A$1:$AA$140,MATCH(Score!$A84,'Ingredients(Full)'!$A$1:$A$140,0),MATCH(Score!Y$1,'Ingredients(Full)'!$A$1:$AA$1,0)),"")</f>
        <v/>
      </c>
      <c r="Z84" t="str">
        <f>IF(VALUE(RIGHT(Z$1,LEN(Z$1)-1))&lt;=$B84,INDEX('Ingredients(Full)'!$A$1:$AA$140,MATCH(Score!$A84,'Ingredients(Full)'!$A$1:$A$140,0),MATCH(Score!Z$1,'Ingredients(Full)'!$A$1:$AA$1,0)),"")</f>
        <v/>
      </c>
      <c r="AA84" t="str">
        <f>IF(VALUE(RIGHT(AA$1,LEN(AA$1)-1))&lt;=$B84,INDEX('Ingredients(Full)'!$A$1:$AA$140,MATCH(Score!$A84,'Ingredients(Full)'!$A$1:$A$140,0),MATCH(Score!AA$1,'Ingredients(Full)'!$A$1:$AA$1,0)),"")</f>
        <v/>
      </c>
      <c r="AB84">
        <f>IFERROR(IF(VLOOKUP($D84,Sheet3!$A$1:'Sheet3'!$K$222,MATCH("Challenge",Sheet3!$A$1:'Sheet3'!$K$1,0),FALSE)&gt;=1,IFERROR(IF(VLOOKUP($D84,Sheet3!$A$1:'Sheet3'!$K$222,MATCH("Blue",Sheet3!$A$1:$K$1,0),FALSE)&gt;0,VLOOKUP($D84,Sheet3!$A$1:'Sheet3'!$K$222,MATCH("Blue",Sheet3!$A$1:$K$1,0),FALSE)*3,IF(VLOOKUP($D84,Sheet3!$A$1:'Sheet3'!$K$222,MATCH("Purple",Sheet3!$A$1:$K$1,0),FALSE)&gt;0,VLOOKUP($D84,Sheet3!$A$1:'Sheet3'!$K$222,MATCH("Purple",Sheet3!$A$1:$K$1,0),FALSE)*4,IF(VLOOKUP($D84,Sheet3!$A$1:'Sheet3'!$K$222,MATCH("Green",Sheet3!$A$1:$K$1,0),FALSE)&gt;0,VLOOKUP($D84,Sheet3!$A$1:'Sheet3'!$K$222,MATCH("Green",Sheet3!$A$1:$K$1,0),FALSE)*2,IF(VLOOKUP($D84,Sheet3!$A$1:'Sheet3'!$K$222,MATCH("White",Sheet3!$A$1:$K$1,0),FALSE)&gt;0,VLOOKUP($D84,Sheet3!$A$1:'Sheet3'!$K$222,MATCH("White",Sheet3!$A$1:$K$1,0),FALSE),IF(VLOOKUP($D84,Sheet3!$A$1:'Sheet3'!$K$222,MATCH("Yellow",Sheet3!$A$1:$K$1,0),FALSE)&gt;0,VLOOKUP($D84,Sheet3!$A$1:'Sheet3'!$K$222,MATCH("Yellow",Sheet3!$A$1:$K$1,0),FALSE)*2.5,0))))),0)/VLOOKUP($D84,Sheet3!$A$1:'Sheet3'!$K$222,MATCH("Challenge",Sheet3!$A$1:'Sheet3'!$K$1,0),FALSE),IFERROR(IF(VLOOKUP($D84,Sheet3!$A$1:'Sheet3'!$K$222,MATCH("Blue",Sheet3!$A$1:$K$1,0),FALSE)&gt;0,VLOOKUP($D84,Sheet3!$A$1:'Sheet3'!$K$222,MATCH("Blue",Sheet3!$A$1:$K$1,0),FALSE)*3,IF(VLOOKUP($D84,Sheet3!$A$1:'Sheet3'!$K$222,MATCH("Purple",Sheet3!$A$1:$K$1,0),FALSE)&gt;0,VLOOKUP($D84,Sheet3!$A$1:'Sheet3'!$K$222,MATCH("Purple",Sheet3!$A$1:$K$1,0),FALSE)*4,IF(VLOOKUP($D84,Sheet3!$A$1:'Sheet3'!$K$222,MATCH("Green",Sheet3!$A$1:$K$1,0),FALSE)&gt;0,VLOOKUP($D84,Sheet3!$A$1:'Sheet3'!$K$222,MATCH("Green",Sheet3!$A$1:$K$1,0),FALSE)*2,IF(VLOOKUP($D84,Sheet3!$A$1:'Sheet3'!$K$222,MATCH("White",Sheet3!$A$1:$K$1,0),FALSE)&gt;0,VLOOKUP($D84,Sheet3!$A$1:'Sheet3'!$K$222,MATCH("White",Sheet3!$A$1:$K$1,0),FALSE),IF(VLOOKUP($D84,Sheet3!$A$1:'Sheet3'!$K$222,MATCH("Yellow",Sheet3!$A$1:$K$1,0),FALSE)&gt;0,VLOOKUP($D84,Sheet3!$A$1:'Sheet3'!$K$222,MATCH("Yellow",Sheet3!$A$1:$K$1,0),FALSE)*2.5,0))))),0)),0)+IFERROR(IF(VLOOKUP($E84,Sheet3!$A$1:'Sheet3'!$K$222,MATCH("Challenge",Sheet3!$A$1:'Sheet3'!$K$1,0),FALSE)&gt;=1,IFERROR(IF(VLOOKUP($E84,Sheet3!$A$1:'Sheet3'!$K$222,MATCH("Blue",Sheet3!$A$1:$K$1,0),FALSE)&gt;0,VLOOKUP($E84,Sheet3!$A$1:'Sheet3'!$K$222,MATCH("Blue",Sheet3!$A$1:$K$1,0),FALSE)*3,IF(VLOOKUP($E84,Sheet3!$A$1:'Sheet3'!$K$222,MATCH("Purple",Sheet3!$A$1:$K$1,0),FALSE)&gt;0,VLOOKUP($E84,Sheet3!$A$1:'Sheet3'!$K$222,MATCH("Purple",Sheet3!$A$1:$K$1,0),FALSE)*4,IF(VLOOKUP($E84,Sheet3!$A$1:'Sheet3'!$K$222,MATCH("Green",Sheet3!$A$1:$K$1,0),FALSE)&gt;0,VLOOKUP($E84,Sheet3!$A$1:'Sheet3'!$K$222,MATCH("Green",Sheet3!$A$1:$K$1,0),FALSE)*2,IF(VLOOKUP($E84,Sheet3!$A$1:'Sheet3'!$K$222,MATCH("White",Sheet3!$A$1:$K$1,0),FALSE)&gt;0,VLOOKUP($E84,Sheet3!$A$1:'Sheet3'!$K$222,MATCH("White",Sheet3!$A$1:$K$1,0),FALSE),IF(VLOOKUP($E84,Sheet3!$A$1:'Sheet3'!$K$222,MATCH("Yellow",Sheet3!$A$1:$K$1,0),FALSE)&gt;0,VLOOKUP($E84,Sheet3!$A$1:'Sheet3'!$K$222,MATCH("Yellow",Sheet3!$A$1:$K$1,0),FALSE)*2.5,0))))),0)/VLOOKUP($E84,Sheet3!$A$1:'Sheet3'!$K$222,MATCH("Challenge",Sheet3!$A$1:'Sheet3'!$K$1,0),FALSE),IFERROR(IF(VLOOKUP($E84,Sheet3!$A$1:'Sheet3'!$K$222,MATCH("Blue",Sheet3!$A$1:$K$1,0),FALSE)&gt;0,VLOOKUP($E84,Sheet3!$A$1:'Sheet3'!$K$222,MATCH("Blue",Sheet3!$A$1:$K$1,0),FALSE)*3,IF(VLOOKUP($E84,Sheet3!$A$1:'Sheet3'!$K$222,MATCH("Purple",Sheet3!$A$1:$K$1,0),FALSE)&gt;0,VLOOKUP($E84,Sheet3!$A$1:'Sheet3'!$K$222,MATCH("Purple",Sheet3!$A$1:$K$1,0),FALSE)*4,IF(VLOOKUP($E84,Sheet3!$A$1:'Sheet3'!$K$222,MATCH("Green",Sheet3!$A$1:$K$1,0),FALSE)&gt;0,VLOOKUP($E84,Sheet3!$A$1:'Sheet3'!$K$222,MATCH("Green",Sheet3!$A$1:$K$1,0),FALSE)*2,IF(VLOOKUP($E84,Sheet3!$A$1:'Sheet3'!$K$222,MATCH("White",Sheet3!$A$1:$K$1,0),FALSE)&gt;0,VLOOKUP($E84,Sheet3!$A$1:'Sheet3'!$K$222,MATCH("White",Sheet3!$A$1:$K$1,0),FALSE),IF(VLOOKUP($E84,Sheet3!$A$1:'Sheet3'!$K$222,MATCH("Yellow",Sheet3!$A$1:$K$1,0),FALSE)&gt;0,VLOOKUP($E84,Sheet3!$A$1:'Sheet3'!$K$222,MATCH("Yellow",Sheet3!$A$1:$K$1,0),FALSE)*2.5,0))))),0)),0)</f>
        <v>3</v>
      </c>
      <c r="AC84">
        <f>IFERROR(IF(VLOOKUP($F84,Sheet3!$A$1:'Sheet3'!$K$222,MATCH("Challenge",Sheet3!$A$1:'Sheet3'!$K$1,0),FALSE)&gt;=1,IFERROR(IF(VLOOKUP($F84,Sheet3!$A$1:'Sheet3'!$K$222,MATCH("Blue",Sheet3!$A$1:$K$1,0),FALSE)&gt;0,VLOOKUP($F84,Sheet3!$A$1:'Sheet3'!$K$222,MATCH("Blue",Sheet3!$A$1:$K$1,0),FALSE)*3,IF(VLOOKUP($F84,Sheet3!$A$1:'Sheet3'!$K$222,MATCH("Purple",Sheet3!$A$1:$K$1,0),FALSE)&gt;0,VLOOKUP($F84,Sheet3!$A$1:'Sheet3'!$K$222,MATCH("Purple",Sheet3!$A$1:$K$1,0),FALSE)*4,IF(VLOOKUP($F84,Sheet3!$A$1:'Sheet3'!$K$222,MATCH("Green",Sheet3!$A$1:$K$1,0),FALSE)&gt;0,VLOOKUP($F84,Sheet3!$A$1:'Sheet3'!$K$222,MATCH("Green",Sheet3!$A$1:$K$1,0),FALSE)*2,IF(VLOOKUP($F84,Sheet3!$A$1:'Sheet3'!$K$222,MATCH("White",Sheet3!$A$1:$K$1,0),FALSE)&gt;0,VLOOKUP($F84,Sheet3!$A$1:'Sheet3'!$K$222,MATCH("White",Sheet3!$A$1:$K$1,0),FALSE),IF(VLOOKUP($F84,Sheet3!$A$1:'Sheet3'!$K$222,MATCH("Yellow",Sheet3!$A$1:$K$1,0),FALSE)&gt;0,VLOOKUP($F84,Sheet3!$A$1:'Sheet3'!$K$222,MATCH("Yellow",Sheet3!$A$1:$K$1,0),FALSE)*5,0))))),0)/VLOOKUP($F84,Sheet3!$A$1:'Sheet3'!$K$222,MATCH("Challenge",Sheet3!$A$1:'Sheet3'!$K$1,0),FALSE),IFERROR(IF(VLOOKUP($F84,Sheet3!$A$1:'Sheet3'!$K$222,MATCH("Blue",Sheet3!$A$1:$K$1,0),FALSE)&gt;0,VLOOKUP($F84,Sheet3!$A$1:'Sheet3'!$K$222,MATCH("Blue",Sheet3!$A$1:$K$1,0),FALSE)*3,IF(VLOOKUP($F84,Sheet3!$A$1:'Sheet3'!$K$222,MATCH("Purple",Sheet3!$A$1:$K$1,0),FALSE)&gt;0,VLOOKUP($F84,Sheet3!$A$1:'Sheet3'!$K$222,MATCH("Purple",Sheet3!$A$1:$K$1,0),FALSE)*4,IF(VLOOKUP($F84,Sheet3!$A$1:'Sheet3'!$K$222,MATCH("Green",Sheet3!$A$1:$K$1,0),FALSE)&gt;0,VLOOKUP($F84,Sheet3!$A$1:'Sheet3'!$K$222,MATCH("Green",Sheet3!$A$1:$K$1,0),FALSE)*2,IF(VLOOKUP($F84,Sheet3!$A$1:'Sheet3'!$K$222,MATCH("White",Sheet3!$A$1:$K$1,0),FALSE)&gt;0,VLOOKUP($F84,Sheet3!$A$1:'Sheet3'!$K$222,MATCH("White",Sheet3!$A$1:$K$1,0),FALSE),IF(VLOOKUP($F84,Sheet3!$A$1:'Sheet3'!$K$222,MATCH("Yellow",Sheet3!$A$1:$K$1,0),FALSE)&gt;0,VLOOKUP($F84,Sheet3!$A$1:'Sheet3'!$K$222,MATCH("Yellow",Sheet3!$A$1:$K$1,0),FALSE)*5,0))))),0)),0)+IFERROR(IF(VLOOKUP($G84,Sheet3!$A$1:'Sheet3'!$K$222,MATCH("Challenge",Sheet3!$A$1:'Sheet3'!$K$1,0),FALSE)&gt;=1,IFERROR(IF(VLOOKUP($G84,Sheet3!$A$1:'Sheet3'!$K$222,MATCH("Blue",Sheet3!$A$1:$K$1,0),FALSE)&gt;0,VLOOKUP($G84,Sheet3!$A$1:'Sheet3'!$K$222,MATCH("Blue",Sheet3!$A$1:$K$1,0),FALSE)*3,IF(VLOOKUP($G84,Sheet3!$A$1:'Sheet3'!$K$222,MATCH("Purple",Sheet3!$A$1:$K$1,0),FALSE)&gt;0,VLOOKUP($G84,Sheet3!$A$1:'Sheet3'!$K$222,MATCH("Purple",Sheet3!$A$1:$K$1,0),FALSE)*4,IF(VLOOKUP($G84,Sheet3!$A$1:'Sheet3'!$K$222,MATCH("Green",Sheet3!$A$1:$K$1,0),FALSE)&gt;0,VLOOKUP($G84,Sheet3!$A$1:'Sheet3'!$K$222,MATCH("Green",Sheet3!$A$1:$K$1,0),FALSE)*2,IF(VLOOKUP($G84,Sheet3!$A$1:'Sheet3'!$K$222,MATCH("White",Sheet3!$A$1:$K$1,0),FALSE)&gt;0,VLOOKUP($G84,Sheet3!$A$1:'Sheet3'!$K$222,MATCH("White",Sheet3!$A$1:$K$1,0),FALSE),IF(VLOOKUP($G84,Sheet3!$A$1:'Sheet3'!$K$222,MATCH("Yellow",Sheet3!$A$1:$K$1,0),FALSE)&gt;0,VLOOKUP($G84,Sheet3!$A$1:'Sheet3'!$K$222,MATCH("Yellow",Sheet3!$A$1:$K$1,0),FALSE)*5,0))))),0)/VLOOKUP($G84,Sheet3!$A$1:'Sheet3'!$K$222,MATCH("Challenge",Sheet3!$A$1:'Sheet3'!$K$1,0),FALSE),IFERROR(IF(VLOOKUP($G84,Sheet3!$A$1:'Sheet3'!$K$222,MATCH("Blue",Sheet3!$A$1:$K$1,0),FALSE)&gt;0,VLOOKUP($G84,Sheet3!$A$1:'Sheet3'!$K$222,MATCH("Blue",Sheet3!$A$1:$K$1,0),FALSE)*3,IF(VLOOKUP($G84,Sheet3!$A$1:'Sheet3'!$K$222,MATCH("Purple",Sheet3!$A$1:$K$1,0),FALSE)&gt;0,VLOOKUP($G84,Sheet3!$A$1:'Sheet3'!$K$222,MATCH("Purple",Sheet3!$A$1:$K$1,0),FALSE)*4,IF(VLOOKUP($G84,Sheet3!$A$1:'Sheet3'!$K$222,MATCH("Green",Sheet3!$A$1:$K$1,0),FALSE)&gt;0,VLOOKUP($G84,Sheet3!$A$1:'Sheet3'!$K$222,MATCH("Green",Sheet3!$A$1:$K$1,0),FALSE)*2,IF(VLOOKUP($G84,Sheet3!$A$1:'Sheet3'!$K$222,MATCH("White",Sheet3!$A$1:$K$1,0),FALSE)&gt;0,VLOOKUP($G84,Sheet3!$A$1:'Sheet3'!$K$222,MATCH("White",Sheet3!$A$1:$K$1,0),FALSE),IF(VLOOKUP($G84,Sheet3!$A$1:'Sheet3'!$K$222,MATCH("Yellow",Sheet3!$A$1:$K$1,0),FALSE)&gt;0,VLOOKUP($G84,Sheet3!$A$1:'Sheet3'!$K$222,MATCH("Yellow",Sheet3!$A$1:$K$1,0),FALSE)*5,0))))),0)),0)</f>
        <v>2</v>
      </c>
      <c r="AD84">
        <f>IFERROR(IF(VLOOKUP($H84,Sheet3!$A$1:'Sheet3'!$K$222,MATCH("Challenge",Sheet3!$A$1:'Sheet3'!$K$1,0),FALSE)&gt;=1,IFERROR(IF(VLOOKUP($H84,Sheet3!$A$1:'Sheet3'!$K$222,MATCH("Blue",Sheet3!$A$1:$K$1,0),FALSE)&gt;0,VLOOKUP($H84,Sheet3!$A$1:'Sheet3'!$K$222,MATCH("Blue",Sheet3!$A$1:$K$1,0),FALSE)*3,IF(VLOOKUP($H84,Sheet3!$A$1:'Sheet3'!$K$222,MATCH("Purple",Sheet3!$A$1:$K$1,0),FALSE)&gt;0,VLOOKUP($H84,Sheet3!$A$1:'Sheet3'!$K$222,MATCH("Purple",Sheet3!$A$1:$K$1,0),FALSE)*4,IF(VLOOKUP($H84,Sheet3!$A$1:'Sheet3'!$K$222,MATCH("Green",Sheet3!$A$1:$K$1,0),FALSE)&gt;0,VLOOKUP($H84,Sheet3!$A$1:'Sheet3'!$K$222,MATCH("Green",Sheet3!$A$1:$K$1,0),FALSE)*2,IF(VLOOKUP($H84,Sheet3!$A$1:'Sheet3'!$K$222,MATCH("White",Sheet3!$A$1:$K$1,0),FALSE)&gt;0,VLOOKUP($H84,Sheet3!$A$1:'Sheet3'!$K$222,MATCH("White",Sheet3!$A$1:$K$1,0),FALSE),IF(VLOOKUP($H84,Sheet3!$A$1:'Sheet3'!$K$222,MATCH("Yellow",Sheet3!$A$1:$K$1,0),FALSE)&gt;0,VLOOKUP($H84,Sheet3!$A$1:'Sheet3'!$K$222,MATCH("Yellow",Sheet3!$A$1:$K$1,0),FALSE)*5,0))))),0)/VLOOKUP($H84,Sheet3!$A$1:'Sheet3'!$K$222,MATCH("Challenge",Sheet3!$A$1:'Sheet3'!$K$1,0),FALSE),IFERROR(IF(VLOOKUP($H84,Sheet3!$A$1:'Sheet3'!$K$222,MATCH("Blue",Sheet3!$A$1:$K$1,0),FALSE)&gt;0,VLOOKUP($H84,Sheet3!$A$1:'Sheet3'!$K$222,MATCH("Blue",Sheet3!$A$1:$K$1,0),FALSE)*3,IF(VLOOKUP($H84,Sheet3!$A$1:'Sheet3'!$K$222,MATCH("Purple",Sheet3!$A$1:$K$1,0),FALSE)&gt;0,VLOOKUP($H84,Sheet3!$A$1:'Sheet3'!$K$222,MATCH("Purple",Sheet3!$A$1:$K$1,0),FALSE)*4,IF(VLOOKUP($H84,Sheet3!$A$1:'Sheet3'!$K$222,MATCH("Green",Sheet3!$A$1:$K$1,0),FALSE)&gt;0,VLOOKUP($H84,Sheet3!$A$1:'Sheet3'!$K$222,MATCH("Green",Sheet3!$A$1:$K$1,0),FALSE)*2,IF(VLOOKUP($H84,Sheet3!$A$1:'Sheet3'!$K$222,MATCH("White",Sheet3!$A$1:$K$1,0),FALSE)&gt;0,VLOOKUP($H84,Sheet3!$A$1:'Sheet3'!$K$222,MATCH("White",Sheet3!$A$1:$K$1,0),FALSE),IF(VLOOKUP($H84,Sheet3!$A$1:'Sheet3'!$K$222,MATCH("Yellow",Sheet3!$A$1:$K$1,0),FALSE)&gt;0,VLOOKUP($H84,Sheet3!$A$1:'Sheet3'!$K$222,MATCH("Yellow",Sheet3!$A$1:$K$1,0),FALSE)*5,0))))),0)),0)+IFERROR(IF(VLOOKUP($I84,Sheet3!$A$1:'Sheet3'!$K$222,MATCH("Challenge",Sheet3!$A$1:'Sheet3'!$K$1,0),FALSE)&gt;=1,IFERROR(IF(VLOOKUP($I84,Sheet3!$A$1:'Sheet3'!$K$222,MATCH("Blue",Sheet3!$A$1:$K$1,0),FALSE)&gt;0,VLOOKUP($I84,Sheet3!$A$1:'Sheet3'!$K$222,MATCH("Blue",Sheet3!$A$1:$K$1,0),FALSE)*3,IF(VLOOKUP($I84,Sheet3!$A$1:'Sheet3'!$K$222,MATCH("Purple",Sheet3!$A$1:$K$1,0),FALSE)&gt;0,VLOOKUP($I84,Sheet3!$A$1:'Sheet3'!$K$222,MATCH("Purple",Sheet3!$A$1:$K$1,0),FALSE)*4,IF(VLOOKUP($I84,Sheet3!$A$1:'Sheet3'!$K$222,MATCH("Green",Sheet3!$A$1:$K$1,0),FALSE)&gt;0,VLOOKUP($I84,Sheet3!$A$1:'Sheet3'!$K$222,MATCH("Green",Sheet3!$A$1:$K$1,0),FALSE)*2,IF(VLOOKUP($I84,Sheet3!$A$1:'Sheet3'!$K$222,MATCH("White",Sheet3!$A$1:$K$1,0),FALSE)&gt;0,VLOOKUP($I84,Sheet3!$A$1:'Sheet3'!$K$222,MATCH("White",Sheet3!$A$1:$K$1,0),FALSE),IF(VLOOKUP($I84,Sheet3!$A$1:'Sheet3'!$K$222,MATCH("Yellow",Sheet3!$A$1:$K$1,0),FALSE)&gt;0,VLOOKUP($I84,Sheet3!$A$1:'Sheet3'!$K$222,MATCH("Yellow",Sheet3!$A$1:$K$1,0),FALSE)*5,0))))),0)/VLOOKUP($I84,Sheet3!$A$1:'Sheet3'!$K$222,MATCH("Challenge",Sheet3!$A$1:'Sheet3'!$K$1,0),FALSE),IFERROR(IF(VLOOKUP($I84,Sheet3!$A$1:'Sheet3'!$K$222,MATCH("Blue",Sheet3!$A$1:$K$1,0),FALSE)&gt;0,VLOOKUP($I84,Sheet3!$A$1:'Sheet3'!$K$222,MATCH("Blue",Sheet3!$A$1:$K$1,0),FALSE)*3,IF(VLOOKUP($I84,Sheet3!$A$1:'Sheet3'!$K$222,MATCH("Purple",Sheet3!$A$1:$K$1,0),FALSE)&gt;0,VLOOKUP($I84,Sheet3!$A$1:'Sheet3'!$K$222,MATCH("Purple",Sheet3!$A$1:$K$1,0),FALSE)*4,IF(VLOOKUP($I84,Sheet3!$A$1:'Sheet3'!$K$222,MATCH("Green",Sheet3!$A$1:$K$1,0),FALSE)&gt;0,VLOOKUP($I84,Sheet3!$A$1:'Sheet3'!$K$222,MATCH("Green",Sheet3!$A$1:$K$1,0),FALSE)*2,IF(VLOOKUP($I84,Sheet3!$A$1:'Sheet3'!$K$222,MATCH("White",Sheet3!$A$1:$K$1,0),FALSE)&gt;0,VLOOKUP($I84,Sheet3!$A$1:'Sheet3'!$K$222,MATCH("White",Sheet3!$A$1:$K$1,0),FALSE),IF(VLOOKUP($I84,Sheet3!$A$1:'Sheet3'!$K$222,MATCH("Yellow",Sheet3!$A$1:$K$1,0),FALSE)&gt;0,VLOOKUP($I84,Sheet3!$A$1:'Sheet3'!$K$222,MATCH("Yellow",Sheet3!$A$1:$K$1,0),FALSE)*5,0))))),0)),0)</f>
        <v>0</v>
      </c>
      <c r="AE84">
        <f>IFERROR(IF(VLOOKUP($J84,Sheet3!$A$1:'Sheet3'!$K$222,MATCH("Challenge",Sheet3!$A$1:'Sheet3'!$K$1,0),FALSE)&gt;=1,IFERROR(IF(VLOOKUP($J84,Sheet3!$A$1:'Sheet3'!$K$222,MATCH("Blue",Sheet3!$A$1:$K$1,0),FALSE)&gt;0,VLOOKUP($J84,Sheet3!$A$1:'Sheet3'!$K$222,MATCH("Blue",Sheet3!$A$1:$K$1,0),FALSE)*3,IF(VLOOKUP($J84,Sheet3!$A$1:'Sheet3'!$K$222,MATCH("Purple",Sheet3!$A$1:$K$1,0),FALSE)&gt;0,VLOOKUP($J84,Sheet3!$A$1:'Sheet3'!$K$222,MATCH("Purple",Sheet3!$A$1:$K$1,0),FALSE)*4,IF(VLOOKUP($J84,Sheet3!$A$1:'Sheet3'!$K$222,MATCH("Green",Sheet3!$A$1:$K$1,0),FALSE)&gt;0,VLOOKUP($J84,Sheet3!$A$1:'Sheet3'!$K$222,MATCH("Green",Sheet3!$A$1:$K$1,0),FALSE)*2,IF(VLOOKUP($J84,Sheet3!$A$1:'Sheet3'!$K$222,MATCH("White",Sheet3!$A$1:$K$1,0),FALSE)&gt;0,VLOOKUP($J84,Sheet3!$A$1:'Sheet3'!$K$222,MATCH("White",Sheet3!$A$1:$K$1,0),FALSE),IF(VLOOKUP($J84,Sheet3!$A$1:'Sheet3'!$K$222,MATCH("Yellow",Sheet3!$A$1:$K$1,0),FALSE)&gt;0,VLOOKUP($J84,Sheet3!$A$1:'Sheet3'!$K$222,MATCH("Yellow",Sheet3!$A$1:$K$1,0),FALSE)*5,0))))),0)/VLOOKUP($J84,Sheet3!$A$1:'Sheet3'!$K$222,MATCH("Challenge",Sheet3!$A$1:'Sheet3'!$K$1,0),FALSE),IFERROR(IF(VLOOKUP($J84,Sheet3!$A$1:'Sheet3'!$K$222,MATCH("Blue",Sheet3!$A$1:$K$1,0),FALSE)&gt;0,VLOOKUP($J84,Sheet3!$A$1:'Sheet3'!$K$222,MATCH("Blue",Sheet3!$A$1:$K$1,0),FALSE)*3,IF(VLOOKUP($J84,Sheet3!$A$1:'Sheet3'!$K$222,MATCH("Purple",Sheet3!$A$1:$K$1,0),FALSE)&gt;0,VLOOKUP($J84,Sheet3!$A$1:'Sheet3'!$K$222,MATCH("Purple",Sheet3!$A$1:$K$1,0),FALSE)*4,IF(VLOOKUP($J84,Sheet3!$A$1:'Sheet3'!$K$222,MATCH("Green",Sheet3!$A$1:$K$1,0),FALSE)&gt;0,VLOOKUP($J84,Sheet3!$A$1:'Sheet3'!$K$222,MATCH("Green",Sheet3!$A$1:$K$1,0),FALSE)*2,IF(VLOOKUP($J84,Sheet3!$A$1:'Sheet3'!$K$222,MATCH("White",Sheet3!$A$1:$K$1,0),FALSE)&gt;0,VLOOKUP($J84,Sheet3!$A$1:'Sheet3'!$K$222,MATCH("White",Sheet3!$A$1:$K$1,0),FALSE),IF(VLOOKUP($J84,Sheet3!$A$1:'Sheet3'!$K$222,MATCH("Yellow",Sheet3!$A$1:$K$1,0),FALSE)&gt;0,VLOOKUP($J84,Sheet3!$A$1:'Sheet3'!$K$222,MATCH("Yellow",Sheet3!$A$1:$K$1,0),FALSE)*5,0))))),0)),0)+IFERROR(IF(VLOOKUP($K84,Sheet3!$A$1:'Sheet3'!$K$222,MATCH("Challenge",Sheet3!$A$1:'Sheet3'!$K$1,0),FALSE)&gt;=1,IFERROR(IF(VLOOKUP($K84,Sheet3!$A$1:'Sheet3'!$K$222,MATCH("Blue",Sheet3!$A$1:$K$1,0),FALSE)&gt;0,VLOOKUP($K84,Sheet3!$A$1:'Sheet3'!$K$222,MATCH("Blue",Sheet3!$A$1:$K$1,0),FALSE)*3,IF(VLOOKUP($K84,Sheet3!$A$1:'Sheet3'!$K$222,MATCH("Purple",Sheet3!$A$1:$K$1,0),FALSE)&gt;0,VLOOKUP($K84,Sheet3!$A$1:'Sheet3'!$K$222,MATCH("Purple",Sheet3!$A$1:$K$1,0),FALSE)*4,IF(VLOOKUP($K84,Sheet3!$A$1:'Sheet3'!$K$222,MATCH("Green",Sheet3!$A$1:$K$1,0),FALSE)&gt;0,VLOOKUP($K84,Sheet3!$A$1:'Sheet3'!$K$222,MATCH("Green",Sheet3!$A$1:$K$1,0),FALSE)*2,IF(VLOOKUP($K84,Sheet3!$A$1:'Sheet3'!$K$222,MATCH("White",Sheet3!$A$1:$K$1,0),FALSE)&gt;0,VLOOKUP($K84,Sheet3!$A$1:'Sheet3'!$K$222,MATCH("White",Sheet3!$A$1:$K$1,0),FALSE),IF(VLOOKUP($K84,Sheet3!$A$1:'Sheet3'!$K$222,MATCH("Yellow",Sheet3!$A$1:$K$1,0),FALSE)&gt;0,VLOOKUP($K84,Sheet3!$A$1:'Sheet3'!$K$222,MATCH("Yellow",Sheet3!$A$1:$K$1,0),FALSE)*5,0))))),0)/VLOOKUP($K84,Sheet3!$A$1:'Sheet3'!$K$222,MATCH("Challenge",Sheet3!$A$1:'Sheet3'!$K$1,0),FALSE),IFERROR(IF(VLOOKUP($K84,Sheet3!$A$1:'Sheet3'!$K$222,MATCH("Blue",Sheet3!$A$1:$K$1,0),FALSE)&gt;0,VLOOKUP($K84,Sheet3!$A$1:'Sheet3'!$K$222,MATCH("Blue",Sheet3!$A$1:$K$1,0),FALSE)*3,IF(VLOOKUP($K84,Sheet3!$A$1:'Sheet3'!$K$222,MATCH("Purple",Sheet3!$A$1:$K$1,0),FALSE)&gt;0,VLOOKUP($K84,Sheet3!$A$1:'Sheet3'!$K$222,MATCH("Purple",Sheet3!$A$1:$K$1,0),FALSE)*4,IF(VLOOKUP($K84,Sheet3!$A$1:'Sheet3'!$K$222,MATCH("Green",Sheet3!$A$1:$K$1,0),FALSE)&gt;0,VLOOKUP($K84,Sheet3!$A$1:'Sheet3'!$K$222,MATCH("Green",Sheet3!$A$1:$K$1,0),FALSE)*2,IF(VLOOKUP($K84,Sheet3!$A$1:'Sheet3'!$K$222,MATCH("White",Sheet3!$A$1:$K$1,0),FALSE)&gt;0,VLOOKUP($K84,Sheet3!$A$1:'Sheet3'!$K$222,MATCH("White",Sheet3!$A$1:$K$1,0),FALSE),IF(VLOOKUP($K84,Sheet3!$A$1:'Sheet3'!$K$222,MATCH("Yellow",Sheet3!$A$1:$K$1,0),FALSE)&gt;0,VLOOKUP($K84,Sheet3!$A$1:'Sheet3'!$K$222,MATCH("Yellow",Sheet3!$A$1:$K$1,0),FALSE)*5,0))))),0)),0)</f>
        <v>0</v>
      </c>
      <c r="AF84">
        <f>IFERROR(IF(VLOOKUP($L84,Sheet3!$A$1:'Sheet3'!$K$222,MATCH("Challenge",Sheet3!$A$1:'Sheet3'!$K$1,0),FALSE)&gt;=1,IFERROR(IF(VLOOKUP($L84,Sheet3!$A$1:'Sheet3'!$K$222,MATCH("Blue",Sheet3!$A$1:$K$1,0),FALSE)&gt;0,VLOOKUP($L84,Sheet3!$A$1:'Sheet3'!$K$222,MATCH("Blue",Sheet3!$A$1:$K$1,0),FALSE)*3,IF(VLOOKUP($L84,Sheet3!$A$1:'Sheet3'!$K$222,MATCH("Purple",Sheet3!$A$1:$K$1,0),FALSE)&gt;0,VLOOKUP($L84,Sheet3!$A$1:'Sheet3'!$K$222,MATCH("Purple",Sheet3!$A$1:$K$1,0),FALSE)*4,IF(VLOOKUP($L84,Sheet3!$A$1:'Sheet3'!$K$222,MATCH("Green",Sheet3!$A$1:$K$1,0),FALSE)&gt;0,VLOOKUP($L84,Sheet3!$A$1:'Sheet3'!$K$222,MATCH("Green",Sheet3!$A$1:$K$1,0),FALSE)*2,IF(VLOOKUP($L84,Sheet3!$A$1:'Sheet3'!$K$222,MATCH("White",Sheet3!$A$1:$K$1,0),FALSE)&gt;0,VLOOKUP($L84,Sheet3!$A$1:'Sheet3'!$K$222,MATCH("White",Sheet3!$A$1:$K$1,0),FALSE),IF(VLOOKUP($L84,Sheet3!$A$1:'Sheet3'!$K$222,MATCH("Yellow",Sheet3!$A$1:$K$1,0),FALSE)&gt;0,VLOOKUP($L84,Sheet3!$A$1:'Sheet3'!$K$222,MATCH("Yellow",Sheet3!$A$1:$K$1,0),FALSE)*5,0))))),0)/VLOOKUP($L84,Sheet3!$A$1:'Sheet3'!$K$222,MATCH("Challenge",Sheet3!$A$1:'Sheet3'!$K$1,0),FALSE),IFERROR(IF(VLOOKUP($L84,Sheet3!$A$1:'Sheet3'!$K$222,MATCH("Blue",Sheet3!$A$1:$K$1,0),FALSE)&gt;0,VLOOKUP($L84,Sheet3!$A$1:'Sheet3'!$K$222,MATCH("Blue",Sheet3!$A$1:$K$1,0),FALSE)*3,IF(VLOOKUP($L84,Sheet3!$A$1:'Sheet3'!$K$222,MATCH("Purple",Sheet3!$A$1:$K$1,0),FALSE)&gt;0,VLOOKUP($L84,Sheet3!$A$1:'Sheet3'!$K$222,MATCH("Purple",Sheet3!$A$1:$K$1,0),FALSE)*4,IF(VLOOKUP($L84,Sheet3!$A$1:'Sheet3'!$K$222,MATCH("Green",Sheet3!$A$1:$K$1,0),FALSE)&gt;0,VLOOKUP($L84,Sheet3!$A$1:'Sheet3'!$K$222,MATCH("Green",Sheet3!$A$1:$K$1,0),FALSE)*2,IF(VLOOKUP($L84,Sheet3!$A$1:'Sheet3'!$K$222,MATCH("White",Sheet3!$A$1:$K$1,0),FALSE)&gt;0,VLOOKUP($L84,Sheet3!$A$1:'Sheet3'!$K$222,MATCH("White",Sheet3!$A$1:$K$1,0),FALSE),IF(VLOOKUP($L84,Sheet3!$A$1:'Sheet3'!$K$222,MATCH("Yellow",Sheet3!$A$1:$K$1,0),FALSE)&gt;0,VLOOKUP($L84,Sheet3!$A$1:'Sheet3'!$K$222,MATCH("Yellow",Sheet3!$A$1:$K$1,0),FALSE)*5,0))))),0)),0)+IFERROR(IF(VLOOKUP($M84,Sheet3!$A$1:'Sheet3'!$K$222,MATCH("Challenge",Sheet3!$A$1:'Sheet3'!$K$1,0),FALSE)&gt;=1,IFERROR(IF(VLOOKUP($M84,Sheet3!$A$1:'Sheet3'!$K$222,MATCH("Blue",Sheet3!$A$1:$K$1,0),FALSE)&gt;0,VLOOKUP($M84,Sheet3!$A$1:'Sheet3'!$K$222,MATCH("Blue",Sheet3!$A$1:$K$1,0),FALSE)*3,IF(VLOOKUP($M84,Sheet3!$A$1:'Sheet3'!$K$222,MATCH("Purple",Sheet3!$A$1:$K$1,0),FALSE)&gt;0,VLOOKUP($M84,Sheet3!$A$1:'Sheet3'!$K$222,MATCH("Purple",Sheet3!$A$1:$K$1,0),FALSE)*4,IF(VLOOKUP($M84,Sheet3!$A$1:'Sheet3'!$K$222,MATCH("Green",Sheet3!$A$1:$K$1,0),FALSE)&gt;0,VLOOKUP($M84,Sheet3!$A$1:'Sheet3'!$K$222,MATCH("Green",Sheet3!$A$1:$K$1,0),FALSE)*2,IF(VLOOKUP($M84,Sheet3!$A$1:'Sheet3'!$K$222,MATCH("White",Sheet3!$A$1:$K$1,0),FALSE)&gt;0,VLOOKUP($M84,Sheet3!$A$1:'Sheet3'!$K$222,MATCH("White",Sheet3!$A$1:$K$1,0),FALSE),IF(VLOOKUP($M84,Sheet3!$A$1:'Sheet3'!$K$222,MATCH("Yellow",Sheet3!$A$1:$K$1,0),FALSE)&gt;0,VLOOKUP($M84,Sheet3!$A$1:'Sheet3'!$K$222,MATCH("Yellow",Sheet3!$A$1:$K$1,0),FALSE)*5,0))))),0)/VLOOKUP($M84,Sheet3!$A$1:'Sheet3'!$K$222,MATCH("Challenge",Sheet3!$A$1:'Sheet3'!$K$1,0),FALSE),IFERROR(IF(VLOOKUP($M84,Sheet3!$A$1:'Sheet3'!$K$222,MATCH("Blue",Sheet3!$A$1:$K$1,0),FALSE)&gt;0,VLOOKUP($M84,Sheet3!$A$1:'Sheet3'!$K$222,MATCH("Blue",Sheet3!$A$1:$K$1,0),FALSE)*3,IF(VLOOKUP($M84,Sheet3!$A$1:'Sheet3'!$K$222,MATCH("Purple",Sheet3!$A$1:$K$1,0),FALSE)&gt;0,VLOOKUP($M84,Sheet3!$A$1:'Sheet3'!$K$222,MATCH("Purple",Sheet3!$A$1:$K$1,0),FALSE)*4,IF(VLOOKUP($M84,Sheet3!$A$1:'Sheet3'!$K$222,MATCH("Green",Sheet3!$A$1:$K$1,0),FALSE)&gt;0,VLOOKUP($M84,Sheet3!$A$1:'Sheet3'!$K$222,MATCH("Green",Sheet3!$A$1:$K$1,0),FALSE)*2,IF(VLOOKUP($M84,Sheet3!$A$1:'Sheet3'!$K$222,MATCH("White",Sheet3!$A$1:$K$1,0),FALSE)&gt;0,VLOOKUP($M84,Sheet3!$A$1:'Sheet3'!$K$222,MATCH("White",Sheet3!$A$1:$K$1,0),FALSE),IF(VLOOKUP($M84,Sheet3!$A$1:'Sheet3'!$K$222,MATCH("Yellow",Sheet3!$A$1:$K$1,0),FALSE)&gt;0,VLOOKUP($M84,Sheet3!$A$1:'Sheet3'!$K$222,MATCH("Yellow",Sheet3!$A$1:$K$1,0),FALSE)*5,0))))),0)),0)</f>
        <v>0</v>
      </c>
      <c r="AG84">
        <f>IFERROR(IF(VLOOKUP($N84,Sheet3!$A$1:'Sheet3'!$K$222,MATCH("Challenge",Sheet3!$A$1:'Sheet3'!$K$1,0),FALSE)&gt;=1,IFERROR(IF(VLOOKUP($N84,Sheet3!$A$1:'Sheet3'!$K$222,MATCH("Blue",Sheet3!$A$1:$K$1,0),FALSE)&gt;0,VLOOKUP($N84,Sheet3!$A$1:'Sheet3'!$K$222,MATCH("Blue",Sheet3!$A$1:$K$1,0),FALSE)*3,IF(VLOOKUP($N84,Sheet3!$A$1:'Sheet3'!$K$222,MATCH("Purple",Sheet3!$A$1:$K$1,0),FALSE)&gt;0,VLOOKUP($N84,Sheet3!$A$1:'Sheet3'!$K$222,MATCH("Purple",Sheet3!$A$1:$K$1,0),FALSE)*4,IF(VLOOKUP($N84,Sheet3!$A$1:'Sheet3'!$K$222,MATCH("Green",Sheet3!$A$1:$K$1,0),FALSE)&gt;0,VLOOKUP($N84,Sheet3!$A$1:'Sheet3'!$K$222,MATCH("Green",Sheet3!$A$1:$K$1,0),FALSE)*2,IF(VLOOKUP($N84,Sheet3!$A$1:'Sheet3'!$K$222,MATCH("White",Sheet3!$A$1:$K$1,0),FALSE)&gt;0,VLOOKUP($N84,Sheet3!$A$1:'Sheet3'!$K$222,MATCH("White",Sheet3!$A$1:$K$1,0),FALSE),IF(VLOOKUP($N84,Sheet3!$A$1:'Sheet3'!$K$222,MATCH("Yellow",Sheet3!$A$1:$K$1,0),FALSE)&gt;0,VLOOKUP($N84,Sheet3!$A$1:'Sheet3'!$K$222,MATCH("Yellow",Sheet3!$A$1:$K$1,0),FALSE)*5,0))))),0)/VLOOKUP($N84,Sheet3!$A$1:'Sheet3'!$K$222,MATCH("Challenge",Sheet3!$A$1:'Sheet3'!$K$1,0),FALSE),IFERROR(IF(VLOOKUP($N84,Sheet3!$A$1:'Sheet3'!$K$222,MATCH("Blue",Sheet3!$A$1:$K$1,0),FALSE)&gt;0,VLOOKUP($N84,Sheet3!$A$1:'Sheet3'!$K$222,MATCH("Blue",Sheet3!$A$1:$K$1,0),FALSE)*3,IF(VLOOKUP($N84,Sheet3!$A$1:'Sheet3'!$K$222,MATCH("Purple",Sheet3!$A$1:$K$1,0),FALSE)&gt;0,VLOOKUP($N84,Sheet3!$A$1:'Sheet3'!$K$222,MATCH("Purple",Sheet3!$A$1:$K$1,0),FALSE)*4,IF(VLOOKUP($N84,Sheet3!$A$1:'Sheet3'!$K$222,MATCH("Green",Sheet3!$A$1:$K$1,0),FALSE)&gt;0,VLOOKUP($N84,Sheet3!$A$1:'Sheet3'!$K$222,MATCH("Green",Sheet3!$A$1:$K$1,0),FALSE)*2,IF(VLOOKUP($N84,Sheet3!$A$1:'Sheet3'!$K$222,MATCH("White",Sheet3!$A$1:$K$1,0),FALSE)&gt;0,VLOOKUP($N84,Sheet3!$A$1:'Sheet3'!$K$222,MATCH("White",Sheet3!$A$1:$K$1,0),FALSE),IF(VLOOKUP($N84,Sheet3!$A$1:'Sheet3'!$K$222,MATCH("Yellow",Sheet3!$A$1:$K$1,0),FALSE)&gt;0,VLOOKUP($N84,Sheet3!$A$1:'Sheet3'!$K$222,MATCH("Yellow",Sheet3!$A$1:$K$1,0),FALSE)*5,0))))),0)),0)+IFERROR(IF(VLOOKUP($O84,Sheet3!$A$1:'Sheet3'!$K$222,MATCH("Challenge",Sheet3!$A$1:'Sheet3'!$K$1,0),FALSE)&gt;=1,IFERROR(IF(VLOOKUP($O84,Sheet3!$A$1:'Sheet3'!$K$222,MATCH("Blue",Sheet3!$A$1:$K$1,0),FALSE)&gt;0,VLOOKUP($O84,Sheet3!$A$1:'Sheet3'!$K$222,MATCH("Blue",Sheet3!$A$1:$K$1,0),FALSE)*3,IF(VLOOKUP($O84,Sheet3!$A$1:'Sheet3'!$K$222,MATCH("Purple",Sheet3!$A$1:$K$1,0),FALSE)&gt;0,VLOOKUP($O84,Sheet3!$A$1:'Sheet3'!$K$222,MATCH("Purple",Sheet3!$A$1:$K$1,0),FALSE)*4,IF(VLOOKUP($O84,Sheet3!$A$1:'Sheet3'!$K$222,MATCH("Green",Sheet3!$A$1:$K$1,0),FALSE)&gt;0,VLOOKUP($O84,Sheet3!$A$1:'Sheet3'!$K$222,MATCH("Green",Sheet3!$A$1:$K$1,0),FALSE)*2,IF(VLOOKUP($O84,Sheet3!$A$1:'Sheet3'!$K$222,MATCH("White",Sheet3!$A$1:$K$1,0),FALSE)&gt;0,VLOOKUP($O84,Sheet3!$A$1:'Sheet3'!$K$222,MATCH("White",Sheet3!$A$1:$K$1,0),FALSE),IF(VLOOKUP($O84,Sheet3!$A$1:'Sheet3'!$K$222,MATCH("Yellow",Sheet3!$A$1:$K$1,0),FALSE)&gt;0,VLOOKUP($O84,Sheet3!$A$1:'Sheet3'!$K$222,MATCH("Yellow",Sheet3!$A$1:$K$1,0),FALSE)*5,0))))),0)/VLOOKUP($O84,Sheet3!$A$1:'Sheet3'!$K$222,MATCH("Challenge",Sheet3!$A$1:'Sheet3'!$K$1,0),FALSE),IFERROR(IF(VLOOKUP($O84,Sheet3!$A$1:'Sheet3'!$K$222,MATCH("Blue",Sheet3!$A$1:$K$1,0),FALSE)&gt;0,VLOOKUP($O84,Sheet3!$A$1:'Sheet3'!$K$222,MATCH("Blue",Sheet3!$A$1:$K$1,0),FALSE)*3,IF(VLOOKUP($O84,Sheet3!$A$1:'Sheet3'!$K$222,MATCH("Purple",Sheet3!$A$1:$K$1,0),FALSE)&gt;0,VLOOKUP($O84,Sheet3!$A$1:'Sheet3'!$K$222,MATCH("Purple",Sheet3!$A$1:$K$1,0),FALSE)*4,IF(VLOOKUP($O84,Sheet3!$A$1:'Sheet3'!$K$222,MATCH("Green",Sheet3!$A$1:$K$1,0),FALSE)&gt;0,VLOOKUP($O84,Sheet3!$A$1:'Sheet3'!$K$222,MATCH("Green",Sheet3!$A$1:$K$1,0),FALSE)*2,IF(VLOOKUP($O84,Sheet3!$A$1:'Sheet3'!$K$222,MATCH("White",Sheet3!$A$1:$K$1,0),FALSE)&gt;0,VLOOKUP($O84,Sheet3!$A$1:'Sheet3'!$K$222,MATCH("White",Sheet3!$A$1:$K$1,0),FALSE),IF(VLOOKUP($O84,Sheet3!$A$1:'Sheet3'!$K$222,MATCH("Yellow",Sheet3!$A$1:$K$1,0),FALSE)&gt;0,VLOOKUP($O84,Sheet3!$A$1:'Sheet3'!$K$222,MATCH("Yellow",Sheet3!$A$1:$K$1,0),FALSE)*5,0))))),0)),0)</f>
        <v>0</v>
      </c>
      <c r="AH84">
        <f>VLOOKUP($D84,Sheet3!$A$1:'Sheet3'!$K$222,4,FALSE)</f>
        <v>0</v>
      </c>
      <c r="AI84">
        <f>VLOOKUP($D84,Sheet3!$A$1:'Sheet3'!$K$222,5,FALSE)</f>
        <v>0</v>
      </c>
    </row>
    <row r="85" spans="1:35" x14ac:dyDescent="0.25">
      <c r="A85" t="s">
        <v>60</v>
      </c>
      <c r="B85">
        <f>INDEX('Ingredients(Full)'!$A$1:$AA$180,MATCH(Score!$A85,'Ingredients(Full)'!$A$1:$A$180,0),MATCH(Score!B$1,'Ingredients(Full)'!$A$1:$AA$1,0))</f>
        <v>3</v>
      </c>
      <c r="C85">
        <f t="shared" si="2"/>
        <v>32</v>
      </c>
      <c r="D85" t="str">
        <f>IF(D$1&lt;=$B85,INDEX('Ingredients(Full)'!$A$1:$AA$180,MATCH(Score!$A85,'Ingredients(Full)'!$A$1:$A$180,0),MATCH(Score!D$1,'Ingredients(Full)'!$A$1:$AA$1,0)),"")</f>
        <v>Mk 4 Merr-Sonn Thermal Detonator Prototype Salvage</v>
      </c>
      <c r="E85" t="str">
        <f>IF(E$1&lt;=$B85,INDEX('Ingredients(Full)'!$A$1:$AA$140,MATCH(Score!$A85,'Ingredients(Full)'!$A$1:$A$140,0),MATCH(Score!E$1,'Ingredients(Full)'!$A$1:$AA$1,0)),"")</f>
        <v>Mk 1 Chedak Comlink Salvage</v>
      </c>
      <c r="F85" t="str">
        <f>IF(F$1&lt;=$B85,INDEX('Ingredients(Full)'!$A$1:$AA$140,MATCH(Score!$A85,'Ingredients(Full)'!$A$1:$A$140,0),MATCH(Score!F$1,'Ingredients(Full)'!$A$1:$AA$1,0)),"")</f>
        <v>Mk 2 TaggeCo Holo Lens</v>
      </c>
      <c r="G85" t="str">
        <f>IF(G$1&lt;=$B85,INDEX('Ingredients(Full)'!$A$1:$AA$140,MATCH(Score!$A85,'Ingredients(Full)'!$A$1:$A$140,0),MATCH(Score!G$1,'Ingredients(Full)'!$A$1:$AA$1,0)),"")</f>
        <v/>
      </c>
      <c r="H85" t="str">
        <f>IF(H$1&lt;=$B85,INDEX('Ingredients(Full)'!$A$1:$AA$140,MATCH(Score!$A85,'Ingredients(Full)'!$A$1:$A$140,0),MATCH(Score!H$1,'Ingredients(Full)'!$A$1:$AA$1,0)),"")</f>
        <v/>
      </c>
      <c r="I85" t="str">
        <f>IF(I$1&lt;=$B85,INDEX('Ingredients(Full)'!$A$1:$AA$140,MATCH(Score!$A85,'Ingredients(Full)'!$A$1:$A$140,0),MATCH(Score!I$1,'Ingredients(Full)'!$A$1:$AA$1,0)),"")</f>
        <v/>
      </c>
      <c r="J85" t="str">
        <f>IF(J$1&lt;=$B85,INDEX('Ingredients(Full)'!$A$1:$AA$140,MATCH(Score!$A85,'Ingredients(Full)'!$A$1:$A$140,0),MATCH(Score!J$1,'Ingredients(Full)'!$A$1:$AA$1,0)),"")</f>
        <v/>
      </c>
      <c r="K85" t="str">
        <f>IF(K$1&lt;=$B85,INDEX('Ingredients(Full)'!$A$1:$AA$140,MATCH(Score!$A85,'Ingredients(Full)'!$A$1:$A$140,0),MATCH(Score!K$1,'Ingredients(Full)'!$A$1:$AA$1,0)),"")</f>
        <v/>
      </c>
      <c r="L85" t="str">
        <f>IF(L$1&lt;=$B85,INDEX('Ingredients(Full)'!$A$1:$AA$140,MATCH(Score!$A85,'Ingredients(Full)'!$A$1:$A$140,0),MATCH(Score!L$1,'Ingredients(Full)'!$A$1:$AA$1,0)),"")</f>
        <v/>
      </c>
      <c r="M85" t="str">
        <f>IF(M$1&lt;=$B85,INDEX('Ingredients(Full)'!$A$1:$AA$140,MATCH(Score!$A85,'Ingredients(Full)'!$A$1:$A$140,0),MATCH(Score!M$1,'Ingredients(Full)'!$A$1:$AA$1,0)),"")</f>
        <v/>
      </c>
      <c r="N85" t="str">
        <f>IF(N$1&lt;=$B85,INDEX('Ingredients(Full)'!$A$1:$AA$140,MATCH(Score!$A85,'Ingredients(Full)'!$A$1:$A$140,0),MATCH(Score!N$1,'Ingredients(Full)'!$A$1:$AA$1,0)),"")</f>
        <v/>
      </c>
      <c r="O85" t="str">
        <f>IF(O$1&lt;=$B85,INDEX('Ingredients(Full)'!$A$1:$AA$140,MATCH(Score!$A85,'Ingredients(Full)'!$A$1:$A$140,0),MATCH(Score!O$1,'Ingredients(Full)'!$A$1:$AA$1,0)),"")</f>
        <v/>
      </c>
      <c r="P85">
        <f>IF(VALUE(RIGHT(P$1,LEN(P$1)-1))&lt;=$B85,INDEX('Ingredients(Full)'!$A$1:$AA$140,MATCH(Score!$A85,'Ingredients(Full)'!$A$1:$A$140,0),MATCH(Score!P$1,'Ingredients(Full)'!$A$1:$AA$1,0)),"")</f>
        <v>5</v>
      </c>
      <c r="Q85">
        <f>IF(VALUE(RIGHT(Q$1,LEN(Q$1)-1))&lt;=$B85,INDEX('Ingredients(Full)'!$A$1:$AA$140,MATCH(Score!$A85,'Ingredients(Full)'!$A$1:$A$140,0),MATCH(Score!Q$1,'Ingredients(Full)'!$A$1:$AA$1,0)),"")</f>
        <v>5</v>
      </c>
      <c r="R85">
        <f>IF(VALUE(RIGHT(R$1,LEN(R$1)-1))&lt;=$B85,INDEX('Ingredients(Full)'!$A$1:$AA$140,MATCH(Score!$A85,'Ingredients(Full)'!$A$1:$A$140,0),MATCH(Score!R$1,'Ingredients(Full)'!$A$1:$AA$1,0)),"")</f>
        <v>1</v>
      </c>
      <c r="S85" t="str">
        <f>IF(VALUE(RIGHT(S$1,LEN(S$1)-1))&lt;=$B85,INDEX('Ingredients(Full)'!$A$1:$AA$140,MATCH(Score!$A85,'Ingredients(Full)'!$A$1:$A$140,0),MATCH(Score!S$1,'Ingredients(Full)'!$A$1:$AA$1,0)),"")</f>
        <v/>
      </c>
      <c r="T85" t="str">
        <f>IF(VALUE(RIGHT(T$1,LEN(T$1)-1))&lt;=$B85,INDEX('Ingredients(Full)'!$A$1:$AA$140,MATCH(Score!$A85,'Ingredients(Full)'!$A$1:$A$140,0),MATCH(Score!T$1,'Ingredients(Full)'!$A$1:$AA$1,0)),"")</f>
        <v/>
      </c>
      <c r="U85" t="str">
        <f>IF(VALUE(RIGHT(U$1,LEN(U$1)-1))&lt;=$B85,INDEX('Ingredients(Full)'!$A$1:$AA$140,MATCH(Score!$A85,'Ingredients(Full)'!$A$1:$A$140,0),MATCH(Score!U$1,'Ingredients(Full)'!$A$1:$AA$1,0)),"")</f>
        <v/>
      </c>
      <c r="V85" t="str">
        <f>IF(VALUE(RIGHT(V$1,LEN(V$1)-1))&lt;=$B85,INDEX('Ingredients(Full)'!$A$1:$AA$140,MATCH(Score!$A85,'Ingredients(Full)'!$A$1:$A$140,0),MATCH(Score!V$1,'Ingredients(Full)'!$A$1:$AA$1,0)),"")</f>
        <v/>
      </c>
      <c r="W85" t="str">
        <f>IF(VALUE(RIGHT(W$1,LEN(W$1)-1))&lt;=$B85,INDEX('Ingredients(Full)'!$A$1:$AA$140,MATCH(Score!$A85,'Ingredients(Full)'!$A$1:$A$140,0),MATCH(Score!W$1,'Ingredients(Full)'!$A$1:$AA$1,0)),"")</f>
        <v/>
      </c>
      <c r="X85" t="str">
        <f>IF(VALUE(RIGHT(X$1,LEN(X$1)-1))&lt;=$B85,INDEX('Ingredients(Full)'!$A$1:$AA$140,MATCH(Score!$A85,'Ingredients(Full)'!$A$1:$A$140,0),MATCH(Score!X$1,'Ingredients(Full)'!$A$1:$AA$1,0)),"")</f>
        <v/>
      </c>
      <c r="Y85" t="str">
        <f>IF(VALUE(RIGHT(Y$1,LEN(Y$1)-1))&lt;=$B85,INDEX('Ingredients(Full)'!$A$1:$AA$140,MATCH(Score!$A85,'Ingredients(Full)'!$A$1:$A$140,0),MATCH(Score!Y$1,'Ingredients(Full)'!$A$1:$AA$1,0)),"")</f>
        <v/>
      </c>
      <c r="Z85" t="str">
        <f>IF(VALUE(RIGHT(Z$1,LEN(Z$1)-1))&lt;=$B85,INDEX('Ingredients(Full)'!$A$1:$AA$140,MATCH(Score!$A85,'Ingredients(Full)'!$A$1:$A$140,0),MATCH(Score!Z$1,'Ingredients(Full)'!$A$1:$AA$1,0)),"")</f>
        <v/>
      </c>
      <c r="AA85" t="str">
        <f>IF(VALUE(RIGHT(AA$1,LEN(AA$1)-1))&lt;=$B85,INDEX('Ingredients(Full)'!$A$1:$AA$140,MATCH(Score!$A85,'Ingredients(Full)'!$A$1:$A$140,0),MATCH(Score!AA$1,'Ingredients(Full)'!$A$1:$AA$1,0)),"")</f>
        <v/>
      </c>
      <c r="AB85">
        <f>IFERROR(IF(VLOOKUP($D85,Sheet3!$A$1:'Sheet3'!$K$222,MATCH("Challenge",Sheet3!$A$1:'Sheet3'!$K$1,0),FALSE)&gt;=1,IFERROR(IF(VLOOKUP($D85,Sheet3!$A$1:'Sheet3'!$K$222,MATCH("Blue",Sheet3!$A$1:$K$1,0),FALSE)&gt;0,VLOOKUP($D85,Sheet3!$A$1:'Sheet3'!$K$222,MATCH("Blue",Sheet3!$A$1:$K$1,0),FALSE)*3,IF(VLOOKUP($D85,Sheet3!$A$1:'Sheet3'!$K$222,MATCH("Purple",Sheet3!$A$1:$K$1,0),FALSE)&gt;0,VLOOKUP($D85,Sheet3!$A$1:'Sheet3'!$K$222,MATCH("Purple",Sheet3!$A$1:$K$1,0),FALSE)*4,IF(VLOOKUP($D85,Sheet3!$A$1:'Sheet3'!$K$222,MATCH("Green",Sheet3!$A$1:$K$1,0),FALSE)&gt;0,VLOOKUP($D85,Sheet3!$A$1:'Sheet3'!$K$222,MATCH("Green",Sheet3!$A$1:$K$1,0),FALSE)*2,IF(VLOOKUP($D85,Sheet3!$A$1:'Sheet3'!$K$222,MATCH("White",Sheet3!$A$1:$K$1,0),FALSE)&gt;0,VLOOKUP($D85,Sheet3!$A$1:'Sheet3'!$K$222,MATCH("White",Sheet3!$A$1:$K$1,0),FALSE),IF(VLOOKUP($D85,Sheet3!$A$1:'Sheet3'!$K$222,MATCH("Yellow",Sheet3!$A$1:$K$1,0),FALSE)&gt;0,VLOOKUP($D85,Sheet3!$A$1:'Sheet3'!$K$222,MATCH("Yellow",Sheet3!$A$1:$K$1,0),FALSE)*2.5,0))))),0)/VLOOKUP($D85,Sheet3!$A$1:'Sheet3'!$K$222,MATCH("Challenge",Sheet3!$A$1:'Sheet3'!$K$1,0),FALSE),IFERROR(IF(VLOOKUP($D85,Sheet3!$A$1:'Sheet3'!$K$222,MATCH("Blue",Sheet3!$A$1:$K$1,0),FALSE)&gt;0,VLOOKUP($D85,Sheet3!$A$1:'Sheet3'!$K$222,MATCH("Blue",Sheet3!$A$1:$K$1,0),FALSE)*3,IF(VLOOKUP($D85,Sheet3!$A$1:'Sheet3'!$K$222,MATCH("Purple",Sheet3!$A$1:$K$1,0),FALSE)&gt;0,VLOOKUP($D85,Sheet3!$A$1:'Sheet3'!$K$222,MATCH("Purple",Sheet3!$A$1:$K$1,0),FALSE)*4,IF(VLOOKUP($D85,Sheet3!$A$1:'Sheet3'!$K$222,MATCH("Green",Sheet3!$A$1:$K$1,0),FALSE)&gt;0,VLOOKUP($D85,Sheet3!$A$1:'Sheet3'!$K$222,MATCH("Green",Sheet3!$A$1:$K$1,0),FALSE)*2,IF(VLOOKUP($D85,Sheet3!$A$1:'Sheet3'!$K$222,MATCH("White",Sheet3!$A$1:$K$1,0),FALSE)&gt;0,VLOOKUP($D85,Sheet3!$A$1:'Sheet3'!$K$222,MATCH("White",Sheet3!$A$1:$K$1,0),FALSE),IF(VLOOKUP($D85,Sheet3!$A$1:'Sheet3'!$K$222,MATCH("Yellow",Sheet3!$A$1:$K$1,0),FALSE)&gt;0,VLOOKUP($D85,Sheet3!$A$1:'Sheet3'!$K$222,MATCH("Yellow",Sheet3!$A$1:$K$1,0),FALSE)*2.5,0))))),0)),0)+IFERROR(IF(VLOOKUP($E85,Sheet3!$A$1:'Sheet3'!$K$222,MATCH("Challenge",Sheet3!$A$1:'Sheet3'!$K$1,0),FALSE)&gt;=1,IFERROR(IF(VLOOKUP($E85,Sheet3!$A$1:'Sheet3'!$K$222,MATCH("Blue",Sheet3!$A$1:$K$1,0),FALSE)&gt;0,VLOOKUP($E85,Sheet3!$A$1:'Sheet3'!$K$222,MATCH("Blue",Sheet3!$A$1:$K$1,0),FALSE)*3,IF(VLOOKUP($E85,Sheet3!$A$1:'Sheet3'!$K$222,MATCH("Purple",Sheet3!$A$1:$K$1,0),FALSE)&gt;0,VLOOKUP($E85,Sheet3!$A$1:'Sheet3'!$K$222,MATCH("Purple",Sheet3!$A$1:$K$1,0),FALSE)*4,IF(VLOOKUP($E85,Sheet3!$A$1:'Sheet3'!$K$222,MATCH("Green",Sheet3!$A$1:$K$1,0),FALSE)&gt;0,VLOOKUP($E85,Sheet3!$A$1:'Sheet3'!$K$222,MATCH("Green",Sheet3!$A$1:$K$1,0),FALSE)*2,IF(VLOOKUP($E85,Sheet3!$A$1:'Sheet3'!$K$222,MATCH("White",Sheet3!$A$1:$K$1,0),FALSE)&gt;0,VLOOKUP($E85,Sheet3!$A$1:'Sheet3'!$K$222,MATCH("White",Sheet3!$A$1:$K$1,0),FALSE),IF(VLOOKUP($E85,Sheet3!$A$1:'Sheet3'!$K$222,MATCH("Yellow",Sheet3!$A$1:$K$1,0),FALSE)&gt;0,VLOOKUP($E85,Sheet3!$A$1:'Sheet3'!$K$222,MATCH("Yellow",Sheet3!$A$1:$K$1,0),FALSE)*2.5,0))))),0)/VLOOKUP($E85,Sheet3!$A$1:'Sheet3'!$K$222,MATCH("Challenge",Sheet3!$A$1:'Sheet3'!$K$1,0),FALSE),IFERROR(IF(VLOOKUP($E85,Sheet3!$A$1:'Sheet3'!$K$222,MATCH("Blue",Sheet3!$A$1:$K$1,0),FALSE)&gt;0,VLOOKUP($E85,Sheet3!$A$1:'Sheet3'!$K$222,MATCH("Blue",Sheet3!$A$1:$K$1,0),FALSE)*3,IF(VLOOKUP($E85,Sheet3!$A$1:'Sheet3'!$K$222,MATCH("Purple",Sheet3!$A$1:$K$1,0),FALSE)&gt;0,VLOOKUP($E85,Sheet3!$A$1:'Sheet3'!$K$222,MATCH("Purple",Sheet3!$A$1:$K$1,0),FALSE)*4,IF(VLOOKUP($E85,Sheet3!$A$1:'Sheet3'!$K$222,MATCH("Green",Sheet3!$A$1:$K$1,0),FALSE)&gt;0,VLOOKUP($E85,Sheet3!$A$1:'Sheet3'!$K$222,MATCH("Green",Sheet3!$A$1:$K$1,0),FALSE)*2,IF(VLOOKUP($E85,Sheet3!$A$1:'Sheet3'!$K$222,MATCH("White",Sheet3!$A$1:$K$1,0),FALSE)&gt;0,VLOOKUP($E85,Sheet3!$A$1:'Sheet3'!$K$222,MATCH("White",Sheet3!$A$1:$K$1,0),FALSE),IF(VLOOKUP($E85,Sheet3!$A$1:'Sheet3'!$K$222,MATCH("Yellow",Sheet3!$A$1:$K$1,0),FALSE)&gt;0,VLOOKUP($E85,Sheet3!$A$1:'Sheet3'!$K$222,MATCH("Yellow",Sheet3!$A$1:$K$1,0),FALSE)*2.5,0))))),0)),0)</f>
        <v>30</v>
      </c>
      <c r="AC85">
        <f>IFERROR(IF(VLOOKUP($F85,Sheet3!$A$1:'Sheet3'!$K$222,MATCH("Challenge",Sheet3!$A$1:'Sheet3'!$K$1,0),FALSE)&gt;=1,IFERROR(IF(VLOOKUP($F85,Sheet3!$A$1:'Sheet3'!$K$222,MATCH("Blue",Sheet3!$A$1:$K$1,0),FALSE)&gt;0,VLOOKUP($F85,Sheet3!$A$1:'Sheet3'!$K$222,MATCH("Blue",Sheet3!$A$1:$K$1,0),FALSE)*3,IF(VLOOKUP($F85,Sheet3!$A$1:'Sheet3'!$K$222,MATCH("Purple",Sheet3!$A$1:$K$1,0),FALSE)&gt;0,VLOOKUP($F85,Sheet3!$A$1:'Sheet3'!$K$222,MATCH("Purple",Sheet3!$A$1:$K$1,0),FALSE)*4,IF(VLOOKUP($F85,Sheet3!$A$1:'Sheet3'!$K$222,MATCH("Green",Sheet3!$A$1:$K$1,0),FALSE)&gt;0,VLOOKUP($F85,Sheet3!$A$1:'Sheet3'!$K$222,MATCH("Green",Sheet3!$A$1:$K$1,0),FALSE)*2,IF(VLOOKUP($F85,Sheet3!$A$1:'Sheet3'!$K$222,MATCH("White",Sheet3!$A$1:$K$1,0),FALSE)&gt;0,VLOOKUP($F85,Sheet3!$A$1:'Sheet3'!$K$222,MATCH("White",Sheet3!$A$1:$K$1,0),FALSE),IF(VLOOKUP($F85,Sheet3!$A$1:'Sheet3'!$K$222,MATCH("Yellow",Sheet3!$A$1:$K$1,0),FALSE)&gt;0,VLOOKUP($F85,Sheet3!$A$1:'Sheet3'!$K$222,MATCH("Yellow",Sheet3!$A$1:$K$1,0),FALSE)*5,0))))),0)/VLOOKUP($F85,Sheet3!$A$1:'Sheet3'!$K$222,MATCH("Challenge",Sheet3!$A$1:'Sheet3'!$K$1,0),FALSE),IFERROR(IF(VLOOKUP($F85,Sheet3!$A$1:'Sheet3'!$K$222,MATCH("Blue",Sheet3!$A$1:$K$1,0),FALSE)&gt;0,VLOOKUP($F85,Sheet3!$A$1:'Sheet3'!$K$222,MATCH("Blue",Sheet3!$A$1:$K$1,0),FALSE)*3,IF(VLOOKUP($F85,Sheet3!$A$1:'Sheet3'!$K$222,MATCH("Purple",Sheet3!$A$1:$K$1,0),FALSE)&gt;0,VLOOKUP($F85,Sheet3!$A$1:'Sheet3'!$K$222,MATCH("Purple",Sheet3!$A$1:$K$1,0),FALSE)*4,IF(VLOOKUP($F85,Sheet3!$A$1:'Sheet3'!$K$222,MATCH("Green",Sheet3!$A$1:$K$1,0),FALSE)&gt;0,VLOOKUP($F85,Sheet3!$A$1:'Sheet3'!$K$222,MATCH("Green",Sheet3!$A$1:$K$1,0),FALSE)*2,IF(VLOOKUP($F85,Sheet3!$A$1:'Sheet3'!$K$222,MATCH("White",Sheet3!$A$1:$K$1,0),FALSE)&gt;0,VLOOKUP($F85,Sheet3!$A$1:'Sheet3'!$K$222,MATCH("White",Sheet3!$A$1:$K$1,0),FALSE),IF(VLOOKUP($F85,Sheet3!$A$1:'Sheet3'!$K$222,MATCH("Yellow",Sheet3!$A$1:$K$1,0),FALSE)&gt;0,VLOOKUP($F85,Sheet3!$A$1:'Sheet3'!$K$222,MATCH("Yellow",Sheet3!$A$1:$K$1,0),FALSE)*5,0))))),0)),0)+IFERROR(IF(VLOOKUP($G85,Sheet3!$A$1:'Sheet3'!$K$222,MATCH("Challenge",Sheet3!$A$1:'Sheet3'!$K$1,0),FALSE)&gt;=1,IFERROR(IF(VLOOKUP($G85,Sheet3!$A$1:'Sheet3'!$K$222,MATCH("Blue",Sheet3!$A$1:$K$1,0),FALSE)&gt;0,VLOOKUP($G85,Sheet3!$A$1:'Sheet3'!$K$222,MATCH("Blue",Sheet3!$A$1:$K$1,0),FALSE)*3,IF(VLOOKUP($G85,Sheet3!$A$1:'Sheet3'!$K$222,MATCH("Purple",Sheet3!$A$1:$K$1,0),FALSE)&gt;0,VLOOKUP($G85,Sheet3!$A$1:'Sheet3'!$K$222,MATCH("Purple",Sheet3!$A$1:$K$1,0),FALSE)*4,IF(VLOOKUP($G85,Sheet3!$A$1:'Sheet3'!$K$222,MATCH("Green",Sheet3!$A$1:$K$1,0),FALSE)&gt;0,VLOOKUP($G85,Sheet3!$A$1:'Sheet3'!$K$222,MATCH("Green",Sheet3!$A$1:$K$1,0),FALSE)*2,IF(VLOOKUP($G85,Sheet3!$A$1:'Sheet3'!$K$222,MATCH("White",Sheet3!$A$1:$K$1,0),FALSE)&gt;0,VLOOKUP($G85,Sheet3!$A$1:'Sheet3'!$K$222,MATCH("White",Sheet3!$A$1:$K$1,0),FALSE),IF(VLOOKUP($G85,Sheet3!$A$1:'Sheet3'!$K$222,MATCH("Yellow",Sheet3!$A$1:$K$1,0),FALSE)&gt;0,VLOOKUP($G85,Sheet3!$A$1:'Sheet3'!$K$222,MATCH("Yellow",Sheet3!$A$1:$K$1,0),FALSE)*5,0))))),0)/VLOOKUP($G85,Sheet3!$A$1:'Sheet3'!$K$222,MATCH("Challenge",Sheet3!$A$1:'Sheet3'!$K$1,0),FALSE),IFERROR(IF(VLOOKUP($G85,Sheet3!$A$1:'Sheet3'!$K$222,MATCH("Blue",Sheet3!$A$1:$K$1,0),FALSE)&gt;0,VLOOKUP($G85,Sheet3!$A$1:'Sheet3'!$K$222,MATCH("Blue",Sheet3!$A$1:$K$1,0),FALSE)*3,IF(VLOOKUP($G85,Sheet3!$A$1:'Sheet3'!$K$222,MATCH("Purple",Sheet3!$A$1:$K$1,0),FALSE)&gt;0,VLOOKUP($G85,Sheet3!$A$1:'Sheet3'!$K$222,MATCH("Purple",Sheet3!$A$1:$K$1,0),FALSE)*4,IF(VLOOKUP($G85,Sheet3!$A$1:'Sheet3'!$K$222,MATCH("Green",Sheet3!$A$1:$K$1,0),FALSE)&gt;0,VLOOKUP($G85,Sheet3!$A$1:'Sheet3'!$K$222,MATCH("Green",Sheet3!$A$1:$K$1,0),FALSE)*2,IF(VLOOKUP($G85,Sheet3!$A$1:'Sheet3'!$K$222,MATCH("White",Sheet3!$A$1:$K$1,0),FALSE)&gt;0,VLOOKUP($G85,Sheet3!$A$1:'Sheet3'!$K$222,MATCH("White",Sheet3!$A$1:$K$1,0),FALSE),IF(VLOOKUP($G85,Sheet3!$A$1:'Sheet3'!$K$222,MATCH("Yellow",Sheet3!$A$1:$K$1,0),FALSE)&gt;0,VLOOKUP($G85,Sheet3!$A$1:'Sheet3'!$K$222,MATCH("Yellow",Sheet3!$A$1:$K$1,0),FALSE)*5,0))))),0)),0)</f>
        <v>2</v>
      </c>
      <c r="AD85">
        <f>IFERROR(IF(VLOOKUP($H85,Sheet3!$A$1:'Sheet3'!$K$222,MATCH("Challenge",Sheet3!$A$1:'Sheet3'!$K$1,0),FALSE)&gt;=1,IFERROR(IF(VLOOKUP($H85,Sheet3!$A$1:'Sheet3'!$K$222,MATCH("Blue",Sheet3!$A$1:$K$1,0),FALSE)&gt;0,VLOOKUP($H85,Sheet3!$A$1:'Sheet3'!$K$222,MATCH("Blue",Sheet3!$A$1:$K$1,0),FALSE)*3,IF(VLOOKUP($H85,Sheet3!$A$1:'Sheet3'!$K$222,MATCH("Purple",Sheet3!$A$1:$K$1,0),FALSE)&gt;0,VLOOKUP($H85,Sheet3!$A$1:'Sheet3'!$K$222,MATCH("Purple",Sheet3!$A$1:$K$1,0),FALSE)*4,IF(VLOOKUP($H85,Sheet3!$A$1:'Sheet3'!$K$222,MATCH("Green",Sheet3!$A$1:$K$1,0),FALSE)&gt;0,VLOOKUP($H85,Sheet3!$A$1:'Sheet3'!$K$222,MATCH("Green",Sheet3!$A$1:$K$1,0),FALSE)*2,IF(VLOOKUP($H85,Sheet3!$A$1:'Sheet3'!$K$222,MATCH("White",Sheet3!$A$1:$K$1,0),FALSE)&gt;0,VLOOKUP($H85,Sheet3!$A$1:'Sheet3'!$K$222,MATCH("White",Sheet3!$A$1:$K$1,0),FALSE),IF(VLOOKUP($H85,Sheet3!$A$1:'Sheet3'!$K$222,MATCH("Yellow",Sheet3!$A$1:$K$1,0),FALSE)&gt;0,VLOOKUP($H85,Sheet3!$A$1:'Sheet3'!$K$222,MATCH("Yellow",Sheet3!$A$1:$K$1,0),FALSE)*5,0))))),0)/VLOOKUP($H85,Sheet3!$A$1:'Sheet3'!$K$222,MATCH("Challenge",Sheet3!$A$1:'Sheet3'!$K$1,0),FALSE),IFERROR(IF(VLOOKUP($H85,Sheet3!$A$1:'Sheet3'!$K$222,MATCH("Blue",Sheet3!$A$1:$K$1,0),FALSE)&gt;0,VLOOKUP($H85,Sheet3!$A$1:'Sheet3'!$K$222,MATCH("Blue",Sheet3!$A$1:$K$1,0),FALSE)*3,IF(VLOOKUP($H85,Sheet3!$A$1:'Sheet3'!$K$222,MATCH("Purple",Sheet3!$A$1:$K$1,0),FALSE)&gt;0,VLOOKUP($H85,Sheet3!$A$1:'Sheet3'!$K$222,MATCH("Purple",Sheet3!$A$1:$K$1,0),FALSE)*4,IF(VLOOKUP($H85,Sheet3!$A$1:'Sheet3'!$K$222,MATCH("Green",Sheet3!$A$1:$K$1,0),FALSE)&gt;0,VLOOKUP($H85,Sheet3!$A$1:'Sheet3'!$K$222,MATCH("Green",Sheet3!$A$1:$K$1,0),FALSE)*2,IF(VLOOKUP($H85,Sheet3!$A$1:'Sheet3'!$K$222,MATCH("White",Sheet3!$A$1:$K$1,0),FALSE)&gt;0,VLOOKUP($H85,Sheet3!$A$1:'Sheet3'!$K$222,MATCH("White",Sheet3!$A$1:$K$1,0),FALSE),IF(VLOOKUP($H85,Sheet3!$A$1:'Sheet3'!$K$222,MATCH("Yellow",Sheet3!$A$1:$K$1,0),FALSE)&gt;0,VLOOKUP($H85,Sheet3!$A$1:'Sheet3'!$K$222,MATCH("Yellow",Sheet3!$A$1:$K$1,0),FALSE)*5,0))))),0)),0)+IFERROR(IF(VLOOKUP($I85,Sheet3!$A$1:'Sheet3'!$K$222,MATCH("Challenge",Sheet3!$A$1:'Sheet3'!$K$1,0),FALSE)&gt;=1,IFERROR(IF(VLOOKUP($I85,Sheet3!$A$1:'Sheet3'!$K$222,MATCH("Blue",Sheet3!$A$1:$K$1,0),FALSE)&gt;0,VLOOKUP($I85,Sheet3!$A$1:'Sheet3'!$K$222,MATCH("Blue",Sheet3!$A$1:$K$1,0),FALSE)*3,IF(VLOOKUP($I85,Sheet3!$A$1:'Sheet3'!$K$222,MATCH("Purple",Sheet3!$A$1:$K$1,0),FALSE)&gt;0,VLOOKUP($I85,Sheet3!$A$1:'Sheet3'!$K$222,MATCH("Purple",Sheet3!$A$1:$K$1,0),FALSE)*4,IF(VLOOKUP($I85,Sheet3!$A$1:'Sheet3'!$K$222,MATCH("Green",Sheet3!$A$1:$K$1,0),FALSE)&gt;0,VLOOKUP($I85,Sheet3!$A$1:'Sheet3'!$K$222,MATCH("Green",Sheet3!$A$1:$K$1,0),FALSE)*2,IF(VLOOKUP($I85,Sheet3!$A$1:'Sheet3'!$K$222,MATCH("White",Sheet3!$A$1:$K$1,0),FALSE)&gt;0,VLOOKUP($I85,Sheet3!$A$1:'Sheet3'!$K$222,MATCH("White",Sheet3!$A$1:$K$1,0),FALSE),IF(VLOOKUP($I85,Sheet3!$A$1:'Sheet3'!$K$222,MATCH("Yellow",Sheet3!$A$1:$K$1,0),FALSE)&gt;0,VLOOKUP($I85,Sheet3!$A$1:'Sheet3'!$K$222,MATCH("Yellow",Sheet3!$A$1:$K$1,0),FALSE)*5,0))))),0)/VLOOKUP($I85,Sheet3!$A$1:'Sheet3'!$K$222,MATCH("Challenge",Sheet3!$A$1:'Sheet3'!$K$1,0),FALSE),IFERROR(IF(VLOOKUP($I85,Sheet3!$A$1:'Sheet3'!$K$222,MATCH("Blue",Sheet3!$A$1:$K$1,0),FALSE)&gt;0,VLOOKUP($I85,Sheet3!$A$1:'Sheet3'!$K$222,MATCH("Blue",Sheet3!$A$1:$K$1,0),FALSE)*3,IF(VLOOKUP($I85,Sheet3!$A$1:'Sheet3'!$K$222,MATCH("Purple",Sheet3!$A$1:$K$1,0),FALSE)&gt;0,VLOOKUP($I85,Sheet3!$A$1:'Sheet3'!$K$222,MATCH("Purple",Sheet3!$A$1:$K$1,0),FALSE)*4,IF(VLOOKUP($I85,Sheet3!$A$1:'Sheet3'!$K$222,MATCH("Green",Sheet3!$A$1:$K$1,0),FALSE)&gt;0,VLOOKUP($I85,Sheet3!$A$1:'Sheet3'!$K$222,MATCH("Green",Sheet3!$A$1:$K$1,0),FALSE)*2,IF(VLOOKUP($I85,Sheet3!$A$1:'Sheet3'!$K$222,MATCH("White",Sheet3!$A$1:$K$1,0),FALSE)&gt;0,VLOOKUP($I85,Sheet3!$A$1:'Sheet3'!$K$222,MATCH("White",Sheet3!$A$1:$K$1,0),FALSE),IF(VLOOKUP($I85,Sheet3!$A$1:'Sheet3'!$K$222,MATCH("Yellow",Sheet3!$A$1:$K$1,0),FALSE)&gt;0,VLOOKUP($I85,Sheet3!$A$1:'Sheet3'!$K$222,MATCH("Yellow",Sheet3!$A$1:$K$1,0),FALSE)*5,0))))),0)),0)</f>
        <v>0</v>
      </c>
      <c r="AE85">
        <f>IFERROR(IF(VLOOKUP($J85,Sheet3!$A$1:'Sheet3'!$K$222,MATCH("Challenge",Sheet3!$A$1:'Sheet3'!$K$1,0),FALSE)&gt;=1,IFERROR(IF(VLOOKUP($J85,Sheet3!$A$1:'Sheet3'!$K$222,MATCH("Blue",Sheet3!$A$1:$K$1,0),FALSE)&gt;0,VLOOKUP($J85,Sheet3!$A$1:'Sheet3'!$K$222,MATCH("Blue",Sheet3!$A$1:$K$1,0),FALSE)*3,IF(VLOOKUP($J85,Sheet3!$A$1:'Sheet3'!$K$222,MATCH("Purple",Sheet3!$A$1:$K$1,0),FALSE)&gt;0,VLOOKUP($J85,Sheet3!$A$1:'Sheet3'!$K$222,MATCH("Purple",Sheet3!$A$1:$K$1,0),FALSE)*4,IF(VLOOKUP($J85,Sheet3!$A$1:'Sheet3'!$K$222,MATCH("Green",Sheet3!$A$1:$K$1,0),FALSE)&gt;0,VLOOKUP($J85,Sheet3!$A$1:'Sheet3'!$K$222,MATCH("Green",Sheet3!$A$1:$K$1,0),FALSE)*2,IF(VLOOKUP($J85,Sheet3!$A$1:'Sheet3'!$K$222,MATCH("White",Sheet3!$A$1:$K$1,0),FALSE)&gt;0,VLOOKUP($J85,Sheet3!$A$1:'Sheet3'!$K$222,MATCH("White",Sheet3!$A$1:$K$1,0),FALSE),IF(VLOOKUP($J85,Sheet3!$A$1:'Sheet3'!$K$222,MATCH("Yellow",Sheet3!$A$1:$K$1,0),FALSE)&gt;0,VLOOKUP($J85,Sheet3!$A$1:'Sheet3'!$K$222,MATCH("Yellow",Sheet3!$A$1:$K$1,0),FALSE)*5,0))))),0)/VLOOKUP($J85,Sheet3!$A$1:'Sheet3'!$K$222,MATCH("Challenge",Sheet3!$A$1:'Sheet3'!$K$1,0),FALSE),IFERROR(IF(VLOOKUP($J85,Sheet3!$A$1:'Sheet3'!$K$222,MATCH("Blue",Sheet3!$A$1:$K$1,0),FALSE)&gt;0,VLOOKUP($J85,Sheet3!$A$1:'Sheet3'!$K$222,MATCH("Blue",Sheet3!$A$1:$K$1,0),FALSE)*3,IF(VLOOKUP($J85,Sheet3!$A$1:'Sheet3'!$K$222,MATCH("Purple",Sheet3!$A$1:$K$1,0),FALSE)&gt;0,VLOOKUP($J85,Sheet3!$A$1:'Sheet3'!$K$222,MATCH("Purple",Sheet3!$A$1:$K$1,0),FALSE)*4,IF(VLOOKUP($J85,Sheet3!$A$1:'Sheet3'!$K$222,MATCH("Green",Sheet3!$A$1:$K$1,0),FALSE)&gt;0,VLOOKUP($J85,Sheet3!$A$1:'Sheet3'!$K$222,MATCH("Green",Sheet3!$A$1:$K$1,0),FALSE)*2,IF(VLOOKUP($J85,Sheet3!$A$1:'Sheet3'!$K$222,MATCH("White",Sheet3!$A$1:$K$1,0),FALSE)&gt;0,VLOOKUP($J85,Sheet3!$A$1:'Sheet3'!$K$222,MATCH("White",Sheet3!$A$1:$K$1,0),FALSE),IF(VLOOKUP($J85,Sheet3!$A$1:'Sheet3'!$K$222,MATCH("Yellow",Sheet3!$A$1:$K$1,0),FALSE)&gt;0,VLOOKUP($J85,Sheet3!$A$1:'Sheet3'!$K$222,MATCH("Yellow",Sheet3!$A$1:$K$1,0),FALSE)*5,0))))),0)),0)+IFERROR(IF(VLOOKUP($K85,Sheet3!$A$1:'Sheet3'!$K$222,MATCH("Challenge",Sheet3!$A$1:'Sheet3'!$K$1,0),FALSE)&gt;=1,IFERROR(IF(VLOOKUP($K85,Sheet3!$A$1:'Sheet3'!$K$222,MATCH("Blue",Sheet3!$A$1:$K$1,0),FALSE)&gt;0,VLOOKUP($K85,Sheet3!$A$1:'Sheet3'!$K$222,MATCH("Blue",Sheet3!$A$1:$K$1,0),FALSE)*3,IF(VLOOKUP($K85,Sheet3!$A$1:'Sheet3'!$K$222,MATCH("Purple",Sheet3!$A$1:$K$1,0),FALSE)&gt;0,VLOOKUP($K85,Sheet3!$A$1:'Sheet3'!$K$222,MATCH("Purple",Sheet3!$A$1:$K$1,0),FALSE)*4,IF(VLOOKUP($K85,Sheet3!$A$1:'Sheet3'!$K$222,MATCH("Green",Sheet3!$A$1:$K$1,0),FALSE)&gt;0,VLOOKUP($K85,Sheet3!$A$1:'Sheet3'!$K$222,MATCH("Green",Sheet3!$A$1:$K$1,0),FALSE)*2,IF(VLOOKUP($K85,Sheet3!$A$1:'Sheet3'!$K$222,MATCH("White",Sheet3!$A$1:$K$1,0),FALSE)&gt;0,VLOOKUP($K85,Sheet3!$A$1:'Sheet3'!$K$222,MATCH("White",Sheet3!$A$1:$K$1,0),FALSE),IF(VLOOKUP($K85,Sheet3!$A$1:'Sheet3'!$K$222,MATCH("Yellow",Sheet3!$A$1:$K$1,0),FALSE)&gt;0,VLOOKUP($K85,Sheet3!$A$1:'Sheet3'!$K$222,MATCH("Yellow",Sheet3!$A$1:$K$1,0),FALSE)*5,0))))),0)/VLOOKUP($K85,Sheet3!$A$1:'Sheet3'!$K$222,MATCH("Challenge",Sheet3!$A$1:'Sheet3'!$K$1,0),FALSE),IFERROR(IF(VLOOKUP($K85,Sheet3!$A$1:'Sheet3'!$K$222,MATCH("Blue",Sheet3!$A$1:$K$1,0),FALSE)&gt;0,VLOOKUP($K85,Sheet3!$A$1:'Sheet3'!$K$222,MATCH("Blue",Sheet3!$A$1:$K$1,0),FALSE)*3,IF(VLOOKUP($K85,Sheet3!$A$1:'Sheet3'!$K$222,MATCH("Purple",Sheet3!$A$1:$K$1,0),FALSE)&gt;0,VLOOKUP($K85,Sheet3!$A$1:'Sheet3'!$K$222,MATCH("Purple",Sheet3!$A$1:$K$1,0),FALSE)*4,IF(VLOOKUP($K85,Sheet3!$A$1:'Sheet3'!$K$222,MATCH("Green",Sheet3!$A$1:$K$1,0),FALSE)&gt;0,VLOOKUP($K85,Sheet3!$A$1:'Sheet3'!$K$222,MATCH("Green",Sheet3!$A$1:$K$1,0),FALSE)*2,IF(VLOOKUP($K85,Sheet3!$A$1:'Sheet3'!$K$222,MATCH("White",Sheet3!$A$1:$K$1,0),FALSE)&gt;0,VLOOKUP($K85,Sheet3!$A$1:'Sheet3'!$K$222,MATCH("White",Sheet3!$A$1:$K$1,0),FALSE),IF(VLOOKUP($K85,Sheet3!$A$1:'Sheet3'!$K$222,MATCH("Yellow",Sheet3!$A$1:$K$1,0),FALSE)&gt;0,VLOOKUP($K85,Sheet3!$A$1:'Sheet3'!$K$222,MATCH("Yellow",Sheet3!$A$1:$K$1,0),FALSE)*5,0))))),0)),0)</f>
        <v>0</v>
      </c>
      <c r="AF85">
        <f>IFERROR(IF(VLOOKUP($L85,Sheet3!$A$1:'Sheet3'!$K$222,MATCH("Challenge",Sheet3!$A$1:'Sheet3'!$K$1,0),FALSE)&gt;=1,IFERROR(IF(VLOOKUP($L85,Sheet3!$A$1:'Sheet3'!$K$222,MATCH("Blue",Sheet3!$A$1:$K$1,0),FALSE)&gt;0,VLOOKUP($L85,Sheet3!$A$1:'Sheet3'!$K$222,MATCH("Blue",Sheet3!$A$1:$K$1,0),FALSE)*3,IF(VLOOKUP($L85,Sheet3!$A$1:'Sheet3'!$K$222,MATCH("Purple",Sheet3!$A$1:$K$1,0),FALSE)&gt;0,VLOOKUP($L85,Sheet3!$A$1:'Sheet3'!$K$222,MATCH("Purple",Sheet3!$A$1:$K$1,0),FALSE)*4,IF(VLOOKUP($L85,Sheet3!$A$1:'Sheet3'!$K$222,MATCH("Green",Sheet3!$A$1:$K$1,0),FALSE)&gt;0,VLOOKUP($L85,Sheet3!$A$1:'Sheet3'!$K$222,MATCH("Green",Sheet3!$A$1:$K$1,0),FALSE)*2,IF(VLOOKUP($L85,Sheet3!$A$1:'Sheet3'!$K$222,MATCH("White",Sheet3!$A$1:$K$1,0),FALSE)&gt;0,VLOOKUP($L85,Sheet3!$A$1:'Sheet3'!$K$222,MATCH("White",Sheet3!$A$1:$K$1,0),FALSE),IF(VLOOKUP($L85,Sheet3!$A$1:'Sheet3'!$K$222,MATCH("Yellow",Sheet3!$A$1:$K$1,0),FALSE)&gt;0,VLOOKUP($L85,Sheet3!$A$1:'Sheet3'!$K$222,MATCH("Yellow",Sheet3!$A$1:$K$1,0),FALSE)*5,0))))),0)/VLOOKUP($L85,Sheet3!$A$1:'Sheet3'!$K$222,MATCH("Challenge",Sheet3!$A$1:'Sheet3'!$K$1,0),FALSE),IFERROR(IF(VLOOKUP($L85,Sheet3!$A$1:'Sheet3'!$K$222,MATCH("Blue",Sheet3!$A$1:$K$1,0),FALSE)&gt;0,VLOOKUP($L85,Sheet3!$A$1:'Sheet3'!$K$222,MATCH("Blue",Sheet3!$A$1:$K$1,0),FALSE)*3,IF(VLOOKUP($L85,Sheet3!$A$1:'Sheet3'!$K$222,MATCH("Purple",Sheet3!$A$1:$K$1,0),FALSE)&gt;0,VLOOKUP($L85,Sheet3!$A$1:'Sheet3'!$K$222,MATCH("Purple",Sheet3!$A$1:$K$1,0),FALSE)*4,IF(VLOOKUP($L85,Sheet3!$A$1:'Sheet3'!$K$222,MATCH("Green",Sheet3!$A$1:$K$1,0),FALSE)&gt;0,VLOOKUP($L85,Sheet3!$A$1:'Sheet3'!$K$222,MATCH("Green",Sheet3!$A$1:$K$1,0),FALSE)*2,IF(VLOOKUP($L85,Sheet3!$A$1:'Sheet3'!$K$222,MATCH("White",Sheet3!$A$1:$K$1,0),FALSE)&gt;0,VLOOKUP($L85,Sheet3!$A$1:'Sheet3'!$K$222,MATCH("White",Sheet3!$A$1:$K$1,0),FALSE),IF(VLOOKUP($L85,Sheet3!$A$1:'Sheet3'!$K$222,MATCH("Yellow",Sheet3!$A$1:$K$1,0),FALSE)&gt;0,VLOOKUP($L85,Sheet3!$A$1:'Sheet3'!$K$222,MATCH("Yellow",Sheet3!$A$1:$K$1,0),FALSE)*5,0))))),0)),0)+IFERROR(IF(VLOOKUP($M85,Sheet3!$A$1:'Sheet3'!$K$222,MATCH("Challenge",Sheet3!$A$1:'Sheet3'!$K$1,0),FALSE)&gt;=1,IFERROR(IF(VLOOKUP($M85,Sheet3!$A$1:'Sheet3'!$K$222,MATCH("Blue",Sheet3!$A$1:$K$1,0),FALSE)&gt;0,VLOOKUP($M85,Sheet3!$A$1:'Sheet3'!$K$222,MATCH("Blue",Sheet3!$A$1:$K$1,0),FALSE)*3,IF(VLOOKUP($M85,Sheet3!$A$1:'Sheet3'!$K$222,MATCH("Purple",Sheet3!$A$1:$K$1,0),FALSE)&gt;0,VLOOKUP($M85,Sheet3!$A$1:'Sheet3'!$K$222,MATCH("Purple",Sheet3!$A$1:$K$1,0),FALSE)*4,IF(VLOOKUP($M85,Sheet3!$A$1:'Sheet3'!$K$222,MATCH("Green",Sheet3!$A$1:$K$1,0),FALSE)&gt;0,VLOOKUP($M85,Sheet3!$A$1:'Sheet3'!$K$222,MATCH("Green",Sheet3!$A$1:$K$1,0),FALSE)*2,IF(VLOOKUP($M85,Sheet3!$A$1:'Sheet3'!$K$222,MATCH("White",Sheet3!$A$1:$K$1,0),FALSE)&gt;0,VLOOKUP($M85,Sheet3!$A$1:'Sheet3'!$K$222,MATCH("White",Sheet3!$A$1:$K$1,0),FALSE),IF(VLOOKUP($M85,Sheet3!$A$1:'Sheet3'!$K$222,MATCH("Yellow",Sheet3!$A$1:$K$1,0),FALSE)&gt;0,VLOOKUP($M85,Sheet3!$A$1:'Sheet3'!$K$222,MATCH("Yellow",Sheet3!$A$1:$K$1,0),FALSE)*5,0))))),0)/VLOOKUP($M85,Sheet3!$A$1:'Sheet3'!$K$222,MATCH("Challenge",Sheet3!$A$1:'Sheet3'!$K$1,0),FALSE),IFERROR(IF(VLOOKUP($M85,Sheet3!$A$1:'Sheet3'!$K$222,MATCH("Blue",Sheet3!$A$1:$K$1,0),FALSE)&gt;0,VLOOKUP($M85,Sheet3!$A$1:'Sheet3'!$K$222,MATCH("Blue",Sheet3!$A$1:$K$1,0),FALSE)*3,IF(VLOOKUP($M85,Sheet3!$A$1:'Sheet3'!$K$222,MATCH("Purple",Sheet3!$A$1:$K$1,0),FALSE)&gt;0,VLOOKUP($M85,Sheet3!$A$1:'Sheet3'!$K$222,MATCH("Purple",Sheet3!$A$1:$K$1,0),FALSE)*4,IF(VLOOKUP($M85,Sheet3!$A$1:'Sheet3'!$K$222,MATCH("Green",Sheet3!$A$1:$K$1,0),FALSE)&gt;0,VLOOKUP($M85,Sheet3!$A$1:'Sheet3'!$K$222,MATCH("Green",Sheet3!$A$1:$K$1,0),FALSE)*2,IF(VLOOKUP($M85,Sheet3!$A$1:'Sheet3'!$K$222,MATCH("White",Sheet3!$A$1:$K$1,0),FALSE)&gt;0,VLOOKUP($M85,Sheet3!$A$1:'Sheet3'!$K$222,MATCH("White",Sheet3!$A$1:$K$1,0),FALSE),IF(VLOOKUP($M85,Sheet3!$A$1:'Sheet3'!$K$222,MATCH("Yellow",Sheet3!$A$1:$K$1,0),FALSE)&gt;0,VLOOKUP($M85,Sheet3!$A$1:'Sheet3'!$K$222,MATCH("Yellow",Sheet3!$A$1:$K$1,0),FALSE)*5,0))))),0)),0)</f>
        <v>0</v>
      </c>
      <c r="AG85">
        <f>IFERROR(IF(VLOOKUP($N85,Sheet3!$A$1:'Sheet3'!$K$222,MATCH("Challenge",Sheet3!$A$1:'Sheet3'!$K$1,0),FALSE)&gt;=1,IFERROR(IF(VLOOKUP($N85,Sheet3!$A$1:'Sheet3'!$K$222,MATCH("Blue",Sheet3!$A$1:$K$1,0),FALSE)&gt;0,VLOOKUP($N85,Sheet3!$A$1:'Sheet3'!$K$222,MATCH("Blue",Sheet3!$A$1:$K$1,0),FALSE)*3,IF(VLOOKUP($N85,Sheet3!$A$1:'Sheet3'!$K$222,MATCH("Purple",Sheet3!$A$1:$K$1,0),FALSE)&gt;0,VLOOKUP($N85,Sheet3!$A$1:'Sheet3'!$K$222,MATCH("Purple",Sheet3!$A$1:$K$1,0),FALSE)*4,IF(VLOOKUP($N85,Sheet3!$A$1:'Sheet3'!$K$222,MATCH("Green",Sheet3!$A$1:$K$1,0),FALSE)&gt;0,VLOOKUP($N85,Sheet3!$A$1:'Sheet3'!$K$222,MATCH("Green",Sheet3!$A$1:$K$1,0),FALSE)*2,IF(VLOOKUP($N85,Sheet3!$A$1:'Sheet3'!$K$222,MATCH("White",Sheet3!$A$1:$K$1,0),FALSE)&gt;0,VLOOKUP($N85,Sheet3!$A$1:'Sheet3'!$K$222,MATCH("White",Sheet3!$A$1:$K$1,0),FALSE),IF(VLOOKUP($N85,Sheet3!$A$1:'Sheet3'!$K$222,MATCH("Yellow",Sheet3!$A$1:$K$1,0),FALSE)&gt;0,VLOOKUP($N85,Sheet3!$A$1:'Sheet3'!$K$222,MATCH("Yellow",Sheet3!$A$1:$K$1,0),FALSE)*5,0))))),0)/VLOOKUP($N85,Sheet3!$A$1:'Sheet3'!$K$222,MATCH("Challenge",Sheet3!$A$1:'Sheet3'!$K$1,0),FALSE),IFERROR(IF(VLOOKUP($N85,Sheet3!$A$1:'Sheet3'!$K$222,MATCH("Blue",Sheet3!$A$1:$K$1,0),FALSE)&gt;0,VLOOKUP($N85,Sheet3!$A$1:'Sheet3'!$K$222,MATCH("Blue",Sheet3!$A$1:$K$1,0),FALSE)*3,IF(VLOOKUP($N85,Sheet3!$A$1:'Sheet3'!$K$222,MATCH("Purple",Sheet3!$A$1:$K$1,0),FALSE)&gt;0,VLOOKUP($N85,Sheet3!$A$1:'Sheet3'!$K$222,MATCH("Purple",Sheet3!$A$1:$K$1,0),FALSE)*4,IF(VLOOKUP($N85,Sheet3!$A$1:'Sheet3'!$K$222,MATCH("Green",Sheet3!$A$1:$K$1,0),FALSE)&gt;0,VLOOKUP($N85,Sheet3!$A$1:'Sheet3'!$K$222,MATCH("Green",Sheet3!$A$1:$K$1,0),FALSE)*2,IF(VLOOKUP($N85,Sheet3!$A$1:'Sheet3'!$K$222,MATCH("White",Sheet3!$A$1:$K$1,0),FALSE)&gt;0,VLOOKUP($N85,Sheet3!$A$1:'Sheet3'!$K$222,MATCH("White",Sheet3!$A$1:$K$1,0),FALSE),IF(VLOOKUP($N85,Sheet3!$A$1:'Sheet3'!$K$222,MATCH("Yellow",Sheet3!$A$1:$K$1,0),FALSE)&gt;0,VLOOKUP($N85,Sheet3!$A$1:'Sheet3'!$K$222,MATCH("Yellow",Sheet3!$A$1:$K$1,0),FALSE)*5,0))))),0)),0)+IFERROR(IF(VLOOKUP($O85,Sheet3!$A$1:'Sheet3'!$K$222,MATCH("Challenge",Sheet3!$A$1:'Sheet3'!$K$1,0),FALSE)&gt;=1,IFERROR(IF(VLOOKUP($O85,Sheet3!$A$1:'Sheet3'!$K$222,MATCH("Blue",Sheet3!$A$1:$K$1,0),FALSE)&gt;0,VLOOKUP($O85,Sheet3!$A$1:'Sheet3'!$K$222,MATCH("Blue",Sheet3!$A$1:$K$1,0),FALSE)*3,IF(VLOOKUP($O85,Sheet3!$A$1:'Sheet3'!$K$222,MATCH("Purple",Sheet3!$A$1:$K$1,0),FALSE)&gt;0,VLOOKUP($O85,Sheet3!$A$1:'Sheet3'!$K$222,MATCH("Purple",Sheet3!$A$1:$K$1,0),FALSE)*4,IF(VLOOKUP($O85,Sheet3!$A$1:'Sheet3'!$K$222,MATCH("Green",Sheet3!$A$1:$K$1,0),FALSE)&gt;0,VLOOKUP($O85,Sheet3!$A$1:'Sheet3'!$K$222,MATCH("Green",Sheet3!$A$1:$K$1,0),FALSE)*2,IF(VLOOKUP($O85,Sheet3!$A$1:'Sheet3'!$K$222,MATCH("White",Sheet3!$A$1:$K$1,0),FALSE)&gt;0,VLOOKUP($O85,Sheet3!$A$1:'Sheet3'!$K$222,MATCH("White",Sheet3!$A$1:$K$1,0),FALSE),IF(VLOOKUP($O85,Sheet3!$A$1:'Sheet3'!$K$222,MATCH("Yellow",Sheet3!$A$1:$K$1,0),FALSE)&gt;0,VLOOKUP($O85,Sheet3!$A$1:'Sheet3'!$K$222,MATCH("Yellow",Sheet3!$A$1:$K$1,0),FALSE)*5,0))))),0)/VLOOKUP($O85,Sheet3!$A$1:'Sheet3'!$K$222,MATCH("Challenge",Sheet3!$A$1:'Sheet3'!$K$1,0),FALSE),IFERROR(IF(VLOOKUP($O85,Sheet3!$A$1:'Sheet3'!$K$222,MATCH("Blue",Sheet3!$A$1:$K$1,0),FALSE)&gt;0,VLOOKUP($O85,Sheet3!$A$1:'Sheet3'!$K$222,MATCH("Blue",Sheet3!$A$1:$K$1,0),FALSE)*3,IF(VLOOKUP($O85,Sheet3!$A$1:'Sheet3'!$K$222,MATCH("Purple",Sheet3!$A$1:$K$1,0),FALSE)&gt;0,VLOOKUP($O85,Sheet3!$A$1:'Sheet3'!$K$222,MATCH("Purple",Sheet3!$A$1:$K$1,0),FALSE)*4,IF(VLOOKUP($O85,Sheet3!$A$1:'Sheet3'!$K$222,MATCH("Green",Sheet3!$A$1:$K$1,0),FALSE)&gt;0,VLOOKUP($O85,Sheet3!$A$1:'Sheet3'!$K$222,MATCH("Green",Sheet3!$A$1:$K$1,0),FALSE)*2,IF(VLOOKUP($O85,Sheet3!$A$1:'Sheet3'!$K$222,MATCH("White",Sheet3!$A$1:$K$1,0),FALSE)&gt;0,VLOOKUP($O85,Sheet3!$A$1:'Sheet3'!$K$222,MATCH("White",Sheet3!$A$1:$K$1,0),FALSE),IF(VLOOKUP($O85,Sheet3!$A$1:'Sheet3'!$K$222,MATCH("Yellow",Sheet3!$A$1:$K$1,0),FALSE)&gt;0,VLOOKUP($O85,Sheet3!$A$1:'Sheet3'!$K$222,MATCH("Yellow",Sheet3!$A$1:$K$1,0),FALSE)*5,0))))),0)),0)</f>
        <v>0</v>
      </c>
      <c r="AH85">
        <f>VLOOKUP($D85,Sheet3!$A$1:'Sheet3'!$K$222,4,FALSE)</f>
        <v>0</v>
      </c>
      <c r="AI85">
        <f>VLOOKUP($D85,Sheet3!$A$1:'Sheet3'!$K$222,5,FALSE)</f>
        <v>0</v>
      </c>
    </row>
    <row r="86" spans="1:35" x14ac:dyDescent="0.25">
      <c r="A86" t="s">
        <v>112</v>
      </c>
      <c r="B86">
        <f>INDEX('Ingredients(Full)'!$A$1:$AA$180,MATCH(Score!$A86,'Ingredients(Full)'!$A$1:$A$180,0),MATCH(Score!B$1,'Ingredients(Full)'!$A$1:$AA$1,0))</f>
        <v>3</v>
      </c>
      <c r="C86">
        <f t="shared" si="2"/>
        <v>3</v>
      </c>
      <c r="D86" t="str">
        <f>IF(D$1&lt;=$B86,INDEX('Ingredients(Full)'!$A$1:$AA$180,MATCH(Score!$A86,'Ingredients(Full)'!$A$1:$A$180,0),MATCH(Score!D$1,'Ingredients(Full)'!$A$1:$AA$1,0)),"")</f>
        <v>Mk 1 Merr-Sonn Shield Generator</v>
      </c>
      <c r="E86" t="str">
        <f>IF(E$1&lt;=$B86,INDEX('Ingredients(Full)'!$A$1:$AA$140,MATCH(Score!$A86,'Ingredients(Full)'!$A$1:$A$140,0),MATCH(Score!E$1,'Ingredients(Full)'!$A$1:$AA$1,0)),"")</f>
        <v>Mk 1 A/KT Stun Gun</v>
      </c>
      <c r="F86" t="str">
        <f>IF(F$1&lt;=$B86,INDEX('Ingredients(Full)'!$A$1:$AA$140,MATCH(Score!$A86,'Ingredients(Full)'!$A$1:$A$140,0),MATCH(Score!F$1,'Ingredients(Full)'!$A$1:$AA$1,0)),"")</f>
        <v>Mk 1 CEC Fusion Furnace</v>
      </c>
      <c r="G86" t="str">
        <f>IF(G$1&lt;=$B86,INDEX('Ingredients(Full)'!$A$1:$AA$140,MATCH(Score!$A86,'Ingredients(Full)'!$A$1:$A$140,0),MATCH(Score!G$1,'Ingredients(Full)'!$A$1:$AA$1,0)),"")</f>
        <v/>
      </c>
      <c r="H86" t="str">
        <f>IF(H$1&lt;=$B86,INDEX('Ingredients(Full)'!$A$1:$AA$140,MATCH(Score!$A86,'Ingredients(Full)'!$A$1:$A$140,0),MATCH(Score!H$1,'Ingredients(Full)'!$A$1:$AA$1,0)),"")</f>
        <v/>
      </c>
      <c r="I86" t="str">
        <f>IF(I$1&lt;=$B86,INDEX('Ingredients(Full)'!$A$1:$AA$140,MATCH(Score!$A86,'Ingredients(Full)'!$A$1:$A$140,0),MATCH(Score!I$1,'Ingredients(Full)'!$A$1:$AA$1,0)),"")</f>
        <v/>
      </c>
      <c r="J86" t="str">
        <f>IF(J$1&lt;=$B86,INDEX('Ingredients(Full)'!$A$1:$AA$140,MATCH(Score!$A86,'Ingredients(Full)'!$A$1:$A$140,0),MATCH(Score!J$1,'Ingredients(Full)'!$A$1:$AA$1,0)),"")</f>
        <v/>
      </c>
      <c r="K86" t="str">
        <f>IF(K$1&lt;=$B86,INDEX('Ingredients(Full)'!$A$1:$AA$140,MATCH(Score!$A86,'Ingredients(Full)'!$A$1:$A$140,0),MATCH(Score!K$1,'Ingredients(Full)'!$A$1:$AA$1,0)),"")</f>
        <v/>
      </c>
      <c r="L86" t="str">
        <f>IF(L$1&lt;=$B86,INDEX('Ingredients(Full)'!$A$1:$AA$140,MATCH(Score!$A86,'Ingredients(Full)'!$A$1:$A$140,0),MATCH(Score!L$1,'Ingredients(Full)'!$A$1:$AA$1,0)),"")</f>
        <v/>
      </c>
      <c r="M86" t="str">
        <f>IF(M$1&lt;=$B86,INDEX('Ingredients(Full)'!$A$1:$AA$140,MATCH(Score!$A86,'Ingredients(Full)'!$A$1:$A$140,0),MATCH(Score!M$1,'Ingredients(Full)'!$A$1:$AA$1,0)),"")</f>
        <v/>
      </c>
      <c r="N86" t="str">
        <f>IF(N$1&lt;=$B86,INDEX('Ingredients(Full)'!$A$1:$AA$140,MATCH(Score!$A86,'Ingredients(Full)'!$A$1:$A$140,0),MATCH(Score!N$1,'Ingredients(Full)'!$A$1:$AA$1,0)),"")</f>
        <v/>
      </c>
      <c r="O86" t="str">
        <f>IF(O$1&lt;=$B86,INDEX('Ingredients(Full)'!$A$1:$AA$140,MATCH(Score!$A86,'Ingredients(Full)'!$A$1:$A$140,0),MATCH(Score!O$1,'Ingredients(Full)'!$A$1:$AA$1,0)),"")</f>
        <v/>
      </c>
      <c r="P86">
        <f>IF(VALUE(RIGHT(P$1,LEN(P$1)-1))&lt;=$B86,INDEX('Ingredients(Full)'!$A$1:$AA$140,MATCH(Score!$A86,'Ingredients(Full)'!$A$1:$A$140,0),MATCH(Score!P$1,'Ingredients(Full)'!$A$1:$AA$1,0)),"")</f>
        <v>1</v>
      </c>
      <c r="Q86">
        <f>IF(VALUE(RIGHT(Q$1,LEN(Q$1)-1))&lt;=$B86,INDEX('Ingredients(Full)'!$A$1:$AA$140,MATCH(Score!$A86,'Ingredients(Full)'!$A$1:$A$140,0),MATCH(Score!Q$1,'Ingredients(Full)'!$A$1:$AA$1,0)),"")</f>
        <v>1</v>
      </c>
      <c r="R86">
        <f>IF(VALUE(RIGHT(R$1,LEN(R$1)-1))&lt;=$B86,INDEX('Ingredients(Full)'!$A$1:$AA$140,MATCH(Score!$A86,'Ingredients(Full)'!$A$1:$A$140,0),MATCH(Score!R$1,'Ingredients(Full)'!$A$1:$AA$1,0)),"")</f>
        <v>1</v>
      </c>
      <c r="S86" t="str">
        <f>IF(VALUE(RIGHT(S$1,LEN(S$1)-1))&lt;=$B86,INDEX('Ingredients(Full)'!$A$1:$AA$140,MATCH(Score!$A86,'Ingredients(Full)'!$A$1:$A$140,0),MATCH(Score!S$1,'Ingredients(Full)'!$A$1:$AA$1,0)),"")</f>
        <v/>
      </c>
      <c r="T86" t="str">
        <f>IF(VALUE(RIGHT(T$1,LEN(T$1)-1))&lt;=$B86,INDEX('Ingredients(Full)'!$A$1:$AA$140,MATCH(Score!$A86,'Ingredients(Full)'!$A$1:$A$140,0),MATCH(Score!T$1,'Ingredients(Full)'!$A$1:$AA$1,0)),"")</f>
        <v/>
      </c>
      <c r="U86" t="str">
        <f>IF(VALUE(RIGHT(U$1,LEN(U$1)-1))&lt;=$B86,INDEX('Ingredients(Full)'!$A$1:$AA$140,MATCH(Score!$A86,'Ingredients(Full)'!$A$1:$A$140,0),MATCH(Score!U$1,'Ingredients(Full)'!$A$1:$AA$1,0)),"")</f>
        <v/>
      </c>
      <c r="V86" t="str">
        <f>IF(VALUE(RIGHT(V$1,LEN(V$1)-1))&lt;=$B86,INDEX('Ingredients(Full)'!$A$1:$AA$140,MATCH(Score!$A86,'Ingredients(Full)'!$A$1:$A$140,0),MATCH(Score!V$1,'Ingredients(Full)'!$A$1:$AA$1,0)),"")</f>
        <v/>
      </c>
      <c r="W86" t="str">
        <f>IF(VALUE(RIGHT(W$1,LEN(W$1)-1))&lt;=$B86,INDEX('Ingredients(Full)'!$A$1:$AA$140,MATCH(Score!$A86,'Ingredients(Full)'!$A$1:$A$140,0),MATCH(Score!W$1,'Ingredients(Full)'!$A$1:$AA$1,0)),"")</f>
        <v/>
      </c>
      <c r="X86" t="str">
        <f>IF(VALUE(RIGHT(X$1,LEN(X$1)-1))&lt;=$B86,INDEX('Ingredients(Full)'!$A$1:$AA$140,MATCH(Score!$A86,'Ingredients(Full)'!$A$1:$A$140,0),MATCH(Score!X$1,'Ingredients(Full)'!$A$1:$AA$1,0)),"")</f>
        <v/>
      </c>
      <c r="Y86" t="str">
        <f>IF(VALUE(RIGHT(Y$1,LEN(Y$1)-1))&lt;=$B86,INDEX('Ingredients(Full)'!$A$1:$AA$140,MATCH(Score!$A86,'Ingredients(Full)'!$A$1:$A$140,0),MATCH(Score!Y$1,'Ingredients(Full)'!$A$1:$AA$1,0)),"")</f>
        <v/>
      </c>
      <c r="Z86" t="str">
        <f>IF(VALUE(RIGHT(Z$1,LEN(Z$1)-1))&lt;=$B86,INDEX('Ingredients(Full)'!$A$1:$AA$140,MATCH(Score!$A86,'Ingredients(Full)'!$A$1:$A$140,0),MATCH(Score!Z$1,'Ingredients(Full)'!$A$1:$AA$1,0)),"")</f>
        <v/>
      </c>
      <c r="AA86" t="str">
        <f>IF(VALUE(RIGHT(AA$1,LEN(AA$1)-1))&lt;=$B86,INDEX('Ingredients(Full)'!$A$1:$AA$140,MATCH(Score!$A86,'Ingredients(Full)'!$A$1:$A$140,0),MATCH(Score!AA$1,'Ingredients(Full)'!$A$1:$AA$1,0)),"")</f>
        <v/>
      </c>
      <c r="AB86">
        <f>IFERROR(IF(VLOOKUP($D86,Sheet3!$A$1:'Sheet3'!$K$222,MATCH("Challenge",Sheet3!$A$1:'Sheet3'!$K$1,0),FALSE)&gt;=1,IFERROR(IF(VLOOKUP($D86,Sheet3!$A$1:'Sheet3'!$K$222,MATCH("Blue",Sheet3!$A$1:$K$1,0),FALSE)&gt;0,VLOOKUP($D86,Sheet3!$A$1:'Sheet3'!$K$222,MATCH("Blue",Sheet3!$A$1:$K$1,0),FALSE)*3,IF(VLOOKUP($D86,Sheet3!$A$1:'Sheet3'!$K$222,MATCH("Purple",Sheet3!$A$1:$K$1,0),FALSE)&gt;0,VLOOKUP($D86,Sheet3!$A$1:'Sheet3'!$K$222,MATCH("Purple",Sheet3!$A$1:$K$1,0),FALSE)*4,IF(VLOOKUP($D86,Sheet3!$A$1:'Sheet3'!$K$222,MATCH("Green",Sheet3!$A$1:$K$1,0),FALSE)&gt;0,VLOOKUP($D86,Sheet3!$A$1:'Sheet3'!$K$222,MATCH("Green",Sheet3!$A$1:$K$1,0),FALSE)*2,IF(VLOOKUP($D86,Sheet3!$A$1:'Sheet3'!$K$222,MATCH("White",Sheet3!$A$1:$K$1,0),FALSE)&gt;0,VLOOKUP($D86,Sheet3!$A$1:'Sheet3'!$K$222,MATCH("White",Sheet3!$A$1:$K$1,0),FALSE),IF(VLOOKUP($D86,Sheet3!$A$1:'Sheet3'!$K$222,MATCH("Yellow",Sheet3!$A$1:$K$1,0),FALSE)&gt;0,VLOOKUP($D86,Sheet3!$A$1:'Sheet3'!$K$222,MATCH("Yellow",Sheet3!$A$1:$K$1,0),FALSE)*2.5,0))))),0)/VLOOKUP($D86,Sheet3!$A$1:'Sheet3'!$K$222,MATCH("Challenge",Sheet3!$A$1:'Sheet3'!$K$1,0),FALSE),IFERROR(IF(VLOOKUP($D86,Sheet3!$A$1:'Sheet3'!$K$222,MATCH("Blue",Sheet3!$A$1:$K$1,0),FALSE)&gt;0,VLOOKUP($D86,Sheet3!$A$1:'Sheet3'!$K$222,MATCH("Blue",Sheet3!$A$1:$K$1,0),FALSE)*3,IF(VLOOKUP($D86,Sheet3!$A$1:'Sheet3'!$K$222,MATCH("Purple",Sheet3!$A$1:$K$1,0),FALSE)&gt;0,VLOOKUP($D86,Sheet3!$A$1:'Sheet3'!$K$222,MATCH("Purple",Sheet3!$A$1:$K$1,0),FALSE)*4,IF(VLOOKUP($D86,Sheet3!$A$1:'Sheet3'!$K$222,MATCH("Green",Sheet3!$A$1:$K$1,0),FALSE)&gt;0,VLOOKUP($D86,Sheet3!$A$1:'Sheet3'!$K$222,MATCH("Green",Sheet3!$A$1:$K$1,0),FALSE)*2,IF(VLOOKUP($D86,Sheet3!$A$1:'Sheet3'!$K$222,MATCH("White",Sheet3!$A$1:$K$1,0),FALSE)&gt;0,VLOOKUP($D86,Sheet3!$A$1:'Sheet3'!$K$222,MATCH("White",Sheet3!$A$1:$K$1,0),FALSE),IF(VLOOKUP($D86,Sheet3!$A$1:'Sheet3'!$K$222,MATCH("Yellow",Sheet3!$A$1:$K$1,0),FALSE)&gt;0,VLOOKUP($D86,Sheet3!$A$1:'Sheet3'!$K$222,MATCH("Yellow",Sheet3!$A$1:$K$1,0),FALSE)*2.5,0))))),0)),0)+IFERROR(IF(VLOOKUP($E86,Sheet3!$A$1:'Sheet3'!$K$222,MATCH("Challenge",Sheet3!$A$1:'Sheet3'!$K$1,0),FALSE)&gt;=1,IFERROR(IF(VLOOKUP($E86,Sheet3!$A$1:'Sheet3'!$K$222,MATCH("Blue",Sheet3!$A$1:$K$1,0),FALSE)&gt;0,VLOOKUP($E86,Sheet3!$A$1:'Sheet3'!$K$222,MATCH("Blue",Sheet3!$A$1:$K$1,0),FALSE)*3,IF(VLOOKUP($E86,Sheet3!$A$1:'Sheet3'!$K$222,MATCH("Purple",Sheet3!$A$1:$K$1,0),FALSE)&gt;0,VLOOKUP($E86,Sheet3!$A$1:'Sheet3'!$K$222,MATCH("Purple",Sheet3!$A$1:$K$1,0),FALSE)*4,IF(VLOOKUP($E86,Sheet3!$A$1:'Sheet3'!$K$222,MATCH("Green",Sheet3!$A$1:$K$1,0),FALSE)&gt;0,VLOOKUP($E86,Sheet3!$A$1:'Sheet3'!$K$222,MATCH("Green",Sheet3!$A$1:$K$1,0),FALSE)*2,IF(VLOOKUP($E86,Sheet3!$A$1:'Sheet3'!$K$222,MATCH("White",Sheet3!$A$1:$K$1,0),FALSE)&gt;0,VLOOKUP($E86,Sheet3!$A$1:'Sheet3'!$K$222,MATCH("White",Sheet3!$A$1:$K$1,0),FALSE),IF(VLOOKUP($E86,Sheet3!$A$1:'Sheet3'!$K$222,MATCH("Yellow",Sheet3!$A$1:$K$1,0),FALSE)&gt;0,VLOOKUP($E86,Sheet3!$A$1:'Sheet3'!$K$222,MATCH("Yellow",Sheet3!$A$1:$K$1,0),FALSE)*2.5,0))))),0)/VLOOKUP($E86,Sheet3!$A$1:'Sheet3'!$K$222,MATCH("Challenge",Sheet3!$A$1:'Sheet3'!$K$1,0),FALSE),IFERROR(IF(VLOOKUP($E86,Sheet3!$A$1:'Sheet3'!$K$222,MATCH("Blue",Sheet3!$A$1:$K$1,0),FALSE)&gt;0,VLOOKUP($E86,Sheet3!$A$1:'Sheet3'!$K$222,MATCH("Blue",Sheet3!$A$1:$K$1,0),FALSE)*3,IF(VLOOKUP($E86,Sheet3!$A$1:'Sheet3'!$K$222,MATCH("Purple",Sheet3!$A$1:$K$1,0),FALSE)&gt;0,VLOOKUP($E86,Sheet3!$A$1:'Sheet3'!$K$222,MATCH("Purple",Sheet3!$A$1:$K$1,0),FALSE)*4,IF(VLOOKUP($E86,Sheet3!$A$1:'Sheet3'!$K$222,MATCH("Green",Sheet3!$A$1:$K$1,0),FALSE)&gt;0,VLOOKUP($E86,Sheet3!$A$1:'Sheet3'!$K$222,MATCH("Green",Sheet3!$A$1:$K$1,0),FALSE)*2,IF(VLOOKUP($E86,Sheet3!$A$1:'Sheet3'!$K$222,MATCH("White",Sheet3!$A$1:$K$1,0),FALSE)&gt;0,VLOOKUP($E86,Sheet3!$A$1:'Sheet3'!$K$222,MATCH("White",Sheet3!$A$1:$K$1,0),FALSE),IF(VLOOKUP($E86,Sheet3!$A$1:'Sheet3'!$K$222,MATCH("Yellow",Sheet3!$A$1:$K$1,0),FALSE)&gt;0,VLOOKUP($E86,Sheet3!$A$1:'Sheet3'!$K$222,MATCH("Yellow",Sheet3!$A$1:$K$1,0),FALSE)*2.5,0))))),0)),0)</f>
        <v>2</v>
      </c>
      <c r="AC86">
        <f>IFERROR(IF(VLOOKUP($F86,Sheet3!$A$1:'Sheet3'!$K$222,MATCH("Challenge",Sheet3!$A$1:'Sheet3'!$K$1,0),FALSE)&gt;=1,IFERROR(IF(VLOOKUP($F86,Sheet3!$A$1:'Sheet3'!$K$222,MATCH("Blue",Sheet3!$A$1:$K$1,0),FALSE)&gt;0,VLOOKUP($F86,Sheet3!$A$1:'Sheet3'!$K$222,MATCH("Blue",Sheet3!$A$1:$K$1,0),FALSE)*3,IF(VLOOKUP($F86,Sheet3!$A$1:'Sheet3'!$K$222,MATCH("Purple",Sheet3!$A$1:$K$1,0),FALSE)&gt;0,VLOOKUP($F86,Sheet3!$A$1:'Sheet3'!$K$222,MATCH("Purple",Sheet3!$A$1:$K$1,0),FALSE)*4,IF(VLOOKUP($F86,Sheet3!$A$1:'Sheet3'!$K$222,MATCH("Green",Sheet3!$A$1:$K$1,0),FALSE)&gt;0,VLOOKUP($F86,Sheet3!$A$1:'Sheet3'!$K$222,MATCH("Green",Sheet3!$A$1:$K$1,0),FALSE)*2,IF(VLOOKUP($F86,Sheet3!$A$1:'Sheet3'!$K$222,MATCH("White",Sheet3!$A$1:$K$1,0),FALSE)&gt;0,VLOOKUP($F86,Sheet3!$A$1:'Sheet3'!$K$222,MATCH("White",Sheet3!$A$1:$K$1,0),FALSE),IF(VLOOKUP($F86,Sheet3!$A$1:'Sheet3'!$K$222,MATCH("Yellow",Sheet3!$A$1:$K$1,0),FALSE)&gt;0,VLOOKUP($F86,Sheet3!$A$1:'Sheet3'!$K$222,MATCH("Yellow",Sheet3!$A$1:$K$1,0),FALSE)*5,0))))),0)/VLOOKUP($F86,Sheet3!$A$1:'Sheet3'!$K$222,MATCH("Challenge",Sheet3!$A$1:'Sheet3'!$K$1,0),FALSE),IFERROR(IF(VLOOKUP($F86,Sheet3!$A$1:'Sheet3'!$K$222,MATCH("Blue",Sheet3!$A$1:$K$1,0),FALSE)&gt;0,VLOOKUP($F86,Sheet3!$A$1:'Sheet3'!$K$222,MATCH("Blue",Sheet3!$A$1:$K$1,0),FALSE)*3,IF(VLOOKUP($F86,Sheet3!$A$1:'Sheet3'!$K$222,MATCH("Purple",Sheet3!$A$1:$K$1,0),FALSE)&gt;0,VLOOKUP($F86,Sheet3!$A$1:'Sheet3'!$K$222,MATCH("Purple",Sheet3!$A$1:$K$1,0),FALSE)*4,IF(VLOOKUP($F86,Sheet3!$A$1:'Sheet3'!$K$222,MATCH("Green",Sheet3!$A$1:$K$1,0),FALSE)&gt;0,VLOOKUP($F86,Sheet3!$A$1:'Sheet3'!$K$222,MATCH("Green",Sheet3!$A$1:$K$1,0),FALSE)*2,IF(VLOOKUP($F86,Sheet3!$A$1:'Sheet3'!$K$222,MATCH("White",Sheet3!$A$1:$K$1,0),FALSE)&gt;0,VLOOKUP($F86,Sheet3!$A$1:'Sheet3'!$K$222,MATCH("White",Sheet3!$A$1:$K$1,0),FALSE),IF(VLOOKUP($F86,Sheet3!$A$1:'Sheet3'!$K$222,MATCH("Yellow",Sheet3!$A$1:$K$1,0),FALSE)&gt;0,VLOOKUP($F86,Sheet3!$A$1:'Sheet3'!$K$222,MATCH("Yellow",Sheet3!$A$1:$K$1,0),FALSE)*5,0))))),0)),0)+IFERROR(IF(VLOOKUP($G86,Sheet3!$A$1:'Sheet3'!$K$222,MATCH("Challenge",Sheet3!$A$1:'Sheet3'!$K$1,0),FALSE)&gt;=1,IFERROR(IF(VLOOKUP($G86,Sheet3!$A$1:'Sheet3'!$K$222,MATCH("Blue",Sheet3!$A$1:$K$1,0),FALSE)&gt;0,VLOOKUP($G86,Sheet3!$A$1:'Sheet3'!$K$222,MATCH("Blue",Sheet3!$A$1:$K$1,0),FALSE)*3,IF(VLOOKUP($G86,Sheet3!$A$1:'Sheet3'!$K$222,MATCH("Purple",Sheet3!$A$1:$K$1,0),FALSE)&gt;0,VLOOKUP($G86,Sheet3!$A$1:'Sheet3'!$K$222,MATCH("Purple",Sheet3!$A$1:$K$1,0),FALSE)*4,IF(VLOOKUP($G86,Sheet3!$A$1:'Sheet3'!$K$222,MATCH("Green",Sheet3!$A$1:$K$1,0),FALSE)&gt;0,VLOOKUP($G86,Sheet3!$A$1:'Sheet3'!$K$222,MATCH("Green",Sheet3!$A$1:$K$1,0),FALSE)*2,IF(VLOOKUP($G86,Sheet3!$A$1:'Sheet3'!$K$222,MATCH("White",Sheet3!$A$1:$K$1,0),FALSE)&gt;0,VLOOKUP($G86,Sheet3!$A$1:'Sheet3'!$K$222,MATCH("White",Sheet3!$A$1:$K$1,0),FALSE),IF(VLOOKUP($G86,Sheet3!$A$1:'Sheet3'!$K$222,MATCH("Yellow",Sheet3!$A$1:$K$1,0),FALSE)&gt;0,VLOOKUP($G86,Sheet3!$A$1:'Sheet3'!$K$222,MATCH("Yellow",Sheet3!$A$1:$K$1,0),FALSE)*5,0))))),0)/VLOOKUP($G86,Sheet3!$A$1:'Sheet3'!$K$222,MATCH("Challenge",Sheet3!$A$1:'Sheet3'!$K$1,0),FALSE),IFERROR(IF(VLOOKUP($G86,Sheet3!$A$1:'Sheet3'!$K$222,MATCH("Blue",Sheet3!$A$1:$K$1,0),FALSE)&gt;0,VLOOKUP($G86,Sheet3!$A$1:'Sheet3'!$K$222,MATCH("Blue",Sheet3!$A$1:$K$1,0),FALSE)*3,IF(VLOOKUP($G86,Sheet3!$A$1:'Sheet3'!$K$222,MATCH("Purple",Sheet3!$A$1:$K$1,0),FALSE)&gt;0,VLOOKUP($G86,Sheet3!$A$1:'Sheet3'!$K$222,MATCH("Purple",Sheet3!$A$1:$K$1,0),FALSE)*4,IF(VLOOKUP($G86,Sheet3!$A$1:'Sheet3'!$K$222,MATCH("Green",Sheet3!$A$1:$K$1,0),FALSE)&gt;0,VLOOKUP($G86,Sheet3!$A$1:'Sheet3'!$K$222,MATCH("Green",Sheet3!$A$1:$K$1,0),FALSE)*2,IF(VLOOKUP($G86,Sheet3!$A$1:'Sheet3'!$K$222,MATCH("White",Sheet3!$A$1:$K$1,0),FALSE)&gt;0,VLOOKUP($G86,Sheet3!$A$1:'Sheet3'!$K$222,MATCH("White",Sheet3!$A$1:$K$1,0),FALSE),IF(VLOOKUP($G86,Sheet3!$A$1:'Sheet3'!$K$222,MATCH("Yellow",Sheet3!$A$1:$K$1,0),FALSE)&gt;0,VLOOKUP($G86,Sheet3!$A$1:'Sheet3'!$K$222,MATCH("Yellow",Sheet3!$A$1:$K$1,0),FALSE)*5,0))))),0)),0)</f>
        <v>1</v>
      </c>
      <c r="AD86">
        <f>IFERROR(IF(VLOOKUP($H86,Sheet3!$A$1:'Sheet3'!$K$222,MATCH("Challenge",Sheet3!$A$1:'Sheet3'!$K$1,0),FALSE)&gt;=1,IFERROR(IF(VLOOKUP($H86,Sheet3!$A$1:'Sheet3'!$K$222,MATCH("Blue",Sheet3!$A$1:$K$1,0),FALSE)&gt;0,VLOOKUP($H86,Sheet3!$A$1:'Sheet3'!$K$222,MATCH("Blue",Sheet3!$A$1:$K$1,0),FALSE)*3,IF(VLOOKUP($H86,Sheet3!$A$1:'Sheet3'!$K$222,MATCH("Purple",Sheet3!$A$1:$K$1,0),FALSE)&gt;0,VLOOKUP($H86,Sheet3!$A$1:'Sheet3'!$K$222,MATCH("Purple",Sheet3!$A$1:$K$1,0),FALSE)*4,IF(VLOOKUP($H86,Sheet3!$A$1:'Sheet3'!$K$222,MATCH("Green",Sheet3!$A$1:$K$1,0),FALSE)&gt;0,VLOOKUP($H86,Sheet3!$A$1:'Sheet3'!$K$222,MATCH("Green",Sheet3!$A$1:$K$1,0),FALSE)*2,IF(VLOOKUP($H86,Sheet3!$A$1:'Sheet3'!$K$222,MATCH("White",Sheet3!$A$1:$K$1,0),FALSE)&gt;0,VLOOKUP($H86,Sheet3!$A$1:'Sheet3'!$K$222,MATCH("White",Sheet3!$A$1:$K$1,0),FALSE),IF(VLOOKUP($H86,Sheet3!$A$1:'Sheet3'!$K$222,MATCH("Yellow",Sheet3!$A$1:$K$1,0),FALSE)&gt;0,VLOOKUP($H86,Sheet3!$A$1:'Sheet3'!$K$222,MATCH("Yellow",Sheet3!$A$1:$K$1,0),FALSE)*5,0))))),0)/VLOOKUP($H86,Sheet3!$A$1:'Sheet3'!$K$222,MATCH("Challenge",Sheet3!$A$1:'Sheet3'!$K$1,0),FALSE),IFERROR(IF(VLOOKUP($H86,Sheet3!$A$1:'Sheet3'!$K$222,MATCH("Blue",Sheet3!$A$1:$K$1,0),FALSE)&gt;0,VLOOKUP($H86,Sheet3!$A$1:'Sheet3'!$K$222,MATCH("Blue",Sheet3!$A$1:$K$1,0),FALSE)*3,IF(VLOOKUP($H86,Sheet3!$A$1:'Sheet3'!$K$222,MATCH("Purple",Sheet3!$A$1:$K$1,0),FALSE)&gt;0,VLOOKUP($H86,Sheet3!$A$1:'Sheet3'!$K$222,MATCH("Purple",Sheet3!$A$1:$K$1,0),FALSE)*4,IF(VLOOKUP($H86,Sheet3!$A$1:'Sheet3'!$K$222,MATCH("Green",Sheet3!$A$1:$K$1,0),FALSE)&gt;0,VLOOKUP($H86,Sheet3!$A$1:'Sheet3'!$K$222,MATCH("Green",Sheet3!$A$1:$K$1,0),FALSE)*2,IF(VLOOKUP($H86,Sheet3!$A$1:'Sheet3'!$K$222,MATCH("White",Sheet3!$A$1:$K$1,0),FALSE)&gt;0,VLOOKUP($H86,Sheet3!$A$1:'Sheet3'!$K$222,MATCH("White",Sheet3!$A$1:$K$1,0),FALSE),IF(VLOOKUP($H86,Sheet3!$A$1:'Sheet3'!$K$222,MATCH("Yellow",Sheet3!$A$1:$K$1,0),FALSE)&gt;0,VLOOKUP($H86,Sheet3!$A$1:'Sheet3'!$K$222,MATCH("Yellow",Sheet3!$A$1:$K$1,0),FALSE)*5,0))))),0)),0)+IFERROR(IF(VLOOKUP($I86,Sheet3!$A$1:'Sheet3'!$K$222,MATCH("Challenge",Sheet3!$A$1:'Sheet3'!$K$1,0),FALSE)&gt;=1,IFERROR(IF(VLOOKUP($I86,Sheet3!$A$1:'Sheet3'!$K$222,MATCH("Blue",Sheet3!$A$1:$K$1,0),FALSE)&gt;0,VLOOKUP($I86,Sheet3!$A$1:'Sheet3'!$K$222,MATCH("Blue",Sheet3!$A$1:$K$1,0),FALSE)*3,IF(VLOOKUP($I86,Sheet3!$A$1:'Sheet3'!$K$222,MATCH("Purple",Sheet3!$A$1:$K$1,0),FALSE)&gt;0,VLOOKUP($I86,Sheet3!$A$1:'Sheet3'!$K$222,MATCH("Purple",Sheet3!$A$1:$K$1,0),FALSE)*4,IF(VLOOKUP($I86,Sheet3!$A$1:'Sheet3'!$K$222,MATCH("Green",Sheet3!$A$1:$K$1,0),FALSE)&gt;0,VLOOKUP($I86,Sheet3!$A$1:'Sheet3'!$K$222,MATCH("Green",Sheet3!$A$1:$K$1,0),FALSE)*2,IF(VLOOKUP($I86,Sheet3!$A$1:'Sheet3'!$K$222,MATCH("White",Sheet3!$A$1:$K$1,0),FALSE)&gt;0,VLOOKUP($I86,Sheet3!$A$1:'Sheet3'!$K$222,MATCH("White",Sheet3!$A$1:$K$1,0),FALSE),IF(VLOOKUP($I86,Sheet3!$A$1:'Sheet3'!$K$222,MATCH("Yellow",Sheet3!$A$1:$K$1,0),FALSE)&gt;0,VLOOKUP($I86,Sheet3!$A$1:'Sheet3'!$K$222,MATCH("Yellow",Sheet3!$A$1:$K$1,0),FALSE)*5,0))))),0)/VLOOKUP($I86,Sheet3!$A$1:'Sheet3'!$K$222,MATCH("Challenge",Sheet3!$A$1:'Sheet3'!$K$1,0),FALSE),IFERROR(IF(VLOOKUP($I86,Sheet3!$A$1:'Sheet3'!$K$222,MATCH("Blue",Sheet3!$A$1:$K$1,0),FALSE)&gt;0,VLOOKUP($I86,Sheet3!$A$1:'Sheet3'!$K$222,MATCH("Blue",Sheet3!$A$1:$K$1,0),FALSE)*3,IF(VLOOKUP($I86,Sheet3!$A$1:'Sheet3'!$K$222,MATCH("Purple",Sheet3!$A$1:$K$1,0),FALSE)&gt;0,VLOOKUP($I86,Sheet3!$A$1:'Sheet3'!$K$222,MATCH("Purple",Sheet3!$A$1:$K$1,0),FALSE)*4,IF(VLOOKUP($I86,Sheet3!$A$1:'Sheet3'!$K$222,MATCH("Green",Sheet3!$A$1:$K$1,0),FALSE)&gt;0,VLOOKUP($I86,Sheet3!$A$1:'Sheet3'!$K$222,MATCH("Green",Sheet3!$A$1:$K$1,0),FALSE)*2,IF(VLOOKUP($I86,Sheet3!$A$1:'Sheet3'!$K$222,MATCH("White",Sheet3!$A$1:$K$1,0),FALSE)&gt;0,VLOOKUP($I86,Sheet3!$A$1:'Sheet3'!$K$222,MATCH("White",Sheet3!$A$1:$K$1,0),FALSE),IF(VLOOKUP($I86,Sheet3!$A$1:'Sheet3'!$K$222,MATCH("Yellow",Sheet3!$A$1:$K$1,0),FALSE)&gt;0,VLOOKUP($I86,Sheet3!$A$1:'Sheet3'!$K$222,MATCH("Yellow",Sheet3!$A$1:$K$1,0),FALSE)*5,0))))),0)),0)</f>
        <v>0</v>
      </c>
      <c r="AE86">
        <f>IFERROR(IF(VLOOKUP($J86,Sheet3!$A$1:'Sheet3'!$K$222,MATCH("Challenge",Sheet3!$A$1:'Sheet3'!$K$1,0),FALSE)&gt;=1,IFERROR(IF(VLOOKUP($J86,Sheet3!$A$1:'Sheet3'!$K$222,MATCH("Blue",Sheet3!$A$1:$K$1,0),FALSE)&gt;0,VLOOKUP($J86,Sheet3!$A$1:'Sheet3'!$K$222,MATCH("Blue",Sheet3!$A$1:$K$1,0),FALSE)*3,IF(VLOOKUP($J86,Sheet3!$A$1:'Sheet3'!$K$222,MATCH("Purple",Sheet3!$A$1:$K$1,0),FALSE)&gt;0,VLOOKUP($J86,Sheet3!$A$1:'Sheet3'!$K$222,MATCH("Purple",Sheet3!$A$1:$K$1,0),FALSE)*4,IF(VLOOKUP($J86,Sheet3!$A$1:'Sheet3'!$K$222,MATCH("Green",Sheet3!$A$1:$K$1,0),FALSE)&gt;0,VLOOKUP($J86,Sheet3!$A$1:'Sheet3'!$K$222,MATCH("Green",Sheet3!$A$1:$K$1,0),FALSE)*2,IF(VLOOKUP($J86,Sheet3!$A$1:'Sheet3'!$K$222,MATCH("White",Sheet3!$A$1:$K$1,0),FALSE)&gt;0,VLOOKUP($J86,Sheet3!$A$1:'Sheet3'!$K$222,MATCH("White",Sheet3!$A$1:$K$1,0),FALSE),IF(VLOOKUP($J86,Sheet3!$A$1:'Sheet3'!$K$222,MATCH("Yellow",Sheet3!$A$1:$K$1,0),FALSE)&gt;0,VLOOKUP($J86,Sheet3!$A$1:'Sheet3'!$K$222,MATCH("Yellow",Sheet3!$A$1:$K$1,0),FALSE)*5,0))))),0)/VLOOKUP($J86,Sheet3!$A$1:'Sheet3'!$K$222,MATCH("Challenge",Sheet3!$A$1:'Sheet3'!$K$1,0),FALSE),IFERROR(IF(VLOOKUP($J86,Sheet3!$A$1:'Sheet3'!$K$222,MATCH("Blue",Sheet3!$A$1:$K$1,0),FALSE)&gt;0,VLOOKUP($J86,Sheet3!$A$1:'Sheet3'!$K$222,MATCH("Blue",Sheet3!$A$1:$K$1,0),FALSE)*3,IF(VLOOKUP($J86,Sheet3!$A$1:'Sheet3'!$K$222,MATCH("Purple",Sheet3!$A$1:$K$1,0),FALSE)&gt;0,VLOOKUP($J86,Sheet3!$A$1:'Sheet3'!$K$222,MATCH("Purple",Sheet3!$A$1:$K$1,0),FALSE)*4,IF(VLOOKUP($J86,Sheet3!$A$1:'Sheet3'!$K$222,MATCH("Green",Sheet3!$A$1:$K$1,0),FALSE)&gt;0,VLOOKUP($J86,Sheet3!$A$1:'Sheet3'!$K$222,MATCH("Green",Sheet3!$A$1:$K$1,0),FALSE)*2,IF(VLOOKUP($J86,Sheet3!$A$1:'Sheet3'!$K$222,MATCH("White",Sheet3!$A$1:$K$1,0),FALSE)&gt;0,VLOOKUP($J86,Sheet3!$A$1:'Sheet3'!$K$222,MATCH("White",Sheet3!$A$1:$K$1,0),FALSE),IF(VLOOKUP($J86,Sheet3!$A$1:'Sheet3'!$K$222,MATCH("Yellow",Sheet3!$A$1:$K$1,0),FALSE)&gt;0,VLOOKUP($J86,Sheet3!$A$1:'Sheet3'!$K$222,MATCH("Yellow",Sheet3!$A$1:$K$1,0),FALSE)*5,0))))),0)),0)+IFERROR(IF(VLOOKUP($K86,Sheet3!$A$1:'Sheet3'!$K$222,MATCH("Challenge",Sheet3!$A$1:'Sheet3'!$K$1,0),FALSE)&gt;=1,IFERROR(IF(VLOOKUP($K86,Sheet3!$A$1:'Sheet3'!$K$222,MATCH("Blue",Sheet3!$A$1:$K$1,0),FALSE)&gt;0,VLOOKUP($K86,Sheet3!$A$1:'Sheet3'!$K$222,MATCH("Blue",Sheet3!$A$1:$K$1,0),FALSE)*3,IF(VLOOKUP($K86,Sheet3!$A$1:'Sheet3'!$K$222,MATCH("Purple",Sheet3!$A$1:$K$1,0),FALSE)&gt;0,VLOOKUP($K86,Sheet3!$A$1:'Sheet3'!$K$222,MATCH("Purple",Sheet3!$A$1:$K$1,0),FALSE)*4,IF(VLOOKUP($K86,Sheet3!$A$1:'Sheet3'!$K$222,MATCH("Green",Sheet3!$A$1:$K$1,0),FALSE)&gt;0,VLOOKUP($K86,Sheet3!$A$1:'Sheet3'!$K$222,MATCH("Green",Sheet3!$A$1:$K$1,0),FALSE)*2,IF(VLOOKUP($K86,Sheet3!$A$1:'Sheet3'!$K$222,MATCH("White",Sheet3!$A$1:$K$1,0),FALSE)&gt;0,VLOOKUP($K86,Sheet3!$A$1:'Sheet3'!$K$222,MATCH("White",Sheet3!$A$1:$K$1,0),FALSE),IF(VLOOKUP($K86,Sheet3!$A$1:'Sheet3'!$K$222,MATCH("Yellow",Sheet3!$A$1:$K$1,0),FALSE)&gt;0,VLOOKUP($K86,Sheet3!$A$1:'Sheet3'!$K$222,MATCH("Yellow",Sheet3!$A$1:$K$1,0),FALSE)*5,0))))),0)/VLOOKUP($K86,Sheet3!$A$1:'Sheet3'!$K$222,MATCH("Challenge",Sheet3!$A$1:'Sheet3'!$K$1,0),FALSE),IFERROR(IF(VLOOKUP($K86,Sheet3!$A$1:'Sheet3'!$K$222,MATCH("Blue",Sheet3!$A$1:$K$1,0),FALSE)&gt;0,VLOOKUP($K86,Sheet3!$A$1:'Sheet3'!$K$222,MATCH("Blue",Sheet3!$A$1:$K$1,0),FALSE)*3,IF(VLOOKUP($K86,Sheet3!$A$1:'Sheet3'!$K$222,MATCH("Purple",Sheet3!$A$1:$K$1,0),FALSE)&gt;0,VLOOKUP($K86,Sheet3!$A$1:'Sheet3'!$K$222,MATCH("Purple",Sheet3!$A$1:$K$1,0),FALSE)*4,IF(VLOOKUP($K86,Sheet3!$A$1:'Sheet3'!$K$222,MATCH("Green",Sheet3!$A$1:$K$1,0),FALSE)&gt;0,VLOOKUP($K86,Sheet3!$A$1:'Sheet3'!$K$222,MATCH("Green",Sheet3!$A$1:$K$1,0),FALSE)*2,IF(VLOOKUP($K86,Sheet3!$A$1:'Sheet3'!$K$222,MATCH("White",Sheet3!$A$1:$K$1,0),FALSE)&gt;0,VLOOKUP($K86,Sheet3!$A$1:'Sheet3'!$K$222,MATCH("White",Sheet3!$A$1:$K$1,0),FALSE),IF(VLOOKUP($K86,Sheet3!$A$1:'Sheet3'!$K$222,MATCH("Yellow",Sheet3!$A$1:$K$1,0),FALSE)&gt;0,VLOOKUP($K86,Sheet3!$A$1:'Sheet3'!$K$222,MATCH("Yellow",Sheet3!$A$1:$K$1,0),FALSE)*5,0))))),0)),0)</f>
        <v>0</v>
      </c>
      <c r="AF86">
        <f>IFERROR(IF(VLOOKUP($L86,Sheet3!$A$1:'Sheet3'!$K$222,MATCH("Challenge",Sheet3!$A$1:'Sheet3'!$K$1,0),FALSE)&gt;=1,IFERROR(IF(VLOOKUP($L86,Sheet3!$A$1:'Sheet3'!$K$222,MATCH("Blue",Sheet3!$A$1:$K$1,0),FALSE)&gt;0,VLOOKUP($L86,Sheet3!$A$1:'Sheet3'!$K$222,MATCH("Blue",Sheet3!$A$1:$K$1,0),FALSE)*3,IF(VLOOKUP($L86,Sheet3!$A$1:'Sheet3'!$K$222,MATCH("Purple",Sheet3!$A$1:$K$1,0),FALSE)&gt;0,VLOOKUP($L86,Sheet3!$A$1:'Sheet3'!$K$222,MATCH("Purple",Sheet3!$A$1:$K$1,0),FALSE)*4,IF(VLOOKUP($L86,Sheet3!$A$1:'Sheet3'!$K$222,MATCH("Green",Sheet3!$A$1:$K$1,0),FALSE)&gt;0,VLOOKUP($L86,Sheet3!$A$1:'Sheet3'!$K$222,MATCH("Green",Sheet3!$A$1:$K$1,0),FALSE)*2,IF(VLOOKUP($L86,Sheet3!$A$1:'Sheet3'!$K$222,MATCH("White",Sheet3!$A$1:$K$1,0),FALSE)&gt;0,VLOOKUP($L86,Sheet3!$A$1:'Sheet3'!$K$222,MATCH("White",Sheet3!$A$1:$K$1,0),FALSE),IF(VLOOKUP($L86,Sheet3!$A$1:'Sheet3'!$K$222,MATCH("Yellow",Sheet3!$A$1:$K$1,0),FALSE)&gt;0,VLOOKUP($L86,Sheet3!$A$1:'Sheet3'!$K$222,MATCH("Yellow",Sheet3!$A$1:$K$1,0),FALSE)*5,0))))),0)/VLOOKUP($L86,Sheet3!$A$1:'Sheet3'!$K$222,MATCH("Challenge",Sheet3!$A$1:'Sheet3'!$K$1,0),FALSE),IFERROR(IF(VLOOKUP($L86,Sheet3!$A$1:'Sheet3'!$K$222,MATCH("Blue",Sheet3!$A$1:$K$1,0),FALSE)&gt;0,VLOOKUP($L86,Sheet3!$A$1:'Sheet3'!$K$222,MATCH("Blue",Sheet3!$A$1:$K$1,0),FALSE)*3,IF(VLOOKUP($L86,Sheet3!$A$1:'Sheet3'!$K$222,MATCH("Purple",Sheet3!$A$1:$K$1,0),FALSE)&gt;0,VLOOKUP($L86,Sheet3!$A$1:'Sheet3'!$K$222,MATCH("Purple",Sheet3!$A$1:$K$1,0),FALSE)*4,IF(VLOOKUP($L86,Sheet3!$A$1:'Sheet3'!$K$222,MATCH("Green",Sheet3!$A$1:$K$1,0),FALSE)&gt;0,VLOOKUP($L86,Sheet3!$A$1:'Sheet3'!$K$222,MATCH("Green",Sheet3!$A$1:$K$1,0),FALSE)*2,IF(VLOOKUP($L86,Sheet3!$A$1:'Sheet3'!$K$222,MATCH("White",Sheet3!$A$1:$K$1,0),FALSE)&gt;0,VLOOKUP($L86,Sheet3!$A$1:'Sheet3'!$K$222,MATCH("White",Sheet3!$A$1:$K$1,0),FALSE),IF(VLOOKUP($L86,Sheet3!$A$1:'Sheet3'!$K$222,MATCH("Yellow",Sheet3!$A$1:$K$1,0),FALSE)&gt;0,VLOOKUP($L86,Sheet3!$A$1:'Sheet3'!$K$222,MATCH("Yellow",Sheet3!$A$1:$K$1,0),FALSE)*5,0))))),0)),0)+IFERROR(IF(VLOOKUP($M86,Sheet3!$A$1:'Sheet3'!$K$222,MATCH("Challenge",Sheet3!$A$1:'Sheet3'!$K$1,0),FALSE)&gt;=1,IFERROR(IF(VLOOKUP($M86,Sheet3!$A$1:'Sheet3'!$K$222,MATCH("Blue",Sheet3!$A$1:$K$1,0),FALSE)&gt;0,VLOOKUP($M86,Sheet3!$A$1:'Sheet3'!$K$222,MATCH("Blue",Sheet3!$A$1:$K$1,0),FALSE)*3,IF(VLOOKUP($M86,Sheet3!$A$1:'Sheet3'!$K$222,MATCH("Purple",Sheet3!$A$1:$K$1,0),FALSE)&gt;0,VLOOKUP($M86,Sheet3!$A$1:'Sheet3'!$K$222,MATCH("Purple",Sheet3!$A$1:$K$1,0),FALSE)*4,IF(VLOOKUP($M86,Sheet3!$A$1:'Sheet3'!$K$222,MATCH("Green",Sheet3!$A$1:$K$1,0),FALSE)&gt;0,VLOOKUP($M86,Sheet3!$A$1:'Sheet3'!$K$222,MATCH("Green",Sheet3!$A$1:$K$1,0),FALSE)*2,IF(VLOOKUP($M86,Sheet3!$A$1:'Sheet3'!$K$222,MATCH("White",Sheet3!$A$1:$K$1,0),FALSE)&gt;0,VLOOKUP($M86,Sheet3!$A$1:'Sheet3'!$K$222,MATCH("White",Sheet3!$A$1:$K$1,0),FALSE),IF(VLOOKUP($M86,Sheet3!$A$1:'Sheet3'!$K$222,MATCH("Yellow",Sheet3!$A$1:$K$1,0),FALSE)&gt;0,VLOOKUP($M86,Sheet3!$A$1:'Sheet3'!$K$222,MATCH("Yellow",Sheet3!$A$1:$K$1,0),FALSE)*5,0))))),0)/VLOOKUP($M86,Sheet3!$A$1:'Sheet3'!$K$222,MATCH("Challenge",Sheet3!$A$1:'Sheet3'!$K$1,0),FALSE),IFERROR(IF(VLOOKUP($M86,Sheet3!$A$1:'Sheet3'!$K$222,MATCH("Blue",Sheet3!$A$1:$K$1,0),FALSE)&gt;0,VLOOKUP($M86,Sheet3!$A$1:'Sheet3'!$K$222,MATCH("Blue",Sheet3!$A$1:$K$1,0),FALSE)*3,IF(VLOOKUP($M86,Sheet3!$A$1:'Sheet3'!$K$222,MATCH("Purple",Sheet3!$A$1:$K$1,0),FALSE)&gt;0,VLOOKUP($M86,Sheet3!$A$1:'Sheet3'!$K$222,MATCH("Purple",Sheet3!$A$1:$K$1,0),FALSE)*4,IF(VLOOKUP($M86,Sheet3!$A$1:'Sheet3'!$K$222,MATCH("Green",Sheet3!$A$1:$K$1,0),FALSE)&gt;0,VLOOKUP($M86,Sheet3!$A$1:'Sheet3'!$K$222,MATCH("Green",Sheet3!$A$1:$K$1,0),FALSE)*2,IF(VLOOKUP($M86,Sheet3!$A$1:'Sheet3'!$K$222,MATCH("White",Sheet3!$A$1:$K$1,0),FALSE)&gt;0,VLOOKUP($M86,Sheet3!$A$1:'Sheet3'!$K$222,MATCH("White",Sheet3!$A$1:$K$1,0),FALSE),IF(VLOOKUP($M86,Sheet3!$A$1:'Sheet3'!$K$222,MATCH("Yellow",Sheet3!$A$1:$K$1,0),FALSE)&gt;0,VLOOKUP($M86,Sheet3!$A$1:'Sheet3'!$K$222,MATCH("Yellow",Sheet3!$A$1:$K$1,0),FALSE)*5,0))))),0)),0)</f>
        <v>0</v>
      </c>
      <c r="AG86">
        <f>IFERROR(IF(VLOOKUP($N86,Sheet3!$A$1:'Sheet3'!$K$222,MATCH("Challenge",Sheet3!$A$1:'Sheet3'!$K$1,0),FALSE)&gt;=1,IFERROR(IF(VLOOKUP($N86,Sheet3!$A$1:'Sheet3'!$K$222,MATCH("Blue",Sheet3!$A$1:$K$1,0),FALSE)&gt;0,VLOOKUP($N86,Sheet3!$A$1:'Sheet3'!$K$222,MATCH("Blue",Sheet3!$A$1:$K$1,0),FALSE)*3,IF(VLOOKUP($N86,Sheet3!$A$1:'Sheet3'!$K$222,MATCH("Purple",Sheet3!$A$1:$K$1,0),FALSE)&gt;0,VLOOKUP($N86,Sheet3!$A$1:'Sheet3'!$K$222,MATCH("Purple",Sheet3!$A$1:$K$1,0),FALSE)*4,IF(VLOOKUP($N86,Sheet3!$A$1:'Sheet3'!$K$222,MATCH("Green",Sheet3!$A$1:$K$1,0),FALSE)&gt;0,VLOOKUP($N86,Sheet3!$A$1:'Sheet3'!$K$222,MATCH("Green",Sheet3!$A$1:$K$1,0),FALSE)*2,IF(VLOOKUP($N86,Sheet3!$A$1:'Sheet3'!$K$222,MATCH("White",Sheet3!$A$1:$K$1,0),FALSE)&gt;0,VLOOKUP($N86,Sheet3!$A$1:'Sheet3'!$K$222,MATCH("White",Sheet3!$A$1:$K$1,0),FALSE),IF(VLOOKUP($N86,Sheet3!$A$1:'Sheet3'!$K$222,MATCH("Yellow",Sheet3!$A$1:$K$1,0),FALSE)&gt;0,VLOOKUP($N86,Sheet3!$A$1:'Sheet3'!$K$222,MATCH("Yellow",Sheet3!$A$1:$K$1,0),FALSE)*5,0))))),0)/VLOOKUP($N86,Sheet3!$A$1:'Sheet3'!$K$222,MATCH("Challenge",Sheet3!$A$1:'Sheet3'!$K$1,0),FALSE),IFERROR(IF(VLOOKUP($N86,Sheet3!$A$1:'Sheet3'!$K$222,MATCH("Blue",Sheet3!$A$1:$K$1,0),FALSE)&gt;0,VLOOKUP($N86,Sheet3!$A$1:'Sheet3'!$K$222,MATCH("Blue",Sheet3!$A$1:$K$1,0),FALSE)*3,IF(VLOOKUP($N86,Sheet3!$A$1:'Sheet3'!$K$222,MATCH("Purple",Sheet3!$A$1:$K$1,0),FALSE)&gt;0,VLOOKUP($N86,Sheet3!$A$1:'Sheet3'!$K$222,MATCH("Purple",Sheet3!$A$1:$K$1,0),FALSE)*4,IF(VLOOKUP($N86,Sheet3!$A$1:'Sheet3'!$K$222,MATCH("Green",Sheet3!$A$1:$K$1,0),FALSE)&gt;0,VLOOKUP($N86,Sheet3!$A$1:'Sheet3'!$K$222,MATCH("Green",Sheet3!$A$1:$K$1,0),FALSE)*2,IF(VLOOKUP($N86,Sheet3!$A$1:'Sheet3'!$K$222,MATCH("White",Sheet3!$A$1:$K$1,0),FALSE)&gt;0,VLOOKUP($N86,Sheet3!$A$1:'Sheet3'!$K$222,MATCH("White",Sheet3!$A$1:$K$1,0),FALSE),IF(VLOOKUP($N86,Sheet3!$A$1:'Sheet3'!$K$222,MATCH("Yellow",Sheet3!$A$1:$K$1,0),FALSE)&gt;0,VLOOKUP($N86,Sheet3!$A$1:'Sheet3'!$K$222,MATCH("Yellow",Sheet3!$A$1:$K$1,0),FALSE)*5,0))))),0)),0)+IFERROR(IF(VLOOKUP($O86,Sheet3!$A$1:'Sheet3'!$K$222,MATCH("Challenge",Sheet3!$A$1:'Sheet3'!$K$1,0),FALSE)&gt;=1,IFERROR(IF(VLOOKUP($O86,Sheet3!$A$1:'Sheet3'!$K$222,MATCH("Blue",Sheet3!$A$1:$K$1,0),FALSE)&gt;0,VLOOKUP($O86,Sheet3!$A$1:'Sheet3'!$K$222,MATCH("Blue",Sheet3!$A$1:$K$1,0),FALSE)*3,IF(VLOOKUP($O86,Sheet3!$A$1:'Sheet3'!$K$222,MATCH("Purple",Sheet3!$A$1:$K$1,0),FALSE)&gt;0,VLOOKUP($O86,Sheet3!$A$1:'Sheet3'!$K$222,MATCH("Purple",Sheet3!$A$1:$K$1,0),FALSE)*4,IF(VLOOKUP($O86,Sheet3!$A$1:'Sheet3'!$K$222,MATCH("Green",Sheet3!$A$1:$K$1,0),FALSE)&gt;0,VLOOKUP($O86,Sheet3!$A$1:'Sheet3'!$K$222,MATCH("Green",Sheet3!$A$1:$K$1,0),FALSE)*2,IF(VLOOKUP($O86,Sheet3!$A$1:'Sheet3'!$K$222,MATCH("White",Sheet3!$A$1:$K$1,0),FALSE)&gt;0,VLOOKUP($O86,Sheet3!$A$1:'Sheet3'!$K$222,MATCH("White",Sheet3!$A$1:$K$1,0),FALSE),IF(VLOOKUP($O86,Sheet3!$A$1:'Sheet3'!$K$222,MATCH("Yellow",Sheet3!$A$1:$K$1,0),FALSE)&gt;0,VLOOKUP($O86,Sheet3!$A$1:'Sheet3'!$K$222,MATCH("Yellow",Sheet3!$A$1:$K$1,0),FALSE)*5,0))))),0)/VLOOKUP($O86,Sheet3!$A$1:'Sheet3'!$K$222,MATCH("Challenge",Sheet3!$A$1:'Sheet3'!$K$1,0),FALSE),IFERROR(IF(VLOOKUP($O86,Sheet3!$A$1:'Sheet3'!$K$222,MATCH("Blue",Sheet3!$A$1:$K$1,0),FALSE)&gt;0,VLOOKUP($O86,Sheet3!$A$1:'Sheet3'!$K$222,MATCH("Blue",Sheet3!$A$1:$K$1,0),FALSE)*3,IF(VLOOKUP($O86,Sheet3!$A$1:'Sheet3'!$K$222,MATCH("Purple",Sheet3!$A$1:$K$1,0),FALSE)&gt;0,VLOOKUP($O86,Sheet3!$A$1:'Sheet3'!$K$222,MATCH("Purple",Sheet3!$A$1:$K$1,0),FALSE)*4,IF(VLOOKUP($O86,Sheet3!$A$1:'Sheet3'!$K$222,MATCH("Green",Sheet3!$A$1:$K$1,0),FALSE)&gt;0,VLOOKUP($O86,Sheet3!$A$1:'Sheet3'!$K$222,MATCH("Green",Sheet3!$A$1:$K$1,0),FALSE)*2,IF(VLOOKUP($O86,Sheet3!$A$1:'Sheet3'!$K$222,MATCH("White",Sheet3!$A$1:$K$1,0),FALSE)&gt;0,VLOOKUP($O86,Sheet3!$A$1:'Sheet3'!$K$222,MATCH("White",Sheet3!$A$1:$K$1,0),FALSE),IF(VLOOKUP($O86,Sheet3!$A$1:'Sheet3'!$K$222,MATCH("Yellow",Sheet3!$A$1:$K$1,0),FALSE)&gt;0,VLOOKUP($O86,Sheet3!$A$1:'Sheet3'!$K$222,MATCH("Yellow",Sheet3!$A$1:$K$1,0),FALSE)*5,0))))),0)),0)</f>
        <v>0</v>
      </c>
      <c r="AH86">
        <f>VLOOKUP($D86,Sheet3!$A$1:'Sheet3'!$K$222,4,FALSE)</f>
        <v>0</v>
      </c>
      <c r="AI86">
        <f>VLOOKUP($D86,Sheet3!$A$1:'Sheet3'!$K$222,5,FALSE)</f>
        <v>0</v>
      </c>
    </row>
    <row r="87" spans="1:35" x14ac:dyDescent="0.25">
      <c r="A87" t="s">
        <v>71</v>
      </c>
      <c r="B87">
        <f>INDEX('Ingredients(Full)'!$A$1:$AA$180,MATCH(Score!$A87,'Ingredients(Full)'!$A$1:$A$180,0),MATCH(Score!B$1,'Ingredients(Full)'!$A$1:$AA$1,0))</f>
        <v>3</v>
      </c>
      <c r="C87">
        <f t="shared" si="2"/>
        <v>6</v>
      </c>
      <c r="D87" t="str">
        <f>IF(D$1&lt;=$B87,INDEX('Ingredients(Full)'!$A$1:$AA$180,MATCH(Score!$A87,'Ingredients(Full)'!$A$1:$A$180,0),MATCH(Score!D$1,'Ingredients(Full)'!$A$1:$AA$1,0)),"")</f>
        <v>Mk 3 BlasTech Weapon Mod</v>
      </c>
      <c r="E87" t="str">
        <f>IF(E$1&lt;=$B87,INDEX('Ingredients(Full)'!$A$1:$AA$140,MATCH(Score!$A87,'Ingredients(Full)'!$A$1:$A$140,0),MATCH(Score!E$1,'Ingredients(Full)'!$A$1:$AA$1,0)),"")</f>
        <v>Mk 1 Sienar Holo Projector</v>
      </c>
      <c r="F87" t="str">
        <f>IF(F$1&lt;=$B87,INDEX('Ingredients(Full)'!$A$1:$AA$140,MATCH(Score!$A87,'Ingredients(Full)'!$A$1:$A$140,0),MATCH(Score!F$1,'Ingredients(Full)'!$A$1:$AA$1,0)),"")</f>
        <v>Mk 3 Neuro-Saav Electrobinoculars</v>
      </c>
      <c r="G87" t="str">
        <f>IF(G$1&lt;=$B87,INDEX('Ingredients(Full)'!$A$1:$AA$140,MATCH(Score!$A87,'Ingredients(Full)'!$A$1:$A$140,0),MATCH(Score!G$1,'Ingredients(Full)'!$A$1:$AA$1,0)),"")</f>
        <v/>
      </c>
      <c r="H87" t="str">
        <f>IF(H$1&lt;=$B87,INDEX('Ingredients(Full)'!$A$1:$AA$140,MATCH(Score!$A87,'Ingredients(Full)'!$A$1:$A$140,0),MATCH(Score!H$1,'Ingredients(Full)'!$A$1:$AA$1,0)),"")</f>
        <v/>
      </c>
      <c r="I87" t="str">
        <f>IF(I$1&lt;=$B87,INDEX('Ingredients(Full)'!$A$1:$AA$140,MATCH(Score!$A87,'Ingredients(Full)'!$A$1:$A$140,0),MATCH(Score!I$1,'Ingredients(Full)'!$A$1:$AA$1,0)),"")</f>
        <v/>
      </c>
      <c r="J87" t="str">
        <f>IF(J$1&lt;=$B87,INDEX('Ingredients(Full)'!$A$1:$AA$140,MATCH(Score!$A87,'Ingredients(Full)'!$A$1:$A$140,0),MATCH(Score!J$1,'Ingredients(Full)'!$A$1:$AA$1,0)),"")</f>
        <v/>
      </c>
      <c r="K87" t="str">
        <f>IF(K$1&lt;=$B87,INDEX('Ingredients(Full)'!$A$1:$AA$140,MATCH(Score!$A87,'Ingredients(Full)'!$A$1:$A$140,0),MATCH(Score!K$1,'Ingredients(Full)'!$A$1:$AA$1,0)),"")</f>
        <v/>
      </c>
      <c r="L87" t="str">
        <f>IF(L$1&lt;=$B87,INDEX('Ingredients(Full)'!$A$1:$AA$140,MATCH(Score!$A87,'Ingredients(Full)'!$A$1:$A$140,0),MATCH(Score!L$1,'Ingredients(Full)'!$A$1:$AA$1,0)),"")</f>
        <v/>
      </c>
      <c r="M87" t="str">
        <f>IF(M$1&lt;=$B87,INDEX('Ingredients(Full)'!$A$1:$AA$140,MATCH(Score!$A87,'Ingredients(Full)'!$A$1:$A$140,0),MATCH(Score!M$1,'Ingredients(Full)'!$A$1:$AA$1,0)),"")</f>
        <v/>
      </c>
      <c r="N87" t="str">
        <f>IF(N$1&lt;=$B87,INDEX('Ingredients(Full)'!$A$1:$AA$140,MATCH(Score!$A87,'Ingredients(Full)'!$A$1:$A$140,0),MATCH(Score!N$1,'Ingredients(Full)'!$A$1:$AA$1,0)),"")</f>
        <v/>
      </c>
      <c r="O87" t="str">
        <f>IF(O$1&lt;=$B87,INDEX('Ingredients(Full)'!$A$1:$AA$140,MATCH(Score!$A87,'Ingredients(Full)'!$A$1:$A$140,0),MATCH(Score!O$1,'Ingredients(Full)'!$A$1:$AA$1,0)),"")</f>
        <v/>
      </c>
      <c r="P87">
        <f>IF(VALUE(RIGHT(P$1,LEN(P$1)-1))&lt;=$B87,INDEX('Ingredients(Full)'!$A$1:$AA$140,MATCH(Score!$A87,'Ingredients(Full)'!$A$1:$A$140,0),MATCH(Score!P$1,'Ingredients(Full)'!$A$1:$AA$1,0)),"")</f>
        <v>1</v>
      </c>
      <c r="Q87">
        <f>IF(VALUE(RIGHT(Q$1,LEN(Q$1)-1))&lt;=$B87,INDEX('Ingredients(Full)'!$A$1:$AA$140,MATCH(Score!$A87,'Ingredients(Full)'!$A$1:$A$140,0),MATCH(Score!Q$1,'Ingredients(Full)'!$A$1:$AA$1,0)),"")</f>
        <v>1</v>
      </c>
      <c r="R87">
        <f>IF(VALUE(RIGHT(R$1,LEN(R$1)-1))&lt;=$B87,INDEX('Ingredients(Full)'!$A$1:$AA$140,MATCH(Score!$A87,'Ingredients(Full)'!$A$1:$A$140,0),MATCH(Score!R$1,'Ingredients(Full)'!$A$1:$AA$1,0)),"")</f>
        <v>1</v>
      </c>
      <c r="S87" t="str">
        <f>IF(VALUE(RIGHT(S$1,LEN(S$1)-1))&lt;=$B87,INDEX('Ingredients(Full)'!$A$1:$AA$140,MATCH(Score!$A87,'Ingredients(Full)'!$A$1:$A$140,0),MATCH(Score!S$1,'Ingredients(Full)'!$A$1:$AA$1,0)),"")</f>
        <v/>
      </c>
      <c r="T87" t="str">
        <f>IF(VALUE(RIGHT(T$1,LEN(T$1)-1))&lt;=$B87,INDEX('Ingredients(Full)'!$A$1:$AA$140,MATCH(Score!$A87,'Ingredients(Full)'!$A$1:$A$140,0),MATCH(Score!T$1,'Ingredients(Full)'!$A$1:$AA$1,0)),"")</f>
        <v/>
      </c>
      <c r="U87" t="str">
        <f>IF(VALUE(RIGHT(U$1,LEN(U$1)-1))&lt;=$B87,INDEX('Ingredients(Full)'!$A$1:$AA$140,MATCH(Score!$A87,'Ingredients(Full)'!$A$1:$A$140,0),MATCH(Score!U$1,'Ingredients(Full)'!$A$1:$AA$1,0)),"")</f>
        <v/>
      </c>
      <c r="V87" t="str">
        <f>IF(VALUE(RIGHT(V$1,LEN(V$1)-1))&lt;=$B87,INDEX('Ingredients(Full)'!$A$1:$AA$140,MATCH(Score!$A87,'Ingredients(Full)'!$A$1:$A$140,0),MATCH(Score!V$1,'Ingredients(Full)'!$A$1:$AA$1,0)),"")</f>
        <v/>
      </c>
      <c r="W87" t="str">
        <f>IF(VALUE(RIGHT(W$1,LEN(W$1)-1))&lt;=$B87,INDEX('Ingredients(Full)'!$A$1:$AA$140,MATCH(Score!$A87,'Ingredients(Full)'!$A$1:$A$140,0),MATCH(Score!W$1,'Ingredients(Full)'!$A$1:$AA$1,0)),"")</f>
        <v/>
      </c>
      <c r="X87" t="str">
        <f>IF(VALUE(RIGHT(X$1,LEN(X$1)-1))&lt;=$B87,INDEX('Ingredients(Full)'!$A$1:$AA$140,MATCH(Score!$A87,'Ingredients(Full)'!$A$1:$A$140,0),MATCH(Score!X$1,'Ingredients(Full)'!$A$1:$AA$1,0)),"")</f>
        <v/>
      </c>
      <c r="Y87" t="str">
        <f>IF(VALUE(RIGHT(Y$1,LEN(Y$1)-1))&lt;=$B87,INDEX('Ingredients(Full)'!$A$1:$AA$140,MATCH(Score!$A87,'Ingredients(Full)'!$A$1:$A$140,0),MATCH(Score!Y$1,'Ingredients(Full)'!$A$1:$AA$1,0)),"")</f>
        <v/>
      </c>
      <c r="Z87" t="str">
        <f>IF(VALUE(RIGHT(Z$1,LEN(Z$1)-1))&lt;=$B87,INDEX('Ingredients(Full)'!$A$1:$AA$140,MATCH(Score!$A87,'Ingredients(Full)'!$A$1:$A$140,0),MATCH(Score!Z$1,'Ingredients(Full)'!$A$1:$AA$1,0)),"")</f>
        <v/>
      </c>
      <c r="AA87" t="str">
        <f>IF(VALUE(RIGHT(AA$1,LEN(AA$1)-1))&lt;=$B87,INDEX('Ingredients(Full)'!$A$1:$AA$140,MATCH(Score!$A87,'Ingredients(Full)'!$A$1:$A$140,0),MATCH(Score!AA$1,'Ingredients(Full)'!$A$1:$AA$1,0)),"")</f>
        <v/>
      </c>
      <c r="AB87">
        <f>IFERROR(IF(VLOOKUP($D87,Sheet3!$A$1:'Sheet3'!$K$222,MATCH("Challenge",Sheet3!$A$1:'Sheet3'!$K$1,0),FALSE)&gt;=1,IFERROR(IF(VLOOKUP($D87,Sheet3!$A$1:'Sheet3'!$K$222,MATCH("Blue",Sheet3!$A$1:$K$1,0),FALSE)&gt;0,VLOOKUP($D87,Sheet3!$A$1:'Sheet3'!$K$222,MATCH("Blue",Sheet3!$A$1:$K$1,0),FALSE)*3,IF(VLOOKUP($D87,Sheet3!$A$1:'Sheet3'!$K$222,MATCH("Purple",Sheet3!$A$1:$K$1,0),FALSE)&gt;0,VLOOKUP($D87,Sheet3!$A$1:'Sheet3'!$K$222,MATCH("Purple",Sheet3!$A$1:$K$1,0),FALSE)*4,IF(VLOOKUP($D87,Sheet3!$A$1:'Sheet3'!$K$222,MATCH("Green",Sheet3!$A$1:$K$1,0),FALSE)&gt;0,VLOOKUP($D87,Sheet3!$A$1:'Sheet3'!$K$222,MATCH("Green",Sheet3!$A$1:$K$1,0),FALSE)*2,IF(VLOOKUP($D87,Sheet3!$A$1:'Sheet3'!$K$222,MATCH("White",Sheet3!$A$1:$K$1,0),FALSE)&gt;0,VLOOKUP($D87,Sheet3!$A$1:'Sheet3'!$K$222,MATCH("White",Sheet3!$A$1:$K$1,0),FALSE),IF(VLOOKUP($D87,Sheet3!$A$1:'Sheet3'!$K$222,MATCH("Yellow",Sheet3!$A$1:$K$1,0),FALSE)&gt;0,VLOOKUP($D87,Sheet3!$A$1:'Sheet3'!$K$222,MATCH("Yellow",Sheet3!$A$1:$K$1,0),FALSE)*2.5,0))))),0)/VLOOKUP($D87,Sheet3!$A$1:'Sheet3'!$K$222,MATCH("Challenge",Sheet3!$A$1:'Sheet3'!$K$1,0),FALSE),IFERROR(IF(VLOOKUP($D87,Sheet3!$A$1:'Sheet3'!$K$222,MATCH("Blue",Sheet3!$A$1:$K$1,0),FALSE)&gt;0,VLOOKUP($D87,Sheet3!$A$1:'Sheet3'!$K$222,MATCH("Blue",Sheet3!$A$1:$K$1,0),FALSE)*3,IF(VLOOKUP($D87,Sheet3!$A$1:'Sheet3'!$K$222,MATCH("Purple",Sheet3!$A$1:$K$1,0),FALSE)&gt;0,VLOOKUP($D87,Sheet3!$A$1:'Sheet3'!$K$222,MATCH("Purple",Sheet3!$A$1:$K$1,0),FALSE)*4,IF(VLOOKUP($D87,Sheet3!$A$1:'Sheet3'!$K$222,MATCH("Green",Sheet3!$A$1:$K$1,0),FALSE)&gt;0,VLOOKUP($D87,Sheet3!$A$1:'Sheet3'!$K$222,MATCH("Green",Sheet3!$A$1:$K$1,0),FALSE)*2,IF(VLOOKUP($D87,Sheet3!$A$1:'Sheet3'!$K$222,MATCH("White",Sheet3!$A$1:$K$1,0),FALSE)&gt;0,VLOOKUP($D87,Sheet3!$A$1:'Sheet3'!$K$222,MATCH("White",Sheet3!$A$1:$K$1,0),FALSE),IF(VLOOKUP($D87,Sheet3!$A$1:'Sheet3'!$K$222,MATCH("Yellow",Sheet3!$A$1:$K$1,0),FALSE)&gt;0,VLOOKUP($D87,Sheet3!$A$1:'Sheet3'!$K$222,MATCH("Yellow",Sheet3!$A$1:$K$1,0),FALSE)*2.5,0))))),0)),0)+IFERROR(IF(VLOOKUP($E87,Sheet3!$A$1:'Sheet3'!$K$222,MATCH("Challenge",Sheet3!$A$1:'Sheet3'!$K$1,0),FALSE)&gt;=1,IFERROR(IF(VLOOKUP($E87,Sheet3!$A$1:'Sheet3'!$K$222,MATCH("Blue",Sheet3!$A$1:$K$1,0),FALSE)&gt;0,VLOOKUP($E87,Sheet3!$A$1:'Sheet3'!$K$222,MATCH("Blue",Sheet3!$A$1:$K$1,0),FALSE)*3,IF(VLOOKUP($E87,Sheet3!$A$1:'Sheet3'!$K$222,MATCH("Purple",Sheet3!$A$1:$K$1,0),FALSE)&gt;0,VLOOKUP($E87,Sheet3!$A$1:'Sheet3'!$K$222,MATCH("Purple",Sheet3!$A$1:$K$1,0),FALSE)*4,IF(VLOOKUP($E87,Sheet3!$A$1:'Sheet3'!$K$222,MATCH("Green",Sheet3!$A$1:$K$1,0),FALSE)&gt;0,VLOOKUP($E87,Sheet3!$A$1:'Sheet3'!$K$222,MATCH("Green",Sheet3!$A$1:$K$1,0),FALSE)*2,IF(VLOOKUP($E87,Sheet3!$A$1:'Sheet3'!$K$222,MATCH("White",Sheet3!$A$1:$K$1,0),FALSE)&gt;0,VLOOKUP($E87,Sheet3!$A$1:'Sheet3'!$K$222,MATCH("White",Sheet3!$A$1:$K$1,0),FALSE),IF(VLOOKUP($E87,Sheet3!$A$1:'Sheet3'!$K$222,MATCH("Yellow",Sheet3!$A$1:$K$1,0),FALSE)&gt;0,VLOOKUP($E87,Sheet3!$A$1:'Sheet3'!$K$222,MATCH("Yellow",Sheet3!$A$1:$K$1,0),FALSE)*2.5,0))))),0)/VLOOKUP($E87,Sheet3!$A$1:'Sheet3'!$K$222,MATCH("Challenge",Sheet3!$A$1:'Sheet3'!$K$1,0),FALSE),IFERROR(IF(VLOOKUP($E87,Sheet3!$A$1:'Sheet3'!$K$222,MATCH("Blue",Sheet3!$A$1:$K$1,0),FALSE)&gt;0,VLOOKUP($E87,Sheet3!$A$1:'Sheet3'!$K$222,MATCH("Blue",Sheet3!$A$1:$K$1,0),FALSE)*3,IF(VLOOKUP($E87,Sheet3!$A$1:'Sheet3'!$K$222,MATCH("Purple",Sheet3!$A$1:$K$1,0),FALSE)&gt;0,VLOOKUP($E87,Sheet3!$A$1:'Sheet3'!$K$222,MATCH("Purple",Sheet3!$A$1:$K$1,0),FALSE)*4,IF(VLOOKUP($E87,Sheet3!$A$1:'Sheet3'!$K$222,MATCH("Green",Sheet3!$A$1:$K$1,0),FALSE)&gt;0,VLOOKUP($E87,Sheet3!$A$1:'Sheet3'!$K$222,MATCH("Green",Sheet3!$A$1:$K$1,0),FALSE)*2,IF(VLOOKUP($E87,Sheet3!$A$1:'Sheet3'!$K$222,MATCH("White",Sheet3!$A$1:$K$1,0),FALSE)&gt;0,VLOOKUP($E87,Sheet3!$A$1:'Sheet3'!$K$222,MATCH("White",Sheet3!$A$1:$K$1,0),FALSE),IF(VLOOKUP($E87,Sheet3!$A$1:'Sheet3'!$K$222,MATCH("Yellow",Sheet3!$A$1:$K$1,0),FALSE)&gt;0,VLOOKUP($E87,Sheet3!$A$1:'Sheet3'!$K$222,MATCH("Yellow",Sheet3!$A$1:$K$1,0),FALSE)*2.5,0))))),0)),0)</f>
        <v>4</v>
      </c>
      <c r="AC87">
        <f>IFERROR(IF(VLOOKUP($F87,Sheet3!$A$1:'Sheet3'!$K$222,MATCH("Challenge",Sheet3!$A$1:'Sheet3'!$K$1,0),FALSE)&gt;=1,IFERROR(IF(VLOOKUP($F87,Sheet3!$A$1:'Sheet3'!$K$222,MATCH("Blue",Sheet3!$A$1:$K$1,0),FALSE)&gt;0,VLOOKUP($F87,Sheet3!$A$1:'Sheet3'!$K$222,MATCH("Blue",Sheet3!$A$1:$K$1,0),FALSE)*3,IF(VLOOKUP($F87,Sheet3!$A$1:'Sheet3'!$K$222,MATCH("Purple",Sheet3!$A$1:$K$1,0),FALSE)&gt;0,VLOOKUP($F87,Sheet3!$A$1:'Sheet3'!$K$222,MATCH("Purple",Sheet3!$A$1:$K$1,0),FALSE)*4,IF(VLOOKUP($F87,Sheet3!$A$1:'Sheet3'!$K$222,MATCH("Green",Sheet3!$A$1:$K$1,0),FALSE)&gt;0,VLOOKUP($F87,Sheet3!$A$1:'Sheet3'!$K$222,MATCH("Green",Sheet3!$A$1:$K$1,0),FALSE)*2,IF(VLOOKUP($F87,Sheet3!$A$1:'Sheet3'!$K$222,MATCH("White",Sheet3!$A$1:$K$1,0),FALSE)&gt;0,VLOOKUP($F87,Sheet3!$A$1:'Sheet3'!$K$222,MATCH("White",Sheet3!$A$1:$K$1,0),FALSE),IF(VLOOKUP($F87,Sheet3!$A$1:'Sheet3'!$K$222,MATCH("Yellow",Sheet3!$A$1:$K$1,0),FALSE)&gt;0,VLOOKUP($F87,Sheet3!$A$1:'Sheet3'!$K$222,MATCH("Yellow",Sheet3!$A$1:$K$1,0),FALSE)*5,0))))),0)/VLOOKUP($F87,Sheet3!$A$1:'Sheet3'!$K$222,MATCH("Challenge",Sheet3!$A$1:'Sheet3'!$K$1,0),FALSE),IFERROR(IF(VLOOKUP($F87,Sheet3!$A$1:'Sheet3'!$K$222,MATCH("Blue",Sheet3!$A$1:$K$1,0),FALSE)&gt;0,VLOOKUP($F87,Sheet3!$A$1:'Sheet3'!$K$222,MATCH("Blue",Sheet3!$A$1:$K$1,0),FALSE)*3,IF(VLOOKUP($F87,Sheet3!$A$1:'Sheet3'!$K$222,MATCH("Purple",Sheet3!$A$1:$K$1,0),FALSE)&gt;0,VLOOKUP($F87,Sheet3!$A$1:'Sheet3'!$K$222,MATCH("Purple",Sheet3!$A$1:$K$1,0),FALSE)*4,IF(VLOOKUP($F87,Sheet3!$A$1:'Sheet3'!$K$222,MATCH("Green",Sheet3!$A$1:$K$1,0),FALSE)&gt;0,VLOOKUP($F87,Sheet3!$A$1:'Sheet3'!$K$222,MATCH("Green",Sheet3!$A$1:$K$1,0),FALSE)*2,IF(VLOOKUP($F87,Sheet3!$A$1:'Sheet3'!$K$222,MATCH("White",Sheet3!$A$1:$K$1,0),FALSE)&gt;0,VLOOKUP($F87,Sheet3!$A$1:'Sheet3'!$K$222,MATCH("White",Sheet3!$A$1:$K$1,0),FALSE),IF(VLOOKUP($F87,Sheet3!$A$1:'Sheet3'!$K$222,MATCH("Yellow",Sheet3!$A$1:$K$1,0),FALSE)&gt;0,VLOOKUP($F87,Sheet3!$A$1:'Sheet3'!$K$222,MATCH("Yellow",Sheet3!$A$1:$K$1,0),FALSE)*5,0))))),0)),0)+IFERROR(IF(VLOOKUP($G87,Sheet3!$A$1:'Sheet3'!$K$222,MATCH("Challenge",Sheet3!$A$1:'Sheet3'!$K$1,0),FALSE)&gt;=1,IFERROR(IF(VLOOKUP($G87,Sheet3!$A$1:'Sheet3'!$K$222,MATCH("Blue",Sheet3!$A$1:$K$1,0),FALSE)&gt;0,VLOOKUP($G87,Sheet3!$A$1:'Sheet3'!$K$222,MATCH("Blue",Sheet3!$A$1:$K$1,0),FALSE)*3,IF(VLOOKUP($G87,Sheet3!$A$1:'Sheet3'!$K$222,MATCH("Purple",Sheet3!$A$1:$K$1,0),FALSE)&gt;0,VLOOKUP($G87,Sheet3!$A$1:'Sheet3'!$K$222,MATCH("Purple",Sheet3!$A$1:$K$1,0),FALSE)*4,IF(VLOOKUP($G87,Sheet3!$A$1:'Sheet3'!$K$222,MATCH("Green",Sheet3!$A$1:$K$1,0),FALSE)&gt;0,VLOOKUP($G87,Sheet3!$A$1:'Sheet3'!$K$222,MATCH("Green",Sheet3!$A$1:$K$1,0),FALSE)*2,IF(VLOOKUP($G87,Sheet3!$A$1:'Sheet3'!$K$222,MATCH("White",Sheet3!$A$1:$K$1,0),FALSE)&gt;0,VLOOKUP($G87,Sheet3!$A$1:'Sheet3'!$K$222,MATCH("White",Sheet3!$A$1:$K$1,0),FALSE),IF(VLOOKUP($G87,Sheet3!$A$1:'Sheet3'!$K$222,MATCH("Yellow",Sheet3!$A$1:$K$1,0),FALSE)&gt;0,VLOOKUP($G87,Sheet3!$A$1:'Sheet3'!$K$222,MATCH("Yellow",Sheet3!$A$1:$K$1,0),FALSE)*5,0))))),0)/VLOOKUP($G87,Sheet3!$A$1:'Sheet3'!$K$222,MATCH("Challenge",Sheet3!$A$1:'Sheet3'!$K$1,0),FALSE),IFERROR(IF(VLOOKUP($G87,Sheet3!$A$1:'Sheet3'!$K$222,MATCH("Blue",Sheet3!$A$1:$K$1,0),FALSE)&gt;0,VLOOKUP($G87,Sheet3!$A$1:'Sheet3'!$K$222,MATCH("Blue",Sheet3!$A$1:$K$1,0),FALSE)*3,IF(VLOOKUP($G87,Sheet3!$A$1:'Sheet3'!$K$222,MATCH("Purple",Sheet3!$A$1:$K$1,0),FALSE)&gt;0,VLOOKUP($G87,Sheet3!$A$1:'Sheet3'!$K$222,MATCH("Purple",Sheet3!$A$1:$K$1,0),FALSE)*4,IF(VLOOKUP($G87,Sheet3!$A$1:'Sheet3'!$K$222,MATCH("Green",Sheet3!$A$1:$K$1,0),FALSE)&gt;0,VLOOKUP($G87,Sheet3!$A$1:'Sheet3'!$K$222,MATCH("Green",Sheet3!$A$1:$K$1,0),FALSE)*2,IF(VLOOKUP($G87,Sheet3!$A$1:'Sheet3'!$K$222,MATCH("White",Sheet3!$A$1:$K$1,0),FALSE)&gt;0,VLOOKUP($G87,Sheet3!$A$1:'Sheet3'!$K$222,MATCH("White",Sheet3!$A$1:$K$1,0),FALSE),IF(VLOOKUP($G87,Sheet3!$A$1:'Sheet3'!$K$222,MATCH("Yellow",Sheet3!$A$1:$K$1,0),FALSE)&gt;0,VLOOKUP($G87,Sheet3!$A$1:'Sheet3'!$K$222,MATCH("Yellow",Sheet3!$A$1:$K$1,0),FALSE)*5,0))))),0)),0)</f>
        <v>2</v>
      </c>
      <c r="AD87">
        <f>IFERROR(IF(VLOOKUP($H87,Sheet3!$A$1:'Sheet3'!$K$222,MATCH("Challenge",Sheet3!$A$1:'Sheet3'!$K$1,0),FALSE)&gt;=1,IFERROR(IF(VLOOKUP($H87,Sheet3!$A$1:'Sheet3'!$K$222,MATCH("Blue",Sheet3!$A$1:$K$1,0),FALSE)&gt;0,VLOOKUP($H87,Sheet3!$A$1:'Sheet3'!$K$222,MATCH("Blue",Sheet3!$A$1:$K$1,0),FALSE)*3,IF(VLOOKUP($H87,Sheet3!$A$1:'Sheet3'!$K$222,MATCH("Purple",Sheet3!$A$1:$K$1,0),FALSE)&gt;0,VLOOKUP($H87,Sheet3!$A$1:'Sheet3'!$K$222,MATCH("Purple",Sheet3!$A$1:$K$1,0),FALSE)*4,IF(VLOOKUP($H87,Sheet3!$A$1:'Sheet3'!$K$222,MATCH("Green",Sheet3!$A$1:$K$1,0),FALSE)&gt;0,VLOOKUP($H87,Sheet3!$A$1:'Sheet3'!$K$222,MATCH("Green",Sheet3!$A$1:$K$1,0),FALSE)*2,IF(VLOOKUP($H87,Sheet3!$A$1:'Sheet3'!$K$222,MATCH("White",Sheet3!$A$1:$K$1,0),FALSE)&gt;0,VLOOKUP($H87,Sheet3!$A$1:'Sheet3'!$K$222,MATCH("White",Sheet3!$A$1:$K$1,0),FALSE),IF(VLOOKUP($H87,Sheet3!$A$1:'Sheet3'!$K$222,MATCH("Yellow",Sheet3!$A$1:$K$1,0),FALSE)&gt;0,VLOOKUP($H87,Sheet3!$A$1:'Sheet3'!$K$222,MATCH("Yellow",Sheet3!$A$1:$K$1,0),FALSE)*5,0))))),0)/VLOOKUP($H87,Sheet3!$A$1:'Sheet3'!$K$222,MATCH("Challenge",Sheet3!$A$1:'Sheet3'!$K$1,0),FALSE),IFERROR(IF(VLOOKUP($H87,Sheet3!$A$1:'Sheet3'!$K$222,MATCH("Blue",Sheet3!$A$1:$K$1,0),FALSE)&gt;0,VLOOKUP($H87,Sheet3!$A$1:'Sheet3'!$K$222,MATCH("Blue",Sheet3!$A$1:$K$1,0),FALSE)*3,IF(VLOOKUP($H87,Sheet3!$A$1:'Sheet3'!$K$222,MATCH("Purple",Sheet3!$A$1:$K$1,0),FALSE)&gt;0,VLOOKUP($H87,Sheet3!$A$1:'Sheet3'!$K$222,MATCH("Purple",Sheet3!$A$1:$K$1,0),FALSE)*4,IF(VLOOKUP($H87,Sheet3!$A$1:'Sheet3'!$K$222,MATCH("Green",Sheet3!$A$1:$K$1,0),FALSE)&gt;0,VLOOKUP($H87,Sheet3!$A$1:'Sheet3'!$K$222,MATCH("Green",Sheet3!$A$1:$K$1,0),FALSE)*2,IF(VLOOKUP($H87,Sheet3!$A$1:'Sheet3'!$K$222,MATCH("White",Sheet3!$A$1:$K$1,0),FALSE)&gt;0,VLOOKUP($H87,Sheet3!$A$1:'Sheet3'!$K$222,MATCH("White",Sheet3!$A$1:$K$1,0),FALSE),IF(VLOOKUP($H87,Sheet3!$A$1:'Sheet3'!$K$222,MATCH("Yellow",Sheet3!$A$1:$K$1,0),FALSE)&gt;0,VLOOKUP($H87,Sheet3!$A$1:'Sheet3'!$K$222,MATCH("Yellow",Sheet3!$A$1:$K$1,0),FALSE)*5,0))))),0)),0)+IFERROR(IF(VLOOKUP($I87,Sheet3!$A$1:'Sheet3'!$K$222,MATCH("Challenge",Sheet3!$A$1:'Sheet3'!$K$1,0),FALSE)&gt;=1,IFERROR(IF(VLOOKUP($I87,Sheet3!$A$1:'Sheet3'!$K$222,MATCH("Blue",Sheet3!$A$1:$K$1,0),FALSE)&gt;0,VLOOKUP($I87,Sheet3!$A$1:'Sheet3'!$K$222,MATCH("Blue",Sheet3!$A$1:$K$1,0),FALSE)*3,IF(VLOOKUP($I87,Sheet3!$A$1:'Sheet3'!$K$222,MATCH("Purple",Sheet3!$A$1:$K$1,0),FALSE)&gt;0,VLOOKUP($I87,Sheet3!$A$1:'Sheet3'!$K$222,MATCH("Purple",Sheet3!$A$1:$K$1,0),FALSE)*4,IF(VLOOKUP($I87,Sheet3!$A$1:'Sheet3'!$K$222,MATCH("Green",Sheet3!$A$1:$K$1,0),FALSE)&gt;0,VLOOKUP($I87,Sheet3!$A$1:'Sheet3'!$K$222,MATCH("Green",Sheet3!$A$1:$K$1,0),FALSE)*2,IF(VLOOKUP($I87,Sheet3!$A$1:'Sheet3'!$K$222,MATCH("White",Sheet3!$A$1:$K$1,0),FALSE)&gt;0,VLOOKUP($I87,Sheet3!$A$1:'Sheet3'!$K$222,MATCH("White",Sheet3!$A$1:$K$1,0),FALSE),IF(VLOOKUP($I87,Sheet3!$A$1:'Sheet3'!$K$222,MATCH("Yellow",Sheet3!$A$1:$K$1,0),FALSE)&gt;0,VLOOKUP($I87,Sheet3!$A$1:'Sheet3'!$K$222,MATCH("Yellow",Sheet3!$A$1:$K$1,0),FALSE)*5,0))))),0)/VLOOKUP($I87,Sheet3!$A$1:'Sheet3'!$K$222,MATCH("Challenge",Sheet3!$A$1:'Sheet3'!$K$1,0),FALSE),IFERROR(IF(VLOOKUP($I87,Sheet3!$A$1:'Sheet3'!$K$222,MATCH("Blue",Sheet3!$A$1:$K$1,0),FALSE)&gt;0,VLOOKUP($I87,Sheet3!$A$1:'Sheet3'!$K$222,MATCH("Blue",Sheet3!$A$1:$K$1,0),FALSE)*3,IF(VLOOKUP($I87,Sheet3!$A$1:'Sheet3'!$K$222,MATCH("Purple",Sheet3!$A$1:$K$1,0),FALSE)&gt;0,VLOOKUP($I87,Sheet3!$A$1:'Sheet3'!$K$222,MATCH("Purple",Sheet3!$A$1:$K$1,0),FALSE)*4,IF(VLOOKUP($I87,Sheet3!$A$1:'Sheet3'!$K$222,MATCH("Green",Sheet3!$A$1:$K$1,0),FALSE)&gt;0,VLOOKUP($I87,Sheet3!$A$1:'Sheet3'!$K$222,MATCH("Green",Sheet3!$A$1:$K$1,0),FALSE)*2,IF(VLOOKUP($I87,Sheet3!$A$1:'Sheet3'!$K$222,MATCH("White",Sheet3!$A$1:$K$1,0),FALSE)&gt;0,VLOOKUP($I87,Sheet3!$A$1:'Sheet3'!$K$222,MATCH("White",Sheet3!$A$1:$K$1,0),FALSE),IF(VLOOKUP($I87,Sheet3!$A$1:'Sheet3'!$K$222,MATCH("Yellow",Sheet3!$A$1:$K$1,0),FALSE)&gt;0,VLOOKUP($I87,Sheet3!$A$1:'Sheet3'!$K$222,MATCH("Yellow",Sheet3!$A$1:$K$1,0),FALSE)*5,0))))),0)),0)</f>
        <v>0</v>
      </c>
      <c r="AE87">
        <f>IFERROR(IF(VLOOKUP($J87,Sheet3!$A$1:'Sheet3'!$K$222,MATCH("Challenge",Sheet3!$A$1:'Sheet3'!$K$1,0),FALSE)&gt;=1,IFERROR(IF(VLOOKUP($J87,Sheet3!$A$1:'Sheet3'!$K$222,MATCH("Blue",Sheet3!$A$1:$K$1,0),FALSE)&gt;0,VLOOKUP($J87,Sheet3!$A$1:'Sheet3'!$K$222,MATCH("Blue",Sheet3!$A$1:$K$1,0),FALSE)*3,IF(VLOOKUP($J87,Sheet3!$A$1:'Sheet3'!$K$222,MATCH("Purple",Sheet3!$A$1:$K$1,0),FALSE)&gt;0,VLOOKUP($J87,Sheet3!$A$1:'Sheet3'!$K$222,MATCH("Purple",Sheet3!$A$1:$K$1,0),FALSE)*4,IF(VLOOKUP($J87,Sheet3!$A$1:'Sheet3'!$K$222,MATCH("Green",Sheet3!$A$1:$K$1,0),FALSE)&gt;0,VLOOKUP($J87,Sheet3!$A$1:'Sheet3'!$K$222,MATCH("Green",Sheet3!$A$1:$K$1,0),FALSE)*2,IF(VLOOKUP($J87,Sheet3!$A$1:'Sheet3'!$K$222,MATCH("White",Sheet3!$A$1:$K$1,0),FALSE)&gt;0,VLOOKUP($J87,Sheet3!$A$1:'Sheet3'!$K$222,MATCH("White",Sheet3!$A$1:$K$1,0),FALSE),IF(VLOOKUP($J87,Sheet3!$A$1:'Sheet3'!$K$222,MATCH("Yellow",Sheet3!$A$1:$K$1,0),FALSE)&gt;0,VLOOKUP($J87,Sheet3!$A$1:'Sheet3'!$K$222,MATCH("Yellow",Sheet3!$A$1:$K$1,0),FALSE)*5,0))))),0)/VLOOKUP($J87,Sheet3!$A$1:'Sheet3'!$K$222,MATCH("Challenge",Sheet3!$A$1:'Sheet3'!$K$1,0),FALSE),IFERROR(IF(VLOOKUP($J87,Sheet3!$A$1:'Sheet3'!$K$222,MATCH("Blue",Sheet3!$A$1:$K$1,0),FALSE)&gt;0,VLOOKUP($J87,Sheet3!$A$1:'Sheet3'!$K$222,MATCH("Blue",Sheet3!$A$1:$K$1,0),FALSE)*3,IF(VLOOKUP($J87,Sheet3!$A$1:'Sheet3'!$K$222,MATCH("Purple",Sheet3!$A$1:$K$1,0),FALSE)&gt;0,VLOOKUP($J87,Sheet3!$A$1:'Sheet3'!$K$222,MATCH("Purple",Sheet3!$A$1:$K$1,0),FALSE)*4,IF(VLOOKUP($J87,Sheet3!$A$1:'Sheet3'!$K$222,MATCH("Green",Sheet3!$A$1:$K$1,0),FALSE)&gt;0,VLOOKUP($J87,Sheet3!$A$1:'Sheet3'!$K$222,MATCH("Green",Sheet3!$A$1:$K$1,0),FALSE)*2,IF(VLOOKUP($J87,Sheet3!$A$1:'Sheet3'!$K$222,MATCH("White",Sheet3!$A$1:$K$1,0),FALSE)&gt;0,VLOOKUP($J87,Sheet3!$A$1:'Sheet3'!$K$222,MATCH("White",Sheet3!$A$1:$K$1,0),FALSE),IF(VLOOKUP($J87,Sheet3!$A$1:'Sheet3'!$K$222,MATCH("Yellow",Sheet3!$A$1:$K$1,0),FALSE)&gt;0,VLOOKUP($J87,Sheet3!$A$1:'Sheet3'!$K$222,MATCH("Yellow",Sheet3!$A$1:$K$1,0),FALSE)*5,0))))),0)),0)+IFERROR(IF(VLOOKUP($K87,Sheet3!$A$1:'Sheet3'!$K$222,MATCH("Challenge",Sheet3!$A$1:'Sheet3'!$K$1,0),FALSE)&gt;=1,IFERROR(IF(VLOOKUP($K87,Sheet3!$A$1:'Sheet3'!$K$222,MATCH("Blue",Sheet3!$A$1:$K$1,0),FALSE)&gt;0,VLOOKUP($K87,Sheet3!$A$1:'Sheet3'!$K$222,MATCH("Blue",Sheet3!$A$1:$K$1,0),FALSE)*3,IF(VLOOKUP($K87,Sheet3!$A$1:'Sheet3'!$K$222,MATCH("Purple",Sheet3!$A$1:$K$1,0),FALSE)&gt;0,VLOOKUP($K87,Sheet3!$A$1:'Sheet3'!$K$222,MATCH("Purple",Sheet3!$A$1:$K$1,0),FALSE)*4,IF(VLOOKUP($K87,Sheet3!$A$1:'Sheet3'!$K$222,MATCH("Green",Sheet3!$A$1:$K$1,0),FALSE)&gt;0,VLOOKUP($K87,Sheet3!$A$1:'Sheet3'!$K$222,MATCH("Green",Sheet3!$A$1:$K$1,0),FALSE)*2,IF(VLOOKUP($K87,Sheet3!$A$1:'Sheet3'!$K$222,MATCH("White",Sheet3!$A$1:$K$1,0),FALSE)&gt;0,VLOOKUP($K87,Sheet3!$A$1:'Sheet3'!$K$222,MATCH("White",Sheet3!$A$1:$K$1,0),FALSE),IF(VLOOKUP($K87,Sheet3!$A$1:'Sheet3'!$K$222,MATCH("Yellow",Sheet3!$A$1:$K$1,0),FALSE)&gt;0,VLOOKUP($K87,Sheet3!$A$1:'Sheet3'!$K$222,MATCH("Yellow",Sheet3!$A$1:$K$1,0),FALSE)*5,0))))),0)/VLOOKUP($K87,Sheet3!$A$1:'Sheet3'!$K$222,MATCH("Challenge",Sheet3!$A$1:'Sheet3'!$K$1,0),FALSE),IFERROR(IF(VLOOKUP($K87,Sheet3!$A$1:'Sheet3'!$K$222,MATCH("Blue",Sheet3!$A$1:$K$1,0),FALSE)&gt;0,VLOOKUP($K87,Sheet3!$A$1:'Sheet3'!$K$222,MATCH("Blue",Sheet3!$A$1:$K$1,0),FALSE)*3,IF(VLOOKUP($K87,Sheet3!$A$1:'Sheet3'!$K$222,MATCH("Purple",Sheet3!$A$1:$K$1,0),FALSE)&gt;0,VLOOKUP($K87,Sheet3!$A$1:'Sheet3'!$K$222,MATCH("Purple",Sheet3!$A$1:$K$1,0),FALSE)*4,IF(VLOOKUP($K87,Sheet3!$A$1:'Sheet3'!$K$222,MATCH("Green",Sheet3!$A$1:$K$1,0),FALSE)&gt;0,VLOOKUP($K87,Sheet3!$A$1:'Sheet3'!$K$222,MATCH("Green",Sheet3!$A$1:$K$1,0),FALSE)*2,IF(VLOOKUP($K87,Sheet3!$A$1:'Sheet3'!$K$222,MATCH("White",Sheet3!$A$1:$K$1,0),FALSE)&gt;0,VLOOKUP($K87,Sheet3!$A$1:'Sheet3'!$K$222,MATCH("White",Sheet3!$A$1:$K$1,0),FALSE),IF(VLOOKUP($K87,Sheet3!$A$1:'Sheet3'!$K$222,MATCH("Yellow",Sheet3!$A$1:$K$1,0),FALSE)&gt;0,VLOOKUP($K87,Sheet3!$A$1:'Sheet3'!$K$222,MATCH("Yellow",Sheet3!$A$1:$K$1,0),FALSE)*5,0))))),0)),0)</f>
        <v>0</v>
      </c>
      <c r="AF87">
        <f>IFERROR(IF(VLOOKUP($L87,Sheet3!$A$1:'Sheet3'!$K$222,MATCH("Challenge",Sheet3!$A$1:'Sheet3'!$K$1,0),FALSE)&gt;=1,IFERROR(IF(VLOOKUP($L87,Sheet3!$A$1:'Sheet3'!$K$222,MATCH("Blue",Sheet3!$A$1:$K$1,0),FALSE)&gt;0,VLOOKUP($L87,Sheet3!$A$1:'Sheet3'!$K$222,MATCH("Blue",Sheet3!$A$1:$K$1,0),FALSE)*3,IF(VLOOKUP($L87,Sheet3!$A$1:'Sheet3'!$K$222,MATCH("Purple",Sheet3!$A$1:$K$1,0),FALSE)&gt;0,VLOOKUP($L87,Sheet3!$A$1:'Sheet3'!$K$222,MATCH("Purple",Sheet3!$A$1:$K$1,0),FALSE)*4,IF(VLOOKUP($L87,Sheet3!$A$1:'Sheet3'!$K$222,MATCH("Green",Sheet3!$A$1:$K$1,0),FALSE)&gt;0,VLOOKUP($L87,Sheet3!$A$1:'Sheet3'!$K$222,MATCH("Green",Sheet3!$A$1:$K$1,0),FALSE)*2,IF(VLOOKUP($L87,Sheet3!$A$1:'Sheet3'!$K$222,MATCH("White",Sheet3!$A$1:$K$1,0),FALSE)&gt;0,VLOOKUP($L87,Sheet3!$A$1:'Sheet3'!$K$222,MATCH("White",Sheet3!$A$1:$K$1,0),FALSE),IF(VLOOKUP($L87,Sheet3!$A$1:'Sheet3'!$K$222,MATCH("Yellow",Sheet3!$A$1:$K$1,0),FALSE)&gt;0,VLOOKUP($L87,Sheet3!$A$1:'Sheet3'!$K$222,MATCH("Yellow",Sheet3!$A$1:$K$1,0),FALSE)*5,0))))),0)/VLOOKUP($L87,Sheet3!$A$1:'Sheet3'!$K$222,MATCH("Challenge",Sheet3!$A$1:'Sheet3'!$K$1,0),FALSE),IFERROR(IF(VLOOKUP($L87,Sheet3!$A$1:'Sheet3'!$K$222,MATCH("Blue",Sheet3!$A$1:$K$1,0),FALSE)&gt;0,VLOOKUP($L87,Sheet3!$A$1:'Sheet3'!$K$222,MATCH("Blue",Sheet3!$A$1:$K$1,0),FALSE)*3,IF(VLOOKUP($L87,Sheet3!$A$1:'Sheet3'!$K$222,MATCH("Purple",Sheet3!$A$1:$K$1,0),FALSE)&gt;0,VLOOKUP($L87,Sheet3!$A$1:'Sheet3'!$K$222,MATCH("Purple",Sheet3!$A$1:$K$1,0),FALSE)*4,IF(VLOOKUP($L87,Sheet3!$A$1:'Sheet3'!$K$222,MATCH("Green",Sheet3!$A$1:$K$1,0),FALSE)&gt;0,VLOOKUP($L87,Sheet3!$A$1:'Sheet3'!$K$222,MATCH("Green",Sheet3!$A$1:$K$1,0),FALSE)*2,IF(VLOOKUP($L87,Sheet3!$A$1:'Sheet3'!$K$222,MATCH("White",Sheet3!$A$1:$K$1,0),FALSE)&gt;0,VLOOKUP($L87,Sheet3!$A$1:'Sheet3'!$K$222,MATCH("White",Sheet3!$A$1:$K$1,0),FALSE),IF(VLOOKUP($L87,Sheet3!$A$1:'Sheet3'!$K$222,MATCH("Yellow",Sheet3!$A$1:$K$1,0),FALSE)&gt;0,VLOOKUP($L87,Sheet3!$A$1:'Sheet3'!$K$222,MATCH("Yellow",Sheet3!$A$1:$K$1,0),FALSE)*5,0))))),0)),0)+IFERROR(IF(VLOOKUP($M87,Sheet3!$A$1:'Sheet3'!$K$222,MATCH("Challenge",Sheet3!$A$1:'Sheet3'!$K$1,0),FALSE)&gt;=1,IFERROR(IF(VLOOKUP($M87,Sheet3!$A$1:'Sheet3'!$K$222,MATCH("Blue",Sheet3!$A$1:$K$1,0),FALSE)&gt;0,VLOOKUP($M87,Sheet3!$A$1:'Sheet3'!$K$222,MATCH("Blue",Sheet3!$A$1:$K$1,0),FALSE)*3,IF(VLOOKUP($M87,Sheet3!$A$1:'Sheet3'!$K$222,MATCH("Purple",Sheet3!$A$1:$K$1,0),FALSE)&gt;0,VLOOKUP($M87,Sheet3!$A$1:'Sheet3'!$K$222,MATCH("Purple",Sheet3!$A$1:$K$1,0),FALSE)*4,IF(VLOOKUP($M87,Sheet3!$A$1:'Sheet3'!$K$222,MATCH("Green",Sheet3!$A$1:$K$1,0),FALSE)&gt;0,VLOOKUP($M87,Sheet3!$A$1:'Sheet3'!$K$222,MATCH("Green",Sheet3!$A$1:$K$1,0),FALSE)*2,IF(VLOOKUP($M87,Sheet3!$A$1:'Sheet3'!$K$222,MATCH("White",Sheet3!$A$1:$K$1,0),FALSE)&gt;0,VLOOKUP($M87,Sheet3!$A$1:'Sheet3'!$K$222,MATCH("White",Sheet3!$A$1:$K$1,0),FALSE),IF(VLOOKUP($M87,Sheet3!$A$1:'Sheet3'!$K$222,MATCH("Yellow",Sheet3!$A$1:$K$1,0),FALSE)&gt;0,VLOOKUP($M87,Sheet3!$A$1:'Sheet3'!$K$222,MATCH("Yellow",Sheet3!$A$1:$K$1,0),FALSE)*5,0))))),0)/VLOOKUP($M87,Sheet3!$A$1:'Sheet3'!$K$222,MATCH("Challenge",Sheet3!$A$1:'Sheet3'!$K$1,0),FALSE),IFERROR(IF(VLOOKUP($M87,Sheet3!$A$1:'Sheet3'!$K$222,MATCH("Blue",Sheet3!$A$1:$K$1,0),FALSE)&gt;0,VLOOKUP($M87,Sheet3!$A$1:'Sheet3'!$K$222,MATCH("Blue",Sheet3!$A$1:$K$1,0),FALSE)*3,IF(VLOOKUP($M87,Sheet3!$A$1:'Sheet3'!$K$222,MATCH("Purple",Sheet3!$A$1:$K$1,0),FALSE)&gt;0,VLOOKUP($M87,Sheet3!$A$1:'Sheet3'!$K$222,MATCH("Purple",Sheet3!$A$1:$K$1,0),FALSE)*4,IF(VLOOKUP($M87,Sheet3!$A$1:'Sheet3'!$K$222,MATCH("Green",Sheet3!$A$1:$K$1,0),FALSE)&gt;0,VLOOKUP($M87,Sheet3!$A$1:'Sheet3'!$K$222,MATCH("Green",Sheet3!$A$1:$K$1,0),FALSE)*2,IF(VLOOKUP($M87,Sheet3!$A$1:'Sheet3'!$K$222,MATCH("White",Sheet3!$A$1:$K$1,0),FALSE)&gt;0,VLOOKUP($M87,Sheet3!$A$1:'Sheet3'!$K$222,MATCH("White",Sheet3!$A$1:$K$1,0),FALSE),IF(VLOOKUP($M87,Sheet3!$A$1:'Sheet3'!$K$222,MATCH("Yellow",Sheet3!$A$1:$K$1,0),FALSE)&gt;0,VLOOKUP($M87,Sheet3!$A$1:'Sheet3'!$K$222,MATCH("Yellow",Sheet3!$A$1:$K$1,0),FALSE)*5,0))))),0)),0)</f>
        <v>0</v>
      </c>
      <c r="AG87">
        <f>IFERROR(IF(VLOOKUP($N87,Sheet3!$A$1:'Sheet3'!$K$222,MATCH("Challenge",Sheet3!$A$1:'Sheet3'!$K$1,0),FALSE)&gt;=1,IFERROR(IF(VLOOKUP($N87,Sheet3!$A$1:'Sheet3'!$K$222,MATCH("Blue",Sheet3!$A$1:$K$1,0),FALSE)&gt;0,VLOOKUP($N87,Sheet3!$A$1:'Sheet3'!$K$222,MATCH("Blue",Sheet3!$A$1:$K$1,0),FALSE)*3,IF(VLOOKUP($N87,Sheet3!$A$1:'Sheet3'!$K$222,MATCH("Purple",Sheet3!$A$1:$K$1,0),FALSE)&gt;0,VLOOKUP($N87,Sheet3!$A$1:'Sheet3'!$K$222,MATCH("Purple",Sheet3!$A$1:$K$1,0),FALSE)*4,IF(VLOOKUP($N87,Sheet3!$A$1:'Sheet3'!$K$222,MATCH("Green",Sheet3!$A$1:$K$1,0),FALSE)&gt;0,VLOOKUP($N87,Sheet3!$A$1:'Sheet3'!$K$222,MATCH("Green",Sheet3!$A$1:$K$1,0),FALSE)*2,IF(VLOOKUP($N87,Sheet3!$A$1:'Sheet3'!$K$222,MATCH("White",Sheet3!$A$1:$K$1,0),FALSE)&gt;0,VLOOKUP($N87,Sheet3!$A$1:'Sheet3'!$K$222,MATCH("White",Sheet3!$A$1:$K$1,0),FALSE),IF(VLOOKUP($N87,Sheet3!$A$1:'Sheet3'!$K$222,MATCH("Yellow",Sheet3!$A$1:$K$1,0),FALSE)&gt;0,VLOOKUP($N87,Sheet3!$A$1:'Sheet3'!$K$222,MATCH("Yellow",Sheet3!$A$1:$K$1,0),FALSE)*5,0))))),0)/VLOOKUP($N87,Sheet3!$A$1:'Sheet3'!$K$222,MATCH("Challenge",Sheet3!$A$1:'Sheet3'!$K$1,0),FALSE),IFERROR(IF(VLOOKUP($N87,Sheet3!$A$1:'Sheet3'!$K$222,MATCH("Blue",Sheet3!$A$1:$K$1,0),FALSE)&gt;0,VLOOKUP($N87,Sheet3!$A$1:'Sheet3'!$K$222,MATCH("Blue",Sheet3!$A$1:$K$1,0),FALSE)*3,IF(VLOOKUP($N87,Sheet3!$A$1:'Sheet3'!$K$222,MATCH("Purple",Sheet3!$A$1:$K$1,0),FALSE)&gt;0,VLOOKUP($N87,Sheet3!$A$1:'Sheet3'!$K$222,MATCH("Purple",Sheet3!$A$1:$K$1,0),FALSE)*4,IF(VLOOKUP($N87,Sheet3!$A$1:'Sheet3'!$K$222,MATCH("Green",Sheet3!$A$1:$K$1,0),FALSE)&gt;0,VLOOKUP($N87,Sheet3!$A$1:'Sheet3'!$K$222,MATCH("Green",Sheet3!$A$1:$K$1,0),FALSE)*2,IF(VLOOKUP($N87,Sheet3!$A$1:'Sheet3'!$K$222,MATCH("White",Sheet3!$A$1:$K$1,0),FALSE)&gt;0,VLOOKUP($N87,Sheet3!$A$1:'Sheet3'!$K$222,MATCH("White",Sheet3!$A$1:$K$1,0),FALSE),IF(VLOOKUP($N87,Sheet3!$A$1:'Sheet3'!$K$222,MATCH("Yellow",Sheet3!$A$1:$K$1,0),FALSE)&gt;0,VLOOKUP($N87,Sheet3!$A$1:'Sheet3'!$K$222,MATCH("Yellow",Sheet3!$A$1:$K$1,0),FALSE)*5,0))))),0)),0)+IFERROR(IF(VLOOKUP($O87,Sheet3!$A$1:'Sheet3'!$K$222,MATCH("Challenge",Sheet3!$A$1:'Sheet3'!$K$1,0),FALSE)&gt;=1,IFERROR(IF(VLOOKUP($O87,Sheet3!$A$1:'Sheet3'!$K$222,MATCH("Blue",Sheet3!$A$1:$K$1,0),FALSE)&gt;0,VLOOKUP($O87,Sheet3!$A$1:'Sheet3'!$K$222,MATCH("Blue",Sheet3!$A$1:$K$1,0),FALSE)*3,IF(VLOOKUP($O87,Sheet3!$A$1:'Sheet3'!$K$222,MATCH("Purple",Sheet3!$A$1:$K$1,0),FALSE)&gt;0,VLOOKUP($O87,Sheet3!$A$1:'Sheet3'!$K$222,MATCH("Purple",Sheet3!$A$1:$K$1,0),FALSE)*4,IF(VLOOKUP($O87,Sheet3!$A$1:'Sheet3'!$K$222,MATCH("Green",Sheet3!$A$1:$K$1,0),FALSE)&gt;0,VLOOKUP($O87,Sheet3!$A$1:'Sheet3'!$K$222,MATCH("Green",Sheet3!$A$1:$K$1,0),FALSE)*2,IF(VLOOKUP($O87,Sheet3!$A$1:'Sheet3'!$K$222,MATCH("White",Sheet3!$A$1:$K$1,0),FALSE)&gt;0,VLOOKUP($O87,Sheet3!$A$1:'Sheet3'!$K$222,MATCH("White",Sheet3!$A$1:$K$1,0),FALSE),IF(VLOOKUP($O87,Sheet3!$A$1:'Sheet3'!$K$222,MATCH("Yellow",Sheet3!$A$1:$K$1,0),FALSE)&gt;0,VLOOKUP($O87,Sheet3!$A$1:'Sheet3'!$K$222,MATCH("Yellow",Sheet3!$A$1:$K$1,0),FALSE)*5,0))))),0)/VLOOKUP($O87,Sheet3!$A$1:'Sheet3'!$K$222,MATCH("Challenge",Sheet3!$A$1:'Sheet3'!$K$1,0),FALSE),IFERROR(IF(VLOOKUP($O87,Sheet3!$A$1:'Sheet3'!$K$222,MATCH("Blue",Sheet3!$A$1:$K$1,0),FALSE)&gt;0,VLOOKUP($O87,Sheet3!$A$1:'Sheet3'!$K$222,MATCH("Blue",Sheet3!$A$1:$K$1,0),FALSE)*3,IF(VLOOKUP($O87,Sheet3!$A$1:'Sheet3'!$K$222,MATCH("Purple",Sheet3!$A$1:$K$1,0),FALSE)&gt;0,VLOOKUP($O87,Sheet3!$A$1:'Sheet3'!$K$222,MATCH("Purple",Sheet3!$A$1:$K$1,0),FALSE)*4,IF(VLOOKUP($O87,Sheet3!$A$1:'Sheet3'!$K$222,MATCH("Green",Sheet3!$A$1:$K$1,0),FALSE)&gt;0,VLOOKUP($O87,Sheet3!$A$1:'Sheet3'!$K$222,MATCH("Green",Sheet3!$A$1:$K$1,0),FALSE)*2,IF(VLOOKUP($O87,Sheet3!$A$1:'Sheet3'!$K$222,MATCH("White",Sheet3!$A$1:$K$1,0),FALSE)&gt;0,VLOOKUP($O87,Sheet3!$A$1:'Sheet3'!$K$222,MATCH("White",Sheet3!$A$1:$K$1,0),FALSE),IF(VLOOKUP($O87,Sheet3!$A$1:'Sheet3'!$K$222,MATCH("Yellow",Sheet3!$A$1:$K$1,0),FALSE)&gt;0,VLOOKUP($O87,Sheet3!$A$1:'Sheet3'!$K$222,MATCH("Yellow",Sheet3!$A$1:$K$1,0),FALSE)*5,0))))),0)),0)</f>
        <v>0</v>
      </c>
      <c r="AH87">
        <f>VLOOKUP($D87,Sheet3!$A$1:'Sheet3'!$K$222,4,FALSE)</f>
        <v>0</v>
      </c>
      <c r="AI87">
        <f>VLOOKUP($D87,Sheet3!$A$1:'Sheet3'!$K$222,5,FALSE)</f>
        <v>0</v>
      </c>
    </row>
    <row r="88" spans="1:35" x14ac:dyDescent="0.25">
      <c r="A88" t="s">
        <v>69</v>
      </c>
      <c r="B88">
        <f>INDEX('Ingredients(Full)'!$A$1:$AA$180,MATCH(Score!$A88,'Ingredients(Full)'!$A$1:$A$180,0),MATCH(Score!B$1,'Ingredients(Full)'!$A$1:$AA$1,0))</f>
        <v>3</v>
      </c>
      <c r="C88">
        <f t="shared" si="2"/>
        <v>31</v>
      </c>
      <c r="D88" t="str">
        <f>IF(D$1&lt;=$B88,INDEX('Ingredients(Full)'!$A$1:$AA$180,MATCH(Score!$A88,'Ingredients(Full)'!$A$1:$A$180,0),MATCH(Score!D$1,'Ingredients(Full)'!$A$1:$AA$1,0)),"")</f>
        <v>Mk 4 Nubian Security Scanner Prototype Salvage</v>
      </c>
      <c r="E88" t="str">
        <f>IF(E$1&lt;=$B88,INDEX('Ingredients(Full)'!$A$1:$AA$140,MATCH(Score!$A88,'Ingredients(Full)'!$A$1:$A$140,0),MATCH(Score!E$1,'Ingredients(Full)'!$A$1:$AA$1,0)),"")</f>
        <v>Mk 5 BAW Armor Mod Salvage</v>
      </c>
      <c r="F88" t="str">
        <f>IF(F$1&lt;=$B88,INDEX('Ingredients(Full)'!$A$1:$AA$140,MATCH(Score!$A88,'Ingredients(Full)'!$A$1:$A$140,0),MATCH(Score!F$1,'Ingredients(Full)'!$A$1:$AA$1,0)),"")</f>
        <v>Mk 2 BlasTech Weapon Mod</v>
      </c>
      <c r="G88" t="str">
        <f>IF(G$1&lt;=$B88,INDEX('Ingredients(Full)'!$A$1:$AA$140,MATCH(Score!$A88,'Ingredients(Full)'!$A$1:$A$140,0),MATCH(Score!G$1,'Ingredients(Full)'!$A$1:$AA$1,0)),"")</f>
        <v/>
      </c>
      <c r="H88" t="str">
        <f>IF(H$1&lt;=$B88,INDEX('Ingredients(Full)'!$A$1:$AA$140,MATCH(Score!$A88,'Ingredients(Full)'!$A$1:$A$140,0),MATCH(Score!H$1,'Ingredients(Full)'!$A$1:$AA$1,0)),"")</f>
        <v/>
      </c>
      <c r="I88" t="str">
        <f>IF(I$1&lt;=$B88,INDEX('Ingredients(Full)'!$A$1:$AA$140,MATCH(Score!$A88,'Ingredients(Full)'!$A$1:$A$140,0),MATCH(Score!I$1,'Ingredients(Full)'!$A$1:$AA$1,0)),"")</f>
        <v/>
      </c>
      <c r="J88" t="str">
        <f>IF(J$1&lt;=$B88,INDEX('Ingredients(Full)'!$A$1:$AA$140,MATCH(Score!$A88,'Ingredients(Full)'!$A$1:$A$140,0),MATCH(Score!J$1,'Ingredients(Full)'!$A$1:$AA$1,0)),"")</f>
        <v/>
      </c>
      <c r="K88" t="str">
        <f>IF(K$1&lt;=$B88,INDEX('Ingredients(Full)'!$A$1:$AA$140,MATCH(Score!$A88,'Ingredients(Full)'!$A$1:$A$140,0),MATCH(Score!K$1,'Ingredients(Full)'!$A$1:$AA$1,0)),"")</f>
        <v/>
      </c>
      <c r="L88" t="str">
        <f>IF(L$1&lt;=$B88,INDEX('Ingredients(Full)'!$A$1:$AA$140,MATCH(Score!$A88,'Ingredients(Full)'!$A$1:$A$140,0),MATCH(Score!L$1,'Ingredients(Full)'!$A$1:$AA$1,0)),"")</f>
        <v/>
      </c>
      <c r="M88" t="str">
        <f>IF(M$1&lt;=$B88,INDEX('Ingredients(Full)'!$A$1:$AA$140,MATCH(Score!$A88,'Ingredients(Full)'!$A$1:$A$140,0),MATCH(Score!M$1,'Ingredients(Full)'!$A$1:$AA$1,0)),"")</f>
        <v/>
      </c>
      <c r="N88" t="str">
        <f>IF(N$1&lt;=$B88,INDEX('Ingredients(Full)'!$A$1:$AA$140,MATCH(Score!$A88,'Ingredients(Full)'!$A$1:$A$140,0),MATCH(Score!N$1,'Ingredients(Full)'!$A$1:$AA$1,0)),"")</f>
        <v/>
      </c>
      <c r="O88" t="str">
        <f>IF(O$1&lt;=$B88,INDEX('Ingredients(Full)'!$A$1:$AA$140,MATCH(Score!$A88,'Ingredients(Full)'!$A$1:$A$140,0),MATCH(Score!O$1,'Ingredients(Full)'!$A$1:$AA$1,0)),"")</f>
        <v/>
      </c>
      <c r="P88">
        <f>IF(VALUE(RIGHT(P$1,LEN(P$1)-1))&lt;=$B88,INDEX('Ingredients(Full)'!$A$1:$AA$140,MATCH(Score!$A88,'Ingredients(Full)'!$A$1:$A$140,0),MATCH(Score!P$1,'Ingredients(Full)'!$A$1:$AA$1,0)),"")</f>
        <v>5</v>
      </c>
      <c r="Q88">
        <f>IF(VALUE(RIGHT(Q$1,LEN(Q$1)-1))&lt;=$B88,INDEX('Ingredients(Full)'!$A$1:$AA$140,MATCH(Score!$A88,'Ingredients(Full)'!$A$1:$A$140,0),MATCH(Score!Q$1,'Ingredients(Full)'!$A$1:$AA$1,0)),"")</f>
        <v>5</v>
      </c>
      <c r="R88">
        <f>IF(VALUE(RIGHT(R$1,LEN(R$1)-1))&lt;=$B88,INDEX('Ingredients(Full)'!$A$1:$AA$140,MATCH(Score!$A88,'Ingredients(Full)'!$A$1:$A$140,0),MATCH(Score!R$1,'Ingredients(Full)'!$A$1:$AA$1,0)),"")</f>
        <v>1</v>
      </c>
      <c r="S88" t="str">
        <f>IF(VALUE(RIGHT(S$1,LEN(S$1)-1))&lt;=$B88,INDEX('Ingredients(Full)'!$A$1:$AA$140,MATCH(Score!$A88,'Ingredients(Full)'!$A$1:$A$140,0),MATCH(Score!S$1,'Ingredients(Full)'!$A$1:$AA$1,0)),"")</f>
        <v/>
      </c>
      <c r="T88" t="str">
        <f>IF(VALUE(RIGHT(T$1,LEN(T$1)-1))&lt;=$B88,INDEX('Ingredients(Full)'!$A$1:$AA$140,MATCH(Score!$A88,'Ingredients(Full)'!$A$1:$A$140,0),MATCH(Score!T$1,'Ingredients(Full)'!$A$1:$AA$1,0)),"")</f>
        <v/>
      </c>
      <c r="U88" t="str">
        <f>IF(VALUE(RIGHT(U$1,LEN(U$1)-1))&lt;=$B88,INDEX('Ingredients(Full)'!$A$1:$AA$140,MATCH(Score!$A88,'Ingredients(Full)'!$A$1:$A$140,0),MATCH(Score!U$1,'Ingredients(Full)'!$A$1:$AA$1,0)),"")</f>
        <v/>
      </c>
      <c r="V88" t="str">
        <f>IF(VALUE(RIGHT(V$1,LEN(V$1)-1))&lt;=$B88,INDEX('Ingredients(Full)'!$A$1:$AA$140,MATCH(Score!$A88,'Ingredients(Full)'!$A$1:$A$140,0),MATCH(Score!V$1,'Ingredients(Full)'!$A$1:$AA$1,0)),"")</f>
        <v/>
      </c>
      <c r="W88" t="str">
        <f>IF(VALUE(RIGHT(W$1,LEN(W$1)-1))&lt;=$B88,INDEX('Ingredients(Full)'!$A$1:$AA$140,MATCH(Score!$A88,'Ingredients(Full)'!$A$1:$A$140,0),MATCH(Score!W$1,'Ingredients(Full)'!$A$1:$AA$1,0)),"")</f>
        <v/>
      </c>
      <c r="X88" t="str">
        <f>IF(VALUE(RIGHT(X$1,LEN(X$1)-1))&lt;=$B88,INDEX('Ingredients(Full)'!$A$1:$AA$140,MATCH(Score!$A88,'Ingredients(Full)'!$A$1:$A$140,0),MATCH(Score!X$1,'Ingredients(Full)'!$A$1:$AA$1,0)),"")</f>
        <v/>
      </c>
      <c r="Y88" t="str">
        <f>IF(VALUE(RIGHT(Y$1,LEN(Y$1)-1))&lt;=$B88,INDEX('Ingredients(Full)'!$A$1:$AA$140,MATCH(Score!$A88,'Ingredients(Full)'!$A$1:$A$140,0),MATCH(Score!Y$1,'Ingredients(Full)'!$A$1:$AA$1,0)),"")</f>
        <v/>
      </c>
      <c r="Z88" t="str">
        <f>IF(VALUE(RIGHT(Z$1,LEN(Z$1)-1))&lt;=$B88,INDEX('Ingredients(Full)'!$A$1:$AA$140,MATCH(Score!$A88,'Ingredients(Full)'!$A$1:$A$140,0),MATCH(Score!Z$1,'Ingredients(Full)'!$A$1:$AA$1,0)),"")</f>
        <v/>
      </c>
      <c r="AA88" t="str">
        <f>IF(VALUE(RIGHT(AA$1,LEN(AA$1)-1))&lt;=$B88,INDEX('Ingredients(Full)'!$A$1:$AA$140,MATCH(Score!$A88,'Ingredients(Full)'!$A$1:$A$140,0),MATCH(Score!AA$1,'Ingredients(Full)'!$A$1:$AA$1,0)),"")</f>
        <v/>
      </c>
      <c r="AB88">
        <f>IFERROR(IF(VLOOKUP($D88,Sheet3!$A$1:'Sheet3'!$K$222,MATCH("Challenge",Sheet3!$A$1:'Sheet3'!$K$1,0),FALSE)&gt;=1,IFERROR(IF(VLOOKUP($D88,Sheet3!$A$1:'Sheet3'!$K$222,MATCH("Blue",Sheet3!$A$1:$K$1,0),FALSE)&gt;0,VLOOKUP($D88,Sheet3!$A$1:'Sheet3'!$K$222,MATCH("Blue",Sheet3!$A$1:$K$1,0),FALSE)*3,IF(VLOOKUP($D88,Sheet3!$A$1:'Sheet3'!$K$222,MATCH("Purple",Sheet3!$A$1:$K$1,0),FALSE)&gt;0,VLOOKUP($D88,Sheet3!$A$1:'Sheet3'!$K$222,MATCH("Purple",Sheet3!$A$1:$K$1,0),FALSE)*4,IF(VLOOKUP($D88,Sheet3!$A$1:'Sheet3'!$K$222,MATCH("Green",Sheet3!$A$1:$K$1,0),FALSE)&gt;0,VLOOKUP($D88,Sheet3!$A$1:'Sheet3'!$K$222,MATCH("Green",Sheet3!$A$1:$K$1,0),FALSE)*2,IF(VLOOKUP($D88,Sheet3!$A$1:'Sheet3'!$K$222,MATCH("White",Sheet3!$A$1:$K$1,0),FALSE)&gt;0,VLOOKUP($D88,Sheet3!$A$1:'Sheet3'!$K$222,MATCH("White",Sheet3!$A$1:$K$1,0),FALSE),IF(VLOOKUP($D88,Sheet3!$A$1:'Sheet3'!$K$222,MATCH("Yellow",Sheet3!$A$1:$K$1,0),FALSE)&gt;0,VLOOKUP($D88,Sheet3!$A$1:'Sheet3'!$K$222,MATCH("Yellow",Sheet3!$A$1:$K$1,0),FALSE)*2.5,0))))),0)/VLOOKUP($D88,Sheet3!$A$1:'Sheet3'!$K$222,MATCH("Challenge",Sheet3!$A$1:'Sheet3'!$K$1,0),FALSE),IFERROR(IF(VLOOKUP($D88,Sheet3!$A$1:'Sheet3'!$K$222,MATCH("Blue",Sheet3!$A$1:$K$1,0),FALSE)&gt;0,VLOOKUP($D88,Sheet3!$A$1:'Sheet3'!$K$222,MATCH("Blue",Sheet3!$A$1:$K$1,0),FALSE)*3,IF(VLOOKUP($D88,Sheet3!$A$1:'Sheet3'!$K$222,MATCH("Purple",Sheet3!$A$1:$K$1,0),FALSE)&gt;0,VLOOKUP($D88,Sheet3!$A$1:'Sheet3'!$K$222,MATCH("Purple",Sheet3!$A$1:$K$1,0),FALSE)*4,IF(VLOOKUP($D88,Sheet3!$A$1:'Sheet3'!$K$222,MATCH("Green",Sheet3!$A$1:$K$1,0),FALSE)&gt;0,VLOOKUP($D88,Sheet3!$A$1:'Sheet3'!$K$222,MATCH("Green",Sheet3!$A$1:$K$1,0),FALSE)*2,IF(VLOOKUP($D88,Sheet3!$A$1:'Sheet3'!$K$222,MATCH("White",Sheet3!$A$1:$K$1,0),FALSE)&gt;0,VLOOKUP($D88,Sheet3!$A$1:'Sheet3'!$K$222,MATCH("White",Sheet3!$A$1:$K$1,0),FALSE),IF(VLOOKUP($D88,Sheet3!$A$1:'Sheet3'!$K$222,MATCH("Yellow",Sheet3!$A$1:$K$1,0),FALSE)&gt;0,VLOOKUP($D88,Sheet3!$A$1:'Sheet3'!$K$222,MATCH("Yellow",Sheet3!$A$1:$K$1,0),FALSE)*2.5,0))))),0)),0)+IFERROR(IF(VLOOKUP($E88,Sheet3!$A$1:'Sheet3'!$K$222,MATCH("Challenge",Sheet3!$A$1:'Sheet3'!$K$1,0),FALSE)&gt;=1,IFERROR(IF(VLOOKUP($E88,Sheet3!$A$1:'Sheet3'!$K$222,MATCH("Blue",Sheet3!$A$1:$K$1,0),FALSE)&gt;0,VLOOKUP($E88,Sheet3!$A$1:'Sheet3'!$K$222,MATCH("Blue",Sheet3!$A$1:$K$1,0),FALSE)*3,IF(VLOOKUP($E88,Sheet3!$A$1:'Sheet3'!$K$222,MATCH("Purple",Sheet3!$A$1:$K$1,0),FALSE)&gt;0,VLOOKUP($E88,Sheet3!$A$1:'Sheet3'!$K$222,MATCH("Purple",Sheet3!$A$1:$K$1,0),FALSE)*4,IF(VLOOKUP($E88,Sheet3!$A$1:'Sheet3'!$K$222,MATCH("Green",Sheet3!$A$1:$K$1,0),FALSE)&gt;0,VLOOKUP($E88,Sheet3!$A$1:'Sheet3'!$K$222,MATCH("Green",Sheet3!$A$1:$K$1,0),FALSE)*2,IF(VLOOKUP($E88,Sheet3!$A$1:'Sheet3'!$K$222,MATCH("White",Sheet3!$A$1:$K$1,0),FALSE)&gt;0,VLOOKUP($E88,Sheet3!$A$1:'Sheet3'!$K$222,MATCH("White",Sheet3!$A$1:$K$1,0),FALSE),IF(VLOOKUP($E88,Sheet3!$A$1:'Sheet3'!$K$222,MATCH("Yellow",Sheet3!$A$1:$K$1,0),FALSE)&gt;0,VLOOKUP($E88,Sheet3!$A$1:'Sheet3'!$K$222,MATCH("Yellow",Sheet3!$A$1:$K$1,0),FALSE)*2.5,0))))),0)/VLOOKUP($E88,Sheet3!$A$1:'Sheet3'!$K$222,MATCH("Challenge",Sheet3!$A$1:'Sheet3'!$K$1,0),FALSE),IFERROR(IF(VLOOKUP($E88,Sheet3!$A$1:'Sheet3'!$K$222,MATCH("Blue",Sheet3!$A$1:$K$1,0),FALSE)&gt;0,VLOOKUP($E88,Sheet3!$A$1:'Sheet3'!$K$222,MATCH("Blue",Sheet3!$A$1:$K$1,0),FALSE)*3,IF(VLOOKUP($E88,Sheet3!$A$1:'Sheet3'!$K$222,MATCH("Purple",Sheet3!$A$1:$K$1,0),FALSE)&gt;0,VLOOKUP($E88,Sheet3!$A$1:'Sheet3'!$K$222,MATCH("Purple",Sheet3!$A$1:$K$1,0),FALSE)*4,IF(VLOOKUP($E88,Sheet3!$A$1:'Sheet3'!$K$222,MATCH("Green",Sheet3!$A$1:$K$1,0),FALSE)&gt;0,VLOOKUP($E88,Sheet3!$A$1:'Sheet3'!$K$222,MATCH("Green",Sheet3!$A$1:$K$1,0),FALSE)*2,IF(VLOOKUP($E88,Sheet3!$A$1:'Sheet3'!$K$222,MATCH("White",Sheet3!$A$1:$K$1,0),FALSE)&gt;0,VLOOKUP($E88,Sheet3!$A$1:'Sheet3'!$K$222,MATCH("White",Sheet3!$A$1:$K$1,0),FALSE),IF(VLOOKUP($E88,Sheet3!$A$1:'Sheet3'!$K$222,MATCH("Yellow",Sheet3!$A$1:$K$1,0),FALSE)&gt;0,VLOOKUP($E88,Sheet3!$A$1:'Sheet3'!$K$222,MATCH("Yellow",Sheet3!$A$1:$K$1,0),FALSE)*2.5,0))))),0)),0)</f>
        <v>30</v>
      </c>
      <c r="AC88">
        <f>IFERROR(IF(VLOOKUP($F88,Sheet3!$A$1:'Sheet3'!$K$222,MATCH("Challenge",Sheet3!$A$1:'Sheet3'!$K$1,0),FALSE)&gt;=1,IFERROR(IF(VLOOKUP($F88,Sheet3!$A$1:'Sheet3'!$K$222,MATCH("Blue",Sheet3!$A$1:$K$1,0),FALSE)&gt;0,VLOOKUP($F88,Sheet3!$A$1:'Sheet3'!$K$222,MATCH("Blue",Sheet3!$A$1:$K$1,0),FALSE)*3,IF(VLOOKUP($F88,Sheet3!$A$1:'Sheet3'!$K$222,MATCH("Purple",Sheet3!$A$1:$K$1,0),FALSE)&gt;0,VLOOKUP($F88,Sheet3!$A$1:'Sheet3'!$K$222,MATCH("Purple",Sheet3!$A$1:$K$1,0),FALSE)*4,IF(VLOOKUP($F88,Sheet3!$A$1:'Sheet3'!$K$222,MATCH("Green",Sheet3!$A$1:$K$1,0),FALSE)&gt;0,VLOOKUP($F88,Sheet3!$A$1:'Sheet3'!$K$222,MATCH("Green",Sheet3!$A$1:$K$1,0),FALSE)*2,IF(VLOOKUP($F88,Sheet3!$A$1:'Sheet3'!$K$222,MATCH("White",Sheet3!$A$1:$K$1,0),FALSE)&gt;0,VLOOKUP($F88,Sheet3!$A$1:'Sheet3'!$K$222,MATCH("White",Sheet3!$A$1:$K$1,0),FALSE),IF(VLOOKUP($F88,Sheet3!$A$1:'Sheet3'!$K$222,MATCH("Yellow",Sheet3!$A$1:$K$1,0),FALSE)&gt;0,VLOOKUP($F88,Sheet3!$A$1:'Sheet3'!$K$222,MATCH("Yellow",Sheet3!$A$1:$K$1,0),FALSE)*5,0))))),0)/VLOOKUP($F88,Sheet3!$A$1:'Sheet3'!$K$222,MATCH("Challenge",Sheet3!$A$1:'Sheet3'!$K$1,0),FALSE),IFERROR(IF(VLOOKUP($F88,Sheet3!$A$1:'Sheet3'!$K$222,MATCH("Blue",Sheet3!$A$1:$K$1,0),FALSE)&gt;0,VLOOKUP($F88,Sheet3!$A$1:'Sheet3'!$K$222,MATCH("Blue",Sheet3!$A$1:$K$1,0),FALSE)*3,IF(VLOOKUP($F88,Sheet3!$A$1:'Sheet3'!$K$222,MATCH("Purple",Sheet3!$A$1:$K$1,0),FALSE)&gt;0,VLOOKUP($F88,Sheet3!$A$1:'Sheet3'!$K$222,MATCH("Purple",Sheet3!$A$1:$K$1,0),FALSE)*4,IF(VLOOKUP($F88,Sheet3!$A$1:'Sheet3'!$K$222,MATCH("Green",Sheet3!$A$1:$K$1,0),FALSE)&gt;0,VLOOKUP($F88,Sheet3!$A$1:'Sheet3'!$K$222,MATCH("Green",Sheet3!$A$1:$K$1,0),FALSE)*2,IF(VLOOKUP($F88,Sheet3!$A$1:'Sheet3'!$K$222,MATCH("White",Sheet3!$A$1:$K$1,0),FALSE)&gt;0,VLOOKUP($F88,Sheet3!$A$1:'Sheet3'!$K$222,MATCH("White",Sheet3!$A$1:$K$1,0),FALSE),IF(VLOOKUP($F88,Sheet3!$A$1:'Sheet3'!$K$222,MATCH("Yellow",Sheet3!$A$1:$K$1,0),FALSE)&gt;0,VLOOKUP($F88,Sheet3!$A$1:'Sheet3'!$K$222,MATCH("Yellow",Sheet3!$A$1:$K$1,0),FALSE)*5,0))))),0)),0)+IFERROR(IF(VLOOKUP($G88,Sheet3!$A$1:'Sheet3'!$K$222,MATCH("Challenge",Sheet3!$A$1:'Sheet3'!$K$1,0),FALSE)&gt;=1,IFERROR(IF(VLOOKUP($G88,Sheet3!$A$1:'Sheet3'!$K$222,MATCH("Blue",Sheet3!$A$1:$K$1,0),FALSE)&gt;0,VLOOKUP($G88,Sheet3!$A$1:'Sheet3'!$K$222,MATCH("Blue",Sheet3!$A$1:$K$1,0),FALSE)*3,IF(VLOOKUP($G88,Sheet3!$A$1:'Sheet3'!$K$222,MATCH("Purple",Sheet3!$A$1:$K$1,0),FALSE)&gt;0,VLOOKUP($G88,Sheet3!$A$1:'Sheet3'!$K$222,MATCH("Purple",Sheet3!$A$1:$K$1,0),FALSE)*4,IF(VLOOKUP($G88,Sheet3!$A$1:'Sheet3'!$K$222,MATCH("Green",Sheet3!$A$1:$K$1,0),FALSE)&gt;0,VLOOKUP($G88,Sheet3!$A$1:'Sheet3'!$K$222,MATCH("Green",Sheet3!$A$1:$K$1,0),FALSE)*2,IF(VLOOKUP($G88,Sheet3!$A$1:'Sheet3'!$K$222,MATCH("White",Sheet3!$A$1:$K$1,0),FALSE)&gt;0,VLOOKUP($G88,Sheet3!$A$1:'Sheet3'!$K$222,MATCH("White",Sheet3!$A$1:$K$1,0),FALSE),IF(VLOOKUP($G88,Sheet3!$A$1:'Sheet3'!$K$222,MATCH("Yellow",Sheet3!$A$1:$K$1,0),FALSE)&gt;0,VLOOKUP($G88,Sheet3!$A$1:'Sheet3'!$K$222,MATCH("Yellow",Sheet3!$A$1:$K$1,0),FALSE)*5,0))))),0)/VLOOKUP($G88,Sheet3!$A$1:'Sheet3'!$K$222,MATCH("Challenge",Sheet3!$A$1:'Sheet3'!$K$1,0),FALSE),IFERROR(IF(VLOOKUP($G88,Sheet3!$A$1:'Sheet3'!$K$222,MATCH("Blue",Sheet3!$A$1:$K$1,0),FALSE)&gt;0,VLOOKUP($G88,Sheet3!$A$1:'Sheet3'!$K$222,MATCH("Blue",Sheet3!$A$1:$K$1,0),FALSE)*3,IF(VLOOKUP($G88,Sheet3!$A$1:'Sheet3'!$K$222,MATCH("Purple",Sheet3!$A$1:$K$1,0),FALSE)&gt;0,VLOOKUP($G88,Sheet3!$A$1:'Sheet3'!$K$222,MATCH("Purple",Sheet3!$A$1:$K$1,0),FALSE)*4,IF(VLOOKUP($G88,Sheet3!$A$1:'Sheet3'!$K$222,MATCH("Green",Sheet3!$A$1:$K$1,0),FALSE)&gt;0,VLOOKUP($G88,Sheet3!$A$1:'Sheet3'!$K$222,MATCH("Green",Sheet3!$A$1:$K$1,0),FALSE)*2,IF(VLOOKUP($G88,Sheet3!$A$1:'Sheet3'!$K$222,MATCH("White",Sheet3!$A$1:$K$1,0),FALSE)&gt;0,VLOOKUP($G88,Sheet3!$A$1:'Sheet3'!$K$222,MATCH("White",Sheet3!$A$1:$K$1,0),FALSE),IF(VLOOKUP($G88,Sheet3!$A$1:'Sheet3'!$K$222,MATCH("Yellow",Sheet3!$A$1:$K$1,0),FALSE)&gt;0,VLOOKUP($G88,Sheet3!$A$1:'Sheet3'!$K$222,MATCH("Yellow",Sheet3!$A$1:$K$1,0),FALSE)*5,0))))),0)),0)</f>
        <v>1</v>
      </c>
      <c r="AD88">
        <f>IFERROR(IF(VLOOKUP($H88,Sheet3!$A$1:'Sheet3'!$K$222,MATCH("Challenge",Sheet3!$A$1:'Sheet3'!$K$1,0),FALSE)&gt;=1,IFERROR(IF(VLOOKUP($H88,Sheet3!$A$1:'Sheet3'!$K$222,MATCH("Blue",Sheet3!$A$1:$K$1,0),FALSE)&gt;0,VLOOKUP($H88,Sheet3!$A$1:'Sheet3'!$K$222,MATCH("Blue",Sheet3!$A$1:$K$1,0),FALSE)*3,IF(VLOOKUP($H88,Sheet3!$A$1:'Sheet3'!$K$222,MATCH("Purple",Sheet3!$A$1:$K$1,0),FALSE)&gt;0,VLOOKUP($H88,Sheet3!$A$1:'Sheet3'!$K$222,MATCH("Purple",Sheet3!$A$1:$K$1,0),FALSE)*4,IF(VLOOKUP($H88,Sheet3!$A$1:'Sheet3'!$K$222,MATCH("Green",Sheet3!$A$1:$K$1,0),FALSE)&gt;0,VLOOKUP($H88,Sheet3!$A$1:'Sheet3'!$K$222,MATCH("Green",Sheet3!$A$1:$K$1,0),FALSE)*2,IF(VLOOKUP($H88,Sheet3!$A$1:'Sheet3'!$K$222,MATCH("White",Sheet3!$A$1:$K$1,0),FALSE)&gt;0,VLOOKUP($H88,Sheet3!$A$1:'Sheet3'!$K$222,MATCH("White",Sheet3!$A$1:$K$1,0),FALSE),IF(VLOOKUP($H88,Sheet3!$A$1:'Sheet3'!$K$222,MATCH("Yellow",Sheet3!$A$1:$K$1,0),FALSE)&gt;0,VLOOKUP($H88,Sheet3!$A$1:'Sheet3'!$K$222,MATCH("Yellow",Sheet3!$A$1:$K$1,0),FALSE)*5,0))))),0)/VLOOKUP($H88,Sheet3!$A$1:'Sheet3'!$K$222,MATCH("Challenge",Sheet3!$A$1:'Sheet3'!$K$1,0),FALSE),IFERROR(IF(VLOOKUP($H88,Sheet3!$A$1:'Sheet3'!$K$222,MATCH("Blue",Sheet3!$A$1:$K$1,0),FALSE)&gt;0,VLOOKUP($H88,Sheet3!$A$1:'Sheet3'!$K$222,MATCH("Blue",Sheet3!$A$1:$K$1,0),FALSE)*3,IF(VLOOKUP($H88,Sheet3!$A$1:'Sheet3'!$K$222,MATCH("Purple",Sheet3!$A$1:$K$1,0),FALSE)&gt;0,VLOOKUP($H88,Sheet3!$A$1:'Sheet3'!$K$222,MATCH("Purple",Sheet3!$A$1:$K$1,0),FALSE)*4,IF(VLOOKUP($H88,Sheet3!$A$1:'Sheet3'!$K$222,MATCH("Green",Sheet3!$A$1:$K$1,0),FALSE)&gt;0,VLOOKUP($H88,Sheet3!$A$1:'Sheet3'!$K$222,MATCH("Green",Sheet3!$A$1:$K$1,0),FALSE)*2,IF(VLOOKUP($H88,Sheet3!$A$1:'Sheet3'!$K$222,MATCH("White",Sheet3!$A$1:$K$1,0),FALSE)&gt;0,VLOOKUP($H88,Sheet3!$A$1:'Sheet3'!$K$222,MATCH("White",Sheet3!$A$1:$K$1,0),FALSE),IF(VLOOKUP($H88,Sheet3!$A$1:'Sheet3'!$K$222,MATCH("Yellow",Sheet3!$A$1:$K$1,0),FALSE)&gt;0,VLOOKUP($H88,Sheet3!$A$1:'Sheet3'!$K$222,MATCH("Yellow",Sheet3!$A$1:$K$1,0),FALSE)*5,0))))),0)),0)+IFERROR(IF(VLOOKUP($I88,Sheet3!$A$1:'Sheet3'!$K$222,MATCH("Challenge",Sheet3!$A$1:'Sheet3'!$K$1,0),FALSE)&gt;=1,IFERROR(IF(VLOOKUP($I88,Sheet3!$A$1:'Sheet3'!$K$222,MATCH("Blue",Sheet3!$A$1:$K$1,0),FALSE)&gt;0,VLOOKUP($I88,Sheet3!$A$1:'Sheet3'!$K$222,MATCH("Blue",Sheet3!$A$1:$K$1,0),FALSE)*3,IF(VLOOKUP($I88,Sheet3!$A$1:'Sheet3'!$K$222,MATCH("Purple",Sheet3!$A$1:$K$1,0),FALSE)&gt;0,VLOOKUP($I88,Sheet3!$A$1:'Sheet3'!$K$222,MATCH("Purple",Sheet3!$A$1:$K$1,0),FALSE)*4,IF(VLOOKUP($I88,Sheet3!$A$1:'Sheet3'!$K$222,MATCH("Green",Sheet3!$A$1:$K$1,0),FALSE)&gt;0,VLOOKUP($I88,Sheet3!$A$1:'Sheet3'!$K$222,MATCH("Green",Sheet3!$A$1:$K$1,0),FALSE)*2,IF(VLOOKUP($I88,Sheet3!$A$1:'Sheet3'!$K$222,MATCH("White",Sheet3!$A$1:$K$1,0),FALSE)&gt;0,VLOOKUP($I88,Sheet3!$A$1:'Sheet3'!$K$222,MATCH("White",Sheet3!$A$1:$K$1,0),FALSE),IF(VLOOKUP($I88,Sheet3!$A$1:'Sheet3'!$K$222,MATCH("Yellow",Sheet3!$A$1:$K$1,0),FALSE)&gt;0,VLOOKUP($I88,Sheet3!$A$1:'Sheet3'!$K$222,MATCH("Yellow",Sheet3!$A$1:$K$1,0),FALSE)*5,0))))),0)/VLOOKUP($I88,Sheet3!$A$1:'Sheet3'!$K$222,MATCH("Challenge",Sheet3!$A$1:'Sheet3'!$K$1,0),FALSE),IFERROR(IF(VLOOKUP($I88,Sheet3!$A$1:'Sheet3'!$K$222,MATCH("Blue",Sheet3!$A$1:$K$1,0),FALSE)&gt;0,VLOOKUP($I88,Sheet3!$A$1:'Sheet3'!$K$222,MATCH("Blue",Sheet3!$A$1:$K$1,0),FALSE)*3,IF(VLOOKUP($I88,Sheet3!$A$1:'Sheet3'!$K$222,MATCH("Purple",Sheet3!$A$1:$K$1,0),FALSE)&gt;0,VLOOKUP($I88,Sheet3!$A$1:'Sheet3'!$K$222,MATCH("Purple",Sheet3!$A$1:$K$1,0),FALSE)*4,IF(VLOOKUP($I88,Sheet3!$A$1:'Sheet3'!$K$222,MATCH("Green",Sheet3!$A$1:$K$1,0),FALSE)&gt;0,VLOOKUP($I88,Sheet3!$A$1:'Sheet3'!$K$222,MATCH("Green",Sheet3!$A$1:$K$1,0),FALSE)*2,IF(VLOOKUP($I88,Sheet3!$A$1:'Sheet3'!$K$222,MATCH("White",Sheet3!$A$1:$K$1,0),FALSE)&gt;0,VLOOKUP($I88,Sheet3!$A$1:'Sheet3'!$K$222,MATCH("White",Sheet3!$A$1:$K$1,0),FALSE),IF(VLOOKUP($I88,Sheet3!$A$1:'Sheet3'!$K$222,MATCH("Yellow",Sheet3!$A$1:$K$1,0),FALSE)&gt;0,VLOOKUP($I88,Sheet3!$A$1:'Sheet3'!$K$222,MATCH("Yellow",Sheet3!$A$1:$K$1,0),FALSE)*5,0))))),0)),0)</f>
        <v>0</v>
      </c>
      <c r="AE88">
        <f>IFERROR(IF(VLOOKUP($J88,Sheet3!$A$1:'Sheet3'!$K$222,MATCH("Challenge",Sheet3!$A$1:'Sheet3'!$K$1,0),FALSE)&gt;=1,IFERROR(IF(VLOOKUP($J88,Sheet3!$A$1:'Sheet3'!$K$222,MATCH("Blue",Sheet3!$A$1:$K$1,0),FALSE)&gt;0,VLOOKUP($J88,Sheet3!$A$1:'Sheet3'!$K$222,MATCH("Blue",Sheet3!$A$1:$K$1,0),FALSE)*3,IF(VLOOKUP($J88,Sheet3!$A$1:'Sheet3'!$K$222,MATCH("Purple",Sheet3!$A$1:$K$1,0),FALSE)&gt;0,VLOOKUP($J88,Sheet3!$A$1:'Sheet3'!$K$222,MATCH("Purple",Sheet3!$A$1:$K$1,0),FALSE)*4,IF(VLOOKUP($J88,Sheet3!$A$1:'Sheet3'!$K$222,MATCH("Green",Sheet3!$A$1:$K$1,0),FALSE)&gt;0,VLOOKUP($J88,Sheet3!$A$1:'Sheet3'!$K$222,MATCH("Green",Sheet3!$A$1:$K$1,0),FALSE)*2,IF(VLOOKUP($J88,Sheet3!$A$1:'Sheet3'!$K$222,MATCH("White",Sheet3!$A$1:$K$1,0),FALSE)&gt;0,VLOOKUP($J88,Sheet3!$A$1:'Sheet3'!$K$222,MATCH("White",Sheet3!$A$1:$K$1,0),FALSE),IF(VLOOKUP($J88,Sheet3!$A$1:'Sheet3'!$K$222,MATCH("Yellow",Sheet3!$A$1:$K$1,0),FALSE)&gt;0,VLOOKUP($J88,Sheet3!$A$1:'Sheet3'!$K$222,MATCH("Yellow",Sheet3!$A$1:$K$1,0),FALSE)*5,0))))),0)/VLOOKUP($J88,Sheet3!$A$1:'Sheet3'!$K$222,MATCH("Challenge",Sheet3!$A$1:'Sheet3'!$K$1,0),FALSE),IFERROR(IF(VLOOKUP($J88,Sheet3!$A$1:'Sheet3'!$K$222,MATCH("Blue",Sheet3!$A$1:$K$1,0),FALSE)&gt;0,VLOOKUP($J88,Sheet3!$A$1:'Sheet3'!$K$222,MATCH("Blue",Sheet3!$A$1:$K$1,0),FALSE)*3,IF(VLOOKUP($J88,Sheet3!$A$1:'Sheet3'!$K$222,MATCH("Purple",Sheet3!$A$1:$K$1,0),FALSE)&gt;0,VLOOKUP($J88,Sheet3!$A$1:'Sheet3'!$K$222,MATCH("Purple",Sheet3!$A$1:$K$1,0),FALSE)*4,IF(VLOOKUP($J88,Sheet3!$A$1:'Sheet3'!$K$222,MATCH("Green",Sheet3!$A$1:$K$1,0),FALSE)&gt;0,VLOOKUP($J88,Sheet3!$A$1:'Sheet3'!$K$222,MATCH("Green",Sheet3!$A$1:$K$1,0),FALSE)*2,IF(VLOOKUP($J88,Sheet3!$A$1:'Sheet3'!$K$222,MATCH("White",Sheet3!$A$1:$K$1,0),FALSE)&gt;0,VLOOKUP($J88,Sheet3!$A$1:'Sheet3'!$K$222,MATCH("White",Sheet3!$A$1:$K$1,0),FALSE),IF(VLOOKUP($J88,Sheet3!$A$1:'Sheet3'!$K$222,MATCH("Yellow",Sheet3!$A$1:$K$1,0),FALSE)&gt;0,VLOOKUP($J88,Sheet3!$A$1:'Sheet3'!$K$222,MATCH("Yellow",Sheet3!$A$1:$K$1,0),FALSE)*5,0))))),0)),0)+IFERROR(IF(VLOOKUP($K88,Sheet3!$A$1:'Sheet3'!$K$222,MATCH("Challenge",Sheet3!$A$1:'Sheet3'!$K$1,0),FALSE)&gt;=1,IFERROR(IF(VLOOKUP($K88,Sheet3!$A$1:'Sheet3'!$K$222,MATCH("Blue",Sheet3!$A$1:$K$1,0),FALSE)&gt;0,VLOOKUP($K88,Sheet3!$A$1:'Sheet3'!$K$222,MATCH("Blue",Sheet3!$A$1:$K$1,0),FALSE)*3,IF(VLOOKUP($K88,Sheet3!$A$1:'Sheet3'!$K$222,MATCH("Purple",Sheet3!$A$1:$K$1,0),FALSE)&gt;0,VLOOKUP($K88,Sheet3!$A$1:'Sheet3'!$K$222,MATCH("Purple",Sheet3!$A$1:$K$1,0),FALSE)*4,IF(VLOOKUP($K88,Sheet3!$A$1:'Sheet3'!$K$222,MATCH("Green",Sheet3!$A$1:$K$1,0),FALSE)&gt;0,VLOOKUP($K88,Sheet3!$A$1:'Sheet3'!$K$222,MATCH("Green",Sheet3!$A$1:$K$1,0),FALSE)*2,IF(VLOOKUP($K88,Sheet3!$A$1:'Sheet3'!$K$222,MATCH("White",Sheet3!$A$1:$K$1,0),FALSE)&gt;0,VLOOKUP($K88,Sheet3!$A$1:'Sheet3'!$K$222,MATCH("White",Sheet3!$A$1:$K$1,0),FALSE),IF(VLOOKUP($K88,Sheet3!$A$1:'Sheet3'!$K$222,MATCH("Yellow",Sheet3!$A$1:$K$1,0),FALSE)&gt;0,VLOOKUP($K88,Sheet3!$A$1:'Sheet3'!$K$222,MATCH("Yellow",Sheet3!$A$1:$K$1,0),FALSE)*5,0))))),0)/VLOOKUP($K88,Sheet3!$A$1:'Sheet3'!$K$222,MATCH("Challenge",Sheet3!$A$1:'Sheet3'!$K$1,0),FALSE),IFERROR(IF(VLOOKUP($K88,Sheet3!$A$1:'Sheet3'!$K$222,MATCH("Blue",Sheet3!$A$1:$K$1,0),FALSE)&gt;0,VLOOKUP($K88,Sheet3!$A$1:'Sheet3'!$K$222,MATCH("Blue",Sheet3!$A$1:$K$1,0),FALSE)*3,IF(VLOOKUP($K88,Sheet3!$A$1:'Sheet3'!$K$222,MATCH("Purple",Sheet3!$A$1:$K$1,0),FALSE)&gt;0,VLOOKUP($K88,Sheet3!$A$1:'Sheet3'!$K$222,MATCH("Purple",Sheet3!$A$1:$K$1,0),FALSE)*4,IF(VLOOKUP($K88,Sheet3!$A$1:'Sheet3'!$K$222,MATCH("Green",Sheet3!$A$1:$K$1,0),FALSE)&gt;0,VLOOKUP($K88,Sheet3!$A$1:'Sheet3'!$K$222,MATCH("Green",Sheet3!$A$1:$K$1,0),FALSE)*2,IF(VLOOKUP($K88,Sheet3!$A$1:'Sheet3'!$K$222,MATCH("White",Sheet3!$A$1:$K$1,0),FALSE)&gt;0,VLOOKUP($K88,Sheet3!$A$1:'Sheet3'!$K$222,MATCH("White",Sheet3!$A$1:$K$1,0),FALSE),IF(VLOOKUP($K88,Sheet3!$A$1:'Sheet3'!$K$222,MATCH("Yellow",Sheet3!$A$1:$K$1,0),FALSE)&gt;0,VLOOKUP($K88,Sheet3!$A$1:'Sheet3'!$K$222,MATCH("Yellow",Sheet3!$A$1:$K$1,0),FALSE)*5,0))))),0)),0)</f>
        <v>0</v>
      </c>
      <c r="AF88">
        <f>IFERROR(IF(VLOOKUP($L88,Sheet3!$A$1:'Sheet3'!$K$222,MATCH("Challenge",Sheet3!$A$1:'Sheet3'!$K$1,0),FALSE)&gt;=1,IFERROR(IF(VLOOKUP($L88,Sheet3!$A$1:'Sheet3'!$K$222,MATCH("Blue",Sheet3!$A$1:$K$1,0),FALSE)&gt;0,VLOOKUP($L88,Sheet3!$A$1:'Sheet3'!$K$222,MATCH("Blue",Sheet3!$A$1:$K$1,0),FALSE)*3,IF(VLOOKUP($L88,Sheet3!$A$1:'Sheet3'!$K$222,MATCH("Purple",Sheet3!$A$1:$K$1,0),FALSE)&gt;0,VLOOKUP($L88,Sheet3!$A$1:'Sheet3'!$K$222,MATCH("Purple",Sheet3!$A$1:$K$1,0),FALSE)*4,IF(VLOOKUP($L88,Sheet3!$A$1:'Sheet3'!$K$222,MATCH("Green",Sheet3!$A$1:$K$1,0),FALSE)&gt;0,VLOOKUP($L88,Sheet3!$A$1:'Sheet3'!$K$222,MATCH("Green",Sheet3!$A$1:$K$1,0),FALSE)*2,IF(VLOOKUP($L88,Sheet3!$A$1:'Sheet3'!$K$222,MATCH("White",Sheet3!$A$1:$K$1,0),FALSE)&gt;0,VLOOKUP($L88,Sheet3!$A$1:'Sheet3'!$K$222,MATCH("White",Sheet3!$A$1:$K$1,0),FALSE),IF(VLOOKUP($L88,Sheet3!$A$1:'Sheet3'!$K$222,MATCH("Yellow",Sheet3!$A$1:$K$1,0),FALSE)&gt;0,VLOOKUP($L88,Sheet3!$A$1:'Sheet3'!$K$222,MATCH("Yellow",Sheet3!$A$1:$K$1,0),FALSE)*5,0))))),0)/VLOOKUP($L88,Sheet3!$A$1:'Sheet3'!$K$222,MATCH("Challenge",Sheet3!$A$1:'Sheet3'!$K$1,0),FALSE),IFERROR(IF(VLOOKUP($L88,Sheet3!$A$1:'Sheet3'!$K$222,MATCH("Blue",Sheet3!$A$1:$K$1,0),FALSE)&gt;0,VLOOKUP($L88,Sheet3!$A$1:'Sheet3'!$K$222,MATCH("Blue",Sheet3!$A$1:$K$1,0),FALSE)*3,IF(VLOOKUP($L88,Sheet3!$A$1:'Sheet3'!$K$222,MATCH("Purple",Sheet3!$A$1:$K$1,0),FALSE)&gt;0,VLOOKUP($L88,Sheet3!$A$1:'Sheet3'!$K$222,MATCH("Purple",Sheet3!$A$1:$K$1,0),FALSE)*4,IF(VLOOKUP($L88,Sheet3!$A$1:'Sheet3'!$K$222,MATCH("Green",Sheet3!$A$1:$K$1,0),FALSE)&gt;0,VLOOKUP($L88,Sheet3!$A$1:'Sheet3'!$K$222,MATCH("Green",Sheet3!$A$1:$K$1,0),FALSE)*2,IF(VLOOKUP($L88,Sheet3!$A$1:'Sheet3'!$K$222,MATCH("White",Sheet3!$A$1:$K$1,0),FALSE)&gt;0,VLOOKUP($L88,Sheet3!$A$1:'Sheet3'!$K$222,MATCH("White",Sheet3!$A$1:$K$1,0),FALSE),IF(VLOOKUP($L88,Sheet3!$A$1:'Sheet3'!$K$222,MATCH("Yellow",Sheet3!$A$1:$K$1,0),FALSE)&gt;0,VLOOKUP($L88,Sheet3!$A$1:'Sheet3'!$K$222,MATCH("Yellow",Sheet3!$A$1:$K$1,0),FALSE)*5,0))))),0)),0)+IFERROR(IF(VLOOKUP($M88,Sheet3!$A$1:'Sheet3'!$K$222,MATCH("Challenge",Sheet3!$A$1:'Sheet3'!$K$1,0),FALSE)&gt;=1,IFERROR(IF(VLOOKUP($M88,Sheet3!$A$1:'Sheet3'!$K$222,MATCH("Blue",Sheet3!$A$1:$K$1,0),FALSE)&gt;0,VLOOKUP($M88,Sheet3!$A$1:'Sheet3'!$K$222,MATCH("Blue",Sheet3!$A$1:$K$1,0),FALSE)*3,IF(VLOOKUP($M88,Sheet3!$A$1:'Sheet3'!$K$222,MATCH("Purple",Sheet3!$A$1:$K$1,0),FALSE)&gt;0,VLOOKUP($M88,Sheet3!$A$1:'Sheet3'!$K$222,MATCH("Purple",Sheet3!$A$1:$K$1,0),FALSE)*4,IF(VLOOKUP($M88,Sheet3!$A$1:'Sheet3'!$K$222,MATCH("Green",Sheet3!$A$1:$K$1,0),FALSE)&gt;0,VLOOKUP($M88,Sheet3!$A$1:'Sheet3'!$K$222,MATCH("Green",Sheet3!$A$1:$K$1,0),FALSE)*2,IF(VLOOKUP($M88,Sheet3!$A$1:'Sheet3'!$K$222,MATCH("White",Sheet3!$A$1:$K$1,0),FALSE)&gt;0,VLOOKUP($M88,Sheet3!$A$1:'Sheet3'!$K$222,MATCH("White",Sheet3!$A$1:$K$1,0),FALSE),IF(VLOOKUP($M88,Sheet3!$A$1:'Sheet3'!$K$222,MATCH("Yellow",Sheet3!$A$1:$K$1,0),FALSE)&gt;0,VLOOKUP($M88,Sheet3!$A$1:'Sheet3'!$K$222,MATCH("Yellow",Sheet3!$A$1:$K$1,0),FALSE)*5,0))))),0)/VLOOKUP($M88,Sheet3!$A$1:'Sheet3'!$K$222,MATCH("Challenge",Sheet3!$A$1:'Sheet3'!$K$1,0),FALSE),IFERROR(IF(VLOOKUP($M88,Sheet3!$A$1:'Sheet3'!$K$222,MATCH("Blue",Sheet3!$A$1:$K$1,0),FALSE)&gt;0,VLOOKUP($M88,Sheet3!$A$1:'Sheet3'!$K$222,MATCH("Blue",Sheet3!$A$1:$K$1,0),FALSE)*3,IF(VLOOKUP($M88,Sheet3!$A$1:'Sheet3'!$K$222,MATCH("Purple",Sheet3!$A$1:$K$1,0),FALSE)&gt;0,VLOOKUP($M88,Sheet3!$A$1:'Sheet3'!$K$222,MATCH("Purple",Sheet3!$A$1:$K$1,0),FALSE)*4,IF(VLOOKUP($M88,Sheet3!$A$1:'Sheet3'!$K$222,MATCH("Green",Sheet3!$A$1:$K$1,0),FALSE)&gt;0,VLOOKUP($M88,Sheet3!$A$1:'Sheet3'!$K$222,MATCH("Green",Sheet3!$A$1:$K$1,0),FALSE)*2,IF(VLOOKUP($M88,Sheet3!$A$1:'Sheet3'!$K$222,MATCH("White",Sheet3!$A$1:$K$1,0),FALSE)&gt;0,VLOOKUP($M88,Sheet3!$A$1:'Sheet3'!$K$222,MATCH("White",Sheet3!$A$1:$K$1,0),FALSE),IF(VLOOKUP($M88,Sheet3!$A$1:'Sheet3'!$K$222,MATCH("Yellow",Sheet3!$A$1:$K$1,0),FALSE)&gt;0,VLOOKUP($M88,Sheet3!$A$1:'Sheet3'!$K$222,MATCH("Yellow",Sheet3!$A$1:$K$1,0),FALSE)*5,0))))),0)),0)</f>
        <v>0</v>
      </c>
      <c r="AG88">
        <f>IFERROR(IF(VLOOKUP($N88,Sheet3!$A$1:'Sheet3'!$K$222,MATCH("Challenge",Sheet3!$A$1:'Sheet3'!$K$1,0),FALSE)&gt;=1,IFERROR(IF(VLOOKUP($N88,Sheet3!$A$1:'Sheet3'!$K$222,MATCH("Blue",Sheet3!$A$1:$K$1,0),FALSE)&gt;0,VLOOKUP($N88,Sheet3!$A$1:'Sheet3'!$K$222,MATCH("Blue",Sheet3!$A$1:$K$1,0),FALSE)*3,IF(VLOOKUP($N88,Sheet3!$A$1:'Sheet3'!$K$222,MATCH("Purple",Sheet3!$A$1:$K$1,0),FALSE)&gt;0,VLOOKUP($N88,Sheet3!$A$1:'Sheet3'!$K$222,MATCH("Purple",Sheet3!$A$1:$K$1,0),FALSE)*4,IF(VLOOKUP($N88,Sheet3!$A$1:'Sheet3'!$K$222,MATCH("Green",Sheet3!$A$1:$K$1,0),FALSE)&gt;0,VLOOKUP($N88,Sheet3!$A$1:'Sheet3'!$K$222,MATCH("Green",Sheet3!$A$1:$K$1,0),FALSE)*2,IF(VLOOKUP($N88,Sheet3!$A$1:'Sheet3'!$K$222,MATCH("White",Sheet3!$A$1:$K$1,0),FALSE)&gt;0,VLOOKUP($N88,Sheet3!$A$1:'Sheet3'!$K$222,MATCH("White",Sheet3!$A$1:$K$1,0),FALSE),IF(VLOOKUP($N88,Sheet3!$A$1:'Sheet3'!$K$222,MATCH("Yellow",Sheet3!$A$1:$K$1,0),FALSE)&gt;0,VLOOKUP($N88,Sheet3!$A$1:'Sheet3'!$K$222,MATCH("Yellow",Sheet3!$A$1:$K$1,0),FALSE)*5,0))))),0)/VLOOKUP($N88,Sheet3!$A$1:'Sheet3'!$K$222,MATCH("Challenge",Sheet3!$A$1:'Sheet3'!$K$1,0),FALSE),IFERROR(IF(VLOOKUP($N88,Sheet3!$A$1:'Sheet3'!$K$222,MATCH("Blue",Sheet3!$A$1:$K$1,0),FALSE)&gt;0,VLOOKUP($N88,Sheet3!$A$1:'Sheet3'!$K$222,MATCH("Blue",Sheet3!$A$1:$K$1,0),FALSE)*3,IF(VLOOKUP($N88,Sheet3!$A$1:'Sheet3'!$K$222,MATCH("Purple",Sheet3!$A$1:$K$1,0),FALSE)&gt;0,VLOOKUP($N88,Sheet3!$A$1:'Sheet3'!$K$222,MATCH("Purple",Sheet3!$A$1:$K$1,0),FALSE)*4,IF(VLOOKUP($N88,Sheet3!$A$1:'Sheet3'!$K$222,MATCH("Green",Sheet3!$A$1:$K$1,0),FALSE)&gt;0,VLOOKUP($N88,Sheet3!$A$1:'Sheet3'!$K$222,MATCH("Green",Sheet3!$A$1:$K$1,0),FALSE)*2,IF(VLOOKUP($N88,Sheet3!$A$1:'Sheet3'!$K$222,MATCH("White",Sheet3!$A$1:$K$1,0),FALSE)&gt;0,VLOOKUP($N88,Sheet3!$A$1:'Sheet3'!$K$222,MATCH("White",Sheet3!$A$1:$K$1,0),FALSE),IF(VLOOKUP($N88,Sheet3!$A$1:'Sheet3'!$K$222,MATCH("Yellow",Sheet3!$A$1:$K$1,0),FALSE)&gt;0,VLOOKUP($N88,Sheet3!$A$1:'Sheet3'!$K$222,MATCH("Yellow",Sheet3!$A$1:$K$1,0),FALSE)*5,0))))),0)),0)+IFERROR(IF(VLOOKUP($O88,Sheet3!$A$1:'Sheet3'!$K$222,MATCH("Challenge",Sheet3!$A$1:'Sheet3'!$K$1,0),FALSE)&gt;=1,IFERROR(IF(VLOOKUP($O88,Sheet3!$A$1:'Sheet3'!$K$222,MATCH("Blue",Sheet3!$A$1:$K$1,0),FALSE)&gt;0,VLOOKUP($O88,Sheet3!$A$1:'Sheet3'!$K$222,MATCH("Blue",Sheet3!$A$1:$K$1,0),FALSE)*3,IF(VLOOKUP($O88,Sheet3!$A$1:'Sheet3'!$K$222,MATCH("Purple",Sheet3!$A$1:$K$1,0),FALSE)&gt;0,VLOOKUP($O88,Sheet3!$A$1:'Sheet3'!$K$222,MATCH("Purple",Sheet3!$A$1:$K$1,0),FALSE)*4,IF(VLOOKUP($O88,Sheet3!$A$1:'Sheet3'!$K$222,MATCH("Green",Sheet3!$A$1:$K$1,0),FALSE)&gt;0,VLOOKUP($O88,Sheet3!$A$1:'Sheet3'!$K$222,MATCH("Green",Sheet3!$A$1:$K$1,0),FALSE)*2,IF(VLOOKUP($O88,Sheet3!$A$1:'Sheet3'!$K$222,MATCH("White",Sheet3!$A$1:$K$1,0),FALSE)&gt;0,VLOOKUP($O88,Sheet3!$A$1:'Sheet3'!$K$222,MATCH("White",Sheet3!$A$1:$K$1,0),FALSE),IF(VLOOKUP($O88,Sheet3!$A$1:'Sheet3'!$K$222,MATCH("Yellow",Sheet3!$A$1:$K$1,0),FALSE)&gt;0,VLOOKUP($O88,Sheet3!$A$1:'Sheet3'!$K$222,MATCH("Yellow",Sheet3!$A$1:$K$1,0),FALSE)*5,0))))),0)/VLOOKUP($O88,Sheet3!$A$1:'Sheet3'!$K$222,MATCH("Challenge",Sheet3!$A$1:'Sheet3'!$K$1,0),FALSE),IFERROR(IF(VLOOKUP($O88,Sheet3!$A$1:'Sheet3'!$K$222,MATCH("Blue",Sheet3!$A$1:$K$1,0),FALSE)&gt;0,VLOOKUP($O88,Sheet3!$A$1:'Sheet3'!$K$222,MATCH("Blue",Sheet3!$A$1:$K$1,0),FALSE)*3,IF(VLOOKUP($O88,Sheet3!$A$1:'Sheet3'!$K$222,MATCH("Purple",Sheet3!$A$1:$K$1,0),FALSE)&gt;0,VLOOKUP($O88,Sheet3!$A$1:'Sheet3'!$K$222,MATCH("Purple",Sheet3!$A$1:$K$1,0),FALSE)*4,IF(VLOOKUP($O88,Sheet3!$A$1:'Sheet3'!$K$222,MATCH("Green",Sheet3!$A$1:$K$1,0),FALSE)&gt;0,VLOOKUP($O88,Sheet3!$A$1:'Sheet3'!$K$222,MATCH("Green",Sheet3!$A$1:$K$1,0),FALSE)*2,IF(VLOOKUP($O88,Sheet3!$A$1:'Sheet3'!$K$222,MATCH("White",Sheet3!$A$1:$K$1,0),FALSE)&gt;0,VLOOKUP($O88,Sheet3!$A$1:'Sheet3'!$K$222,MATCH("White",Sheet3!$A$1:$K$1,0),FALSE),IF(VLOOKUP($O88,Sheet3!$A$1:'Sheet3'!$K$222,MATCH("Yellow",Sheet3!$A$1:$K$1,0),FALSE)&gt;0,VLOOKUP($O88,Sheet3!$A$1:'Sheet3'!$K$222,MATCH("Yellow",Sheet3!$A$1:$K$1,0),FALSE)*5,0))))),0)),0)</f>
        <v>0</v>
      </c>
      <c r="AH88">
        <f>VLOOKUP($D88,Sheet3!$A$1:'Sheet3'!$K$222,4,FALSE)</f>
        <v>0</v>
      </c>
      <c r="AI88">
        <f>VLOOKUP($D88,Sheet3!$A$1:'Sheet3'!$K$222,5,FALSE)</f>
        <v>0</v>
      </c>
    </row>
    <row r="89" spans="1:35" x14ac:dyDescent="0.25">
      <c r="A89" t="s">
        <v>19</v>
      </c>
      <c r="B89">
        <f>INDEX('Ingredients(Full)'!$A$1:$AA$180,MATCH(Score!$A89,'Ingredients(Full)'!$A$1:$A$180,0),MATCH(Score!B$1,'Ingredients(Full)'!$A$1:$AA$1,0))</f>
        <v>7</v>
      </c>
      <c r="C89">
        <f t="shared" si="2"/>
        <v>1249</v>
      </c>
      <c r="D89" t="str">
        <f>IF(D$1&lt;=$B89,INDEX('Ingredients(Full)'!$A$1:$AA$180,MATCH(Score!$A89,'Ingredients(Full)'!$A$1:$A$180,0),MATCH(Score!D$1,'Ingredients(Full)'!$A$1:$AA$1,0)),"")</f>
        <v>Mk 4 Sienar Holo Projector Salvage</v>
      </c>
      <c r="E89" t="str">
        <f>IF(E$1&lt;=$B89,INDEX('Ingredients(Full)'!$A$1:$AA$140,MATCH(Score!$A89,'Ingredients(Full)'!$A$1:$A$140,0),MATCH(Score!E$1,'Ingredients(Full)'!$A$1:$AA$1,0)),"")</f>
        <v>Mk 3 Czerka Stun Cuffs Salvage</v>
      </c>
      <c r="F89" t="str">
        <f>IF(F$1&lt;=$B89,INDEX('Ingredients(Full)'!$A$1:$AA$140,MATCH(Score!$A89,'Ingredients(Full)'!$A$1:$A$140,0),MATCH(Score!F$1,'Ingredients(Full)'!$A$1:$AA$1,0)),"")</f>
        <v>Mk 5 BAW Armor Mod Salvage</v>
      </c>
      <c r="G89" t="str">
        <f>IF(G$1&lt;=$B89,INDEX('Ingredients(Full)'!$A$1:$AA$140,MATCH(Score!$A89,'Ingredients(Full)'!$A$1:$A$140,0),MATCH(Score!G$1,'Ingredients(Full)'!$A$1:$AA$1,0)),"")</f>
        <v>Mk 4 Nubian Security Scanner Prototype Salvage</v>
      </c>
      <c r="H89" t="str">
        <f>IF(H$1&lt;=$B89,INDEX('Ingredients(Full)'!$A$1:$AA$140,MATCH(Score!$A89,'Ingredients(Full)'!$A$1:$A$140,0),MATCH(Score!H$1,'Ingredients(Full)'!$A$1:$AA$1,0)),"")</f>
        <v>Mk 2 BlasTech Weapon Mod</v>
      </c>
      <c r="I89" t="str">
        <f>IF(I$1&lt;=$B89,INDEX('Ingredients(Full)'!$A$1:$AA$140,MATCH(Score!$A89,'Ingredients(Full)'!$A$1:$A$140,0),MATCH(Score!I$1,'Ingredients(Full)'!$A$1:$AA$1,0)),"")</f>
        <v>Mk 6 Neuro-Saav Electrobinoculars Prototype Salvage</v>
      </c>
      <c r="J89" t="str">
        <f>IF(J$1&lt;=$B89,INDEX('Ingredients(Full)'!$A$1:$AA$140,MATCH(Score!$A89,'Ingredients(Full)'!$A$1:$A$140,0),MATCH(Score!J$1,'Ingredients(Full)'!$A$1:$AA$1,0)),"")</f>
        <v>Mk 5 Neuro-Saav Electrobinoculars Salvage</v>
      </c>
      <c r="K89" t="str">
        <f>IF(K$1&lt;=$B89,INDEX('Ingredients(Full)'!$A$1:$AA$140,MATCH(Score!$A89,'Ingredients(Full)'!$A$1:$A$140,0),MATCH(Score!K$1,'Ingredients(Full)'!$A$1:$AA$1,0)),"")</f>
        <v/>
      </c>
      <c r="L89" t="str">
        <f>IF(L$1&lt;=$B89,INDEX('Ingredients(Full)'!$A$1:$AA$140,MATCH(Score!$A89,'Ingredients(Full)'!$A$1:$A$140,0),MATCH(Score!L$1,'Ingredients(Full)'!$A$1:$AA$1,0)),"")</f>
        <v/>
      </c>
      <c r="M89" t="str">
        <f>IF(M$1&lt;=$B89,INDEX('Ingredients(Full)'!$A$1:$AA$140,MATCH(Score!$A89,'Ingredients(Full)'!$A$1:$A$140,0),MATCH(Score!M$1,'Ingredients(Full)'!$A$1:$AA$1,0)),"")</f>
        <v/>
      </c>
      <c r="N89" t="str">
        <f>IF(N$1&lt;=$B89,INDEX('Ingredients(Full)'!$A$1:$AA$140,MATCH(Score!$A89,'Ingredients(Full)'!$A$1:$A$140,0),MATCH(Score!N$1,'Ingredients(Full)'!$A$1:$AA$1,0)),"")</f>
        <v/>
      </c>
      <c r="O89" t="str">
        <f>IF(O$1&lt;=$B89,INDEX('Ingredients(Full)'!$A$1:$AA$140,MATCH(Score!$A89,'Ingredients(Full)'!$A$1:$A$140,0),MATCH(Score!O$1,'Ingredients(Full)'!$A$1:$AA$1,0)),"")</f>
        <v/>
      </c>
      <c r="P89">
        <f>IF(VALUE(RIGHT(P$1,LEN(P$1)-1))&lt;=$B89,INDEX('Ingredients(Full)'!$A$1:$AA$140,MATCH(Score!$A89,'Ingredients(Full)'!$A$1:$A$140,0),MATCH(Score!P$1,'Ingredients(Full)'!$A$1:$AA$1,0)),"")</f>
        <v>50</v>
      </c>
      <c r="Q89">
        <f>IF(VALUE(RIGHT(Q$1,LEN(Q$1)-1))&lt;=$B89,INDEX('Ingredients(Full)'!$A$1:$AA$140,MATCH(Score!$A89,'Ingredients(Full)'!$A$1:$A$140,0),MATCH(Score!Q$1,'Ingredients(Full)'!$A$1:$AA$1,0)),"")</f>
        <v>50</v>
      </c>
      <c r="R89">
        <f>IF(VALUE(RIGHT(R$1,LEN(R$1)-1))&lt;=$B89,INDEX('Ingredients(Full)'!$A$1:$AA$140,MATCH(Score!$A89,'Ingredients(Full)'!$A$1:$A$140,0),MATCH(Score!R$1,'Ingredients(Full)'!$A$1:$AA$1,0)),"")</f>
        <v>5</v>
      </c>
      <c r="S89">
        <f>IF(VALUE(RIGHT(S$1,LEN(S$1)-1))&lt;=$B89,INDEX('Ingredients(Full)'!$A$1:$AA$140,MATCH(Score!$A89,'Ingredients(Full)'!$A$1:$A$140,0),MATCH(Score!S$1,'Ingredients(Full)'!$A$1:$AA$1,0)),"")</f>
        <v>5</v>
      </c>
      <c r="T89">
        <f>IF(VALUE(RIGHT(T$1,LEN(T$1)-1))&lt;=$B89,INDEX('Ingredients(Full)'!$A$1:$AA$140,MATCH(Score!$A89,'Ingredients(Full)'!$A$1:$A$140,0),MATCH(Score!T$1,'Ingredients(Full)'!$A$1:$AA$1,0)),"")</f>
        <v>5</v>
      </c>
      <c r="U89">
        <f>IF(VALUE(RIGHT(U$1,LEN(U$1)-1))&lt;=$B89,INDEX('Ingredients(Full)'!$A$1:$AA$140,MATCH(Score!$A89,'Ingredients(Full)'!$A$1:$A$140,0),MATCH(Score!U$1,'Ingredients(Full)'!$A$1:$AA$1,0)),"")</f>
        <v>5</v>
      </c>
      <c r="V89">
        <f>IF(VALUE(RIGHT(V$1,LEN(V$1)-1))&lt;=$B89,INDEX('Ingredients(Full)'!$A$1:$AA$140,MATCH(Score!$A89,'Ingredients(Full)'!$A$1:$A$140,0),MATCH(Score!V$1,'Ingredients(Full)'!$A$1:$AA$1,0)),"")</f>
        <v>5</v>
      </c>
      <c r="W89" t="str">
        <f>IF(VALUE(RIGHT(W$1,LEN(W$1)-1))&lt;=$B89,INDEX('Ingredients(Full)'!$A$1:$AA$140,MATCH(Score!$A89,'Ingredients(Full)'!$A$1:$A$140,0),MATCH(Score!W$1,'Ingredients(Full)'!$A$1:$AA$1,0)),"")</f>
        <v/>
      </c>
      <c r="X89" t="str">
        <f>IF(VALUE(RIGHT(X$1,LEN(X$1)-1))&lt;=$B89,INDEX('Ingredients(Full)'!$A$1:$AA$140,MATCH(Score!$A89,'Ingredients(Full)'!$A$1:$A$140,0),MATCH(Score!X$1,'Ingredients(Full)'!$A$1:$AA$1,0)),"")</f>
        <v/>
      </c>
      <c r="Y89" t="str">
        <f>IF(VALUE(RIGHT(Y$1,LEN(Y$1)-1))&lt;=$B89,INDEX('Ingredients(Full)'!$A$1:$AA$140,MATCH(Score!$A89,'Ingredients(Full)'!$A$1:$A$140,0),MATCH(Score!Y$1,'Ingredients(Full)'!$A$1:$AA$1,0)),"")</f>
        <v/>
      </c>
      <c r="Z89" t="str">
        <f>IF(VALUE(RIGHT(Z$1,LEN(Z$1)-1))&lt;=$B89,INDEX('Ingredients(Full)'!$A$1:$AA$140,MATCH(Score!$A89,'Ingredients(Full)'!$A$1:$A$140,0),MATCH(Score!Z$1,'Ingredients(Full)'!$A$1:$AA$1,0)),"")</f>
        <v/>
      </c>
      <c r="AA89" t="str">
        <f>IF(VALUE(RIGHT(AA$1,LEN(AA$1)-1))&lt;=$B89,INDEX('Ingredients(Full)'!$A$1:$AA$140,MATCH(Score!$A89,'Ingredients(Full)'!$A$1:$A$140,0),MATCH(Score!AA$1,'Ingredients(Full)'!$A$1:$AA$1,0)),"")</f>
        <v/>
      </c>
      <c r="AB89">
        <f>IFERROR(IF(VLOOKUP($D89,Sheet3!$A$1:'Sheet3'!$K$222,MATCH("Challenge",Sheet3!$A$1:'Sheet3'!$K$1,0),FALSE)&gt;=1,IFERROR(IF(VLOOKUP($D89,Sheet3!$A$1:'Sheet3'!$K$222,MATCH("Blue",Sheet3!$A$1:$K$1,0),FALSE)&gt;0,VLOOKUP($D89,Sheet3!$A$1:'Sheet3'!$K$222,MATCH("Blue",Sheet3!$A$1:$K$1,0),FALSE)*3,IF(VLOOKUP($D89,Sheet3!$A$1:'Sheet3'!$K$222,MATCH("Purple",Sheet3!$A$1:$K$1,0),FALSE)&gt;0,VLOOKUP($D89,Sheet3!$A$1:'Sheet3'!$K$222,MATCH("Purple",Sheet3!$A$1:$K$1,0),FALSE)*4,IF(VLOOKUP($D89,Sheet3!$A$1:'Sheet3'!$K$222,MATCH("Green",Sheet3!$A$1:$K$1,0),FALSE)&gt;0,VLOOKUP($D89,Sheet3!$A$1:'Sheet3'!$K$222,MATCH("Green",Sheet3!$A$1:$K$1,0),FALSE)*2,IF(VLOOKUP($D89,Sheet3!$A$1:'Sheet3'!$K$222,MATCH("White",Sheet3!$A$1:$K$1,0),FALSE)&gt;0,VLOOKUP($D89,Sheet3!$A$1:'Sheet3'!$K$222,MATCH("White",Sheet3!$A$1:$K$1,0),FALSE),IF(VLOOKUP($D89,Sheet3!$A$1:'Sheet3'!$K$222,MATCH("Yellow",Sheet3!$A$1:$K$1,0),FALSE)&gt;0,VLOOKUP($D89,Sheet3!$A$1:'Sheet3'!$K$222,MATCH("Yellow",Sheet3!$A$1:$K$1,0),FALSE)*2.5,0))))),0)/VLOOKUP($D89,Sheet3!$A$1:'Sheet3'!$K$222,MATCH("Challenge",Sheet3!$A$1:'Sheet3'!$K$1,0),FALSE),IFERROR(IF(VLOOKUP($D89,Sheet3!$A$1:'Sheet3'!$K$222,MATCH("Blue",Sheet3!$A$1:$K$1,0),FALSE)&gt;0,VLOOKUP($D89,Sheet3!$A$1:'Sheet3'!$K$222,MATCH("Blue",Sheet3!$A$1:$K$1,0),FALSE)*3,IF(VLOOKUP($D89,Sheet3!$A$1:'Sheet3'!$K$222,MATCH("Purple",Sheet3!$A$1:$K$1,0),FALSE)&gt;0,VLOOKUP($D89,Sheet3!$A$1:'Sheet3'!$K$222,MATCH("Purple",Sheet3!$A$1:$K$1,0),FALSE)*4,IF(VLOOKUP($D89,Sheet3!$A$1:'Sheet3'!$K$222,MATCH("Green",Sheet3!$A$1:$K$1,0),FALSE)&gt;0,VLOOKUP($D89,Sheet3!$A$1:'Sheet3'!$K$222,MATCH("Green",Sheet3!$A$1:$K$1,0),FALSE)*2,IF(VLOOKUP($D89,Sheet3!$A$1:'Sheet3'!$K$222,MATCH("White",Sheet3!$A$1:$K$1,0),FALSE)&gt;0,VLOOKUP($D89,Sheet3!$A$1:'Sheet3'!$K$222,MATCH("White",Sheet3!$A$1:$K$1,0),FALSE),IF(VLOOKUP($D89,Sheet3!$A$1:'Sheet3'!$K$222,MATCH("Yellow",Sheet3!$A$1:$K$1,0),FALSE)&gt;0,VLOOKUP($D89,Sheet3!$A$1:'Sheet3'!$K$222,MATCH("Yellow",Sheet3!$A$1:$K$1,0),FALSE)*2.5,0))))),0)),0)+IFERROR(IF(VLOOKUP($E89,Sheet3!$A$1:'Sheet3'!$K$222,MATCH("Challenge",Sheet3!$A$1:'Sheet3'!$K$1,0),FALSE)&gt;=1,IFERROR(IF(VLOOKUP($E89,Sheet3!$A$1:'Sheet3'!$K$222,MATCH("Blue",Sheet3!$A$1:$K$1,0),FALSE)&gt;0,VLOOKUP($E89,Sheet3!$A$1:'Sheet3'!$K$222,MATCH("Blue",Sheet3!$A$1:$K$1,0),FALSE)*3,IF(VLOOKUP($E89,Sheet3!$A$1:'Sheet3'!$K$222,MATCH("Purple",Sheet3!$A$1:$K$1,0),FALSE)&gt;0,VLOOKUP($E89,Sheet3!$A$1:'Sheet3'!$K$222,MATCH("Purple",Sheet3!$A$1:$K$1,0),FALSE)*4,IF(VLOOKUP($E89,Sheet3!$A$1:'Sheet3'!$K$222,MATCH("Green",Sheet3!$A$1:$K$1,0),FALSE)&gt;0,VLOOKUP($E89,Sheet3!$A$1:'Sheet3'!$K$222,MATCH("Green",Sheet3!$A$1:$K$1,0),FALSE)*2,IF(VLOOKUP($E89,Sheet3!$A$1:'Sheet3'!$K$222,MATCH("White",Sheet3!$A$1:$K$1,0),FALSE)&gt;0,VLOOKUP($E89,Sheet3!$A$1:'Sheet3'!$K$222,MATCH("White",Sheet3!$A$1:$K$1,0),FALSE),IF(VLOOKUP($E89,Sheet3!$A$1:'Sheet3'!$K$222,MATCH("Yellow",Sheet3!$A$1:$K$1,0),FALSE)&gt;0,VLOOKUP($E89,Sheet3!$A$1:'Sheet3'!$K$222,MATCH("Yellow",Sheet3!$A$1:$K$1,0),FALSE)*2.5,0))))),0)/VLOOKUP($E89,Sheet3!$A$1:'Sheet3'!$K$222,MATCH("Challenge",Sheet3!$A$1:'Sheet3'!$K$1,0),FALSE),IFERROR(IF(VLOOKUP($E89,Sheet3!$A$1:'Sheet3'!$K$222,MATCH("Blue",Sheet3!$A$1:$K$1,0),FALSE)&gt;0,VLOOKUP($E89,Sheet3!$A$1:'Sheet3'!$K$222,MATCH("Blue",Sheet3!$A$1:$K$1,0),FALSE)*3,IF(VLOOKUP($E89,Sheet3!$A$1:'Sheet3'!$K$222,MATCH("Purple",Sheet3!$A$1:$K$1,0),FALSE)&gt;0,VLOOKUP($E89,Sheet3!$A$1:'Sheet3'!$K$222,MATCH("Purple",Sheet3!$A$1:$K$1,0),FALSE)*4,IF(VLOOKUP($E89,Sheet3!$A$1:'Sheet3'!$K$222,MATCH("Green",Sheet3!$A$1:$K$1,0),FALSE)&gt;0,VLOOKUP($E89,Sheet3!$A$1:'Sheet3'!$K$222,MATCH("Green",Sheet3!$A$1:$K$1,0),FALSE)*2,IF(VLOOKUP($E89,Sheet3!$A$1:'Sheet3'!$K$222,MATCH("White",Sheet3!$A$1:$K$1,0),FALSE)&gt;0,VLOOKUP($E89,Sheet3!$A$1:'Sheet3'!$K$222,MATCH("White",Sheet3!$A$1:$K$1,0),FALSE),IF(VLOOKUP($E89,Sheet3!$A$1:'Sheet3'!$K$222,MATCH("Yellow",Sheet3!$A$1:$K$1,0),FALSE)&gt;0,VLOOKUP($E89,Sheet3!$A$1:'Sheet3'!$K$222,MATCH("Yellow",Sheet3!$A$1:$K$1,0),FALSE)*2.5,0))))),0)),0)</f>
        <v>400</v>
      </c>
      <c r="AC89">
        <f>IFERROR(IF(VLOOKUP($F89,Sheet3!$A$1:'Sheet3'!$K$222,MATCH("Challenge",Sheet3!$A$1:'Sheet3'!$K$1,0),FALSE)&gt;=1,IFERROR(IF(VLOOKUP($F89,Sheet3!$A$1:'Sheet3'!$K$222,MATCH("Blue",Sheet3!$A$1:$K$1,0),FALSE)&gt;0,VLOOKUP($F89,Sheet3!$A$1:'Sheet3'!$K$222,MATCH("Blue",Sheet3!$A$1:$K$1,0),FALSE)*3,IF(VLOOKUP($F89,Sheet3!$A$1:'Sheet3'!$K$222,MATCH("Purple",Sheet3!$A$1:$K$1,0),FALSE)&gt;0,VLOOKUP($F89,Sheet3!$A$1:'Sheet3'!$K$222,MATCH("Purple",Sheet3!$A$1:$K$1,0),FALSE)*4,IF(VLOOKUP($F89,Sheet3!$A$1:'Sheet3'!$K$222,MATCH("Green",Sheet3!$A$1:$K$1,0),FALSE)&gt;0,VLOOKUP($F89,Sheet3!$A$1:'Sheet3'!$K$222,MATCH("Green",Sheet3!$A$1:$K$1,0),FALSE)*2,IF(VLOOKUP($F89,Sheet3!$A$1:'Sheet3'!$K$222,MATCH("White",Sheet3!$A$1:$K$1,0),FALSE)&gt;0,VLOOKUP($F89,Sheet3!$A$1:'Sheet3'!$K$222,MATCH("White",Sheet3!$A$1:$K$1,0),FALSE),IF(VLOOKUP($F89,Sheet3!$A$1:'Sheet3'!$K$222,MATCH("Yellow",Sheet3!$A$1:$K$1,0),FALSE)&gt;0,VLOOKUP($F89,Sheet3!$A$1:'Sheet3'!$K$222,MATCH("Yellow",Sheet3!$A$1:$K$1,0),FALSE)*5,0))))),0)/VLOOKUP($F89,Sheet3!$A$1:'Sheet3'!$K$222,MATCH("Challenge",Sheet3!$A$1:'Sheet3'!$K$1,0),FALSE),IFERROR(IF(VLOOKUP($F89,Sheet3!$A$1:'Sheet3'!$K$222,MATCH("Blue",Sheet3!$A$1:$K$1,0),FALSE)&gt;0,VLOOKUP($F89,Sheet3!$A$1:'Sheet3'!$K$222,MATCH("Blue",Sheet3!$A$1:$K$1,0),FALSE)*3,IF(VLOOKUP($F89,Sheet3!$A$1:'Sheet3'!$K$222,MATCH("Purple",Sheet3!$A$1:$K$1,0),FALSE)&gt;0,VLOOKUP($F89,Sheet3!$A$1:'Sheet3'!$K$222,MATCH("Purple",Sheet3!$A$1:$K$1,0),FALSE)*4,IF(VLOOKUP($F89,Sheet3!$A$1:'Sheet3'!$K$222,MATCH("Green",Sheet3!$A$1:$K$1,0),FALSE)&gt;0,VLOOKUP($F89,Sheet3!$A$1:'Sheet3'!$K$222,MATCH("Green",Sheet3!$A$1:$K$1,0),FALSE)*2,IF(VLOOKUP($F89,Sheet3!$A$1:'Sheet3'!$K$222,MATCH("White",Sheet3!$A$1:$K$1,0),FALSE)&gt;0,VLOOKUP($F89,Sheet3!$A$1:'Sheet3'!$K$222,MATCH("White",Sheet3!$A$1:$K$1,0),FALSE),IF(VLOOKUP($F89,Sheet3!$A$1:'Sheet3'!$K$222,MATCH("Yellow",Sheet3!$A$1:$K$1,0),FALSE)&gt;0,VLOOKUP($F89,Sheet3!$A$1:'Sheet3'!$K$222,MATCH("Yellow",Sheet3!$A$1:$K$1,0),FALSE)*5,0))))),0)),0)+IFERROR(IF(VLOOKUP($G89,Sheet3!$A$1:'Sheet3'!$K$222,MATCH("Challenge",Sheet3!$A$1:'Sheet3'!$K$1,0),FALSE)&gt;=1,IFERROR(IF(VLOOKUP($G89,Sheet3!$A$1:'Sheet3'!$K$222,MATCH("Blue",Sheet3!$A$1:$K$1,0),FALSE)&gt;0,VLOOKUP($G89,Sheet3!$A$1:'Sheet3'!$K$222,MATCH("Blue",Sheet3!$A$1:$K$1,0),FALSE)*3,IF(VLOOKUP($G89,Sheet3!$A$1:'Sheet3'!$K$222,MATCH("Purple",Sheet3!$A$1:$K$1,0),FALSE)&gt;0,VLOOKUP($G89,Sheet3!$A$1:'Sheet3'!$K$222,MATCH("Purple",Sheet3!$A$1:$K$1,0),FALSE)*4,IF(VLOOKUP($G89,Sheet3!$A$1:'Sheet3'!$K$222,MATCH("Green",Sheet3!$A$1:$K$1,0),FALSE)&gt;0,VLOOKUP($G89,Sheet3!$A$1:'Sheet3'!$K$222,MATCH("Green",Sheet3!$A$1:$K$1,0),FALSE)*2,IF(VLOOKUP($G89,Sheet3!$A$1:'Sheet3'!$K$222,MATCH("White",Sheet3!$A$1:$K$1,0),FALSE)&gt;0,VLOOKUP($G89,Sheet3!$A$1:'Sheet3'!$K$222,MATCH("White",Sheet3!$A$1:$K$1,0),FALSE),IF(VLOOKUP($G89,Sheet3!$A$1:'Sheet3'!$K$222,MATCH("Yellow",Sheet3!$A$1:$K$1,0),FALSE)&gt;0,VLOOKUP($G89,Sheet3!$A$1:'Sheet3'!$K$222,MATCH("Yellow",Sheet3!$A$1:$K$1,0),FALSE)*5,0))))),0)/VLOOKUP($G89,Sheet3!$A$1:'Sheet3'!$K$222,MATCH("Challenge",Sheet3!$A$1:'Sheet3'!$K$1,0),FALSE),IFERROR(IF(VLOOKUP($G89,Sheet3!$A$1:'Sheet3'!$K$222,MATCH("Blue",Sheet3!$A$1:$K$1,0),FALSE)&gt;0,VLOOKUP($G89,Sheet3!$A$1:'Sheet3'!$K$222,MATCH("Blue",Sheet3!$A$1:$K$1,0),FALSE)*3,IF(VLOOKUP($G89,Sheet3!$A$1:'Sheet3'!$K$222,MATCH("Purple",Sheet3!$A$1:$K$1,0),FALSE)&gt;0,VLOOKUP($G89,Sheet3!$A$1:'Sheet3'!$K$222,MATCH("Purple",Sheet3!$A$1:$K$1,0),FALSE)*4,IF(VLOOKUP($G89,Sheet3!$A$1:'Sheet3'!$K$222,MATCH("Green",Sheet3!$A$1:$K$1,0),FALSE)&gt;0,VLOOKUP($G89,Sheet3!$A$1:'Sheet3'!$K$222,MATCH("Green",Sheet3!$A$1:$K$1,0),FALSE)*2,IF(VLOOKUP($G89,Sheet3!$A$1:'Sheet3'!$K$222,MATCH("White",Sheet3!$A$1:$K$1,0),FALSE)&gt;0,VLOOKUP($G89,Sheet3!$A$1:'Sheet3'!$K$222,MATCH("White",Sheet3!$A$1:$K$1,0),FALSE),IF(VLOOKUP($G89,Sheet3!$A$1:'Sheet3'!$K$222,MATCH("Yellow",Sheet3!$A$1:$K$1,0),FALSE)&gt;0,VLOOKUP($G89,Sheet3!$A$1:'Sheet3'!$K$222,MATCH("Yellow",Sheet3!$A$1:$K$1,0),FALSE)*5,0))))),0)),0)</f>
        <v>30</v>
      </c>
      <c r="AD89">
        <f>IFERROR(IF(VLOOKUP($H89,Sheet3!$A$1:'Sheet3'!$K$222,MATCH("Challenge",Sheet3!$A$1:'Sheet3'!$K$1,0),FALSE)&gt;=1,IFERROR(IF(VLOOKUP($H89,Sheet3!$A$1:'Sheet3'!$K$222,MATCH("Blue",Sheet3!$A$1:$K$1,0),FALSE)&gt;0,VLOOKUP($H89,Sheet3!$A$1:'Sheet3'!$K$222,MATCH("Blue",Sheet3!$A$1:$K$1,0),FALSE)*3,IF(VLOOKUP($H89,Sheet3!$A$1:'Sheet3'!$K$222,MATCH("Purple",Sheet3!$A$1:$K$1,0),FALSE)&gt;0,VLOOKUP($H89,Sheet3!$A$1:'Sheet3'!$K$222,MATCH("Purple",Sheet3!$A$1:$K$1,0),FALSE)*4,IF(VLOOKUP($H89,Sheet3!$A$1:'Sheet3'!$K$222,MATCH("Green",Sheet3!$A$1:$K$1,0),FALSE)&gt;0,VLOOKUP($H89,Sheet3!$A$1:'Sheet3'!$K$222,MATCH("Green",Sheet3!$A$1:$K$1,0),FALSE)*2,IF(VLOOKUP($H89,Sheet3!$A$1:'Sheet3'!$K$222,MATCH("White",Sheet3!$A$1:$K$1,0),FALSE)&gt;0,VLOOKUP($H89,Sheet3!$A$1:'Sheet3'!$K$222,MATCH("White",Sheet3!$A$1:$K$1,0),FALSE),IF(VLOOKUP($H89,Sheet3!$A$1:'Sheet3'!$K$222,MATCH("Yellow",Sheet3!$A$1:$K$1,0),FALSE)&gt;0,VLOOKUP($H89,Sheet3!$A$1:'Sheet3'!$K$222,MATCH("Yellow",Sheet3!$A$1:$K$1,0),FALSE)*5,0))))),0)/VLOOKUP($H89,Sheet3!$A$1:'Sheet3'!$K$222,MATCH("Challenge",Sheet3!$A$1:'Sheet3'!$K$1,0),FALSE),IFERROR(IF(VLOOKUP($H89,Sheet3!$A$1:'Sheet3'!$K$222,MATCH("Blue",Sheet3!$A$1:$K$1,0),FALSE)&gt;0,VLOOKUP($H89,Sheet3!$A$1:'Sheet3'!$K$222,MATCH("Blue",Sheet3!$A$1:$K$1,0),FALSE)*3,IF(VLOOKUP($H89,Sheet3!$A$1:'Sheet3'!$K$222,MATCH("Purple",Sheet3!$A$1:$K$1,0),FALSE)&gt;0,VLOOKUP($H89,Sheet3!$A$1:'Sheet3'!$K$222,MATCH("Purple",Sheet3!$A$1:$K$1,0),FALSE)*4,IF(VLOOKUP($H89,Sheet3!$A$1:'Sheet3'!$K$222,MATCH("Green",Sheet3!$A$1:$K$1,0),FALSE)&gt;0,VLOOKUP($H89,Sheet3!$A$1:'Sheet3'!$K$222,MATCH("Green",Sheet3!$A$1:$K$1,0),FALSE)*2,IF(VLOOKUP($H89,Sheet3!$A$1:'Sheet3'!$K$222,MATCH("White",Sheet3!$A$1:$K$1,0),FALSE)&gt;0,VLOOKUP($H89,Sheet3!$A$1:'Sheet3'!$K$222,MATCH("White",Sheet3!$A$1:$K$1,0),FALSE),IF(VLOOKUP($H89,Sheet3!$A$1:'Sheet3'!$K$222,MATCH("Yellow",Sheet3!$A$1:$K$1,0),FALSE)&gt;0,VLOOKUP($H89,Sheet3!$A$1:'Sheet3'!$K$222,MATCH("Yellow",Sheet3!$A$1:$K$1,0),FALSE)*5,0))))),0)),0)+IFERROR(IF(VLOOKUP($I89,Sheet3!$A$1:'Sheet3'!$K$222,MATCH("Challenge",Sheet3!$A$1:'Sheet3'!$K$1,0),FALSE)&gt;=1,IFERROR(IF(VLOOKUP($I89,Sheet3!$A$1:'Sheet3'!$K$222,MATCH("Blue",Sheet3!$A$1:$K$1,0),FALSE)&gt;0,VLOOKUP($I89,Sheet3!$A$1:'Sheet3'!$K$222,MATCH("Blue",Sheet3!$A$1:$K$1,0),FALSE)*3,IF(VLOOKUP($I89,Sheet3!$A$1:'Sheet3'!$K$222,MATCH("Purple",Sheet3!$A$1:$K$1,0),FALSE)&gt;0,VLOOKUP($I89,Sheet3!$A$1:'Sheet3'!$K$222,MATCH("Purple",Sheet3!$A$1:$K$1,0),FALSE)*4,IF(VLOOKUP($I89,Sheet3!$A$1:'Sheet3'!$K$222,MATCH("Green",Sheet3!$A$1:$K$1,0),FALSE)&gt;0,VLOOKUP($I89,Sheet3!$A$1:'Sheet3'!$K$222,MATCH("Green",Sheet3!$A$1:$K$1,0),FALSE)*2,IF(VLOOKUP($I89,Sheet3!$A$1:'Sheet3'!$K$222,MATCH("White",Sheet3!$A$1:$K$1,0),FALSE)&gt;0,VLOOKUP($I89,Sheet3!$A$1:'Sheet3'!$K$222,MATCH("White",Sheet3!$A$1:$K$1,0),FALSE),IF(VLOOKUP($I89,Sheet3!$A$1:'Sheet3'!$K$222,MATCH("Yellow",Sheet3!$A$1:$K$1,0),FALSE)&gt;0,VLOOKUP($I89,Sheet3!$A$1:'Sheet3'!$K$222,MATCH("Yellow",Sheet3!$A$1:$K$1,0),FALSE)*5,0))))),0)/VLOOKUP($I89,Sheet3!$A$1:'Sheet3'!$K$222,MATCH("Challenge",Sheet3!$A$1:'Sheet3'!$K$1,0),FALSE),IFERROR(IF(VLOOKUP($I89,Sheet3!$A$1:'Sheet3'!$K$222,MATCH("Blue",Sheet3!$A$1:$K$1,0),FALSE)&gt;0,VLOOKUP($I89,Sheet3!$A$1:'Sheet3'!$K$222,MATCH("Blue",Sheet3!$A$1:$K$1,0),FALSE)*3,IF(VLOOKUP($I89,Sheet3!$A$1:'Sheet3'!$K$222,MATCH("Purple",Sheet3!$A$1:$K$1,0),FALSE)&gt;0,VLOOKUP($I89,Sheet3!$A$1:'Sheet3'!$K$222,MATCH("Purple",Sheet3!$A$1:$K$1,0),FALSE)*4,IF(VLOOKUP($I89,Sheet3!$A$1:'Sheet3'!$K$222,MATCH("Green",Sheet3!$A$1:$K$1,0),FALSE)&gt;0,VLOOKUP($I89,Sheet3!$A$1:'Sheet3'!$K$222,MATCH("Green",Sheet3!$A$1:$K$1,0),FALSE)*2,IF(VLOOKUP($I89,Sheet3!$A$1:'Sheet3'!$K$222,MATCH("White",Sheet3!$A$1:$K$1,0),FALSE)&gt;0,VLOOKUP($I89,Sheet3!$A$1:'Sheet3'!$K$222,MATCH("White",Sheet3!$A$1:$K$1,0),FALSE),IF(VLOOKUP($I89,Sheet3!$A$1:'Sheet3'!$K$222,MATCH("Yellow",Sheet3!$A$1:$K$1,0),FALSE)&gt;0,VLOOKUP($I89,Sheet3!$A$1:'Sheet3'!$K$222,MATCH("Yellow",Sheet3!$A$1:$K$1,0),FALSE)*5,0))))),0)),0)</f>
        <v>16</v>
      </c>
      <c r="AE89">
        <f>IFERROR(IF(VLOOKUP($J89,Sheet3!$A$1:'Sheet3'!$K$222,MATCH("Challenge",Sheet3!$A$1:'Sheet3'!$K$1,0),FALSE)&gt;=1,IFERROR(IF(VLOOKUP($J89,Sheet3!$A$1:'Sheet3'!$K$222,MATCH("Blue",Sheet3!$A$1:$K$1,0),FALSE)&gt;0,VLOOKUP($J89,Sheet3!$A$1:'Sheet3'!$K$222,MATCH("Blue",Sheet3!$A$1:$K$1,0),FALSE)*3,IF(VLOOKUP($J89,Sheet3!$A$1:'Sheet3'!$K$222,MATCH("Purple",Sheet3!$A$1:$K$1,0),FALSE)&gt;0,VLOOKUP($J89,Sheet3!$A$1:'Sheet3'!$K$222,MATCH("Purple",Sheet3!$A$1:$K$1,0),FALSE)*4,IF(VLOOKUP($J89,Sheet3!$A$1:'Sheet3'!$K$222,MATCH("Green",Sheet3!$A$1:$K$1,0),FALSE)&gt;0,VLOOKUP($J89,Sheet3!$A$1:'Sheet3'!$K$222,MATCH("Green",Sheet3!$A$1:$K$1,0),FALSE)*2,IF(VLOOKUP($J89,Sheet3!$A$1:'Sheet3'!$K$222,MATCH("White",Sheet3!$A$1:$K$1,0),FALSE)&gt;0,VLOOKUP($J89,Sheet3!$A$1:'Sheet3'!$K$222,MATCH("White",Sheet3!$A$1:$K$1,0),FALSE),IF(VLOOKUP($J89,Sheet3!$A$1:'Sheet3'!$K$222,MATCH("Yellow",Sheet3!$A$1:$K$1,0),FALSE)&gt;0,VLOOKUP($J89,Sheet3!$A$1:'Sheet3'!$K$222,MATCH("Yellow",Sheet3!$A$1:$K$1,0),FALSE)*5,0))))),0)/VLOOKUP($J89,Sheet3!$A$1:'Sheet3'!$K$222,MATCH("Challenge",Sheet3!$A$1:'Sheet3'!$K$1,0),FALSE),IFERROR(IF(VLOOKUP($J89,Sheet3!$A$1:'Sheet3'!$K$222,MATCH("Blue",Sheet3!$A$1:$K$1,0),FALSE)&gt;0,VLOOKUP($J89,Sheet3!$A$1:'Sheet3'!$K$222,MATCH("Blue",Sheet3!$A$1:$K$1,0),FALSE)*3,IF(VLOOKUP($J89,Sheet3!$A$1:'Sheet3'!$K$222,MATCH("Purple",Sheet3!$A$1:$K$1,0),FALSE)&gt;0,VLOOKUP($J89,Sheet3!$A$1:'Sheet3'!$K$222,MATCH("Purple",Sheet3!$A$1:$K$1,0),FALSE)*4,IF(VLOOKUP($J89,Sheet3!$A$1:'Sheet3'!$K$222,MATCH("Green",Sheet3!$A$1:$K$1,0),FALSE)&gt;0,VLOOKUP($J89,Sheet3!$A$1:'Sheet3'!$K$222,MATCH("Green",Sheet3!$A$1:$K$1,0),FALSE)*2,IF(VLOOKUP($J89,Sheet3!$A$1:'Sheet3'!$K$222,MATCH("White",Sheet3!$A$1:$K$1,0),FALSE)&gt;0,VLOOKUP($J89,Sheet3!$A$1:'Sheet3'!$K$222,MATCH("White",Sheet3!$A$1:$K$1,0),FALSE),IF(VLOOKUP($J89,Sheet3!$A$1:'Sheet3'!$K$222,MATCH("Yellow",Sheet3!$A$1:$K$1,0),FALSE)&gt;0,VLOOKUP($J89,Sheet3!$A$1:'Sheet3'!$K$222,MATCH("Yellow",Sheet3!$A$1:$K$1,0),FALSE)*5,0))))),0)),0)+IFERROR(IF(VLOOKUP($K89,Sheet3!$A$1:'Sheet3'!$K$222,MATCH("Challenge",Sheet3!$A$1:'Sheet3'!$K$1,0),FALSE)&gt;=1,IFERROR(IF(VLOOKUP($K89,Sheet3!$A$1:'Sheet3'!$K$222,MATCH("Blue",Sheet3!$A$1:$K$1,0),FALSE)&gt;0,VLOOKUP($K89,Sheet3!$A$1:'Sheet3'!$K$222,MATCH("Blue",Sheet3!$A$1:$K$1,0),FALSE)*3,IF(VLOOKUP($K89,Sheet3!$A$1:'Sheet3'!$K$222,MATCH("Purple",Sheet3!$A$1:$K$1,0),FALSE)&gt;0,VLOOKUP($K89,Sheet3!$A$1:'Sheet3'!$K$222,MATCH("Purple",Sheet3!$A$1:$K$1,0),FALSE)*4,IF(VLOOKUP($K89,Sheet3!$A$1:'Sheet3'!$K$222,MATCH("Green",Sheet3!$A$1:$K$1,0),FALSE)&gt;0,VLOOKUP($K89,Sheet3!$A$1:'Sheet3'!$K$222,MATCH("Green",Sheet3!$A$1:$K$1,0),FALSE)*2,IF(VLOOKUP($K89,Sheet3!$A$1:'Sheet3'!$K$222,MATCH("White",Sheet3!$A$1:$K$1,0),FALSE)&gt;0,VLOOKUP($K89,Sheet3!$A$1:'Sheet3'!$K$222,MATCH("White",Sheet3!$A$1:$K$1,0),FALSE),IF(VLOOKUP($K89,Sheet3!$A$1:'Sheet3'!$K$222,MATCH("Yellow",Sheet3!$A$1:$K$1,0),FALSE)&gt;0,VLOOKUP($K89,Sheet3!$A$1:'Sheet3'!$K$222,MATCH("Yellow",Sheet3!$A$1:$K$1,0),FALSE)*5,0))))),0)/VLOOKUP($K89,Sheet3!$A$1:'Sheet3'!$K$222,MATCH("Challenge",Sheet3!$A$1:'Sheet3'!$K$1,0),FALSE),IFERROR(IF(VLOOKUP($K89,Sheet3!$A$1:'Sheet3'!$K$222,MATCH("Blue",Sheet3!$A$1:$K$1,0),FALSE)&gt;0,VLOOKUP($K89,Sheet3!$A$1:'Sheet3'!$K$222,MATCH("Blue",Sheet3!$A$1:$K$1,0),FALSE)*3,IF(VLOOKUP($K89,Sheet3!$A$1:'Sheet3'!$K$222,MATCH("Purple",Sheet3!$A$1:$K$1,0),FALSE)&gt;0,VLOOKUP($K89,Sheet3!$A$1:'Sheet3'!$K$222,MATCH("Purple",Sheet3!$A$1:$K$1,0),FALSE)*4,IF(VLOOKUP($K89,Sheet3!$A$1:'Sheet3'!$K$222,MATCH("Green",Sheet3!$A$1:$K$1,0),FALSE)&gt;0,VLOOKUP($K89,Sheet3!$A$1:'Sheet3'!$K$222,MATCH("Green",Sheet3!$A$1:$K$1,0),FALSE)*2,IF(VLOOKUP($K89,Sheet3!$A$1:'Sheet3'!$K$222,MATCH("White",Sheet3!$A$1:$K$1,0),FALSE)&gt;0,VLOOKUP($K89,Sheet3!$A$1:'Sheet3'!$K$222,MATCH("White",Sheet3!$A$1:$K$1,0),FALSE),IF(VLOOKUP($K89,Sheet3!$A$1:'Sheet3'!$K$222,MATCH("Yellow",Sheet3!$A$1:$K$1,0),FALSE)&gt;0,VLOOKUP($K89,Sheet3!$A$1:'Sheet3'!$K$222,MATCH("Yellow",Sheet3!$A$1:$K$1,0),FALSE)*5,0))))),0)),0)</f>
        <v>3</v>
      </c>
      <c r="AF89">
        <f>IFERROR(IF(VLOOKUP($L89,Sheet3!$A$1:'Sheet3'!$K$222,MATCH("Challenge",Sheet3!$A$1:'Sheet3'!$K$1,0),FALSE)&gt;=1,IFERROR(IF(VLOOKUP($L89,Sheet3!$A$1:'Sheet3'!$K$222,MATCH("Blue",Sheet3!$A$1:$K$1,0),FALSE)&gt;0,VLOOKUP($L89,Sheet3!$A$1:'Sheet3'!$K$222,MATCH("Blue",Sheet3!$A$1:$K$1,0),FALSE)*3,IF(VLOOKUP($L89,Sheet3!$A$1:'Sheet3'!$K$222,MATCH("Purple",Sheet3!$A$1:$K$1,0),FALSE)&gt;0,VLOOKUP($L89,Sheet3!$A$1:'Sheet3'!$K$222,MATCH("Purple",Sheet3!$A$1:$K$1,0),FALSE)*4,IF(VLOOKUP($L89,Sheet3!$A$1:'Sheet3'!$K$222,MATCH("Green",Sheet3!$A$1:$K$1,0),FALSE)&gt;0,VLOOKUP($L89,Sheet3!$A$1:'Sheet3'!$K$222,MATCH("Green",Sheet3!$A$1:$K$1,0),FALSE)*2,IF(VLOOKUP($L89,Sheet3!$A$1:'Sheet3'!$K$222,MATCH("White",Sheet3!$A$1:$K$1,0),FALSE)&gt;0,VLOOKUP($L89,Sheet3!$A$1:'Sheet3'!$K$222,MATCH("White",Sheet3!$A$1:$K$1,0),FALSE),IF(VLOOKUP($L89,Sheet3!$A$1:'Sheet3'!$K$222,MATCH("Yellow",Sheet3!$A$1:$K$1,0),FALSE)&gt;0,VLOOKUP($L89,Sheet3!$A$1:'Sheet3'!$K$222,MATCH("Yellow",Sheet3!$A$1:$K$1,0),FALSE)*5,0))))),0)/VLOOKUP($L89,Sheet3!$A$1:'Sheet3'!$K$222,MATCH("Challenge",Sheet3!$A$1:'Sheet3'!$K$1,0),FALSE),IFERROR(IF(VLOOKUP($L89,Sheet3!$A$1:'Sheet3'!$K$222,MATCH("Blue",Sheet3!$A$1:$K$1,0),FALSE)&gt;0,VLOOKUP($L89,Sheet3!$A$1:'Sheet3'!$K$222,MATCH("Blue",Sheet3!$A$1:$K$1,0),FALSE)*3,IF(VLOOKUP($L89,Sheet3!$A$1:'Sheet3'!$K$222,MATCH("Purple",Sheet3!$A$1:$K$1,0),FALSE)&gt;0,VLOOKUP($L89,Sheet3!$A$1:'Sheet3'!$K$222,MATCH("Purple",Sheet3!$A$1:$K$1,0),FALSE)*4,IF(VLOOKUP($L89,Sheet3!$A$1:'Sheet3'!$K$222,MATCH("Green",Sheet3!$A$1:$K$1,0),FALSE)&gt;0,VLOOKUP($L89,Sheet3!$A$1:'Sheet3'!$K$222,MATCH("Green",Sheet3!$A$1:$K$1,0),FALSE)*2,IF(VLOOKUP($L89,Sheet3!$A$1:'Sheet3'!$K$222,MATCH("White",Sheet3!$A$1:$K$1,0),FALSE)&gt;0,VLOOKUP($L89,Sheet3!$A$1:'Sheet3'!$K$222,MATCH("White",Sheet3!$A$1:$K$1,0),FALSE),IF(VLOOKUP($L89,Sheet3!$A$1:'Sheet3'!$K$222,MATCH("Yellow",Sheet3!$A$1:$K$1,0),FALSE)&gt;0,VLOOKUP($L89,Sheet3!$A$1:'Sheet3'!$K$222,MATCH("Yellow",Sheet3!$A$1:$K$1,0),FALSE)*5,0))))),0)),0)+IFERROR(IF(VLOOKUP($M89,Sheet3!$A$1:'Sheet3'!$K$222,MATCH("Challenge",Sheet3!$A$1:'Sheet3'!$K$1,0),FALSE)&gt;=1,IFERROR(IF(VLOOKUP($M89,Sheet3!$A$1:'Sheet3'!$K$222,MATCH("Blue",Sheet3!$A$1:$K$1,0),FALSE)&gt;0,VLOOKUP($M89,Sheet3!$A$1:'Sheet3'!$K$222,MATCH("Blue",Sheet3!$A$1:$K$1,0),FALSE)*3,IF(VLOOKUP($M89,Sheet3!$A$1:'Sheet3'!$K$222,MATCH("Purple",Sheet3!$A$1:$K$1,0),FALSE)&gt;0,VLOOKUP($M89,Sheet3!$A$1:'Sheet3'!$K$222,MATCH("Purple",Sheet3!$A$1:$K$1,0),FALSE)*4,IF(VLOOKUP($M89,Sheet3!$A$1:'Sheet3'!$K$222,MATCH("Green",Sheet3!$A$1:$K$1,0),FALSE)&gt;0,VLOOKUP($M89,Sheet3!$A$1:'Sheet3'!$K$222,MATCH("Green",Sheet3!$A$1:$K$1,0),FALSE)*2,IF(VLOOKUP($M89,Sheet3!$A$1:'Sheet3'!$K$222,MATCH("White",Sheet3!$A$1:$K$1,0),FALSE)&gt;0,VLOOKUP($M89,Sheet3!$A$1:'Sheet3'!$K$222,MATCH("White",Sheet3!$A$1:$K$1,0),FALSE),IF(VLOOKUP($M89,Sheet3!$A$1:'Sheet3'!$K$222,MATCH("Yellow",Sheet3!$A$1:$K$1,0),FALSE)&gt;0,VLOOKUP($M89,Sheet3!$A$1:'Sheet3'!$K$222,MATCH("Yellow",Sheet3!$A$1:$K$1,0),FALSE)*5,0))))),0)/VLOOKUP($M89,Sheet3!$A$1:'Sheet3'!$K$222,MATCH("Challenge",Sheet3!$A$1:'Sheet3'!$K$1,0),FALSE),IFERROR(IF(VLOOKUP($M89,Sheet3!$A$1:'Sheet3'!$K$222,MATCH("Blue",Sheet3!$A$1:$K$1,0),FALSE)&gt;0,VLOOKUP($M89,Sheet3!$A$1:'Sheet3'!$K$222,MATCH("Blue",Sheet3!$A$1:$K$1,0),FALSE)*3,IF(VLOOKUP($M89,Sheet3!$A$1:'Sheet3'!$K$222,MATCH("Purple",Sheet3!$A$1:$K$1,0),FALSE)&gt;0,VLOOKUP($M89,Sheet3!$A$1:'Sheet3'!$K$222,MATCH("Purple",Sheet3!$A$1:$K$1,0),FALSE)*4,IF(VLOOKUP($M89,Sheet3!$A$1:'Sheet3'!$K$222,MATCH("Green",Sheet3!$A$1:$K$1,0),FALSE)&gt;0,VLOOKUP($M89,Sheet3!$A$1:'Sheet3'!$K$222,MATCH("Green",Sheet3!$A$1:$K$1,0),FALSE)*2,IF(VLOOKUP($M89,Sheet3!$A$1:'Sheet3'!$K$222,MATCH("White",Sheet3!$A$1:$K$1,0),FALSE)&gt;0,VLOOKUP($M89,Sheet3!$A$1:'Sheet3'!$K$222,MATCH("White",Sheet3!$A$1:$K$1,0),FALSE),IF(VLOOKUP($M89,Sheet3!$A$1:'Sheet3'!$K$222,MATCH("Yellow",Sheet3!$A$1:$K$1,0),FALSE)&gt;0,VLOOKUP($M89,Sheet3!$A$1:'Sheet3'!$K$222,MATCH("Yellow",Sheet3!$A$1:$K$1,0),FALSE)*5,0))))),0)),0)</f>
        <v>0</v>
      </c>
      <c r="AG89">
        <f>IFERROR(IF(VLOOKUP($N89,Sheet3!$A$1:'Sheet3'!$K$222,MATCH("Challenge",Sheet3!$A$1:'Sheet3'!$K$1,0),FALSE)&gt;=1,IFERROR(IF(VLOOKUP($N89,Sheet3!$A$1:'Sheet3'!$K$222,MATCH("Blue",Sheet3!$A$1:$K$1,0),FALSE)&gt;0,VLOOKUP($N89,Sheet3!$A$1:'Sheet3'!$K$222,MATCH("Blue",Sheet3!$A$1:$K$1,0),FALSE)*3,IF(VLOOKUP($N89,Sheet3!$A$1:'Sheet3'!$K$222,MATCH("Purple",Sheet3!$A$1:$K$1,0),FALSE)&gt;0,VLOOKUP($N89,Sheet3!$A$1:'Sheet3'!$K$222,MATCH("Purple",Sheet3!$A$1:$K$1,0),FALSE)*4,IF(VLOOKUP($N89,Sheet3!$A$1:'Sheet3'!$K$222,MATCH("Green",Sheet3!$A$1:$K$1,0),FALSE)&gt;0,VLOOKUP($N89,Sheet3!$A$1:'Sheet3'!$K$222,MATCH("Green",Sheet3!$A$1:$K$1,0),FALSE)*2,IF(VLOOKUP($N89,Sheet3!$A$1:'Sheet3'!$K$222,MATCH("White",Sheet3!$A$1:$K$1,0),FALSE)&gt;0,VLOOKUP($N89,Sheet3!$A$1:'Sheet3'!$K$222,MATCH("White",Sheet3!$A$1:$K$1,0),FALSE),IF(VLOOKUP($N89,Sheet3!$A$1:'Sheet3'!$K$222,MATCH("Yellow",Sheet3!$A$1:$K$1,0),FALSE)&gt;0,VLOOKUP($N89,Sheet3!$A$1:'Sheet3'!$K$222,MATCH("Yellow",Sheet3!$A$1:$K$1,0),FALSE)*5,0))))),0)/VLOOKUP($N89,Sheet3!$A$1:'Sheet3'!$K$222,MATCH("Challenge",Sheet3!$A$1:'Sheet3'!$K$1,0),FALSE),IFERROR(IF(VLOOKUP($N89,Sheet3!$A$1:'Sheet3'!$K$222,MATCH("Blue",Sheet3!$A$1:$K$1,0),FALSE)&gt;0,VLOOKUP($N89,Sheet3!$A$1:'Sheet3'!$K$222,MATCH("Blue",Sheet3!$A$1:$K$1,0),FALSE)*3,IF(VLOOKUP($N89,Sheet3!$A$1:'Sheet3'!$K$222,MATCH("Purple",Sheet3!$A$1:$K$1,0),FALSE)&gt;0,VLOOKUP($N89,Sheet3!$A$1:'Sheet3'!$K$222,MATCH("Purple",Sheet3!$A$1:$K$1,0),FALSE)*4,IF(VLOOKUP($N89,Sheet3!$A$1:'Sheet3'!$K$222,MATCH("Green",Sheet3!$A$1:$K$1,0),FALSE)&gt;0,VLOOKUP($N89,Sheet3!$A$1:'Sheet3'!$K$222,MATCH("Green",Sheet3!$A$1:$K$1,0),FALSE)*2,IF(VLOOKUP($N89,Sheet3!$A$1:'Sheet3'!$K$222,MATCH("White",Sheet3!$A$1:$K$1,0),FALSE)&gt;0,VLOOKUP($N89,Sheet3!$A$1:'Sheet3'!$K$222,MATCH("White",Sheet3!$A$1:$K$1,0),FALSE),IF(VLOOKUP($N89,Sheet3!$A$1:'Sheet3'!$K$222,MATCH("Yellow",Sheet3!$A$1:$K$1,0),FALSE)&gt;0,VLOOKUP($N89,Sheet3!$A$1:'Sheet3'!$K$222,MATCH("Yellow",Sheet3!$A$1:$K$1,0),FALSE)*5,0))))),0)),0)+IFERROR(IF(VLOOKUP($O89,Sheet3!$A$1:'Sheet3'!$K$222,MATCH("Challenge",Sheet3!$A$1:'Sheet3'!$K$1,0),FALSE)&gt;=1,IFERROR(IF(VLOOKUP($O89,Sheet3!$A$1:'Sheet3'!$K$222,MATCH("Blue",Sheet3!$A$1:$K$1,0),FALSE)&gt;0,VLOOKUP($O89,Sheet3!$A$1:'Sheet3'!$K$222,MATCH("Blue",Sheet3!$A$1:$K$1,0),FALSE)*3,IF(VLOOKUP($O89,Sheet3!$A$1:'Sheet3'!$K$222,MATCH("Purple",Sheet3!$A$1:$K$1,0),FALSE)&gt;0,VLOOKUP($O89,Sheet3!$A$1:'Sheet3'!$K$222,MATCH("Purple",Sheet3!$A$1:$K$1,0),FALSE)*4,IF(VLOOKUP($O89,Sheet3!$A$1:'Sheet3'!$K$222,MATCH("Green",Sheet3!$A$1:$K$1,0),FALSE)&gt;0,VLOOKUP($O89,Sheet3!$A$1:'Sheet3'!$K$222,MATCH("Green",Sheet3!$A$1:$K$1,0),FALSE)*2,IF(VLOOKUP($O89,Sheet3!$A$1:'Sheet3'!$K$222,MATCH("White",Sheet3!$A$1:$K$1,0),FALSE)&gt;0,VLOOKUP($O89,Sheet3!$A$1:'Sheet3'!$K$222,MATCH("White",Sheet3!$A$1:$K$1,0),FALSE),IF(VLOOKUP($O89,Sheet3!$A$1:'Sheet3'!$K$222,MATCH("Yellow",Sheet3!$A$1:$K$1,0),FALSE)&gt;0,VLOOKUP($O89,Sheet3!$A$1:'Sheet3'!$K$222,MATCH("Yellow",Sheet3!$A$1:$K$1,0),FALSE)*5,0))))),0)/VLOOKUP($O89,Sheet3!$A$1:'Sheet3'!$K$222,MATCH("Challenge",Sheet3!$A$1:'Sheet3'!$K$1,0),FALSE),IFERROR(IF(VLOOKUP($O89,Sheet3!$A$1:'Sheet3'!$K$222,MATCH("Blue",Sheet3!$A$1:$K$1,0),FALSE)&gt;0,VLOOKUP($O89,Sheet3!$A$1:'Sheet3'!$K$222,MATCH("Blue",Sheet3!$A$1:$K$1,0),FALSE)*3,IF(VLOOKUP($O89,Sheet3!$A$1:'Sheet3'!$K$222,MATCH("Purple",Sheet3!$A$1:$K$1,0),FALSE)&gt;0,VLOOKUP($O89,Sheet3!$A$1:'Sheet3'!$K$222,MATCH("Purple",Sheet3!$A$1:$K$1,0),FALSE)*4,IF(VLOOKUP($O89,Sheet3!$A$1:'Sheet3'!$K$222,MATCH("Green",Sheet3!$A$1:$K$1,0),FALSE)&gt;0,VLOOKUP($O89,Sheet3!$A$1:'Sheet3'!$K$222,MATCH("Green",Sheet3!$A$1:$K$1,0),FALSE)*2,IF(VLOOKUP($O89,Sheet3!$A$1:'Sheet3'!$K$222,MATCH("White",Sheet3!$A$1:$K$1,0),FALSE)&gt;0,VLOOKUP($O89,Sheet3!$A$1:'Sheet3'!$K$222,MATCH("White",Sheet3!$A$1:$K$1,0),FALSE),IF(VLOOKUP($O89,Sheet3!$A$1:'Sheet3'!$K$222,MATCH("Yellow",Sheet3!$A$1:$K$1,0),FALSE)&gt;0,VLOOKUP($O89,Sheet3!$A$1:'Sheet3'!$K$222,MATCH("Yellow",Sheet3!$A$1:$K$1,0),FALSE)*5,0))))),0)),0)</f>
        <v>0</v>
      </c>
      <c r="AH89">
        <f>VLOOKUP($D89,Sheet3!$A$1:'Sheet3'!$K$222,4,FALSE)</f>
        <v>1</v>
      </c>
      <c r="AI89">
        <f>VLOOKUP($D89,Sheet3!$A$1:'Sheet3'!$K$222,5,FALSE)</f>
        <v>0</v>
      </c>
    </row>
    <row r="90" spans="1:35" x14ac:dyDescent="0.25">
      <c r="A90" t="s">
        <v>56</v>
      </c>
      <c r="B90">
        <f>INDEX('Ingredients(Full)'!$A$1:$AA$180,MATCH(Score!$A90,'Ingredients(Full)'!$A$1:$A$180,0),MATCH(Score!B$1,'Ingredients(Full)'!$A$1:$AA$1,0))</f>
        <v>1</v>
      </c>
      <c r="C90">
        <f t="shared" si="2"/>
        <v>16</v>
      </c>
      <c r="D90" t="str">
        <f>IF(D$1&lt;=$B90,INDEX('Ingredients(Full)'!$A$1:$AA$180,MATCH(Score!$A90,'Ingredients(Full)'!$A$1:$A$180,0),MATCH(Score!D$1,'Ingredients(Full)'!$A$1:$AA$1,0)),"")</f>
        <v>Mk 4 SoroSuub Keypad Salvage</v>
      </c>
      <c r="E90" t="str">
        <f>IF(E$1&lt;=$B90,INDEX('Ingredients(Full)'!$A$1:$AA$140,MATCH(Score!$A90,'Ingredients(Full)'!$A$1:$A$140,0),MATCH(Score!E$1,'Ingredients(Full)'!$A$1:$AA$1,0)),"")</f>
        <v/>
      </c>
      <c r="F90" t="str">
        <f>IF(F$1&lt;=$B90,INDEX('Ingredients(Full)'!$A$1:$AA$140,MATCH(Score!$A90,'Ingredients(Full)'!$A$1:$A$140,0),MATCH(Score!F$1,'Ingredients(Full)'!$A$1:$AA$1,0)),"")</f>
        <v/>
      </c>
      <c r="G90" t="str">
        <f>IF(G$1&lt;=$B90,INDEX('Ingredients(Full)'!$A$1:$AA$140,MATCH(Score!$A90,'Ingredients(Full)'!$A$1:$A$140,0),MATCH(Score!G$1,'Ingredients(Full)'!$A$1:$AA$1,0)),"")</f>
        <v/>
      </c>
      <c r="H90" t="str">
        <f>IF(H$1&lt;=$B90,INDEX('Ingredients(Full)'!$A$1:$AA$140,MATCH(Score!$A90,'Ingredients(Full)'!$A$1:$A$140,0),MATCH(Score!H$1,'Ingredients(Full)'!$A$1:$AA$1,0)),"")</f>
        <v/>
      </c>
      <c r="I90" t="str">
        <f>IF(I$1&lt;=$B90,INDEX('Ingredients(Full)'!$A$1:$AA$140,MATCH(Score!$A90,'Ingredients(Full)'!$A$1:$A$140,0),MATCH(Score!I$1,'Ingredients(Full)'!$A$1:$AA$1,0)),"")</f>
        <v/>
      </c>
      <c r="J90" t="str">
        <f>IF(J$1&lt;=$B90,INDEX('Ingredients(Full)'!$A$1:$AA$140,MATCH(Score!$A90,'Ingredients(Full)'!$A$1:$A$140,0),MATCH(Score!J$1,'Ingredients(Full)'!$A$1:$AA$1,0)),"")</f>
        <v/>
      </c>
      <c r="K90" t="str">
        <f>IF(K$1&lt;=$B90,INDEX('Ingredients(Full)'!$A$1:$AA$140,MATCH(Score!$A90,'Ingredients(Full)'!$A$1:$A$140,0),MATCH(Score!K$1,'Ingredients(Full)'!$A$1:$AA$1,0)),"")</f>
        <v/>
      </c>
      <c r="L90" t="str">
        <f>IF(L$1&lt;=$B90,INDEX('Ingredients(Full)'!$A$1:$AA$140,MATCH(Score!$A90,'Ingredients(Full)'!$A$1:$A$140,0),MATCH(Score!L$1,'Ingredients(Full)'!$A$1:$AA$1,0)),"")</f>
        <v/>
      </c>
      <c r="M90" t="str">
        <f>IF(M$1&lt;=$B90,INDEX('Ingredients(Full)'!$A$1:$AA$140,MATCH(Score!$A90,'Ingredients(Full)'!$A$1:$A$140,0),MATCH(Score!M$1,'Ingredients(Full)'!$A$1:$AA$1,0)),"")</f>
        <v/>
      </c>
      <c r="N90" t="str">
        <f>IF(N$1&lt;=$B90,INDEX('Ingredients(Full)'!$A$1:$AA$140,MATCH(Score!$A90,'Ingredients(Full)'!$A$1:$A$140,0),MATCH(Score!N$1,'Ingredients(Full)'!$A$1:$AA$1,0)),"")</f>
        <v/>
      </c>
      <c r="O90" t="str">
        <f>IF(O$1&lt;=$B90,INDEX('Ingredients(Full)'!$A$1:$AA$140,MATCH(Score!$A90,'Ingredients(Full)'!$A$1:$A$140,0),MATCH(Score!O$1,'Ingredients(Full)'!$A$1:$AA$1,0)),"")</f>
        <v/>
      </c>
      <c r="P90">
        <f>IF(VALUE(RIGHT(P$1,LEN(P$1)-1))&lt;=$B90,INDEX('Ingredients(Full)'!$A$1:$AA$140,MATCH(Score!$A90,'Ingredients(Full)'!$A$1:$A$140,0),MATCH(Score!P$1,'Ingredients(Full)'!$A$1:$AA$1,0)),"")</f>
        <v>20</v>
      </c>
      <c r="Q90" t="str">
        <f>IF(VALUE(RIGHT(Q$1,LEN(Q$1)-1))&lt;=$B90,INDEX('Ingredients(Full)'!$A$1:$AA$140,MATCH(Score!$A90,'Ingredients(Full)'!$A$1:$A$140,0),MATCH(Score!Q$1,'Ingredients(Full)'!$A$1:$AA$1,0)),"")</f>
        <v/>
      </c>
      <c r="R90" t="str">
        <f>IF(VALUE(RIGHT(R$1,LEN(R$1)-1))&lt;=$B90,INDEX('Ingredients(Full)'!$A$1:$AA$140,MATCH(Score!$A90,'Ingredients(Full)'!$A$1:$A$140,0),MATCH(Score!R$1,'Ingredients(Full)'!$A$1:$AA$1,0)),"")</f>
        <v/>
      </c>
      <c r="S90" t="str">
        <f>IF(VALUE(RIGHT(S$1,LEN(S$1)-1))&lt;=$B90,INDEX('Ingredients(Full)'!$A$1:$AA$140,MATCH(Score!$A90,'Ingredients(Full)'!$A$1:$A$140,0),MATCH(Score!S$1,'Ingredients(Full)'!$A$1:$AA$1,0)),"")</f>
        <v/>
      </c>
      <c r="T90" t="str">
        <f>IF(VALUE(RIGHT(T$1,LEN(T$1)-1))&lt;=$B90,INDEX('Ingredients(Full)'!$A$1:$AA$140,MATCH(Score!$A90,'Ingredients(Full)'!$A$1:$A$140,0),MATCH(Score!T$1,'Ingredients(Full)'!$A$1:$AA$1,0)),"")</f>
        <v/>
      </c>
      <c r="U90" t="str">
        <f>IF(VALUE(RIGHT(U$1,LEN(U$1)-1))&lt;=$B90,INDEX('Ingredients(Full)'!$A$1:$AA$140,MATCH(Score!$A90,'Ingredients(Full)'!$A$1:$A$140,0),MATCH(Score!U$1,'Ingredients(Full)'!$A$1:$AA$1,0)),"")</f>
        <v/>
      </c>
      <c r="V90" t="str">
        <f>IF(VALUE(RIGHT(V$1,LEN(V$1)-1))&lt;=$B90,INDEX('Ingredients(Full)'!$A$1:$AA$140,MATCH(Score!$A90,'Ingredients(Full)'!$A$1:$A$140,0),MATCH(Score!V$1,'Ingredients(Full)'!$A$1:$AA$1,0)),"")</f>
        <v/>
      </c>
      <c r="W90" t="str">
        <f>IF(VALUE(RIGHT(W$1,LEN(W$1)-1))&lt;=$B90,INDEX('Ingredients(Full)'!$A$1:$AA$140,MATCH(Score!$A90,'Ingredients(Full)'!$A$1:$A$140,0),MATCH(Score!W$1,'Ingredients(Full)'!$A$1:$AA$1,0)),"")</f>
        <v/>
      </c>
      <c r="X90" t="str">
        <f>IF(VALUE(RIGHT(X$1,LEN(X$1)-1))&lt;=$B90,INDEX('Ingredients(Full)'!$A$1:$AA$140,MATCH(Score!$A90,'Ingredients(Full)'!$A$1:$A$140,0),MATCH(Score!X$1,'Ingredients(Full)'!$A$1:$AA$1,0)),"")</f>
        <v/>
      </c>
      <c r="Y90" t="str">
        <f>IF(VALUE(RIGHT(Y$1,LEN(Y$1)-1))&lt;=$B90,INDEX('Ingredients(Full)'!$A$1:$AA$140,MATCH(Score!$A90,'Ingredients(Full)'!$A$1:$A$140,0),MATCH(Score!Y$1,'Ingredients(Full)'!$A$1:$AA$1,0)),"")</f>
        <v/>
      </c>
      <c r="Z90" t="str">
        <f>IF(VALUE(RIGHT(Z$1,LEN(Z$1)-1))&lt;=$B90,INDEX('Ingredients(Full)'!$A$1:$AA$140,MATCH(Score!$A90,'Ingredients(Full)'!$A$1:$A$140,0),MATCH(Score!Z$1,'Ingredients(Full)'!$A$1:$AA$1,0)),"")</f>
        <v/>
      </c>
      <c r="AA90" t="str">
        <f>IF(VALUE(RIGHT(AA$1,LEN(AA$1)-1))&lt;=$B90,INDEX('Ingredients(Full)'!$A$1:$AA$140,MATCH(Score!$A90,'Ingredients(Full)'!$A$1:$A$140,0),MATCH(Score!AA$1,'Ingredients(Full)'!$A$1:$AA$1,0)),"")</f>
        <v/>
      </c>
      <c r="AB90">
        <f>IFERROR(IF(VLOOKUP($D90,Sheet3!$A$1:'Sheet3'!$K$222,MATCH("Challenge",Sheet3!$A$1:'Sheet3'!$K$1,0),FALSE)&gt;=1,IFERROR(IF(VLOOKUP($D90,Sheet3!$A$1:'Sheet3'!$K$222,MATCH("Blue",Sheet3!$A$1:$K$1,0),FALSE)&gt;0,VLOOKUP($D90,Sheet3!$A$1:'Sheet3'!$K$222,MATCH("Blue",Sheet3!$A$1:$K$1,0),FALSE)*3,IF(VLOOKUP($D90,Sheet3!$A$1:'Sheet3'!$K$222,MATCH("Purple",Sheet3!$A$1:$K$1,0),FALSE)&gt;0,VLOOKUP($D90,Sheet3!$A$1:'Sheet3'!$K$222,MATCH("Purple",Sheet3!$A$1:$K$1,0),FALSE)*4,IF(VLOOKUP($D90,Sheet3!$A$1:'Sheet3'!$K$222,MATCH("Green",Sheet3!$A$1:$K$1,0),FALSE)&gt;0,VLOOKUP($D90,Sheet3!$A$1:'Sheet3'!$K$222,MATCH("Green",Sheet3!$A$1:$K$1,0),FALSE)*2,IF(VLOOKUP($D90,Sheet3!$A$1:'Sheet3'!$K$222,MATCH("White",Sheet3!$A$1:$K$1,0),FALSE)&gt;0,VLOOKUP($D90,Sheet3!$A$1:'Sheet3'!$K$222,MATCH("White",Sheet3!$A$1:$K$1,0),FALSE),IF(VLOOKUP($D90,Sheet3!$A$1:'Sheet3'!$K$222,MATCH("Yellow",Sheet3!$A$1:$K$1,0),FALSE)&gt;0,VLOOKUP($D90,Sheet3!$A$1:'Sheet3'!$K$222,MATCH("Yellow",Sheet3!$A$1:$K$1,0),FALSE)*2.5,0))))),0)/VLOOKUP($D90,Sheet3!$A$1:'Sheet3'!$K$222,MATCH("Challenge",Sheet3!$A$1:'Sheet3'!$K$1,0),FALSE),IFERROR(IF(VLOOKUP($D90,Sheet3!$A$1:'Sheet3'!$K$222,MATCH("Blue",Sheet3!$A$1:$K$1,0),FALSE)&gt;0,VLOOKUP($D90,Sheet3!$A$1:'Sheet3'!$K$222,MATCH("Blue",Sheet3!$A$1:$K$1,0),FALSE)*3,IF(VLOOKUP($D90,Sheet3!$A$1:'Sheet3'!$K$222,MATCH("Purple",Sheet3!$A$1:$K$1,0),FALSE)&gt;0,VLOOKUP($D90,Sheet3!$A$1:'Sheet3'!$K$222,MATCH("Purple",Sheet3!$A$1:$K$1,0),FALSE)*4,IF(VLOOKUP($D90,Sheet3!$A$1:'Sheet3'!$K$222,MATCH("Green",Sheet3!$A$1:$K$1,0),FALSE)&gt;0,VLOOKUP($D90,Sheet3!$A$1:'Sheet3'!$K$222,MATCH("Green",Sheet3!$A$1:$K$1,0),FALSE)*2,IF(VLOOKUP($D90,Sheet3!$A$1:'Sheet3'!$K$222,MATCH("White",Sheet3!$A$1:$K$1,0),FALSE)&gt;0,VLOOKUP($D90,Sheet3!$A$1:'Sheet3'!$K$222,MATCH("White",Sheet3!$A$1:$K$1,0),FALSE),IF(VLOOKUP($D90,Sheet3!$A$1:'Sheet3'!$K$222,MATCH("Yellow",Sheet3!$A$1:$K$1,0),FALSE)&gt;0,VLOOKUP($D90,Sheet3!$A$1:'Sheet3'!$K$222,MATCH("Yellow",Sheet3!$A$1:$K$1,0),FALSE)*2.5,0))))),0)),0)+IFERROR(IF(VLOOKUP($E90,Sheet3!$A$1:'Sheet3'!$K$222,MATCH("Challenge",Sheet3!$A$1:'Sheet3'!$K$1,0),FALSE)&gt;=1,IFERROR(IF(VLOOKUP($E90,Sheet3!$A$1:'Sheet3'!$K$222,MATCH("Blue",Sheet3!$A$1:$K$1,0),FALSE)&gt;0,VLOOKUP($E90,Sheet3!$A$1:'Sheet3'!$K$222,MATCH("Blue",Sheet3!$A$1:$K$1,0),FALSE)*3,IF(VLOOKUP($E90,Sheet3!$A$1:'Sheet3'!$K$222,MATCH("Purple",Sheet3!$A$1:$K$1,0),FALSE)&gt;0,VLOOKUP($E90,Sheet3!$A$1:'Sheet3'!$K$222,MATCH("Purple",Sheet3!$A$1:$K$1,0),FALSE)*4,IF(VLOOKUP($E90,Sheet3!$A$1:'Sheet3'!$K$222,MATCH("Green",Sheet3!$A$1:$K$1,0),FALSE)&gt;0,VLOOKUP($E90,Sheet3!$A$1:'Sheet3'!$K$222,MATCH("Green",Sheet3!$A$1:$K$1,0),FALSE)*2,IF(VLOOKUP($E90,Sheet3!$A$1:'Sheet3'!$K$222,MATCH("White",Sheet3!$A$1:$K$1,0),FALSE)&gt;0,VLOOKUP($E90,Sheet3!$A$1:'Sheet3'!$K$222,MATCH("White",Sheet3!$A$1:$K$1,0),FALSE),IF(VLOOKUP($E90,Sheet3!$A$1:'Sheet3'!$K$222,MATCH("Yellow",Sheet3!$A$1:$K$1,0),FALSE)&gt;0,VLOOKUP($E90,Sheet3!$A$1:'Sheet3'!$K$222,MATCH("Yellow",Sheet3!$A$1:$K$1,0),FALSE)*2.5,0))))),0)/VLOOKUP($E90,Sheet3!$A$1:'Sheet3'!$K$222,MATCH("Challenge",Sheet3!$A$1:'Sheet3'!$K$1,0),FALSE),IFERROR(IF(VLOOKUP($E90,Sheet3!$A$1:'Sheet3'!$K$222,MATCH("Blue",Sheet3!$A$1:$K$1,0),FALSE)&gt;0,VLOOKUP($E90,Sheet3!$A$1:'Sheet3'!$K$222,MATCH("Blue",Sheet3!$A$1:$K$1,0),FALSE)*3,IF(VLOOKUP($E90,Sheet3!$A$1:'Sheet3'!$K$222,MATCH("Purple",Sheet3!$A$1:$K$1,0),FALSE)&gt;0,VLOOKUP($E90,Sheet3!$A$1:'Sheet3'!$K$222,MATCH("Purple",Sheet3!$A$1:$K$1,0),FALSE)*4,IF(VLOOKUP($E90,Sheet3!$A$1:'Sheet3'!$K$222,MATCH("Green",Sheet3!$A$1:$K$1,0),FALSE)&gt;0,VLOOKUP($E90,Sheet3!$A$1:'Sheet3'!$K$222,MATCH("Green",Sheet3!$A$1:$K$1,0),FALSE)*2,IF(VLOOKUP($E90,Sheet3!$A$1:'Sheet3'!$K$222,MATCH("White",Sheet3!$A$1:$K$1,0),FALSE)&gt;0,VLOOKUP($E90,Sheet3!$A$1:'Sheet3'!$K$222,MATCH("White",Sheet3!$A$1:$K$1,0),FALSE),IF(VLOOKUP($E90,Sheet3!$A$1:'Sheet3'!$K$222,MATCH("Yellow",Sheet3!$A$1:$K$1,0),FALSE)&gt;0,VLOOKUP($E90,Sheet3!$A$1:'Sheet3'!$K$222,MATCH("Yellow",Sheet3!$A$1:$K$1,0),FALSE)*2.5,0))))),0)),0)</f>
        <v>16</v>
      </c>
      <c r="AC90">
        <f>IFERROR(IF(VLOOKUP($F90,Sheet3!$A$1:'Sheet3'!$K$222,MATCH("Challenge",Sheet3!$A$1:'Sheet3'!$K$1,0),FALSE)&gt;=1,IFERROR(IF(VLOOKUP($F90,Sheet3!$A$1:'Sheet3'!$K$222,MATCH("Blue",Sheet3!$A$1:$K$1,0),FALSE)&gt;0,VLOOKUP($F90,Sheet3!$A$1:'Sheet3'!$K$222,MATCH("Blue",Sheet3!$A$1:$K$1,0),FALSE)*3,IF(VLOOKUP($F90,Sheet3!$A$1:'Sheet3'!$K$222,MATCH("Purple",Sheet3!$A$1:$K$1,0),FALSE)&gt;0,VLOOKUP($F90,Sheet3!$A$1:'Sheet3'!$K$222,MATCH("Purple",Sheet3!$A$1:$K$1,0),FALSE)*4,IF(VLOOKUP($F90,Sheet3!$A$1:'Sheet3'!$K$222,MATCH("Green",Sheet3!$A$1:$K$1,0),FALSE)&gt;0,VLOOKUP($F90,Sheet3!$A$1:'Sheet3'!$K$222,MATCH("Green",Sheet3!$A$1:$K$1,0),FALSE)*2,IF(VLOOKUP($F90,Sheet3!$A$1:'Sheet3'!$K$222,MATCH("White",Sheet3!$A$1:$K$1,0),FALSE)&gt;0,VLOOKUP($F90,Sheet3!$A$1:'Sheet3'!$K$222,MATCH("White",Sheet3!$A$1:$K$1,0),FALSE),IF(VLOOKUP($F90,Sheet3!$A$1:'Sheet3'!$K$222,MATCH("Yellow",Sheet3!$A$1:$K$1,0),FALSE)&gt;0,VLOOKUP($F90,Sheet3!$A$1:'Sheet3'!$K$222,MATCH("Yellow",Sheet3!$A$1:$K$1,0),FALSE)*5,0))))),0)/VLOOKUP($F90,Sheet3!$A$1:'Sheet3'!$K$222,MATCH("Challenge",Sheet3!$A$1:'Sheet3'!$K$1,0),FALSE),IFERROR(IF(VLOOKUP($F90,Sheet3!$A$1:'Sheet3'!$K$222,MATCH("Blue",Sheet3!$A$1:$K$1,0),FALSE)&gt;0,VLOOKUP($F90,Sheet3!$A$1:'Sheet3'!$K$222,MATCH("Blue",Sheet3!$A$1:$K$1,0),FALSE)*3,IF(VLOOKUP($F90,Sheet3!$A$1:'Sheet3'!$K$222,MATCH("Purple",Sheet3!$A$1:$K$1,0),FALSE)&gt;0,VLOOKUP($F90,Sheet3!$A$1:'Sheet3'!$K$222,MATCH("Purple",Sheet3!$A$1:$K$1,0),FALSE)*4,IF(VLOOKUP($F90,Sheet3!$A$1:'Sheet3'!$K$222,MATCH("Green",Sheet3!$A$1:$K$1,0),FALSE)&gt;0,VLOOKUP($F90,Sheet3!$A$1:'Sheet3'!$K$222,MATCH("Green",Sheet3!$A$1:$K$1,0),FALSE)*2,IF(VLOOKUP($F90,Sheet3!$A$1:'Sheet3'!$K$222,MATCH("White",Sheet3!$A$1:$K$1,0),FALSE)&gt;0,VLOOKUP($F90,Sheet3!$A$1:'Sheet3'!$K$222,MATCH("White",Sheet3!$A$1:$K$1,0),FALSE),IF(VLOOKUP($F90,Sheet3!$A$1:'Sheet3'!$K$222,MATCH("Yellow",Sheet3!$A$1:$K$1,0),FALSE)&gt;0,VLOOKUP($F90,Sheet3!$A$1:'Sheet3'!$K$222,MATCH("Yellow",Sheet3!$A$1:$K$1,0),FALSE)*5,0))))),0)),0)+IFERROR(IF(VLOOKUP($G90,Sheet3!$A$1:'Sheet3'!$K$222,MATCH("Challenge",Sheet3!$A$1:'Sheet3'!$K$1,0),FALSE)&gt;=1,IFERROR(IF(VLOOKUP($G90,Sheet3!$A$1:'Sheet3'!$K$222,MATCH("Blue",Sheet3!$A$1:$K$1,0),FALSE)&gt;0,VLOOKUP($G90,Sheet3!$A$1:'Sheet3'!$K$222,MATCH("Blue",Sheet3!$A$1:$K$1,0),FALSE)*3,IF(VLOOKUP($G90,Sheet3!$A$1:'Sheet3'!$K$222,MATCH("Purple",Sheet3!$A$1:$K$1,0),FALSE)&gt;0,VLOOKUP($G90,Sheet3!$A$1:'Sheet3'!$K$222,MATCH("Purple",Sheet3!$A$1:$K$1,0),FALSE)*4,IF(VLOOKUP($G90,Sheet3!$A$1:'Sheet3'!$K$222,MATCH("Green",Sheet3!$A$1:$K$1,0),FALSE)&gt;0,VLOOKUP($G90,Sheet3!$A$1:'Sheet3'!$K$222,MATCH("Green",Sheet3!$A$1:$K$1,0),FALSE)*2,IF(VLOOKUP($G90,Sheet3!$A$1:'Sheet3'!$K$222,MATCH("White",Sheet3!$A$1:$K$1,0),FALSE)&gt;0,VLOOKUP($G90,Sheet3!$A$1:'Sheet3'!$K$222,MATCH("White",Sheet3!$A$1:$K$1,0),FALSE),IF(VLOOKUP($G90,Sheet3!$A$1:'Sheet3'!$K$222,MATCH("Yellow",Sheet3!$A$1:$K$1,0),FALSE)&gt;0,VLOOKUP($G90,Sheet3!$A$1:'Sheet3'!$K$222,MATCH("Yellow",Sheet3!$A$1:$K$1,0),FALSE)*5,0))))),0)/VLOOKUP($G90,Sheet3!$A$1:'Sheet3'!$K$222,MATCH("Challenge",Sheet3!$A$1:'Sheet3'!$K$1,0),FALSE),IFERROR(IF(VLOOKUP($G90,Sheet3!$A$1:'Sheet3'!$K$222,MATCH("Blue",Sheet3!$A$1:$K$1,0),FALSE)&gt;0,VLOOKUP($G90,Sheet3!$A$1:'Sheet3'!$K$222,MATCH("Blue",Sheet3!$A$1:$K$1,0),FALSE)*3,IF(VLOOKUP($G90,Sheet3!$A$1:'Sheet3'!$K$222,MATCH("Purple",Sheet3!$A$1:$K$1,0),FALSE)&gt;0,VLOOKUP($G90,Sheet3!$A$1:'Sheet3'!$K$222,MATCH("Purple",Sheet3!$A$1:$K$1,0),FALSE)*4,IF(VLOOKUP($G90,Sheet3!$A$1:'Sheet3'!$K$222,MATCH("Green",Sheet3!$A$1:$K$1,0),FALSE)&gt;0,VLOOKUP($G90,Sheet3!$A$1:'Sheet3'!$K$222,MATCH("Green",Sheet3!$A$1:$K$1,0),FALSE)*2,IF(VLOOKUP($G90,Sheet3!$A$1:'Sheet3'!$K$222,MATCH("White",Sheet3!$A$1:$K$1,0),FALSE)&gt;0,VLOOKUP($G90,Sheet3!$A$1:'Sheet3'!$K$222,MATCH("White",Sheet3!$A$1:$K$1,0),FALSE),IF(VLOOKUP($G90,Sheet3!$A$1:'Sheet3'!$K$222,MATCH("Yellow",Sheet3!$A$1:$K$1,0),FALSE)&gt;0,VLOOKUP($G90,Sheet3!$A$1:'Sheet3'!$K$222,MATCH("Yellow",Sheet3!$A$1:$K$1,0),FALSE)*5,0))))),0)),0)</f>
        <v>0</v>
      </c>
      <c r="AD90">
        <f>IFERROR(IF(VLOOKUP($H90,Sheet3!$A$1:'Sheet3'!$K$222,MATCH("Challenge",Sheet3!$A$1:'Sheet3'!$K$1,0),FALSE)&gt;=1,IFERROR(IF(VLOOKUP($H90,Sheet3!$A$1:'Sheet3'!$K$222,MATCH("Blue",Sheet3!$A$1:$K$1,0),FALSE)&gt;0,VLOOKUP($H90,Sheet3!$A$1:'Sheet3'!$K$222,MATCH("Blue",Sheet3!$A$1:$K$1,0),FALSE)*3,IF(VLOOKUP($H90,Sheet3!$A$1:'Sheet3'!$K$222,MATCH("Purple",Sheet3!$A$1:$K$1,0),FALSE)&gt;0,VLOOKUP($H90,Sheet3!$A$1:'Sheet3'!$K$222,MATCH("Purple",Sheet3!$A$1:$K$1,0),FALSE)*4,IF(VLOOKUP($H90,Sheet3!$A$1:'Sheet3'!$K$222,MATCH("Green",Sheet3!$A$1:$K$1,0),FALSE)&gt;0,VLOOKUP($H90,Sheet3!$A$1:'Sheet3'!$K$222,MATCH("Green",Sheet3!$A$1:$K$1,0),FALSE)*2,IF(VLOOKUP($H90,Sheet3!$A$1:'Sheet3'!$K$222,MATCH("White",Sheet3!$A$1:$K$1,0),FALSE)&gt;0,VLOOKUP($H90,Sheet3!$A$1:'Sheet3'!$K$222,MATCH("White",Sheet3!$A$1:$K$1,0),FALSE),IF(VLOOKUP($H90,Sheet3!$A$1:'Sheet3'!$K$222,MATCH("Yellow",Sheet3!$A$1:$K$1,0),FALSE)&gt;0,VLOOKUP($H90,Sheet3!$A$1:'Sheet3'!$K$222,MATCH("Yellow",Sheet3!$A$1:$K$1,0),FALSE)*5,0))))),0)/VLOOKUP($H90,Sheet3!$A$1:'Sheet3'!$K$222,MATCH("Challenge",Sheet3!$A$1:'Sheet3'!$K$1,0),FALSE),IFERROR(IF(VLOOKUP($H90,Sheet3!$A$1:'Sheet3'!$K$222,MATCH("Blue",Sheet3!$A$1:$K$1,0),FALSE)&gt;0,VLOOKUP($H90,Sheet3!$A$1:'Sheet3'!$K$222,MATCH("Blue",Sheet3!$A$1:$K$1,0),FALSE)*3,IF(VLOOKUP($H90,Sheet3!$A$1:'Sheet3'!$K$222,MATCH("Purple",Sheet3!$A$1:$K$1,0),FALSE)&gt;0,VLOOKUP($H90,Sheet3!$A$1:'Sheet3'!$K$222,MATCH("Purple",Sheet3!$A$1:$K$1,0),FALSE)*4,IF(VLOOKUP($H90,Sheet3!$A$1:'Sheet3'!$K$222,MATCH("Green",Sheet3!$A$1:$K$1,0),FALSE)&gt;0,VLOOKUP($H90,Sheet3!$A$1:'Sheet3'!$K$222,MATCH("Green",Sheet3!$A$1:$K$1,0),FALSE)*2,IF(VLOOKUP($H90,Sheet3!$A$1:'Sheet3'!$K$222,MATCH("White",Sheet3!$A$1:$K$1,0),FALSE)&gt;0,VLOOKUP($H90,Sheet3!$A$1:'Sheet3'!$K$222,MATCH("White",Sheet3!$A$1:$K$1,0),FALSE),IF(VLOOKUP($H90,Sheet3!$A$1:'Sheet3'!$K$222,MATCH("Yellow",Sheet3!$A$1:$K$1,0),FALSE)&gt;0,VLOOKUP($H90,Sheet3!$A$1:'Sheet3'!$K$222,MATCH("Yellow",Sheet3!$A$1:$K$1,0),FALSE)*5,0))))),0)),0)+IFERROR(IF(VLOOKUP($I90,Sheet3!$A$1:'Sheet3'!$K$222,MATCH("Challenge",Sheet3!$A$1:'Sheet3'!$K$1,0),FALSE)&gt;=1,IFERROR(IF(VLOOKUP($I90,Sheet3!$A$1:'Sheet3'!$K$222,MATCH("Blue",Sheet3!$A$1:$K$1,0),FALSE)&gt;0,VLOOKUP($I90,Sheet3!$A$1:'Sheet3'!$K$222,MATCH("Blue",Sheet3!$A$1:$K$1,0),FALSE)*3,IF(VLOOKUP($I90,Sheet3!$A$1:'Sheet3'!$K$222,MATCH("Purple",Sheet3!$A$1:$K$1,0),FALSE)&gt;0,VLOOKUP($I90,Sheet3!$A$1:'Sheet3'!$K$222,MATCH("Purple",Sheet3!$A$1:$K$1,0),FALSE)*4,IF(VLOOKUP($I90,Sheet3!$A$1:'Sheet3'!$K$222,MATCH("Green",Sheet3!$A$1:$K$1,0),FALSE)&gt;0,VLOOKUP($I90,Sheet3!$A$1:'Sheet3'!$K$222,MATCH("Green",Sheet3!$A$1:$K$1,0),FALSE)*2,IF(VLOOKUP($I90,Sheet3!$A$1:'Sheet3'!$K$222,MATCH("White",Sheet3!$A$1:$K$1,0),FALSE)&gt;0,VLOOKUP($I90,Sheet3!$A$1:'Sheet3'!$K$222,MATCH("White",Sheet3!$A$1:$K$1,0),FALSE),IF(VLOOKUP($I90,Sheet3!$A$1:'Sheet3'!$K$222,MATCH("Yellow",Sheet3!$A$1:$K$1,0),FALSE)&gt;0,VLOOKUP($I90,Sheet3!$A$1:'Sheet3'!$K$222,MATCH("Yellow",Sheet3!$A$1:$K$1,0),FALSE)*5,0))))),0)/VLOOKUP($I90,Sheet3!$A$1:'Sheet3'!$K$222,MATCH("Challenge",Sheet3!$A$1:'Sheet3'!$K$1,0),FALSE),IFERROR(IF(VLOOKUP($I90,Sheet3!$A$1:'Sheet3'!$K$222,MATCH("Blue",Sheet3!$A$1:$K$1,0),FALSE)&gt;0,VLOOKUP($I90,Sheet3!$A$1:'Sheet3'!$K$222,MATCH("Blue",Sheet3!$A$1:$K$1,0),FALSE)*3,IF(VLOOKUP($I90,Sheet3!$A$1:'Sheet3'!$K$222,MATCH("Purple",Sheet3!$A$1:$K$1,0),FALSE)&gt;0,VLOOKUP($I90,Sheet3!$A$1:'Sheet3'!$K$222,MATCH("Purple",Sheet3!$A$1:$K$1,0),FALSE)*4,IF(VLOOKUP($I90,Sheet3!$A$1:'Sheet3'!$K$222,MATCH("Green",Sheet3!$A$1:$K$1,0),FALSE)&gt;0,VLOOKUP($I90,Sheet3!$A$1:'Sheet3'!$K$222,MATCH("Green",Sheet3!$A$1:$K$1,0),FALSE)*2,IF(VLOOKUP($I90,Sheet3!$A$1:'Sheet3'!$K$222,MATCH("White",Sheet3!$A$1:$K$1,0),FALSE)&gt;0,VLOOKUP($I90,Sheet3!$A$1:'Sheet3'!$K$222,MATCH("White",Sheet3!$A$1:$K$1,0),FALSE),IF(VLOOKUP($I90,Sheet3!$A$1:'Sheet3'!$K$222,MATCH("Yellow",Sheet3!$A$1:$K$1,0),FALSE)&gt;0,VLOOKUP($I90,Sheet3!$A$1:'Sheet3'!$K$222,MATCH("Yellow",Sheet3!$A$1:$K$1,0),FALSE)*5,0))))),0)),0)</f>
        <v>0</v>
      </c>
      <c r="AE90">
        <f>IFERROR(IF(VLOOKUP($J90,Sheet3!$A$1:'Sheet3'!$K$222,MATCH("Challenge",Sheet3!$A$1:'Sheet3'!$K$1,0),FALSE)&gt;=1,IFERROR(IF(VLOOKUP($J90,Sheet3!$A$1:'Sheet3'!$K$222,MATCH("Blue",Sheet3!$A$1:$K$1,0),FALSE)&gt;0,VLOOKUP($J90,Sheet3!$A$1:'Sheet3'!$K$222,MATCH("Blue",Sheet3!$A$1:$K$1,0),FALSE)*3,IF(VLOOKUP($J90,Sheet3!$A$1:'Sheet3'!$K$222,MATCH("Purple",Sheet3!$A$1:$K$1,0),FALSE)&gt;0,VLOOKUP($J90,Sheet3!$A$1:'Sheet3'!$K$222,MATCH("Purple",Sheet3!$A$1:$K$1,0),FALSE)*4,IF(VLOOKUP($J90,Sheet3!$A$1:'Sheet3'!$K$222,MATCH("Green",Sheet3!$A$1:$K$1,0),FALSE)&gt;0,VLOOKUP($J90,Sheet3!$A$1:'Sheet3'!$K$222,MATCH("Green",Sheet3!$A$1:$K$1,0),FALSE)*2,IF(VLOOKUP($J90,Sheet3!$A$1:'Sheet3'!$K$222,MATCH("White",Sheet3!$A$1:$K$1,0),FALSE)&gt;0,VLOOKUP($J90,Sheet3!$A$1:'Sheet3'!$K$222,MATCH("White",Sheet3!$A$1:$K$1,0),FALSE),IF(VLOOKUP($J90,Sheet3!$A$1:'Sheet3'!$K$222,MATCH("Yellow",Sheet3!$A$1:$K$1,0),FALSE)&gt;0,VLOOKUP($J90,Sheet3!$A$1:'Sheet3'!$K$222,MATCH("Yellow",Sheet3!$A$1:$K$1,0),FALSE)*5,0))))),0)/VLOOKUP($J90,Sheet3!$A$1:'Sheet3'!$K$222,MATCH("Challenge",Sheet3!$A$1:'Sheet3'!$K$1,0),FALSE),IFERROR(IF(VLOOKUP($J90,Sheet3!$A$1:'Sheet3'!$K$222,MATCH("Blue",Sheet3!$A$1:$K$1,0),FALSE)&gt;0,VLOOKUP($J90,Sheet3!$A$1:'Sheet3'!$K$222,MATCH("Blue",Sheet3!$A$1:$K$1,0),FALSE)*3,IF(VLOOKUP($J90,Sheet3!$A$1:'Sheet3'!$K$222,MATCH("Purple",Sheet3!$A$1:$K$1,0),FALSE)&gt;0,VLOOKUP($J90,Sheet3!$A$1:'Sheet3'!$K$222,MATCH("Purple",Sheet3!$A$1:$K$1,0),FALSE)*4,IF(VLOOKUP($J90,Sheet3!$A$1:'Sheet3'!$K$222,MATCH("Green",Sheet3!$A$1:$K$1,0),FALSE)&gt;0,VLOOKUP($J90,Sheet3!$A$1:'Sheet3'!$K$222,MATCH("Green",Sheet3!$A$1:$K$1,0),FALSE)*2,IF(VLOOKUP($J90,Sheet3!$A$1:'Sheet3'!$K$222,MATCH("White",Sheet3!$A$1:$K$1,0),FALSE)&gt;0,VLOOKUP($J90,Sheet3!$A$1:'Sheet3'!$K$222,MATCH("White",Sheet3!$A$1:$K$1,0),FALSE),IF(VLOOKUP($J90,Sheet3!$A$1:'Sheet3'!$K$222,MATCH("Yellow",Sheet3!$A$1:$K$1,0),FALSE)&gt;0,VLOOKUP($J90,Sheet3!$A$1:'Sheet3'!$K$222,MATCH("Yellow",Sheet3!$A$1:$K$1,0),FALSE)*5,0))))),0)),0)+IFERROR(IF(VLOOKUP($K90,Sheet3!$A$1:'Sheet3'!$K$222,MATCH("Challenge",Sheet3!$A$1:'Sheet3'!$K$1,0),FALSE)&gt;=1,IFERROR(IF(VLOOKUP($K90,Sheet3!$A$1:'Sheet3'!$K$222,MATCH("Blue",Sheet3!$A$1:$K$1,0),FALSE)&gt;0,VLOOKUP($K90,Sheet3!$A$1:'Sheet3'!$K$222,MATCH("Blue",Sheet3!$A$1:$K$1,0),FALSE)*3,IF(VLOOKUP($K90,Sheet3!$A$1:'Sheet3'!$K$222,MATCH("Purple",Sheet3!$A$1:$K$1,0),FALSE)&gt;0,VLOOKUP($K90,Sheet3!$A$1:'Sheet3'!$K$222,MATCH("Purple",Sheet3!$A$1:$K$1,0),FALSE)*4,IF(VLOOKUP($K90,Sheet3!$A$1:'Sheet3'!$K$222,MATCH("Green",Sheet3!$A$1:$K$1,0),FALSE)&gt;0,VLOOKUP($K90,Sheet3!$A$1:'Sheet3'!$K$222,MATCH("Green",Sheet3!$A$1:$K$1,0),FALSE)*2,IF(VLOOKUP($K90,Sheet3!$A$1:'Sheet3'!$K$222,MATCH("White",Sheet3!$A$1:$K$1,0),FALSE)&gt;0,VLOOKUP($K90,Sheet3!$A$1:'Sheet3'!$K$222,MATCH("White",Sheet3!$A$1:$K$1,0),FALSE),IF(VLOOKUP($K90,Sheet3!$A$1:'Sheet3'!$K$222,MATCH("Yellow",Sheet3!$A$1:$K$1,0),FALSE)&gt;0,VLOOKUP($K90,Sheet3!$A$1:'Sheet3'!$K$222,MATCH("Yellow",Sheet3!$A$1:$K$1,0),FALSE)*5,0))))),0)/VLOOKUP($K90,Sheet3!$A$1:'Sheet3'!$K$222,MATCH("Challenge",Sheet3!$A$1:'Sheet3'!$K$1,0),FALSE),IFERROR(IF(VLOOKUP($K90,Sheet3!$A$1:'Sheet3'!$K$222,MATCH("Blue",Sheet3!$A$1:$K$1,0),FALSE)&gt;0,VLOOKUP($K90,Sheet3!$A$1:'Sheet3'!$K$222,MATCH("Blue",Sheet3!$A$1:$K$1,0),FALSE)*3,IF(VLOOKUP($K90,Sheet3!$A$1:'Sheet3'!$K$222,MATCH("Purple",Sheet3!$A$1:$K$1,0),FALSE)&gt;0,VLOOKUP($K90,Sheet3!$A$1:'Sheet3'!$K$222,MATCH("Purple",Sheet3!$A$1:$K$1,0),FALSE)*4,IF(VLOOKUP($K90,Sheet3!$A$1:'Sheet3'!$K$222,MATCH("Green",Sheet3!$A$1:$K$1,0),FALSE)&gt;0,VLOOKUP($K90,Sheet3!$A$1:'Sheet3'!$K$222,MATCH("Green",Sheet3!$A$1:$K$1,0),FALSE)*2,IF(VLOOKUP($K90,Sheet3!$A$1:'Sheet3'!$K$222,MATCH("White",Sheet3!$A$1:$K$1,0),FALSE)&gt;0,VLOOKUP($K90,Sheet3!$A$1:'Sheet3'!$K$222,MATCH("White",Sheet3!$A$1:$K$1,0),FALSE),IF(VLOOKUP($K90,Sheet3!$A$1:'Sheet3'!$K$222,MATCH("Yellow",Sheet3!$A$1:$K$1,0),FALSE)&gt;0,VLOOKUP($K90,Sheet3!$A$1:'Sheet3'!$K$222,MATCH("Yellow",Sheet3!$A$1:$K$1,0),FALSE)*5,0))))),0)),0)</f>
        <v>0</v>
      </c>
      <c r="AF90">
        <f>IFERROR(IF(VLOOKUP($L90,Sheet3!$A$1:'Sheet3'!$K$222,MATCH("Challenge",Sheet3!$A$1:'Sheet3'!$K$1,0),FALSE)&gt;=1,IFERROR(IF(VLOOKUP($L90,Sheet3!$A$1:'Sheet3'!$K$222,MATCH("Blue",Sheet3!$A$1:$K$1,0),FALSE)&gt;0,VLOOKUP($L90,Sheet3!$A$1:'Sheet3'!$K$222,MATCH("Blue",Sheet3!$A$1:$K$1,0),FALSE)*3,IF(VLOOKUP($L90,Sheet3!$A$1:'Sheet3'!$K$222,MATCH("Purple",Sheet3!$A$1:$K$1,0),FALSE)&gt;0,VLOOKUP($L90,Sheet3!$A$1:'Sheet3'!$K$222,MATCH("Purple",Sheet3!$A$1:$K$1,0),FALSE)*4,IF(VLOOKUP($L90,Sheet3!$A$1:'Sheet3'!$K$222,MATCH("Green",Sheet3!$A$1:$K$1,0),FALSE)&gt;0,VLOOKUP($L90,Sheet3!$A$1:'Sheet3'!$K$222,MATCH("Green",Sheet3!$A$1:$K$1,0),FALSE)*2,IF(VLOOKUP($L90,Sheet3!$A$1:'Sheet3'!$K$222,MATCH("White",Sheet3!$A$1:$K$1,0),FALSE)&gt;0,VLOOKUP($L90,Sheet3!$A$1:'Sheet3'!$K$222,MATCH("White",Sheet3!$A$1:$K$1,0),FALSE),IF(VLOOKUP($L90,Sheet3!$A$1:'Sheet3'!$K$222,MATCH("Yellow",Sheet3!$A$1:$K$1,0),FALSE)&gt;0,VLOOKUP($L90,Sheet3!$A$1:'Sheet3'!$K$222,MATCH("Yellow",Sheet3!$A$1:$K$1,0),FALSE)*5,0))))),0)/VLOOKUP($L90,Sheet3!$A$1:'Sheet3'!$K$222,MATCH("Challenge",Sheet3!$A$1:'Sheet3'!$K$1,0),FALSE),IFERROR(IF(VLOOKUP($L90,Sheet3!$A$1:'Sheet3'!$K$222,MATCH("Blue",Sheet3!$A$1:$K$1,0),FALSE)&gt;0,VLOOKUP($L90,Sheet3!$A$1:'Sheet3'!$K$222,MATCH("Blue",Sheet3!$A$1:$K$1,0),FALSE)*3,IF(VLOOKUP($L90,Sheet3!$A$1:'Sheet3'!$K$222,MATCH("Purple",Sheet3!$A$1:$K$1,0),FALSE)&gt;0,VLOOKUP($L90,Sheet3!$A$1:'Sheet3'!$K$222,MATCH("Purple",Sheet3!$A$1:$K$1,0),FALSE)*4,IF(VLOOKUP($L90,Sheet3!$A$1:'Sheet3'!$K$222,MATCH("Green",Sheet3!$A$1:$K$1,0),FALSE)&gt;0,VLOOKUP($L90,Sheet3!$A$1:'Sheet3'!$K$222,MATCH("Green",Sheet3!$A$1:$K$1,0),FALSE)*2,IF(VLOOKUP($L90,Sheet3!$A$1:'Sheet3'!$K$222,MATCH("White",Sheet3!$A$1:$K$1,0),FALSE)&gt;0,VLOOKUP($L90,Sheet3!$A$1:'Sheet3'!$K$222,MATCH("White",Sheet3!$A$1:$K$1,0),FALSE),IF(VLOOKUP($L90,Sheet3!$A$1:'Sheet3'!$K$222,MATCH("Yellow",Sheet3!$A$1:$K$1,0),FALSE)&gt;0,VLOOKUP($L90,Sheet3!$A$1:'Sheet3'!$K$222,MATCH("Yellow",Sheet3!$A$1:$K$1,0),FALSE)*5,0))))),0)),0)+IFERROR(IF(VLOOKUP($M90,Sheet3!$A$1:'Sheet3'!$K$222,MATCH("Challenge",Sheet3!$A$1:'Sheet3'!$K$1,0),FALSE)&gt;=1,IFERROR(IF(VLOOKUP($M90,Sheet3!$A$1:'Sheet3'!$K$222,MATCH("Blue",Sheet3!$A$1:$K$1,0),FALSE)&gt;0,VLOOKUP($M90,Sheet3!$A$1:'Sheet3'!$K$222,MATCH("Blue",Sheet3!$A$1:$K$1,0),FALSE)*3,IF(VLOOKUP($M90,Sheet3!$A$1:'Sheet3'!$K$222,MATCH("Purple",Sheet3!$A$1:$K$1,0),FALSE)&gt;0,VLOOKUP($M90,Sheet3!$A$1:'Sheet3'!$K$222,MATCH("Purple",Sheet3!$A$1:$K$1,0),FALSE)*4,IF(VLOOKUP($M90,Sheet3!$A$1:'Sheet3'!$K$222,MATCH("Green",Sheet3!$A$1:$K$1,0),FALSE)&gt;0,VLOOKUP($M90,Sheet3!$A$1:'Sheet3'!$K$222,MATCH("Green",Sheet3!$A$1:$K$1,0),FALSE)*2,IF(VLOOKUP($M90,Sheet3!$A$1:'Sheet3'!$K$222,MATCH("White",Sheet3!$A$1:$K$1,0),FALSE)&gt;0,VLOOKUP($M90,Sheet3!$A$1:'Sheet3'!$K$222,MATCH("White",Sheet3!$A$1:$K$1,0),FALSE),IF(VLOOKUP($M90,Sheet3!$A$1:'Sheet3'!$K$222,MATCH("Yellow",Sheet3!$A$1:$K$1,0),FALSE)&gt;0,VLOOKUP($M90,Sheet3!$A$1:'Sheet3'!$K$222,MATCH("Yellow",Sheet3!$A$1:$K$1,0),FALSE)*5,0))))),0)/VLOOKUP($M90,Sheet3!$A$1:'Sheet3'!$K$222,MATCH("Challenge",Sheet3!$A$1:'Sheet3'!$K$1,0),FALSE),IFERROR(IF(VLOOKUP($M90,Sheet3!$A$1:'Sheet3'!$K$222,MATCH("Blue",Sheet3!$A$1:$K$1,0),FALSE)&gt;0,VLOOKUP($M90,Sheet3!$A$1:'Sheet3'!$K$222,MATCH("Blue",Sheet3!$A$1:$K$1,0),FALSE)*3,IF(VLOOKUP($M90,Sheet3!$A$1:'Sheet3'!$K$222,MATCH("Purple",Sheet3!$A$1:$K$1,0),FALSE)&gt;0,VLOOKUP($M90,Sheet3!$A$1:'Sheet3'!$K$222,MATCH("Purple",Sheet3!$A$1:$K$1,0),FALSE)*4,IF(VLOOKUP($M90,Sheet3!$A$1:'Sheet3'!$K$222,MATCH("Green",Sheet3!$A$1:$K$1,0),FALSE)&gt;0,VLOOKUP($M90,Sheet3!$A$1:'Sheet3'!$K$222,MATCH("Green",Sheet3!$A$1:$K$1,0),FALSE)*2,IF(VLOOKUP($M90,Sheet3!$A$1:'Sheet3'!$K$222,MATCH("White",Sheet3!$A$1:$K$1,0),FALSE)&gt;0,VLOOKUP($M90,Sheet3!$A$1:'Sheet3'!$K$222,MATCH("White",Sheet3!$A$1:$K$1,0),FALSE),IF(VLOOKUP($M90,Sheet3!$A$1:'Sheet3'!$K$222,MATCH("Yellow",Sheet3!$A$1:$K$1,0),FALSE)&gt;0,VLOOKUP($M90,Sheet3!$A$1:'Sheet3'!$K$222,MATCH("Yellow",Sheet3!$A$1:$K$1,0),FALSE)*5,0))))),0)),0)</f>
        <v>0</v>
      </c>
      <c r="AG90">
        <f>IFERROR(IF(VLOOKUP($N90,Sheet3!$A$1:'Sheet3'!$K$222,MATCH("Challenge",Sheet3!$A$1:'Sheet3'!$K$1,0),FALSE)&gt;=1,IFERROR(IF(VLOOKUP($N90,Sheet3!$A$1:'Sheet3'!$K$222,MATCH("Blue",Sheet3!$A$1:$K$1,0),FALSE)&gt;0,VLOOKUP($N90,Sheet3!$A$1:'Sheet3'!$K$222,MATCH("Blue",Sheet3!$A$1:$K$1,0),FALSE)*3,IF(VLOOKUP($N90,Sheet3!$A$1:'Sheet3'!$K$222,MATCH("Purple",Sheet3!$A$1:$K$1,0),FALSE)&gt;0,VLOOKUP($N90,Sheet3!$A$1:'Sheet3'!$K$222,MATCH("Purple",Sheet3!$A$1:$K$1,0),FALSE)*4,IF(VLOOKUP($N90,Sheet3!$A$1:'Sheet3'!$K$222,MATCH("Green",Sheet3!$A$1:$K$1,0),FALSE)&gt;0,VLOOKUP($N90,Sheet3!$A$1:'Sheet3'!$K$222,MATCH("Green",Sheet3!$A$1:$K$1,0),FALSE)*2,IF(VLOOKUP($N90,Sheet3!$A$1:'Sheet3'!$K$222,MATCH("White",Sheet3!$A$1:$K$1,0),FALSE)&gt;0,VLOOKUP($N90,Sheet3!$A$1:'Sheet3'!$K$222,MATCH("White",Sheet3!$A$1:$K$1,0),FALSE),IF(VLOOKUP($N90,Sheet3!$A$1:'Sheet3'!$K$222,MATCH("Yellow",Sheet3!$A$1:$K$1,0),FALSE)&gt;0,VLOOKUP($N90,Sheet3!$A$1:'Sheet3'!$K$222,MATCH("Yellow",Sheet3!$A$1:$K$1,0),FALSE)*5,0))))),0)/VLOOKUP($N90,Sheet3!$A$1:'Sheet3'!$K$222,MATCH("Challenge",Sheet3!$A$1:'Sheet3'!$K$1,0),FALSE),IFERROR(IF(VLOOKUP($N90,Sheet3!$A$1:'Sheet3'!$K$222,MATCH("Blue",Sheet3!$A$1:$K$1,0),FALSE)&gt;0,VLOOKUP($N90,Sheet3!$A$1:'Sheet3'!$K$222,MATCH("Blue",Sheet3!$A$1:$K$1,0),FALSE)*3,IF(VLOOKUP($N90,Sheet3!$A$1:'Sheet3'!$K$222,MATCH("Purple",Sheet3!$A$1:$K$1,0),FALSE)&gt;0,VLOOKUP($N90,Sheet3!$A$1:'Sheet3'!$K$222,MATCH("Purple",Sheet3!$A$1:$K$1,0),FALSE)*4,IF(VLOOKUP($N90,Sheet3!$A$1:'Sheet3'!$K$222,MATCH("Green",Sheet3!$A$1:$K$1,0),FALSE)&gt;0,VLOOKUP($N90,Sheet3!$A$1:'Sheet3'!$K$222,MATCH("Green",Sheet3!$A$1:$K$1,0),FALSE)*2,IF(VLOOKUP($N90,Sheet3!$A$1:'Sheet3'!$K$222,MATCH("White",Sheet3!$A$1:$K$1,0),FALSE)&gt;0,VLOOKUP($N90,Sheet3!$A$1:'Sheet3'!$K$222,MATCH("White",Sheet3!$A$1:$K$1,0),FALSE),IF(VLOOKUP($N90,Sheet3!$A$1:'Sheet3'!$K$222,MATCH("Yellow",Sheet3!$A$1:$K$1,0),FALSE)&gt;0,VLOOKUP($N90,Sheet3!$A$1:'Sheet3'!$K$222,MATCH("Yellow",Sheet3!$A$1:$K$1,0),FALSE)*5,0))))),0)),0)+IFERROR(IF(VLOOKUP($O90,Sheet3!$A$1:'Sheet3'!$K$222,MATCH("Challenge",Sheet3!$A$1:'Sheet3'!$K$1,0),FALSE)&gt;=1,IFERROR(IF(VLOOKUP($O90,Sheet3!$A$1:'Sheet3'!$K$222,MATCH("Blue",Sheet3!$A$1:$K$1,0),FALSE)&gt;0,VLOOKUP($O90,Sheet3!$A$1:'Sheet3'!$K$222,MATCH("Blue",Sheet3!$A$1:$K$1,0),FALSE)*3,IF(VLOOKUP($O90,Sheet3!$A$1:'Sheet3'!$K$222,MATCH("Purple",Sheet3!$A$1:$K$1,0),FALSE)&gt;0,VLOOKUP($O90,Sheet3!$A$1:'Sheet3'!$K$222,MATCH("Purple",Sheet3!$A$1:$K$1,0),FALSE)*4,IF(VLOOKUP($O90,Sheet3!$A$1:'Sheet3'!$K$222,MATCH("Green",Sheet3!$A$1:$K$1,0),FALSE)&gt;0,VLOOKUP($O90,Sheet3!$A$1:'Sheet3'!$K$222,MATCH("Green",Sheet3!$A$1:$K$1,0),FALSE)*2,IF(VLOOKUP($O90,Sheet3!$A$1:'Sheet3'!$K$222,MATCH("White",Sheet3!$A$1:$K$1,0),FALSE)&gt;0,VLOOKUP($O90,Sheet3!$A$1:'Sheet3'!$K$222,MATCH("White",Sheet3!$A$1:$K$1,0),FALSE),IF(VLOOKUP($O90,Sheet3!$A$1:'Sheet3'!$K$222,MATCH("Yellow",Sheet3!$A$1:$K$1,0),FALSE)&gt;0,VLOOKUP($O90,Sheet3!$A$1:'Sheet3'!$K$222,MATCH("Yellow",Sheet3!$A$1:$K$1,0),FALSE)*5,0))))),0)/VLOOKUP($O90,Sheet3!$A$1:'Sheet3'!$K$222,MATCH("Challenge",Sheet3!$A$1:'Sheet3'!$K$1,0),FALSE),IFERROR(IF(VLOOKUP($O90,Sheet3!$A$1:'Sheet3'!$K$222,MATCH("Blue",Sheet3!$A$1:$K$1,0),FALSE)&gt;0,VLOOKUP($O90,Sheet3!$A$1:'Sheet3'!$K$222,MATCH("Blue",Sheet3!$A$1:$K$1,0),FALSE)*3,IF(VLOOKUP($O90,Sheet3!$A$1:'Sheet3'!$K$222,MATCH("Purple",Sheet3!$A$1:$K$1,0),FALSE)&gt;0,VLOOKUP($O90,Sheet3!$A$1:'Sheet3'!$K$222,MATCH("Purple",Sheet3!$A$1:$K$1,0),FALSE)*4,IF(VLOOKUP($O90,Sheet3!$A$1:'Sheet3'!$K$222,MATCH("Green",Sheet3!$A$1:$K$1,0),FALSE)&gt;0,VLOOKUP($O90,Sheet3!$A$1:'Sheet3'!$K$222,MATCH("Green",Sheet3!$A$1:$K$1,0),FALSE)*2,IF(VLOOKUP($O90,Sheet3!$A$1:'Sheet3'!$K$222,MATCH("White",Sheet3!$A$1:$K$1,0),FALSE)&gt;0,VLOOKUP($O90,Sheet3!$A$1:'Sheet3'!$K$222,MATCH("White",Sheet3!$A$1:$K$1,0),FALSE),IF(VLOOKUP($O90,Sheet3!$A$1:'Sheet3'!$K$222,MATCH("Yellow",Sheet3!$A$1:$K$1,0),FALSE)&gt;0,VLOOKUP($O90,Sheet3!$A$1:'Sheet3'!$K$222,MATCH("Yellow",Sheet3!$A$1:$K$1,0),FALSE)*5,0))))),0)),0)</f>
        <v>0</v>
      </c>
      <c r="AH90">
        <f>VLOOKUP($D90,Sheet3!$A$1:'Sheet3'!$K$222,4,FALSE)</f>
        <v>0</v>
      </c>
      <c r="AI90">
        <f>VLOOKUP($D90,Sheet3!$A$1:'Sheet3'!$K$222,5,FALSE)</f>
        <v>0</v>
      </c>
    </row>
    <row r="91" spans="1:35" x14ac:dyDescent="0.25">
      <c r="A91" t="s">
        <v>85</v>
      </c>
      <c r="B91">
        <f>INDEX('Ingredients(Full)'!$A$1:$AA$180,MATCH(Score!$A91,'Ingredients(Full)'!$A$1:$A$180,0),MATCH(Score!B$1,'Ingredients(Full)'!$A$1:$AA$1,0))</f>
        <v>1</v>
      </c>
      <c r="C91">
        <f t="shared" si="2"/>
        <v>15</v>
      </c>
      <c r="D91" t="str">
        <f>IF(D$1&lt;=$B91,INDEX('Ingredients(Full)'!$A$1:$AA$180,MATCH(Score!$A91,'Ingredients(Full)'!$A$1:$A$180,0),MATCH(Score!D$1,'Ingredients(Full)'!$A$1:$AA$1,0)),"")</f>
        <v>Mk 4 TaggeCo Holo Lens Salvage</v>
      </c>
      <c r="E91" t="str">
        <f>IF(E$1&lt;=$B91,INDEX('Ingredients(Full)'!$A$1:$AA$140,MATCH(Score!$A91,'Ingredients(Full)'!$A$1:$A$140,0),MATCH(Score!E$1,'Ingredients(Full)'!$A$1:$AA$1,0)),"")</f>
        <v/>
      </c>
      <c r="F91" t="str">
        <f>IF(F$1&lt;=$B91,INDEX('Ingredients(Full)'!$A$1:$AA$140,MATCH(Score!$A91,'Ingredients(Full)'!$A$1:$A$140,0),MATCH(Score!F$1,'Ingredients(Full)'!$A$1:$AA$1,0)),"")</f>
        <v/>
      </c>
      <c r="G91" t="str">
        <f>IF(G$1&lt;=$B91,INDEX('Ingredients(Full)'!$A$1:$AA$140,MATCH(Score!$A91,'Ingredients(Full)'!$A$1:$A$140,0),MATCH(Score!G$1,'Ingredients(Full)'!$A$1:$AA$1,0)),"")</f>
        <v/>
      </c>
      <c r="H91" t="str">
        <f>IF(H$1&lt;=$B91,INDEX('Ingredients(Full)'!$A$1:$AA$140,MATCH(Score!$A91,'Ingredients(Full)'!$A$1:$A$140,0),MATCH(Score!H$1,'Ingredients(Full)'!$A$1:$AA$1,0)),"")</f>
        <v/>
      </c>
      <c r="I91" t="str">
        <f>IF(I$1&lt;=$B91,INDEX('Ingredients(Full)'!$A$1:$AA$140,MATCH(Score!$A91,'Ingredients(Full)'!$A$1:$A$140,0),MATCH(Score!I$1,'Ingredients(Full)'!$A$1:$AA$1,0)),"")</f>
        <v/>
      </c>
      <c r="J91" t="str">
        <f>IF(J$1&lt;=$B91,INDEX('Ingredients(Full)'!$A$1:$AA$140,MATCH(Score!$A91,'Ingredients(Full)'!$A$1:$A$140,0),MATCH(Score!J$1,'Ingredients(Full)'!$A$1:$AA$1,0)),"")</f>
        <v/>
      </c>
      <c r="K91" t="str">
        <f>IF(K$1&lt;=$B91,INDEX('Ingredients(Full)'!$A$1:$AA$140,MATCH(Score!$A91,'Ingredients(Full)'!$A$1:$A$140,0),MATCH(Score!K$1,'Ingredients(Full)'!$A$1:$AA$1,0)),"")</f>
        <v/>
      </c>
      <c r="L91" t="str">
        <f>IF(L$1&lt;=$B91,INDEX('Ingredients(Full)'!$A$1:$AA$140,MATCH(Score!$A91,'Ingredients(Full)'!$A$1:$A$140,0),MATCH(Score!L$1,'Ingredients(Full)'!$A$1:$AA$1,0)),"")</f>
        <v/>
      </c>
      <c r="M91" t="str">
        <f>IF(M$1&lt;=$B91,INDEX('Ingredients(Full)'!$A$1:$AA$140,MATCH(Score!$A91,'Ingredients(Full)'!$A$1:$A$140,0),MATCH(Score!M$1,'Ingredients(Full)'!$A$1:$AA$1,0)),"")</f>
        <v/>
      </c>
      <c r="N91" t="str">
        <f>IF(N$1&lt;=$B91,INDEX('Ingredients(Full)'!$A$1:$AA$140,MATCH(Score!$A91,'Ingredients(Full)'!$A$1:$A$140,0),MATCH(Score!N$1,'Ingredients(Full)'!$A$1:$AA$1,0)),"")</f>
        <v/>
      </c>
      <c r="O91" t="str">
        <f>IF(O$1&lt;=$B91,INDEX('Ingredients(Full)'!$A$1:$AA$140,MATCH(Score!$A91,'Ingredients(Full)'!$A$1:$A$140,0),MATCH(Score!O$1,'Ingredients(Full)'!$A$1:$AA$1,0)),"")</f>
        <v/>
      </c>
      <c r="P91">
        <f>IF(VALUE(RIGHT(P$1,LEN(P$1)-1))&lt;=$B91,INDEX('Ingredients(Full)'!$A$1:$AA$140,MATCH(Score!$A91,'Ingredients(Full)'!$A$1:$A$140,0),MATCH(Score!P$1,'Ingredients(Full)'!$A$1:$AA$1,0)),"")</f>
        <v>5</v>
      </c>
      <c r="Q91" t="str">
        <f>IF(VALUE(RIGHT(Q$1,LEN(Q$1)-1))&lt;=$B91,INDEX('Ingredients(Full)'!$A$1:$AA$140,MATCH(Score!$A91,'Ingredients(Full)'!$A$1:$A$140,0),MATCH(Score!Q$1,'Ingredients(Full)'!$A$1:$AA$1,0)),"")</f>
        <v/>
      </c>
      <c r="R91" t="str">
        <f>IF(VALUE(RIGHT(R$1,LEN(R$1)-1))&lt;=$B91,INDEX('Ingredients(Full)'!$A$1:$AA$140,MATCH(Score!$A91,'Ingredients(Full)'!$A$1:$A$140,0),MATCH(Score!R$1,'Ingredients(Full)'!$A$1:$AA$1,0)),"")</f>
        <v/>
      </c>
      <c r="S91" t="str">
        <f>IF(VALUE(RIGHT(S$1,LEN(S$1)-1))&lt;=$B91,INDEX('Ingredients(Full)'!$A$1:$AA$140,MATCH(Score!$A91,'Ingredients(Full)'!$A$1:$A$140,0),MATCH(Score!S$1,'Ingredients(Full)'!$A$1:$AA$1,0)),"")</f>
        <v/>
      </c>
      <c r="T91" t="str">
        <f>IF(VALUE(RIGHT(T$1,LEN(T$1)-1))&lt;=$B91,INDEX('Ingredients(Full)'!$A$1:$AA$140,MATCH(Score!$A91,'Ingredients(Full)'!$A$1:$A$140,0),MATCH(Score!T$1,'Ingredients(Full)'!$A$1:$AA$1,0)),"")</f>
        <v/>
      </c>
      <c r="U91" t="str">
        <f>IF(VALUE(RIGHT(U$1,LEN(U$1)-1))&lt;=$B91,INDEX('Ingredients(Full)'!$A$1:$AA$140,MATCH(Score!$A91,'Ingredients(Full)'!$A$1:$A$140,0),MATCH(Score!U$1,'Ingredients(Full)'!$A$1:$AA$1,0)),"")</f>
        <v/>
      </c>
      <c r="V91" t="str">
        <f>IF(VALUE(RIGHT(V$1,LEN(V$1)-1))&lt;=$B91,INDEX('Ingredients(Full)'!$A$1:$AA$140,MATCH(Score!$A91,'Ingredients(Full)'!$A$1:$A$140,0),MATCH(Score!V$1,'Ingredients(Full)'!$A$1:$AA$1,0)),"")</f>
        <v/>
      </c>
      <c r="W91" t="str">
        <f>IF(VALUE(RIGHT(W$1,LEN(W$1)-1))&lt;=$B91,INDEX('Ingredients(Full)'!$A$1:$AA$140,MATCH(Score!$A91,'Ingredients(Full)'!$A$1:$A$140,0),MATCH(Score!W$1,'Ingredients(Full)'!$A$1:$AA$1,0)),"")</f>
        <v/>
      </c>
      <c r="X91" t="str">
        <f>IF(VALUE(RIGHT(X$1,LEN(X$1)-1))&lt;=$B91,INDEX('Ingredients(Full)'!$A$1:$AA$140,MATCH(Score!$A91,'Ingredients(Full)'!$A$1:$A$140,0),MATCH(Score!X$1,'Ingredients(Full)'!$A$1:$AA$1,0)),"")</f>
        <v/>
      </c>
      <c r="Y91" t="str">
        <f>IF(VALUE(RIGHT(Y$1,LEN(Y$1)-1))&lt;=$B91,INDEX('Ingredients(Full)'!$A$1:$AA$140,MATCH(Score!$A91,'Ingredients(Full)'!$A$1:$A$140,0),MATCH(Score!Y$1,'Ingredients(Full)'!$A$1:$AA$1,0)),"")</f>
        <v/>
      </c>
      <c r="Z91" t="str">
        <f>IF(VALUE(RIGHT(Z$1,LEN(Z$1)-1))&lt;=$B91,INDEX('Ingredients(Full)'!$A$1:$AA$140,MATCH(Score!$A91,'Ingredients(Full)'!$A$1:$A$140,0),MATCH(Score!Z$1,'Ingredients(Full)'!$A$1:$AA$1,0)),"")</f>
        <v/>
      </c>
      <c r="AA91" t="str">
        <f>IF(VALUE(RIGHT(AA$1,LEN(AA$1)-1))&lt;=$B91,INDEX('Ingredients(Full)'!$A$1:$AA$140,MATCH(Score!$A91,'Ingredients(Full)'!$A$1:$A$140,0),MATCH(Score!AA$1,'Ingredients(Full)'!$A$1:$AA$1,0)),"")</f>
        <v/>
      </c>
      <c r="AB91">
        <f>IFERROR(IF(VLOOKUP($D91,Sheet3!$A$1:'Sheet3'!$K$222,MATCH("Challenge",Sheet3!$A$1:'Sheet3'!$K$1,0),FALSE)&gt;=1,IFERROR(IF(VLOOKUP($D91,Sheet3!$A$1:'Sheet3'!$K$222,MATCH("Blue",Sheet3!$A$1:$K$1,0),FALSE)&gt;0,VLOOKUP($D91,Sheet3!$A$1:'Sheet3'!$K$222,MATCH("Blue",Sheet3!$A$1:$K$1,0),FALSE)*3,IF(VLOOKUP($D91,Sheet3!$A$1:'Sheet3'!$K$222,MATCH("Purple",Sheet3!$A$1:$K$1,0),FALSE)&gt;0,VLOOKUP($D91,Sheet3!$A$1:'Sheet3'!$K$222,MATCH("Purple",Sheet3!$A$1:$K$1,0),FALSE)*4,IF(VLOOKUP($D91,Sheet3!$A$1:'Sheet3'!$K$222,MATCH("Green",Sheet3!$A$1:$K$1,0),FALSE)&gt;0,VLOOKUP($D91,Sheet3!$A$1:'Sheet3'!$K$222,MATCH("Green",Sheet3!$A$1:$K$1,0),FALSE)*2,IF(VLOOKUP($D91,Sheet3!$A$1:'Sheet3'!$K$222,MATCH("White",Sheet3!$A$1:$K$1,0),FALSE)&gt;0,VLOOKUP($D91,Sheet3!$A$1:'Sheet3'!$K$222,MATCH("White",Sheet3!$A$1:$K$1,0),FALSE),IF(VLOOKUP($D91,Sheet3!$A$1:'Sheet3'!$K$222,MATCH("Yellow",Sheet3!$A$1:$K$1,0),FALSE)&gt;0,VLOOKUP($D91,Sheet3!$A$1:'Sheet3'!$K$222,MATCH("Yellow",Sheet3!$A$1:$K$1,0),FALSE)*2.5,0))))),0)/VLOOKUP($D91,Sheet3!$A$1:'Sheet3'!$K$222,MATCH("Challenge",Sheet3!$A$1:'Sheet3'!$K$1,0),FALSE),IFERROR(IF(VLOOKUP($D91,Sheet3!$A$1:'Sheet3'!$K$222,MATCH("Blue",Sheet3!$A$1:$K$1,0),FALSE)&gt;0,VLOOKUP($D91,Sheet3!$A$1:'Sheet3'!$K$222,MATCH("Blue",Sheet3!$A$1:$K$1,0),FALSE)*3,IF(VLOOKUP($D91,Sheet3!$A$1:'Sheet3'!$K$222,MATCH("Purple",Sheet3!$A$1:$K$1,0),FALSE)&gt;0,VLOOKUP($D91,Sheet3!$A$1:'Sheet3'!$K$222,MATCH("Purple",Sheet3!$A$1:$K$1,0),FALSE)*4,IF(VLOOKUP($D91,Sheet3!$A$1:'Sheet3'!$K$222,MATCH("Green",Sheet3!$A$1:$K$1,0),FALSE)&gt;0,VLOOKUP($D91,Sheet3!$A$1:'Sheet3'!$K$222,MATCH("Green",Sheet3!$A$1:$K$1,0),FALSE)*2,IF(VLOOKUP($D91,Sheet3!$A$1:'Sheet3'!$K$222,MATCH("White",Sheet3!$A$1:$K$1,0),FALSE)&gt;0,VLOOKUP($D91,Sheet3!$A$1:'Sheet3'!$K$222,MATCH("White",Sheet3!$A$1:$K$1,0),FALSE),IF(VLOOKUP($D91,Sheet3!$A$1:'Sheet3'!$K$222,MATCH("Yellow",Sheet3!$A$1:$K$1,0),FALSE)&gt;0,VLOOKUP($D91,Sheet3!$A$1:'Sheet3'!$K$222,MATCH("Yellow",Sheet3!$A$1:$K$1,0),FALSE)*2.5,0))))),0)),0)+IFERROR(IF(VLOOKUP($E91,Sheet3!$A$1:'Sheet3'!$K$222,MATCH("Challenge",Sheet3!$A$1:'Sheet3'!$K$1,0),FALSE)&gt;=1,IFERROR(IF(VLOOKUP($E91,Sheet3!$A$1:'Sheet3'!$K$222,MATCH("Blue",Sheet3!$A$1:$K$1,0),FALSE)&gt;0,VLOOKUP($E91,Sheet3!$A$1:'Sheet3'!$K$222,MATCH("Blue",Sheet3!$A$1:$K$1,0),FALSE)*3,IF(VLOOKUP($E91,Sheet3!$A$1:'Sheet3'!$K$222,MATCH("Purple",Sheet3!$A$1:$K$1,0),FALSE)&gt;0,VLOOKUP($E91,Sheet3!$A$1:'Sheet3'!$K$222,MATCH("Purple",Sheet3!$A$1:$K$1,0),FALSE)*4,IF(VLOOKUP($E91,Sheet3!$A$1:'Sheet3'!$K$222,MATCH("Green",Sheet3!$A$1:$K$1,0),FALSE)&gt;0,VLOOKUP($E91,Sheet3!$A$1:'Sheet3'!$K$222,MATCH("Green",Sheet3!$A$1:$K$1,0),FALSE)*2,IF(VLOOKUP($E91,Sheet3!$A$1:'Sheet3'!$K$222,MATCH("White",Sheet3!$A$1:$K$1,0),FALSE)&gt;0,VLOOKUP($E91,Sheet3!$A$1:'Sheet3'!$K$222,MATCH("White",Sheet3!$A$1:$K$1,0),FALSE),IF(VLOOKUP($E91,Sheet3!$A$1:'Sheet3'!$K$222,MATCH("Yellow",Sheet3!$A$1:$K$1,0),FALSE)&gt;0,VLOOKUP($E91,Sheet3!$A$1:'Sheet3'!$K$222,MATCH("Yellow",Sheet3!$A$1:$K$1,0),FALSE)*2.5,0))))),0)/VLOOKUP($E91,Sheet3!$A$1:'Sheet3'!$K$222,MATCH("Challenge",Sheet3!$A$1:'Sheet3'!$K$1,0),FALSE),IFERROR(IF(VLOOKUP($E91,Sheet3!$A$1:'Sheet3'!$K$222,MATCH("Blue",Sheet3!$A$1:$K$1,0),FALSE)&gt;0,VLOOKUP($E91,Sheet3!$A$1:'Sheet3'!$K$222,MATCH("Blue",Sheet3!$A$1:$K$1,0),FALSE)*3,IF(VLOOKUP($E91,Sheet3!$A$1:'Sheet3'!$K$222,MATCH("Purple",Sheet3!$A$1:$K$1,0),FALSE)&gt;0,VLOOKUP($E91,Sheet3!$A$1:'Sheet3'!$K$222,MATCH("Purple",Sheet3!$A$1:$K$1,0),FALSE)*4,IF(VLOOKUP($E91,Sheet3!$A$1:'Sheet3'!$K$222,MATCH("Green",Sheet3!$A$1:$K$1,0),FALSE)&gt;0,VLOOKUP($E91,Sheet3!$A$1:'Sheet3'!$K$222,MATCH("Green",Sheet3!$A$1:$K$1,0),FALSE)*2,IF(VLOOKUP($E91,Sheet3!$A$1:'Sheet3'!$K$222,MATCH("White",Sheet3!$A$1:$K$1,0),FALSE)&gt;0,VLOOKUP($E91,Sheet3!$A$1:'Sheet3'!$K$222,MATCH("White",Sheet3!$A$1:$K$1,0),FALSE),IF(VLOOKUP($E91,Sheet3!$A$1:'Sheet3'!$K$222,MATCH("Yellow",Sheet3!$A$1:$K$1,0),FALSE)&gt;0,VLOOKUP($E91,Sheet3!$A$1:'Sheet3'!$K$222,MATCH("Yellow",Sheet3!$A$1:$K$1,0),FALSE)*2.5,0))))),0)),0)</f>
        <v>15</v>
      </c>
      <c r="AC91">
        <f>IFERROR(IF(VLOOKUP($F91,Sheet3!$A$1:'Sheet3'!$K$222,MATCH("Challenge",Sheet3!$A$1:'Sheet3'!$K$1,0),FALSE)&gt;=1,IFERROR(IF(VLOOKUP($F91,Sheet3!$A$1:'Sheet3'!$K$222,MATCH("Blue",Sheet3!$A$1:$K$1,0),FALSE)&gt;0,VLOOKUP($F91,Sheet3!$A$1:'Sheet3'!$K$222,MATCH("Blue",Sheet3!$A$1:$K$1,0),FALSE)*3,IF(VLOOKUP($F91,Sheet3!$A$1:'Sheet3'!$K$222,MATCH("Purple",Sheet3!$A$1:$K$1,0),FALSE)&gt;0,VLOOKUP($F91,Sheet3!$A$1:'Sheet3'!$K$222,MATCH("Purple",Sheet3!$A$1:$K$1,0),FALSE)*4,IF(VLOOKUP($F91,Sheet3!$A$1:'Sheet3'!$K$222,MATCH("Green",Sheet3!$A$1:$K$1,0),FALSE)&gt;0,VLOOKUP($F91,Sheet3!$A$1:'Sheet3'!$K$222,MATCH("Green",Sheet3!$A$1:$K$1,0),FALSE)*2,IF(VLOOKUP($F91,Sheet3!$A$1:'Sheet3'!$K$222,MATCH("White",Sheet3!$A$1:$K$1,0),FALSE)&gt;0,VLOOKUP($F91,Sheet3!$A$1:'Sheet3'!$K$222,MATCH("White",Sheet3!$A$1:$K$1,0),FALSE),IF(VLOOKUP($F91,Sheet3!$A$1:'Sheet3'!$K$222,MATCH("Yellow",Sheet3!$A$1:$K$1,0),FALSE)&gt;0,VLOOKUP($F91,Sheet3!$A$1:'Sheet3'!$K$222,MATCH("Yellow",Sheet3!$A$1:$K$1,0),FALSE)*5,0))))),0)/VLOOKUP($F91,Sheet3!$A$1:'Sheet3'!$K$222,MATCH("Challenge",Sheet3!$A$1:'Sheet3'!$K$1,0),FALSE),IFERROR(IF(VLOOKUP($F91,Sheet3!$A$1:'Sheet3'!$K$222,MATCH("Blue",Sheet3!$A$1:$K$1,0),FALSE)&gt;0,VLOOKUP($F91,Sheet3!$A$1:'Sheet3'!$K$222,MATCH("Blue",Sheet3!$A$1:$K$1,0),FALSE)*3,IF(VLOOKUP($F91,Sheet3!$A$1:'Sheet3'!$K$222,MATCH("Purple",Sheet3!$A$1:$K$1,0),FALSE)&gt;0,VLOOKUP($F91,Sheet3!$A$1:'Sheet3'!$K$222,MATCH("Purple",Sheet3!$A$1:$K$1,0),FALSE)*4,IF(VLOOKUP($F91,Sheet3!$A$1:'Sheet3'!$K$222,MATCH("Green",Sheet3!$A$1:$K$1,0),FALSE)&gt;0,VLOOKUP($F91,Sheet3!$A$1:'Sheet3'!$K$222,MATCH("Green",Sheet3!$A$1:$K$1,0),FALSE)*2,IF(VLOOKUP($F91,Sheet3!$A$1:'Sheet3'!$K$222,MATCH("White",Sheet3!$A$1:$K$1,0),FALSE)&gt;0,VLOOKUP($F91,Sheet3!$A$1:'Sheet3'!$K$222,MATCH("White",Sheet3!$A$1:$K$1,0),FALSE),IF(VLOOKUP($F91,Sheet3!$A$1:'Sheet3'!$K$222,MATCH("Yellow",Sheet3!$A$1:$K$1,0),FALSE)&gt;0,VLOOKUP($F91,Sheet3!$A$1:'Sheet3'!$K$222,MATCH("Yellow",Sheet3!$A$1:$K$1,0),FALSE)*5,0))))),0)),0)+IFERROR(IF(VLOOKUP($G91,Sheet3!$A$1:'Sheet3'!$K$222,MATCH("Challenge",Sheet3!$A$1:'Sheet3'!$K$1,0),FALSE)&gt;=1,IFERROR(IF(VLOOKUP($G91,Sheet3!$A$1:'Sheet3'!$K$222,MATCH("Blue",Sheet3!$A$1:$K$1,0),FALSE)&gt;0,VLOOKUP($G91,Sheet3!$A$1:'Sheet3'!$K$222,MATCH("Blue",Sheet3!$A$1:$K$1,0),FALSE)*3,IF(VLOOKUP($G91,Sheet3!$A$1:'Sheet3'!$K$222,MATCH("Purple",Sheet3!$A$1:$K$1,0),FALSE)&gt;0,VLOOKUP($G91,Sheet3!$A$1:'Sheet3'!$K$222,MATCH("Purple",Sheet3!$A$1:$K$1,0),FALSE)*4,IF(VLOOKUP($G91,Sheet3!$A$1:'Sheet3'!$K$222,MATCH("Green",Sheet3!$A$1:$K$1,0),FALSE)&gt;0,VLOOKUP($G91,Sheet3!$A$1:'Sheet3'!$K$222,MATCH("Green",Sheet3!$A$1:$K$1,0),FALSE)*2,IF(VLOOKUP($G91,Sheet3!$A$1:'Sheet3'!$K$222,MATCH("White",Sheet3!$A$1:$K$1,0),FALSE)&gt;0,VLOOKUP($G91,Sheet3!$A$1:'Sheet3'!$K$222,MATCH("White",Sheet3!$A$1:$K$1,0),FALSE),IF(VLOOKUP($G91,Sheet3!$A$1:'Sheet3'!$K$222,MATCH("Yellow",Sheet3!$A$1:$K$1,0),FALSE)&gt;0,VLOOKUP($G91,Sheet3!$A$1:'Sheet3'!$K$222,MATCH("Yellow",Sheet3!$A$1:$K$1,0),FALSE)*5,0))))),0)/VLOOKUP($G91,Sheet3!$A$1:'Sheet3'!$K$222,MATCH("Challenge",Sheet3!$A$1:'Sheet3'!$K$1,0),FALSE),IFERROR(IF(VLOOKUP($G91,Sheet3!$A$1:'Sheet3'!$K$222,MATCH("Blue",Sheet3!$A$1:$K$1,0),FALSE)&gt;0,VLOOKUP($G91,Sheet3!$A$1:'Sheet3'!$K$222,MATCH("Blue",Sheet3!$A$1:$K$1,0),FALSE)*3,IF(VLOOKUP($G91,Sheet3!$A$1:'Sheet3'!$K$222,MATCH("Purple",Sheet3!$A$1:$K$1,0),FALSE)&gt;0,VLOOKUP($G91,Sheet3!$A$1:'Sheet3'!$K$222,MATCH("Purple",Sheet3!$A$1:$K$1,0),FALSE)*4,IF(VLOOKUP($G91,Sheet3!$A$1:'Sheet3'!$K$222,MATCH("Green",Sheet3!$A$1:$K$1,0),FALSE)&gt;0,VLOOKUP($G91,Sheet3!$A$1:'Sheet3'!$K$222,MATCH("Green",Sheet3!$A$1:$K$1,0),FALSE)*2,IF(VLOOKUP($G91,Sheet3!$A$1:'Sheet3'!$K$222,MATCH("White",Sheet3!$A$1:$K$1,0),FALSE)&gt;0,VLOOKUP($G91,Sheet3!$A$1:'Sheet3'!$K$222,MATCH("White",Sheet3!$A$1:$K$1,0),FALSE),IF(VLOOKUP($G91,Sheet3!$A$1:'Sheet3'!$K$222,MATCH("Yellow",Sheet3!$A$1:$K$1,0),FALSE)&gt;0,VLOOKUP($G91,Sheet3!$A$1:'Sheet3'!$K$222,MATCH("Yellow",Sheet3!$A$1:$K$1,0),FALSE)*5,0))))),0)),0)</f>
        <v>0</v>
      </c>
      <c r="AD91">
        <f>IFERROR(IF(VLOOKUP($H91,Sheet3!$A$1:'Sheet3'!$K$222,MATCH("Challenge",Sheet3!$A$1:'Sheet3'!$K$1,0),FALSE)&gt;=1,IFERROR(IF(VLOOKUP($H91,Sheet3!$A$1:'Sheet3'!$K$222,MATCH("Blue",Sheet3!$A$1:$K$1,0),FALSE)&gt;0,VLOOKUP($H91,Sheet3!$A$1:'Sheet3'!$K$222,MATCH("Blue",Sheet3!$A$1:$K$1,0),FALSE)*3,IF(VLOOKUP($H91,Sheet3!$A$1:'Sheet3'!$K$222,MATCH("Purple",Sheet3!$A$1:$K$1,0),FALSE)&gt;0,VLOOKUP($H91,Sheet3!$A$1:'Sheet3'!$K$222,MATCH("Purple",Sheet3!$A$1:$K$1,0),FALSE)*4,IF(VLOOKUP($H91,Sheet3!$A$1:'Sheet3'!$K$222,MATCH("Green",Sheet3!$A$1:$K$1,0),FALSE)&gt;0,VLOOKUP($H91,Sheet3!$A$1:'Sheet3'!$K$222,MATCH("Green",Sheet3!$A$1:$K$1,0),FALSE)*2,IF(VLOOKUP($H91,Sheet3!$A$1:'Sheet3'!$K$222,MATCH("White",Sheet3!$A$1:$K$1,0),FALSE)&gt;0,VLOOKUP($H91,Sheet3!$A$1:'Sheet3'!$K$222,MATCH("White",Sheet3!$A$1:$K$1,0),FALSE),IF(VLOOKUP($H91,Sheet3!$A$1:'Sheet3'!$K$222,MATCH("Yellow",Sheet3!$A$1:$K$1,0),FALSE)&gt;0,VLOOKUP($H91,Sheet3!$A$1:'Sheet3'!$K$222,MATCH("Yellow",Sheet3!$A$1:$K$1,0),FALSE)*5,0))))),0)/VLOOKUP($H91,Sheet3!$A$1:'Sheet3'!$K$222,MATCH("Challenge",Sheet3!$A$1:'Sheet3'!$K$1,0),FALSE),IFERROR(IF(VLOOKUP($H91,Sheet3!$A$1:'Sheet3'!$K$222,MATCH("Blue",Sheet3!$A$1:$K$1,0),FALSE)&gt;0,VLOOKUP($H91,Sheet3!$A$1:'Sheet3'!$K$222,MATCH("Blue",Sheet3!$A$1:$K$1,0),FALSE)*3,IF(VLOOKUP($H91,Sheet3!$A$1:'Sheet3'!$K$222,MATCH("Purple",Sheet3!$A$1:$K$1,0),FALSE)&gt;0,VLOOKUP($H91,Sheet3!$A$1:'Sheet3'!$K$222,MATCH("Purple",Sheet3!$A$1:$K$1,0),FALSE)*4,IF(VLOOKUP($H91,Sheet3!$A$1:'Sheet3'!$K$222,MATCH("Green",Sheet3!$A$1:$K$1,0),FALSE)&gt;0,VLOOKUP($H91,Sheet3!$A$1:'Sheet3'!$K$222,MATCH("Green",Sheet3!$A$1:$K$1,0),FALSE)*2,IF(VLOOKUP($H91,Sheet3!$A$1:'Sheet3'!$K$222,MATCH("White",Sheet3!$A$1:$K$1,0),FALSE)&gt;0,VLOOKUP($H91,Sheet3!$A$1:'Sheet3'!$K$222,MATCH("White",Sheet3!$A$1:$K$1,0),FALSE),IF(VLOOKUP($H91,Sheet3!$A$1:'Sheet3'!$K$222,MATCH("Yellow",Sheet3!$A$1:$K$1,0),FALSE)&gt;0,VLOOKUP($H91,Sheet3!$A$1:'Sheet3'!$K$222,MATCH("Yellow",Sheet3!$A$1:$K$1,0),FALSE)*5,0))))),0)),0)+IFERROR(IF(VLOOKUP($I91,Sheet3!$A$1:'Sheet3'!$K$222,MATCH("Challenge",Sheet3!$A$1:'Sheet3'!$K$1,0),FALSE)&gt;=1,IFERROR(IF(VLOOKUP($I91,Sheet3!$A$1:'Sheet3'!$K$222,MATCH("Blue",Sheet3!$A$1:$K$1,0),FALSE)&gt;0,VLOOKUP($I91,Sheet3!$A$1:'Sheet3'!$K$222,MATCH("Blue",Sheet3!$A$1:$K$1,0),FALSE)*3,IF(VLOOKUP($I91,Sheet3!$A$1:'Sheet3'!$K$222,MATCH("Purple",Sheet3!$A$1:$K$1,0),FALSE)&gt;0,VLOOKUP($I91,Sheet3!$A$1:'Sheet3'!$K$222,MATCH("Purple",Sheet3!$A$1:$K$1,0),FALSE)*4,IF(VLOOKUP($I91,Sheet3!$A$1:'Sheet3'!$K$222,MATCH("Green",Sheet3!$A$1:$K$1,0),FALSE)&gt;0,VLOOKUP($I91,Sheet3!$A$1:'Sheet3'!$K$222,MATCH("Green",Sheet3!$A$1:$K$1,0),FALSE)*2,IF(VLOOKUP($I91,Sheet3!$A$1:'Sheet3'!$K$222,MATCH("White",Sheet3!$A$1:$K$1,0),FALSE)&gt;0,VLOOKUP($I91,Sheet3!$A$1:'Sheet3'!$K$222,MATCH("White",Sheet3!$A$1:$K$1,0),FALSE),IF(VLOOKUP($I91,Sheet3!$A$1:'Sheet3'!$K$222,MATCH("Yellow",Sheet3!$A$1:$K$1,0),FALSE)&gt;0,VLOOKUP($I91,Sheet3!$A$1:'Sheet3'!$K$222,MATCH("Yellow",Sheet3!$A$1:$K$1,0),FALSE)*5,0))))),0)/VLOOKUP($I91,Sheet3!$A$1:'Sheet3'!$K$222,MATCH("Challenge",Sheet3!$A$1:'Sheet3'!$K$1,0),FALSE),IFERROR(IF(VLOOKUP($I91,Sheet3!$A$1:'Sheet3'!$K$222,MATCH("Blue",Sheet3!$A$1:$K$1,0),FALSE)&gt;0,VLOOKUP($I91,Sheet3!$A$1:'Sheet3'!$K$222,MATCH("Blue",Sheet3!$A$1:$K$1,0),FALSE)*3,IF(VLOOKUP($I91,Sheet3!$A$1:'Sheet3'!$K$222,MATCH("Purple",Sheet3!$A$1:$K$1,0),FALSE)&gt;0,VLOOKUP($I91,Sheet3!$A$1:'Sheet3'!$K$222,MATCH("Purple",Sheet3!$A$1:$K$1,0),FALSE)*4,IF(VLOOKUP($I91,Sheet3!$A$1:'Sheet3'!$K$222,MATCH("Green",Sheet3!$A$1:$K$1,0),FALSE)&gt;0,VLOOKUP($I91,Sheet3!$A$1:'Sheet3'!$K$222,MATCH("Green",Sheet3!$A$1:$K$1,0),FALSE)*2,IF(VLOOKUP($I91,Sheet3!$A$1:'Sheet3'!$K$222,MATCH("White",Sheet3!$A$1:$K$1,0),FALSE)&gt;0,VLOOKUP($I91,Sheet3!$A$1:'Sheet3'!$K$222,MATCH("White",Sheet3!$A$1:$K$1,0),FALSE),IF(VLOOKUP($I91,Sheet3!$A$1:'Sheet3'!$K$222,MATCH("Yellow",Sheet3!$A$1:$K$1,0),FALSE)&gt;0,VLOOKUP($I91,Sheet3!$A$1:'Sheet3'!$K$222,MATCH("Yellow",Sheet3!$A$1:$K$1,0),FALSE)*5,0))))),0)),0)</f>
        <v>0</v>
      </c>
      <c r="AE91">
        <f>IFERROR(IF(VLOOKUP($J91,Sheet3!$A$1:'Sheet3'!$K$222,MATCH("Challenge",Sheet3!$A$1:'Sheet3'!$K$1,0),FALSE)&gt;=1,IFERROR(IF(VLOOKUP($J91,Sheet3!$A$1:'Sheet3'!$K$222,MATCH("Blue",Sheet3!$A$1:$K$1,0),FALSE)&gt;0,VLOOKUP($J91,Sheet3!$A$1:'Sheet3'!$K$222,MATCH("Blue",Sheet3!$A$1:$K$1,0),FALSE)*3,IF(VLOOKUP($J91,Sheet3!$A$1:'Sheet3'!$K$222,MATCH("Purple",Sheet3!$A$1:$K$1,0),FALSE)&gt;0,VLOOKUP($J91,Sheet3!$A$1:'Sheet3'!$K$222,MATCH("Purple",Sheet3!$A$1:$K$1,0),FALSE)*4,IF(VLOOKUP($J91,Sheet3!$A$1:'Sheet3'!$K$222,MATCH("Green",Sheet3!$A$1:$K$1,0),FALSE)&gt;0,VLOOKUP($J91,Sheet3!$A$1:'Sheet3'!$K$222,MATCH("Green",Sheet3!$A$1:$K$1,0),FALSE)*2,IF(VLOOKUP($J91,Sheet3!$A$1:'Sheet3'!$K$222,MATCH("White",Sheet3!$A$1:$K$1,0),FALSE)&gt;0,VLOOKUP($J91,Sheet3!$A$1:'Sheet3'!$K$222,MATCH("White",Sheet3!$A$1:$K$1,0),FALSE),IF(VLOOKUP($J91,Sheet3!$A$1:'Sheet3'!$K$222,MATCH("Yellow",Sheet3!$A$1:$K$1,0),FALSE)&gt;0,VLOOKUP($J91,Sheet3!$A$1:'Sheet3'!$K$222,MATCH("Yellow",Sheet3!$A$1:$K$1,0),FALSE)*5,0))))),0)/VLOOKUP($J91,Sheet3!$A$1:'Sheet3'!$K$222,MATCH("Challenge",Sheet3!$A$1:'Sheet3'!$K$1,0),FALSE),IFERROR(IF(VLOOKUP($J91,Sheet3!$A$1:'Sheet3'!$K$222,MATCH("Blue",Sheet3!$A$1:$K$1,0),FALSE)&gt;0,VLOOKUP($J91,Sheet3!$A$1:'Sheet3'!$K$222,MATCH("Blue",Sheet3!$A$1:$K$1,0),FALSE)*3,IF(VLOOKUP($J91,Sheet3!$A$1:'Sheet3'!$K$222,MATCH("Purple",Sheet3!$A$1:$K$1,0),FALSE)&gt;0,VLOOKUP($J91,Sheet3!$A$1:'Sheet3'!$K$222,MATCH("Purple",Sheet3!$A$1:$K$1,0),FALSE)*4,IF(VLOOKUP($J91,Sheet3!$A$1:'Sheet3'!$K$222,MATCH("Green",Sheet3!$A$1:$K$1,0),FALSE)&gt;0,VLOOKUP($J91,Sheet3!$A$1:'Sheet3'!$K$222,MATCH("Green",Sheet3!$A$1:$K$1,0),FALSE)*2,IF(VLOOKUP($J91,Sheet3!$A$1:'Sheet3'!$K$222,MATCH("White",Sheet3!$A$1:$K$1,0),FALSE)&gt;0,VLOOKUP($J91,Sheet3!$A$1:'Sheet3'!$K$222,MATCH("White",Sheet3!$A$1:$K$1,0),FALSE),IF(VLOOKUP($J91,Sheet3!$A$1:'Sheet3'!$K$222,MATCH("Yellow",Sheet3!$A$1:$K$1,0),FALSE)&gt;0,VLOOKUP($J91,Sheet3!$A$1:'Sheet3'!$K$222,MATCH("Yellow",Sheet3!$A$1:$K$1,0),FALSE)*5,0))))),0)),0)+IFERROR(IF(VLOOKUP($K91,Sheet3!$A$1:'Sheet3'!$K$222,MATCH("Challenge",Sheet3!$A$1:'Sheet3'!$K$1,0),FALSE)&gt;=1,IFERROR(IF(VLOOKUP($K91,Sheet3!$A$1:'Sheet3'!$K$222,MATCH("Blue",Sheet3!$A$1:$K$1,0),FALSE)&gt;0,VLOOKUP($K91,Sheet3!$A$1:'Sheet3'!$K$222,MATCH("Blue",Sheet3!$A$1:$K$1,0),FALSE)*3,IF(VLOOKUP($K91,Sheet3!$A$1:'Sheet3'!$K$222,MATCH("Purple",Sheet3!$A$1:$K$1,0),FALSE)&gt;0,VLOOKUP($K91,Sheet3!$A$1:'Sheet3'!$K$222,MATCH("Purple",Sheet3!$A$1:$K$1,0),FALSE)*4,IF(VLOOKUP($K91,Sheet3!$A$1:'Sheet3'!$K$222,MATCH("Green",Sheet3!$A$1:$K$1,0),FALSE)&gt;0,VLOOKUP($K91,Sheet3!$A$1:'Sheet3'!$K$222,MATCH("Green",Sheet3!$A$1:$K$1,0),FALSE)*2,IF(VLOOKUP($K91,Sheet3!$A$1:'Sheet3'!$K$222,MATCH("White",Sheet3!$A$1:$K$1,0),FALSE)&gt;0,VLOOKUP($K91,Sheet3!$A$1:'Sheet3'!$K$222,MATCH("White",Sheet3!$A$1:$K$1,0),FALSE),IF(VLOOKUP($K91,Sheet3!$A$1:'Sheet3'!$K$222,MATCH("Yellow",Sheet3!$A$1:$K$1,0),FALSE)&gt;0,VLOOKUP($K91,Sheet3!$A$1:'Sheet3'!$K$222,MATCH("Yellow",Sheet3!$A$1:$K$1,0),FALSE)*5,0))))),0)/VLOOKUP($K91,Sheet3!$A$1:'Sheet3'!$K$222,MATCH("Challenge",Sheet3!$A$1:'Sheet3'!$K$1,0),FALSE),IFERROR(IF(VLOOKUP($K91,Sheet3!$A$1:'Sheet3'!$K$222,MATCH("Blue",Sheet3!$A$1:$K$1,0),FALSE)&gt;0,VLOOKUP($K91,Sheet3!$A$1:'Sheet3'!$K$222,MATCH("Blue",Sheet3!$A$1:$K$1,0),FALSE)*3,IF(VLOOKUP($K91,Sheet3!$A$1:'Sheet3'!$K$222,MATCH("Purple",Sheet3!$A$1:$K$1,0),FALSE)&gt;0,VLOOKUP($K91,Sheet3!$A$1:'Sheet3'!$K$222,MATCH("Purple",Sheet3!$A$1:$K$1,0),FALSE)*4,IF(VLOOKUP($K91,Sheet3!$A$1:'Sheet3'!$K$222,MATCH("Green",Sheet3!$A$1:$K$1,0),FALSE)&gt;0,VLOOKUP($K91,Sheet3!$A$1:'Sheet3'!$K$222,MATCH("Green",Sheet3!$A$1:$K$1,0),FALSE)*2,IF(VLOOKUP($K91,Sheet3!$A$1:'Sheet3'!$K$222,MATCH("White",Sheet3!$A$1:$K$1,0),FALSE)&gt;0,VLOOKUP($K91,Sheet3!$A$1:'Sheet3'!$K$222,MATCH("White",Sheet3!$A$1:$K$1,0),FALSE),IF(VLOOKUP($K91,Sheet3!$A$1:'Sheet3'!$K$222,MATCH("Yellow",Sheet3!$A$1:$K$1,0),FALSE)&gt;0,VLOOKUP($K91,Sheet3!$A$1:'Sheet3'!$K$222,MATCH("Yellow",Sheet3!$A$1:$K$1,0),FALSE)*5,0))))),0)),0)</f>
        <v>0</v>
      </c>
      <c r="AF91">
        <f>IFERROR(IF(VLOOKUP($L91,Sheet3!$A$1:'Sheet3'!$K$222,MATCH("Challenge",Sheet3!$A$1:'Sheet3'!$K$1,0),FALSE)&gt;=1,IFERROR(IF(VLOOKUP($L91,Sheet3!$A$1:'Sheet3'!$K$222,MATCH("Blue",Sheet3!$A$1:$K$1,0),FALSE)&gt;0,VLOOKUP($L91,Sheet3!$A$1:'Sheet3'!$K$222,MATCH("Blue",Sheet3!$A$1:$K$1,0),FALSE)*3,IF(VLOOKUP($L91,Sheet3!$A$1:'Sheet3'!$K$222,MATCH("Purple",Sheet3!$A$1:$K$1,0),FALSE)&gt;0,VLOOKUP($L91,Sheet3!$A$1:'Sheet3'!$K$222,MATCH("Purple",Sheet3!$A$1:$K$1,0),FALSE)*4,IF(VLOOKUP($L91,Sheet3!$A$1:'Sheet3'!$K$222,MATCH("Green",Sheet3!$A$1:$K$1,0),FALSE)&gt;0,VLOOKUP($L91,Sheet3!$A$1:'Sheet3'!$K$222,MATCH("Green",Sheet3!$A$1:$K$1,0),FALSE)*2,IF(VLOOKUP($L91,Sheet3!$A$1:'Sheet3'!$K$222,MATCH("White",Sheet3!$A$1:$K$1,0),FALSE)&gt;0,VLOOKUP($L91,Sheet3!$A$1:'Sheet3'!$K$222,MATCH("White",Sheet3!$A$1:$K$1,0),FALSE),IF(VLOOKUP($L91,Sheet3!$A$1:'Sheet3'!$K$222,MATCH("Yellow",Sheet3!$A$1:$K$1,0),FALSE)&gt;0,VLOOKUP($L91,Sheet3!$A$1:'Sheet3'!$K$222,MATCH("Yellow",Sheet3!$A$1:$K$1,0),FALSE)*5,0))))),0)/VLOOKUP($L91,Sheet3!$A$1:'Sheet3'!$K$222,MATCH("Challenge",Sheet3!$A$1:'Sheet3'!$K$1,0),FALSE),IFERROR(IF(VLOOKUP($L91,Sheet3!$A$1:'Sheet3'!$K$222,MATCH("Blue",Sheet3!$A$1:$K$1,0),FALSE)&gt;0,VLOOKUP($L91,Sheet3!$A$1:'Sheet3'!$K$222,MATCH("Blue",Sheet3!$A$1:$K$1,0),FALSE)*3,IF(VLOOKUP($L91,Sheet3!$A$1:'Sheet3'!$K$222,MATCH("Purple",Sheet3!$A$1:$K$1,0),FALSE)&gt;0,VLOOKUP($L91,Sheet3!$A$1:'Sheet3'!$K$222,MATCH("Purple",Sheet3!$A$1:$K$1,0),FALSE)*4,IF(VLOOKUP($L91,Sheet3!$A$1:'Sheet3'!$K$222,MATCH("Green",Sheet3!$A$1:$K$1,0),FALSE)&gt;0,VLOOKUP($L91,Sheet3!$A$1:'Sheet3'!$K$222,MATCH("Green",Sheet3!$A$1:$K$1,0),FALSE)*2,IF(VLOOKUP($L91,Sheet3!$A$1:'Sheet3'!$K$222,MATCH("White",Sheet3!$A$1:$K$1,0),FALSE)&gt;0,VLOOKUP($L91,Sheet3!$A$1:'Sheet3'!$K$222,MATCH("White",Sheet3!$A$1:$K$1,0),FALSE),IF(VLOOKUP($L91,Sheet3!$A$1:'Sheet3'!$K$222,MATCH("Yellow",Sheet3!$A$1:$K$1,0),FALSE)&gt;0,VLOOKUP($L91,Sheet3!$A$1:'Sheet3'!$K$222,MATCH("Yellow",Sheet3!$A$1:$K$1,0),FALSE)*5,0))))),0)),0)+IFERROR(IF(VLOOKUP($M91,Sheet3!$A$1:'Sheet3'!$K$222,MATCH("Challenge",Sheet3!$A$1:'Sheet3'!$K$1,0),FALSE)&gt;=1,IFERROR(IF(VLOOKUP($M91,Sheet3!$A$1:'Sheet3'!$K$222,MATCH("Blue",Sheet3!$A$1:$K$1,0),FALSE)&gt;0,VLOOKUP($M91,Sheet3!$A$1:'Sheet3'!$K$222,MATCH("Blue",Sheet3!$A$1:$K$1,0),FALSE)*3,IF(VLOOKUP($M91,Sheet3!$A$1:'Sheet3'!$K$222,MATCH("Purple",Sheet3!$A$1:$K$1,0),FALSE)&gt;0,VLOOKUP($M91,Sheet3!$A$1:'Sheet3'!$K$222,MATCH("Purple",Sheet3!$A$1:$K$1,0),FALSE)*4,IF(VLOOKUP($M91,Sheet3!$A$1:'Sheet3'!$K$222,MATCH("Green",Sheet3!$A$1:$K$1,0),FALSE)&gt;0,VLOOKUP($M91,Sheet3!$A$1:'Sheet3'!$K$222,MATCH("Green",Sheet3!$A$1:$K$1,0),FALSE)*2,IF(VLOOKUP($M91,Sheet3!$A$1:'Sheet3'!$K$222,MATCH("White",Sheet3!$A$1:$K$1,0),FALSE)&gt;0,VLOOKUP($M91,Sheet3!$A$1:'Sheet3'!$K$222,MATCH("White",Sheet3!$A$1:$K$1,0),FALSE),IF(VLOOKUP($M91,Sheet3!$A$1:'Sheet3'!$K$222,MATCH("Yellow",Sheet3!$A$1:$K$1,0),FALSE)&gt;0,VLOOKUP($M91,Sheet3!$A$1:'Sheet3'!$K$222,MATCH("Yellow",Sheet3!$A$1:$K$1,0),FALSE)*5,0))))),0)/VLOOKUP($M91,Sheet3!$A$1:'Sheet3'!$K$222,MATCH("Challenge",Sheet3!$A$1:'Sheet3'!$K$1,0),FALSE),IFERROR(IF(VLOOKUP($M91,Sheet3!$A$1:'Sheet3'!$K$222,MATCH("Blue",Sheet3!$A$1:$K$1,0),FALSE)&gt;0,VLOOKUP($M91,Sheet3!$A$1:'Sheet3'!$K$222,MATCH("Blue",Sheet3!$A$1:$K$1,0),FALSE)*3,IF(VLOOKUP($M91,Sheet3!$A$1:'Sheet3'!$K$222,MATCH("Purple",Sheet3!$A$1:$K$1,0),FALSE)&gt;0,VLOOKUP($M91,Sheet3!$A$1:'Sheet3'!$K$222,MATCH("Purple",Sheet3!$A$1:$K$1,0),FALSE)*4,IF(VLOOKUP($M91,Sheet3!$A$1:'Sheet3'!$K$222,MATCH("Green",Sheet3!$A$1:$K$1,0),FALSE)&gt;0,VLOOKUP($M91,Sheet3!$A$1:'Sheet3'!$K$222,MATCH("Green",Sheet3!$A$1:$K$1,0),FALSE)*2,IF(VLOOKUP($M91,Sheet3!$A$1:'Sheet3'!$K$222,MATCH("White",Sheet3!$A$1:$K$1,0),FALSE)&gt;0,VLOOKUP($M91,Sheet3!$A$1:'Sheet3'!$K$222,MATCH("White",Sheet3!$A$1:$K$1,0),FALSE),IF(VLOOKUP($M91,Sheet3!$A$1:'Sheet3'!$K$222,MATCH("Yellow",Sheet3!$A$1:$K$1,0),FALSE)&gt;0,VLOOKUP($M91,Sheet3!$A$1:'Sheet3'!$K$222,MATCH("Yellow",Sheet3!$A$1:$K$1,0),FALSE)*5,0))))),0)),0)</f>
        <v>0</v>
      </c>
      <c r="AG91">
        <f>IFERROR(IF(VLOOKUP($N91,Sheet3!$A$1:'Sheet3'!$K$222,MATCH("Challenge",Sheet3!$A$1:'Sheet3'!$K$1,0),FALSE)&gt;=1,IFERROR(IF(VLOOKUP($N91,Sheet3!$A$1:'Sheet3'!$K$222,MATCH("Blue",Sheet3!$A$1:$K$1,0),FALSE)&gt;0,VLOOKUP($N91,Sheet3!$A$1:'Sheet3'!$K$222,MATCH("Blue",Sheet3!$A$1:$K$1,0),FALSE)*3,IF(VLOOKUP($N91,Sheet3!$A$1:'Sheet3'!$K$222,MATCH("Purple",Sheet3!$A$1:$K$1,0),FALSE)&gt;0,VLOOKUP($N91,Sheet3!$A$1:'Sheet3'!$K$222,MATCH("Purple",Sheet3!$A$1:$K$1,0),FALSE)*4,IF(VLOOKUP($N91,Sheet3!$A$1:'Sheet3'!$K$222,MATCH("Green",Sheet3!$A$1:$K$1,0),FALSE)&gt;0,VLOOKUP($N91,Sheet3!$A$1:'Sheet3'!$K$222,MATCH("Green",Sheet3!$A$1:$K$1,0),FALSE)*2,IF(VLOOKUP($N91,Sheet3!$A$1:'Sheet3'!$K$222,MATCH("White",Sheet3!$A$1:$K$1,0),FALSE)&gt;0,VLOOKUP($N91,Sheet3!$A$1:'Sheet3'!$K$222,MATCH("White",Sheet3!$A$1:$K$1,0),FALSE),IF(VLOOKUP($N91,Sheet3!$A$1:'Sheet3'!$K$222,MATCH("Yellow",Sheet3!$A$1:$K$1,0),FALSE)&gt;0,VLOOKUP($N91,Sheet3!$A$1:'Sheet3'!$K$222,MATCH("Yellow",Sheet3!$A$1:$K$1,0),FALSE)*5,0))))),0)/VLOOKUP($N91,Sheet3!$A$1:'Sheet3'!$K$222,MATCH("Challenge",Sheet3!$A$1:'Sheet3'!$K$1,0),FALSE),IFERROR(IF(VLOOKUP($N91,Sheet3!$A$1:'Sheet3'!$K$222,MATCH("Blue",Sheet3!$A$1:$K$1,0),FALSE)&gt;0,VLOOKUP($N91,Sheet3!$A$1:'Sheet3'!$K$222,MATCH("Blue",Sheet3!$A$1:$K$1,0),FALSE)*3,IF(VLOOKUP($N91,Sheet3!$A$1:'Sheet3'!$K$222,MATCH("Purple",Sheet3!$A$1:$K$1,0),FALSE)&gt;0,VLOOKUP($N91,Sheet3!$A$1:'Sheet3'!$K$222,MATCH("Purple",Sheet3!$A$1:$K$1,0),FALSE)*4,IF(VLOOKUP($N91,Sheet3!$A$1:'Sheet3'!$K$222,MATCH("Green",Sheet3!$A$1:$K$1,0),FALSE)&gt;0,VLOOKUP($N91,Sheet3!$A$1:'Sheet3'!$K$222,MATCH("Green",Sheet3!$A$1:$K$1,0),FALSE)*2,IF(VLOOKUP($N91,Sheet3!$A$1:'Sheet3'!$K$222,MATCH("White",Sheet3!$A$1:$K$1,0),FALSE)&gt;0,VLOOKUP($N91,Sheet3!$A$1:'Sheet3'!$K$222,MATCH("White",Sheet3!$A$1:$K$1,0),FALSE),IF(VLOOKUP($N91,Sheet3!$A$1:'Sheet3'!$K$222,MATCH("Yellow",Sheet3!$A$1:$K$1,0),FALSE)&gt;0,VLOOKUP($N91,Sheet3!$A$1:'Sheet3'!$K$222,MATCH("Yellow",Sheet3!$A$1:$K$1,0),FALSE)*5,0))))),0)),0)+IFERROR(IF(VLOOKUP($O91,Sheet3!$A$1:'Sheet3'!$K$222,MATCH("Challenge",Sheet3!$A$1:'Sheet3'!$K$1,0),FALSE)&gt;=1,IFERROR(IF(VLOOKUP($O91,Sheet3!$A$1:'Sheet3'!$K$222,MATCH("Blue",Sheet3!$A$1:$K$1,0),FALSE)&gt;0,VLOOKUP($O91,Sheet3!$A$1:'Sheet3'!$K$222,MATCH("Blue",Sheet3!$A$1:$K$1,0),FALSE)*3,IF(VLOOKUP($O91,Sheet3!$A$1:'Sheet3'!$K$222,MATCH("Purple",Sheet3!$A$1:$K$1,0),FALSE)&gt;0,VLOOKUP($O91,Sheet3!$A$1:'Sheet3'!$K$222,MATCH("Purple",Sheet3!$A$1:$K$1,0),FALSE)*4,IF(VLOOKUP($O91,Sheet3!$A$1:'Sheet3'!$K$222,MATCH("Green",Sheet3!$A$1:$K$1,0),FALSE)&gt;0,VLOOKUP($O91,Sheet3!$A$1:'Sheet3'!$K$222,MATCH("Green",Sheet3!$A$1:$K$1,0),FALSE)*2,IF(VLOOKUP($O91,Sheet3!$A$1:'Sheet3'!$K$222,MATCH("White",Sheet3!$A$1:$K$1,0),FALSE)&gt;0,VLOOKUP($O91,Sheet3!$A$1:'Sheet3'!$K$222,MATCH("White",Sheet3!$A$1:$K$1,0),FALSE),IF(VLOOKUP($O91,Sheet3!$A$1:'Sheet3'!$K$222,MATCH("Yellow",Sheet3!$A$1:$K$1,0),FALSE)&gt;0,VLOOKUP($O91,Sheet3!$A$1:'Sheet3'!$K$222,MATCH("Yellow",Sheet3!$A$1:$K$1,0),FALSE)*5,0))))),0)/VLOOKUP($O91,Sheet3!$A$1:'Sheet3'!$K$222,MATCH("Challenge",Sheet3!$A$1:'Sheet3'!$K$1,0),FALSE),IFERROR(IF(VLOOKUP($O91,Sheet3!$A$1:'Sheet3'!$K$222,MATCH("Blue",Sheet3!$A$1:$K$1,0),FALSE)&gt;0,VLOOKUP($O91,Sheet3!$A$1:'Sheet3'!$K$222,MATCH("Blue",Sheet3!$A$1:$K$1,0),FALSE)*3,IF(VLOOKUP($O91,Sheet3!$A$1:'Sheet3'!$K$222,MATCH("Purple",Sheet3!$A$1:$K$1,0),FALSE)&gt;0,VLOOKUP($O91,Sheet3!$A$1:'Sheet3'!$K$222,MATCH("Purple",Sheet3!$A$1:$K$1,0),FALSE)*4,IF(VLOOKUP($O91,Sheet3!$A$1:'Sheet3'!$K$222,MATCH("Green",Sheet3!$A$1:$K$1,0),FALSE)&gt;0,VLOOKUP($O91,Sheet3!$A$1:'Sheet3'!$K$222,MATCH("Green",Sheet3!$A$1:$K$1,0),FALSE)*2,IF(VLOOKUP($O91,Sheet3!$A$1:'Sheet3'!$K$222,MATCH("White",Sheet3!$A$1:$K$1,0),FALSE)&gt;0,VLOOKUP($O91,Sheet3!$A$1:'Sheet3'!$K$222,MATCH("White",Sheet3!$A$1:$K$1,0),FALSE),IF(VLOOKUP($O91,Sheet3!$A$1:'Sheet3'!$K$222,MATCH("Yellow",Sheet3!$A$1:$K$1,0),FALSE)&gt;0,VLOOKUP($O91,Sheet3!$A$1:'Sheet3'!$K$222,MATCH("Yellow",Sheet3!$A$1:$K$1,0),FALSE)*5,0))))),0)),0)</f>
        <v>0</v>
      </c>
      <c r="AH91">
        <f>VLOOKUP($D91,Sheet3!$A$1:'Sheet3'!$K$222,4,FALSE)</f>
        <v>0</v>
      </c>
      <c r="AI91">
        <f>VLOOKUP($D91,Sheet3!$A$1:'Sheet3'!$K$222,5,FALSE)</f>
        <v>0</v>
      </c>
    </row>
    <row r="92" spans="1:35" x14ac:dyDescent="0.25">
      <c r="A92" t="s">
        <v>33</v>
      </c>
      <c r="B92">
        <f>INDEX('Ingredients(Full)'!$A$1:$AA$180,MATCH(Score!$A92,'Ingredients(Full)'!$A$1:$A$180,0),MATCH(Score!B$1,'Ingredients(Full)'!$A$1:$AA$1,0))</f>
        <v>3</v>
      </c>
      <c r="C92">
        <f t="shared" si="2"/>
        <v>335.33333333333337</v>
      </c>
      <c r="D92" t="str">
        <f>IF(D$1&lt;=$B92,INDEX('Ingredients(Full)'!$A$1:$AA$180,MATCH(Score!$A92,'Ingredients(Full)'!$A$1:$A$180,0),MATCH(Score!D$1,'Ingredients(Full)'!$A$1:$AA$1,0)),"")</f>
        <v>Mk 5 A/KT Stun Gun Prototype Salvage</v>
      </c>
      <c r="E92" t="str">
        <f>IF(E$1&lt;=$B92,INDEX('Ingredients(Full)'!$A$1:$AA$140,MATCH(Score!$A92,'Ingredients(Full)'!$A$1:$A$140,0),MATCH(Score!E$1,'Ingredients(Full)'!$A$1:$AA$1,0)),"")</f>
        <v>Mk 1 Sienar Holo Projector</v>
      </c>
      <c r="F92" t="str">
        <f>IF(F$1&lt;=$B92,INDEX('Ingredients(Full)'!$A$1:$AA$140,MATCH(Score!$A92,'Ingredients(Full)'!$A$1:$A$140,0),MATCH(Score!F$1,'Ingredients(Full)'!$A$1:$AA$1,0)),"")</f>
        <v>Mk 3 Carbanti Sensor Array Salvage</v>
      </c>
      <c r="G92" t="str">
        <f>IF(G$1&lt;=$B92,INDEX('Ingredients(Full)'!$A$1:$AA$140,MATCH(Score!$A92,'Ingredients(Full)'!$A$1:$A$140,0),MATCH(Score!G$1,'Ingredients(Full)'!$A$1:$AA$1,0)),"")</f>
        <v/>
      </c>
      <c r="H92" t="str">
        <f>IF(H$1&lt;=$B92,INDEX('Ingredients(Full)'!$A$1:$AA$140,MATCH(Score!$A92,'Ingredients(Full)'!$A$1:$A$140,0),MATCH(Score!H$1,'Ingredients(Full)'!$A$1:$AA$1,0)),"")</f>
        <v/>
      </c>
      <c r="I92" t="str">
        <f>IF(I$1&lt;=$B92,INDEX('Ingredients(Full)'!$A$1:$AA$140,MATCH(Score!$A92,'Ingredients(Full)'!$A$1:$A$140,0),MATCH(Score!I$1,'Ingredients(Full)'!$A$1:$AA$1,0)),"")</f>
        <v/>
      </c>
      <c r="J92" t="str">
        <f>IF(J$1&lt;=$B92,INDEX('Ingredients(Full)'!$A$1:$AA$140,MATCH(Score!$A92,'Ingredients(Full)'!$A$1:$A$140,0),MATCH(Score!J$1,'Ingredients(Full)'!$A$1:$AA$1,0)),"")</f>
        <v/>
      </c>
      <c r="K92" t="str">
        <f>IF(K$1&lt;=$B92,INDEX('Ingredients(Full)'!$A$1:$AA$140,MATCH(Score!$A92,'Ingredients(Full)'!$A$1:$A$140,0),MATCH(Score!K$1,'Ingredients(Full)'!$A$1:$AA$1,0)),"")</f>
        <v/>
      </c>
      <c r="L92" t="str">
        <f>IF(L$1&lt;=$B92,INDEX('Ingredients(Full)'!$A$1:$AA$140,MATCH(Score!$A92,'Ingredients(Full)'!$A$1:$A$140,0),MATCH(Score!L$1,'Ingredients(Full)'!$A$1:$AA$1,0)),"")</f>
        <v/>
      </c>
      <c r="M92" t="str">
        <f>IF(M$1&lt;=$B92,INDEX('Ingredients(Full)'!$A$1:$AA$140,MATCH(Score!$A92,'Ingredients(Full)'!$A$1:$A$140,0),MATCH(Score!M$1,'Ingredients(Full)'!$A$1:$AA$1,0)),"")</f>
        <v/>
      </c>
      <c r="N92" t="str">
        <f>IF(N$1&lt;=$B92,INDEX('Ingredients(Full)'!$A$1:$AA$140,MATCH(Score!$A92,'Ingredients(Full)'!$A$1:$A$140,0),MATCH(Score!N$1,'Ingredients(Full)'!$A$1:$AA$1,0)),"")</f>
        <v/>
      </c>
      <c r="O92" t="str">
        <f>IF(O$1&lt;=$B92,INDEX('Ingredients(Full)'!$A$1:$AA$140,MATCH(Score!$A92,'Ingredients(Full)'!$A$1:$A$140,0),MATCH(Score!O$1,'Ingredients(Full)'!$A$1:$AA$1,0)),"")</f>
        <v/>
      </c>
      <c r="P92">
        <f>IF(VALUE(RIGHT(P$1,LEN(P$1)-1))&lt;=$B92,INDEX('Ingredients(Full)'!$A$1:$AA$140,MATCH(Score!$A92,'Ingredients(Full)'!$A$1:$A$140,0),MATCH(Score!P$1,'Ingredients(Full)'!$A$1:$AA$1,0)),"")</f>
        <v>50</v>
      </c>
      <c r="Q92">
        <f>IF(VALUE(RIGHT(Q$1,LEN(Q$1)-1))&lt;=$B92,INDEX('Ingredients(Full)'!$A$1:$AA$140,MATCH(Score!$A92,'Ingredients(Full)'!$A$1:$A$140,0),MATCH(Score!Q$1,'Ingredients(Full)'!$A$1:$AA$1,0)),"")</f>
        <v>1</v>
      </c>
      <c r="R92">
        <f>IF(VALUE(RIGHT(R$1,LEN(R$1)-1))&lt;=$B92,INDEX('Ingredients(Full)'!$A$1:$AA$140,MATCH(Score!$A92,'Ingredients(Full)'!$A$1:$A$140,0),MATCH(Score!R$1,'Ingredients(Full)'!$A$1:$AA$1,0)),"")</f>
        <v>50</v>
      </c>
      <c r="S92" t="str">
        <f>IF(VALUE(RIGHT(S$1,LEN(S$1)-1))&lt;=$B92,INDEX('Ingredients(Full)'!$A$1:$AA$140,MATCH(Score!$A92,'Ingredients(Full)'!$A$1:$A$140,0),MATCH(Score!S$1,'Ingredients(Full)'!$A$1:$AA$1,0)),"")</f>
        <v/>
      </c>
      <c r="T92" t="str">
        <f>IF(VALUE(RIGHT(T$1,LEN(T$1)-1))&lt;=$B92,INDEX('Ingredients(Full)'!$A$1:$AA$140,MATCH(Score!$A92,'Ingredients(Full)'!$A$1:$A$140,0),MATCH(Score!T$1,'Ingredients(Full)'!$A$1:$AA$1,0)),"")</f>
        <v/>
      </c>
      <c r="U92" t="str">
        <f>IF(VALUE(RIGHT(U$1,LEN(U$1)-1))&lt;=$B92,INDEX('Ingredients(Full)'!$A$1:$AA$140,MATCH(Score!$A92,'Ingredients(Full)'!$A$1:$A$140,0),MATCH(Score!U$1,'Ingredients(Full)'!$A$1:$AA$1,0)),"")</f>
        <v/>
      </c>
      <c r="V92" t="str">
        <f>IF(VALUE(RIGHT(V$1,LEN(V$1)-1))&lt;=$B92,INDEX('Ingredients(Full)'!$A$1:$AA$140,MATCH(Score!$A92,'Ingredients(Full)'!$A$1:$A$140,0),MATCH(Score!V$1,'Ingredients(Full)'!$A$1:$AA$1,0)),"")</f>
        <v/>
      </c>
      <c r="W92" t="str">
        <f>IF(VALUE(RIGHT(W$1,LEN(W$1)-1))&lt;=$B92,INDEX('Ingredients(Full)'!$A$1:$AA$140,MATCH(Score!$A92,'Ingredients(Full)'!$A$1:$A$140,0),MATCH(Score!W$1,'Ingredients(Full)'!$A$1:$AA$1,0)),"")</f>
        <v/>
      </c>
      <c r="X92" t="str">
        <f>IF(VALUE(RIGHT(X$1,LEN(X$1)-1))&lt;=$B92,INDEX('Ingredients(Full)'!$A$1:$AA$140,MATCH(Score!$A92,'Ingredients(Full)'!$A$1:$A$140,0),MATCH(Score!X$1,'Ingredients(Full)'!$A$1:$AA$1,0)),"")</f>
        <v/>
      </c>
      <c r="Y92" t="str">
        <f>IF(VALUE(RIGHT(Y$1,LEN(Y$1)-1))&lt;=$B92,INDEX('Ingredients(Full)'!$A$1:$AA$140,MATCH(Score!$A92,'Ingredients(Full)'!$A$1:$A$140,0),MATCH(Score!Y$1,'Ingredients(Full)'!$A$1:$AA$1,0)),"")</f>
        <v/>
      </c>
      <c r="Z92" t="str">
        <f>IF(VALUE(RIGHT(Z$1,LEN(Z$1)-1))&lt;=$B92,INDEX('Ingredients(Full)'!$A$1:$AA$140,MATCH(Score!$A92,'Ingredients(Full)'!$A$1:$A$140,0),MATCH(Score!Z$1,'Ingredients(Full)'!$A$1:$AA$1,0)),"")</f>
        <v/>
      </c>
      <c r="AA92" t="str">
        <f>IF(VALUE(RIGHT(AA$1,LEN(AA$1)-1))&lt;=$B92,INDEX('Ingredients(Full)'!$A$1:$AA$140,MATCH(Score!$A92,'Ingredients(Full)'!$A$1:$A$140,0),MATCH(Score!AA$1,'Ingredients(Full)'!$A$1:$AA$1,0)),"")</f>
        <v/>
      </c>
      <c r="AB92">
        <f>IFERROR(IF(VLOOKUP($D92,Sheet3!$A$1:'Sheet3'!$K$222,MATCH("Challenge",Sheet3!$A$1:'Sheet3'!$K$1,0),FALSE)&gt;=1,IFERROR(IF(VLOOKUP($D92,Sheet3!$A$1:'Sheet3'!$K$222,MATCH("Blue",Sheet3!$A$1:$K$1,0),FALSE)&gt;0,VLOOKUP($D92,Sheet3!$A$1:'Sheet3'!$K$222,MATCH("Blue",Sheet3!$A$1:$K$1,0),FALSE)*3,IF(VLOOKUP($D92,Sheet3!$A$1:'Sheet3'!$K$222,MATCH("Purple",Sheet3!$A$1:$K$1,0),FALSE)&gt;0,VLOOKUP($D92,Sheet3!$A$1:'Sheet3'!$K$222,MATCH("Purple",Sheet3!$A$1:$K$1,0),FALSE)*4,IF(VLOOKUP($D92,Sheet3!$A$1:'Sheet3'!$K$222,MATCH("Green",Sheet3!$A$1:$K$1,0),FALSE)&gt;0,VLOOKUP($D92,Sheet3!$A$1:'Sheet3'!$K$222,MATCH("Green",Sheet3!$A$1:$K$1,0),FALSE)*2,IF(VLOOKUP($D92,Sheet3!$A$1:'Sheet3'!$K$222,MATCH("White",Sheet3!$A$1:$K$1,0),FALSE)&gt;0,VLOOKUP($D92,Sheet3!$A$1:'Sheet3'!$K$222,MATCH("White",Sheet3!$A$1:$K$1,0),FALSE),IF(VLOOKUP($D92,Sheet3!$A$1:'Sheet3'!$K$222,MATCH("Yellow",Sheet3!$A$1:$K$1,0),FALSE)&gt;0,VLOOKUP($D92,Sheet3!$A$1:'Sheet3'!$K$222,MATCH("Yellow",Sheet3!$A$1:$K$1,0),FALSE)*2.5,0))))),0)/VLOOKUP($D92,Sheet3!$A$1:'Sheet3'!$K$222,MATCH("Challenge",Sheet3!$A$1:'Sheet3'!$K$1,0),FALSE),IFERROR(IF(VLOOKUP($D92,Sheet3!$A$1:'Sheet3'!$K$222,MATCH("Blue",Sheet3!$A$1:$K$1,0),FALSE)&gt;0,VLOOKUP($D92,Sheet3!$A$1:'Sheet3'!$K$222,MATCH("Blue",Sheet3!$A$1:$K$1,0),FALSE)*3,IF(VLOOKUP($D92,Sheet3!$A$1:'Sheet3'!$K$222,MATCH("Purple",Sheet3!$A$1:$K$1,0),FALSE)&gt;0,VLOOKUP($D92,Sheet3!$A$1:'Sheet3'!$K$222,MATCH("Purple",Sheet3!$A$1:$K$1,0),FALSE)*4,IF(VLOOKUP($D92,Sheet3!$A$1:'Sheet3'!$K$222,MATCH("Green",Sheet3!$A$1:$K$1,0),FALSE)&gt;0,VLOOKUP($D92,Sheet3!$A$1:'Sheet3'!$K$222,MATCH("Green",Sheet3!$A$1:$K$1,0),FALSE)*2,IF(VLOOKUP($D92,Sheet3!$A$1:'Sheet3'!$K$222,MATCH("White",Sheet3!$A$1:$K$1,0),FALSE)&gt;0,VLOOKUP($D92,Sheet3!$A$1:'Sheet3'!$K$222,MATCH("White",Sheet3!$A$1:$K$1,0),FALSE),IF(VLOOKUP($D92,Sheet3!$A$1:'Sheet3'!$K$222,MATCH("Yellow",Sheet3!$A$1:$K$1,0),FALSE)&gt;0,VLOOKUP($D92,Sheet3!$A$1:'Sheet3'!$K$222,MATCH("Yellow",Sheet3!$A$1:$K$1,0),FALSE)*2.5,0))))),0)),0)+IFERROR(IF(VLOOKUP($E92,Sheet3!$A$1:'Sheet3'!$K$222,MATCH("Challenge",Sheet3!$A$1:'Sheet3'!$K$1,0),FALSE)&gt;=1,IFERROR(IF(VLOOKUP($E92,Sheet3!$A$1:'Sheet3'!$K$222,MATCH("Blue",Sheet3!$A$1:$K$1,0),FALSE)&gt;0,VLOOKUP($E92,Sheet3!$A$1:'Sheet3'!$K$222,MATCH("Blue",Sheet3!$A$1:$K$1,0),FALSE)*3,IF(VLOOKUP($E92,Sheet3!$A$1:'Sheet3'!$K$222,MATCH("Purple",Sheet3!$A$1:$K$1,0),FALSE)&gt;0,VLOOKUP($E92,Sheet3!$A$1:'Sheet3'!$K$222,MATCH("Purple",Sheet3!$A$1:$K$1,0),FALSE)*4,IF(VLOOKUP($E92,Sheet3!$A$1:'Sheet3'!$K$222,MATCH("Green",Sheet3!$A$1:$K$1,0),FALSE)&gt;0,VLOOKUP($E92,Sheet3!$A$1:'Sheet3'!$K$222,MATCH("Green",Sheet3!$A$1:$K$1,0),FALSE)*2,IF(VLOOKUP($E92,Sheet3!$A$1:'Sheet3'!$K$222,MATCH("White",Sheet3!$A$1:$K$1,0),FALSE)&gt;0,VLOOKUP($E92,Sheet3!$A$1:'Sheet3'!$K$222,MATCH("White",Sheet3!$A$1:$K$1,0),FALSE),IF(VLOOKUP($E92,Sheet3!$A$1:'Sheet3'!$K$222,MATCH("Yellow",Sheet3!$A$1:$K$1,0),FALSE)&gt;0,VLOOKUP($E92,Sheet3!$A$1:'Sheet3'!$K$222,MATCH("Yellow",Sheet3!$A$1:$K$1,0),FALSE)*2.5,0))))),0)/VLOOKUP($E92,Sheet3!$A$1:'Sheet3'!$K$222,MATCH("Challenge",Sheet3!$A$1:'Sheet3'!$K$1,0),FALSE),IFERROR(IF(VLOOKUP($E92,Sheet3!$A$1:'Sheet3'!$K$222,MATCH("Blue",Sheet3!$A$1:$K$1,0),FALSE)&gt;0,VLOOKUP($E92,Sheet3!$A$1:'Sheet3'!$K$222,MATCH("Blue",Sheet3!$A$1:$K$1,0),FALSE)*3,IF(VLOOKUP($E92,Sheet3!$A$1:'Sheet3'!$K$222,MATCH("Purple",Sheet3!$A$1:$K$1,0),FALSE)&gt;0,VLOOKUP($E92,Sheet3!$A$1:'Sheet3'!$K$222,MATCH("Purple",Sheet3!$A$1:$K$1,0),FALSE)*4,IF(VLOOKUP($E92,Sheet3!$A$1:'Sheet3'!$K$222,MATCH("Green",Sheet3!$A$1:$K$1,0),FALSE)&gt;0,VLOOKUP($E92,Sheet3!$A$1:'Sheet3'!$K$222,MATCH("Green",Sheet3!$A$1:$K$1,0),FALSE)*2,IF(VLOOKUP($E92,Sheet3!$A$1:'Sheet3'!$K$222,MATCH("White",Sheet3!$A$1:$K$1,0),FALSE)&gt;0,VLOOKUP($E92,Sheet3!$A$1:'Sheet3'!$K$222,MATCH("White",Sheet3!$A$1:$K$1,0),FALSE),IF(VLOOKUP($E92,Sheet3!$A$1:'Sheet3'!$K$222,MATCH("Yellow",Sheet3!$A$1:$K$1,0),FALSE)&gt;0,VLOOKUP($E92,Sheet3!$A$1:'Sheet3'!$K$222,MATCH("Yellow",Sheet3!$A$1:$K$1,0),FALSE)*2.5,0))))),0)),0)</f>
        <v>202</v>
      </c>
      <c r="AC92">
        <f>IFERROR(IF(VLOOKUP($F92,Sheet3!$A$1:'Sheet3'!$K$222,MATCH("Challenge",Sheet3!$A$1:'Sheet3'!$K$1,0),FALSE)&gt;=1,IFERROR(IF(VLOOKUP($F92,Sheet3!$A$1:'Sheet3'!$K$222,MATCH("Blue",Sheet3!$A$1:$K$1,0),FALSE)&gt;0,VLOOKUP($F92,Sheet3!$A$1:'Sheet3'!$K$222,MATCH("Blue",Sheet3!$A$1:$K$1,0),FALSE)*3,IF(VLOOKUP($F92,Sheet3!$A$1:'Sheet3'!$K$222,MATCH("Purple",Sheet3!$A$1:$K$1,0),FALSE)&gt;0,VLOOKUP($F92,Sheet3!$A$1:'Sheet3'!$K$222,MATCH("Purple",Sheet3!$A$1:$K$1,0),FALSE)*4,IF(VLOOKUP($F92,Sheet3!$A$1:'Sheet3'!$K$222,MATCH("Green",Sheet3!$A$1:$K$1,0),FALSE)&gt;0,VLOOKUP($F92,Sheet3!$A$1:'Sheet3'!$K$222,MATCH("Green",Sheet3!$A$1:$K$1,0),FALSE)*2,IF(VLOOKUP($F92,Sheet3!$A$1:'Sheet3'!$K$222,MATCH("White",Sheet3!$A$1:$K$1,0),FALSE)&gt;0,VLOOKUP($F92,Sheet3!$A$1:'Sheet3'!$K$222,MATCH("White",Sheet3!$A$1:$K$1,0),FALSE),IF(VLOOKUP($F92,Sheet3!$A$1:'Sheet3'!$K$222,MATCH("Yellow",Sheet3!$A$1:$K$1,0),FALSE)&gt;0,VLOOKUP($F92,Sheet3!$A$1:'Sheet3'!$K$222,MATCH("Yellow",Sheet3!$A$1:$K$1,0),FALSE)*5,0))))),0)/VLOOKUP($F92,Sheet3!$A$1:'Sheet3'!$K$222,MATCH("Challenge",Sheet3!$A$1:'Sheet3'!$K$1,0),FALSE),IFERROR(IF(VLOOKUP($F92,Sheet3!$A$1:'Sheet3'!$K$222,MATCH("Blue",Sheet3!$A$1:$K$1,0),FALSE)&gt;0,VLOOKUP($F92,Sheet3!$A$1:'Sheet3'!$K$222,MATCH("Blue",Sheet3!$A$1:$K$1,0),FALSE)*3,IF(VLOOKUP($F92,Sheet3!$A$1:'Sheet3'!$K$222,MATCH("Purple",Sheet3!$A$1:$K$1,0),FALSE)&gt;0,VLOOKUP($F92,Sheet3!$A$1:'Sheet3'!$K$222,MATCH("Purple",Sheet3!$A$1:$K$1,0),FALSE)*4,IF(VLOOKUP($F92,Sheet3!$A$1:'Sheet3'!$K$222,MATCH("Green",Sheet3!$A$1:$K$1,0),FALSE)&gt;0,VLOOKUP($F92,Sheet3!$A$1:'Sheet3'!$K$222,MATCH("Green",Sheet3!$A$1:$K$1,0),FALSE)*2,IF(VLOOKUP($F92,Sheet3!$A$1:'Sheet3'!$K$222,MATCH("White",Sheet3!$A$1:$K$1,0),FALSE)&gt;0,VLOOKUP($F92,Sheet3!$A$1:'Sheet3'!$K$222,MATCH("White",Sheet3!$A$1:$K$1,0),FALSE),IF(VLOOKUP($F92,Sheet3!$A$1:'Sheet3'!$K$222,MATCH("Yellow",Sheet3!$A$1:$K$1,0),FALSE)&gt;0,VLOOKUP($F92,Sheet3!$A$1:'Sheet3'!$K$222,MATCH("Yellow",Sheet3!$A$1:$K$1,0),FALSE)*5,0))))),0)),0)+IFERROR(IF(VLOOKUP($G92,Sheet3!$A$1:'Sheet3'!$K$222,MATCH("Challenge",Sheet3!$A$1:'Sheet3'!$K$1,0),FALSE)&gt;=1,IFERROR(IF(VLOOKUP($G92,Sheet3!$A$1:'Sheet3'!$K$222,MATCH("Blue",Sheet3!$A$1:$K$1,0),FALSE)&gt;0,VLOOKUP($G92,Sheet3!$A$1:'Sheet3'!$K$222,MATCH("Blue",Sheet3!$A$1:$K$1,0),FALSE)*3,IF(VLOOKUP($G92,Sheet3!$A$1:'Sheet3'!$K$222,MATCH("Purple",Sheet3!$A$1:$K$1,0),FALSE)&gt;0,VLOOKUP($G92,Sheet3!$A$1:'Sheet3'!$K$222,MATCH("Purple",Sheet3!$A$1:$K$1,0),FALSE)*4,IF(VLOOKUP($G92,Sheet3!$A$1:'Sheet3'!$K$222,MATCH("Green",Sheet3!$A$1:$K$1,0),FALSE)&gt;0,VLOOKUP($G92,Sheet3!$A$1:'Sheet3'!$K$222,MATCH("Green",Sheet3!$A$1:$K$1,0),FALSE)*2,IF(VLOOKUP($G92,Sheet3!$A$1:'Sheet3'!$K$222,MATCH("White",Sheet3!$A$1:$K$1,0),FALSE)&gt;0,VLOOKUP($G92,Sheet3!$A$1:'Sheet3'!$K$222,MATCH("White",Sheet3!$A$1:$K$1,0),FALSE),IF(VLOOKUP($G92,Sheet3!$A$1:'Sheet3'!$K$222,MATCH("Yellow",Sheet3!$A$1:$K$1,0),FALSE)&gt;0,VLOOKUP($G92,Sheet3!$A$1:'Sheet3'!$K$222,MATCH("Yellow",Sheet3!$A$1:$K$1,0),FALSE)*5,0))))),0)/VLOOKUP($G92,Sheet3!$A$1:'Sheet3'!$K$222,MATCH("Challenge",Sheet3!$A$1:'Sheet3'!$K$1,0),FALSE),IFERROR(IF(VLOOKUP($G92,Sheet3!$A$1:'Sheet3'!$K$222,MATCH("Blue",Sheet3!$A$1:$K$1,0),FALSE)&gt;0,VLOOKUP($G92,Sheet3!$A$1:'Sheet3'!$K$222,MATCH("Blue",Sheet3!$A$1:$K$1,0),FALSE)*3,IF(VLOOKUP($G92,Sheet3!$A$1:'Sheet3'!$K$222,MATCH("Purple",Sheet3!$A$1:$K$1,0),FALSE)&gt;0,VLOOKUP($G92,Sheet3!$A$1:'Sheet3'!$K$222,MATCH("Purple",Sheet3!$A$1:$K$1,0),FALSE)*4,IF(VLOOKUP($G92,Sheet3!$A$1:'Sheet3'!$K$222,MATCH("Green",Sheet3!$A$1:$K$1,0),FALSE)&gt;0,VLOOKUP($G92,Sheet3!$A$1:'Sheet3'!$K$222,MATCH("Green",Sheet3!$A$1:$K$1,0),FALSE)*2,IF(VLOOKUP($G92,Sheet3!$A$1:'Sheet3'!$K$222,MATCH("White",Sheet3!$A$1:$K$1,0),FALSE)&gt;0,VLOOKUP($G92,Sheet3!$A$1:'Sheet3'!$K$222,MATCH("White",Sheet3!$A$1:$K$1,0),FALSE),IF(VLOOKUP($G92,Sheet3!$A$1:'Sheet3'!$K$222,MATCH("Yellow",Sheet3!$A$1:$K$1,0),FALSE)&gt;0,VLOOKUP($G92,Sheet3!$A$1:'Sheet3'!$K$222,MATCH("Yellow",Sheet3!$A$1:$K$1,0),FALSE)*5,0))))),0)),0)</f>
        <v>133.33333333333334</v>
      </c>
      <c r="AD92">
        <f>IFERROR(IF(VLOOKUP($H92,Sheet3!$A$1:'Sheet3'!$K$222,MATCH("Challenge",Sheet3!$A$1:'Sheet3'!$K$1,0),FALSE)&gt;=1,IFERROR(IF(VLOOKUP($H92,Sheet3!$A$1:'Sheet3'!$K$222,MATCH("Blue",Sheet3!$A$1:$K$1,0),FALSE)&gt;0,VLOOKUP($H92,Sheet3!$A$1:'Sheet3'!$K$222,MATCH("Blue",Sheet3!$A$1:$K$1,0),FALSE)*3,IF(VLOOKUP($H92,Sheet3!$A$1:'Sheet3'!$K$222,MATCH("Purple",Sheet3!$A$1:$K$1,0),FALSE)&gt;0,VLOOKUP($H92,Sheet3!$A$1:'Sheet3'!$K$222,MATCH("Purple",Sheet3!$A$1:$K$1,0),FALSE)*4,IF(VLOOKUP($H92,Sheet3!$A$1:'Sheet3'!$K$222,MATCH("Green",Sheet3!$A$1:$K$1,0),FALSE)&gt;0,VLOOKUP($H92,Sheet3!$A$1:'Sheet3'!$K$222,MATCH("Green",Sheet3!$A$1:$K$1,0),FALSE)*2,IF(VLOOKUP($H92,Sheet3!$A$1:'Sheet3'!$K$222,MATCH("White",Sheet3!$A$1:$K$1,0),FALSE)&gt;0,VLOOKUP($H92,Sheet3!$A$1:'Sheet3'!$K$222,MATCH("White",Sheet3!$A$1:$K$1,0),FALSE),IF(VLOOKUP($H92,Sheet3!$A$1:'Sheet3'!$K$222,MATCH("Yellow",Sheet3!$A$1:$K$1,0),FALSE)&gt;0,VLOOKUP($H92,Sheet3!$A$1:'Sheet3'!$K$222,MATCH("Yellow",Sheet3!$A$1:$K$1,0),FALSE)*5,0))))),0)/VLOOKUP($H92,Sheet3!$A$1:'Sheet3'!$K$222,MATCH("Challenge",Sheet3!$A$1:'Sheet3'!$K$1,0),FALSE),IFERROR(IF(VLOOKUP($H92,Sheet3!$A$1:'Sheet3'!$K$222,MATCH("Blue",Sheet3!$A$1:$K$1,0),FALSE)&gt;0,VLOOKUP($H92,Sheet3!$A$1:'Sheet3'!$K$222,MATCH("Blue",Sheet3!$A$1:$K$1,0),FALSE)*3,IF(VLOOKUP($H92,Sheet3!$A$1:'Sheet3'!$K$222,MATCH("Purple",Sheet3!$A$1:$K$1,0),FALSE)&gt;0,VLOOKUP($H92,Sheet3!$A$1:'Sheet3'!$K$222,MATCH("Purple",Sheet3!$A$1:$K$1,0),FALSE)*4,IF(VLOOKUP($H92,Sheet3!$A$1:'Sheet3'!$K$222,MATCH("Green",Sheet3!$A$1:$K$1,0),FALSE)&gt;0,VLOOKUP($H92,Sheet3!$A$1:'Sheet3'!$K$222,MATCH("Green",Sheet3!$A$1:$K$1,0),FALSE)*2,IF(VLOOKUP($H92,Sheet3!$A$1:'Sheet3'!$K$222,MATCH("White",Sheet3!$A$1:$K$1,0),FALSE)&gt;0,VLOOKUP($H92,Sheet3!$A$1:'Sheet3'!$K$222,MATCH("White",Sheet3!$A$1:$K$1,0),FALSE),IF(VLOOKUP($H92,Sheet3!$A$1:'Sheet3'!$K$222,MATCH("Yellow",Sheet3!$A$1:$K$1,0),FALSE)&gt;0,VLOOKUP($H92,Sheet3!$A$1:'Sheet3'!$K$222,MATCH("Yellow",Sheet3!$A$1:$K$1,0),FALSE)*5,0))))),0)),0)+IFERROR(IF(VLOOKUP($I92,Sheet3!$A$1:'Sheet3'!$K$222,MATCH("Challenge",Sheet3!$A$1:'Sheet3'!$K$1,0),FALSE)&gt;=1,IFERROR(IF(VLOOKUP($I92,Sheet3!$A$1:'Sheet3'!$K$222,MATCH("Blue",Sheet3!$A$1:$K$1,0),FALSE)&gt;0,VLOOKUP($I92,Sheet3!$A$1:'Sheet3'!$K$222,MATCH("Blue",Sheet3!$A$1:$K$1,0),FALSE)*3,IF(VLOOKUP($I92,Sheet3!$A$1:'Sheet3'!$K$222,MATCH("Purple",Sheet3!$A$1:$K$1,0),FALSE)&gt;0,VLOOKUP($I92,Sheet3!$A$1:'Sheet3'!$K$222,MATCH("Purple",Sheet3!$A$1:$K$1,0),FALSE)*4,IF(VLOOKUP($I92,Sheet3!$A$1:'Sheet3'!$K$222,MATCH("Green",Sheet3!$A$1:$K$1,0),FALSE)&gt;0,VLOOKUP($I92,Sheet3!$A$1:'Sheet3'!$K$222,MATCH("Green",Sheet3!$A$1:$K$1,0),FALSE)*2,IF(VLOOKUP($I92,Sheet3!$A$1:'Sheet3'!$K$222,MATCH("White",Sheet3!$A$1:$K$1,0),FALSE)&gt;0,VLOOKUP($I92,Sheet3!$A$1:'Sheet3'!$K$222,MATCH("White",Sheet3!$A$1:$K$1,0),FALSE),IF(VLOOKUP($I92,Sheet3!$A$1:'Sheet3'!$K$222,MATCH("Yellow",Sheet3!$A$1:$K$1,0),FALSE)&gt;0,VLOOKUP($I92,Sheet3!$A$1:'Sheet3'!$K$222,MATCH("Yellow",Sheet3!$A$1:$K$1,0),FALSE)*5,0))))),0)/VLOOKUP($I92,Sheet3!$A$1:'Sheet3'!$K$222,MATCH("Challenge",Sheet3!$A$1:'Sheet3'!$K$1,0),FALSE),IFERROR(IF(VLOOKUP($I92,Sheet3!$A$1:'Sheet3'!$K$222,MATCH("Blue",Sheet3!$A$1:$K$1,0),FALSE)&gt;0,VLOOKUP($I92,Sheet3!$A$1:'Sheet3'!$K$222,MATCH("Blue",Sheet3!$A$1:$K$1,0),FALSE)*3,IF(VLOOKUP($I92,Sheet3!$A$1:'Sheet3'!$K$222,MATCH("Purple",Sheet3!$A$1:$K$1,0),FALSE)&gt;0,VLOOKUP($I92,Sheet3!$A$1:'Sheet3'!$K$222,MATCH("Purple",Sheet3!$A$1:$K$1,0),FALSE)*4,IF(VLOOKUP($I92,Sheet3!$A$1:'Sheet3'!$K$222,MATCH("Green",Sheet3!$A$1:$K$1,0),FALSE)&gt;0,VLOOKUP($I92,Sheet3!$A$1:'Sheet3'!$K$222,MATCH("Green",Sheet3!$A$1:$K$1,0),FALSE)*2,IF(VLOOKUP($I92,Sheet3!$A$1:'Sheet3'!$K$222,MATCH("White",Sheet3!$A$1:$K$1,0),FALSE)&gt;0,VLOOKUP($I92,Sheet3!$A$1:'Sheet3'!$K$222,MATCH("White",Sheet3!$A$1:$K$1,0),FALSE),IF(VLOOKUP($I92,Sheet3!$A$1:'Sheet3'!$K$222,MATCH("Yellow",Sheet3!$A$1:$K$1,0),FALSE)&gt;0,VLOOKUP($I92,Sheet3!$A$1:'Sheet3'!$K$222,MATCH("Yellow",Sheet3!$A$1:$K$1,0),FALSE)*5,0))))),0)),0)</f>
        <v>0</v>
      </c>
      <c r="AE92">
        <f>IFERROR(IF(VLOOKUP($J92,Sheet3!$A$1:'Sheet3'!$K$222,MATCH("Challenge",Sheet3!$A$1:'Sheet3'!$K$1,0),FALSE)&gt;=1,IFERROR(IF(VLOOKUP($J92,Sheet3!$A$1:'Sheet3'!$K$222,MATCH("Blue",Sheet3!$A$1:$K$1,0),FALSE)&gt;0,VLOOKUP($J92,Sheet3!$A$1:'Sheet3'!$K$222,MATCH("Blue",Sheet3!$A$1:$K$1,0),FALSE)*3,IF(VLOOKUP($J92,Sheet3!$A$1:'Sheet3'!$K$222,MATCH("Purple",Sheet3!$A$1:$K$1,0),FALSE)&gt;0,VLOOKUP($J92,Sheet3!$A$1:'Sheet3'!$K$222,MATCH("Purple",Sheet3!$A$1:$K$1,0),FALSE)*4,IF(VLOOKUP($J92,Sheet3!$A$1:'Sheet3'!$K$222,MATCH("Green",Sheet3!$A$1:$K$1,0),FALSE)&gt;0,VLOOKUP($J92,Sheet3!$A$1:'Sheet3'!$K$222,MATCH("Green",Sheet3!$A$1:$K$1,0),FALSE)*2,IF(VLOOKUP($J92,Sheet3!$A$1:'Sheet3'!$K$222,MATCH("White",Sheet3!$A$1:$K$1,0),FALSE)&gt;0,VLOOKUP($J92,Sheet3!$A$1:'Sheet3'!$K$222,MATCH("White",Sheet3!$A$1:$K$1,0),FALSE),IF(VLOOKUP($J92,Sheet3!$A$1:'Sheet3'!$K$222,MATCH("Yellow",Sheet3!$A$1:$K$1,0),FALSE)&gt;0,VLOOKUP($J92,Sheet3!$A$1:'Sheet3'!$K$222,MATCH("Yellow",Sheet3!$A$1:$K$1,0),FALSE)*5,0))))),0)/VLOOKUP($J92,Sheet3!$A$1:'Sheet3'!$K$222,MATCH("Challenge",Sheet3!$A$1:'Sheet3'!$K$1,0),FALSE),IFERROR(IF(VLOOKUP($J92,Sheet3!$A$1:'Sheet3'!$K$222,MATCH("Blue",Sheet3!$A$1:$K$1,0),FALSE)&gt;0,VLOOKUP($J92,Sheet3!$A$1:'Sheet3'!$K$222,MATCH("Blue",Sheet3!$A$1:$K$1,0),FALSE)*3,IF(VLOOKUP($J92,Sheet3!$A$1:'Sheet3'!$K$222,MATCH("Purple",Sheet3!$A$1:$K$1,0),FALSE)&gt;0,VLOOKUP($J92,Sheet3!$A$1:'Sheet3'!$K$222,MATCH("Purple",Sheet3!$A$1:$K$1,0),FALSE)*4,IF(VLOOKUP($J92,Sheet3!$A$1:'Sheet3'!$K$222,MATCH("Green",Sheet3!$A$1:$K$1,0),FALSE)&gt;0,VLOOKUP($J92,Sheet3!$A$1:'Sheet3'!$K$222,MATCH("Green",Sheet3!$A$1:$K$1,0),FALSE)*2,IF(VLOOKUP($J92,Sheet3!$A$1:'Sheet3'!$K$222,MATCH("White",Sheet3!$A$1:$K$1,0),FALSE)&gt;0,VLOOKUP($J92,Sheet3!$A$1:'Sheet3'!$K$222,MATCH("White",Sheet3!$A$1:$K$1,0),FALSE),IF(VLOOKUP($J92,Sheet3!$A$1:'Sheet3'!$K$222,MATCH("Yellow",Sheet3!$A$1:$K$1,0),FALSE)&gt;0,VLOOKUP($J92,Sheet3!$A$1:'Sheet3'!$K$222,MATCH("Yellow",Sheet3!$A$1:$K$1,0),FALSE)*5,0))))),0)),0)+IFERROR(IF(VLOOKUP($K92,Sheet3!$A$1:'Sheet3'!$K$222,MATCH("Challenge",Sheet3!$A$1:'Sheet3'!$K$1,0),FALSE)&gt;=1,IFERROR(IF(VLOOKUP($K92,Sheet3!$A$1:'Sheet3'!$K$222,MATCH("Blue",Sheet3!$A$1:$K$1,0),FALSE)&gt;0,VLOOKUP($K92,Sheet3!$A$1:'Sheet3'!$K$222,MATCH("Blue",Sheet3!$A$1:$K$1,0),FALSE)*3,IF(VLOOKUP($K92,Sheet3!$A$1:'Sheet3'!$K$222,MATCH("Purple",Sheet3!$A$1:$K$1,0),FALSE)&gt;0,VLOOKUP($K92,Sheet3!$A$1:'Sheet3'!$K$222,MATCH("Purple",Sheet3!$A$1:$K$1,0),FALSE)*4,IF(VLOOKUP($K92,Sheet3!$A$1:'Sheet3'!$K$222,MATCH("Green",Sheet3!$A$1:$K$1,0),FALSE)&gt;0,VLOOKUP($K92,Sheet3!$A$1:'Sheet3'!$K$222,MATCH("Green",Sheet3!$A$1:$K$1,0),FALSE)*2,IF(VLOOKUP($K92,Sheet3!$A$1:'Sheet3'!$K$222,MATCH("White",Sheet3!$A$1:$K$1,0),FALSE)&gt;0,VLOOKUP($K92,Sheet3!$A$1:'Sheet3'!$K$222,MATCH("White",Sheet3!$A$1:$K$1,0),FALSE),IF(VLOOKUP($K92,Sheet3!$A$1:'Sheet3'!$K$222,MATCH("Yellow",Sheet3!$A$1:$K$1,0),FALSE)&gt;0,VLOOKUP($K92,Sheet3!$A$1:'Sheet3'!$K$222,MATCH("Yellow",Sheet3!$A$1:$K$1,0),FALSE)*5,0))))),0)/VLOOKUP($K92,Sheet3!$A$1:'Sheet3'!$K$222,MATCH("Challenge",Sheet3!$A$1:'Sheet3'!$K$1,0),FALSE),IFERROR(IF(VLOOKUP($K92,Sheet3!$A$1:'Sheet3'!$K$222,MATCH("Blue",Sheet3!$A$1:$K$1,0),FALSE)&gt;0,VLOOKUP($K92,Sheet3!$A$1:'Sheet3'!$K$222,MATCH("Blue",Sheet3!$A$1:$K$1,0),FALSE)*3,IF(VLOOKUP($K92,Sheet3!$A$1:'Sheet3'!$K$222,MATCH("Purple",Sheet3!$A$1:$K$1,0),FALSE)&gt;0,VLOOKUP($K92,Sheet3!$A$1:'Sheet3'!$K$222,MATCH("Purple",Sheet3!$A$1:$K$1,0),FALSE)*4,IF(VLOOKUP($K92,Sheet3!$A$1:'Sheet3'!$K$222,MATCH("Green",Sheet3!$A$1:$K$1,0),FALSE)&gt;0,VLOOKUP($K92,Sheet3!$A$1:'Sheet3'!$K$222,MATCH("Green",Sheet3!$A$1:$K$1,0),FALSE)*2,IF(VLOOKUP($K92,Sheet3!$A$1:'Sheet3'!$K$222,MATCH("White",Sheet3!$A$1:$K$1,0),FALSE)&gt;0,VLOOKUP($K92,Sheet3!$A$1:'Sheet3'!$K$222,MATCH("White",Sheet3!$A$1:$K$1,0),FALSE),IF(VLOOKUP($K92,Sheet3!$A$1:'Sheet3'!$K$222,MATCH("Yellow",Sheet3!$A$1:$K$1,0),FALSE)&gt;0,VLOOKUP($K92,Sheet3!$A$1:'Sheet3'!$K$222,MATCH("Yellow",Sheet3!$A$1:$K$1,0),FALSE)*5,0))))),0)),0)</f>
        <v>0</v>
      </c>
      <c r="AF92">
        <f>IFERROR(IF(VLOOKUP($L92,Sheet3!$A$1:'Sheet3'!$K$222,MATCH("Challenge",Sheet3!$A$1:'Sheet3'!$K$1,0),FALSE)&gt;=1,IFERROR(IF(VLOOKUP($L92,Sheet3!$A$1:'Sheet3'!$K$222,MATCH("Blue",Sheet3!$A$1:$K$1,0),FALSE)&gt;0,VLOOKUP($L92,Sheet3!$A$1:'Sheet3'!$K$222,MATCH("Blue",Sheet3!$A$1:$K$1,0),FALSE)*3,IF(VLOOKUP($L92,Sheet3!$A$1:'Sheet3'!$K$222,MATCH("Purple",Sheet3!$A$1:$K$1,0),FALSE)&gt;0,VLOOKUP($L92,Sheet3!$A$1:'Sheet3'!$K$222,MATCH("Purple",Sheet3!$A$1:$K$1,0),FALSE)*4,IF(VLOOKUP($L92,Sheet3!$A$1:'Sheet3'!$K$222,MATCH("Green",Sheet3!$A$1:$K$1,0),FALSE)&gt;0,VLOOKUP($L92,Sheet3!$A$1:'Sheet3'!$K$222,MATCH("Green",Sheet3!$A$1:$K$1,0),FALSE)*2,IF(VLOOKUP($L92,Sheet3!$A$1:'Sheet3'!$K$222,MATCH("White",Sheet3!$A$1:$K$1,0),FALSE)&gt;0,VLOOKUP($L92,Sheet3!$A$1:'Sheet3'!$K$222,MATCH("White",Sheet3!$A$1:$K$1,0),FALSE),IF(VLOOKUP($L92,Sheet3!$A$1:'Sheet3'!$K$222,MATCH("Yellow",Sheet3!$A$1:$K$1,0),FALSE)&gt;0,VLOOKUP($L92,Sheet3!$A$1:'Sheet3'!$K$222,MATCH("Yellow",Sheet3!$A$1:$K$1,0),FALSE)*5,0))))),0)/VLOOKUP($L92,Sheet3!$A$1:'Sheet3'!$K$222,MATCH("Challenge",Sheet3!$A$1:'Sheet3'!$K$1,0),FALSE),IFERROR(IF(VLOOKUP($L92,Sheet3!$A$1:'Sheet3'!$K$222,MATCH("Blue",Sheet3!$A$1:$K$1,0),FALSE)&gt;0,VLOOKUP($L92,Sheet3!$A$1:'Sheet3'!$K$222,MATCH("Blue",Sheet3!$A$1:$K$1,0),FALSE)*3,IF(VLOOKUP($L92,Sheet3!$A$1:'Sheet3'!$K$222,MATCH("Purple",Sheet3!$A$1:$K$1,0),FALSE)&gt;0,VLOOKUP($L92,Sheet3!$A$1:'Sheet3'!$K$222,MATCH("Purple",Sheet3!$A$1:$K$1,0),FALSE)*4,IF(VLOOKUP($L92,Sheet3!$A$1:'Sheet3'!$K$222,MATCH("Green",Sheet3!$A$1:$K$1,0),FALSE)&gt;0,VLOOKUP($L92,Sheet3!$A$1:'Sheet3'!$K$222,MATCH("Green",Sheet3!$A$1:$K$1,0),FALSE)*2,IF(VLOOKUP($L92,Sheet3!$A$1:'Sheet3'!$K$222,MATCH("White",Sheet3!$A$1:$K$1,0),FALSE)&gt;0,VLOOKUP($L92,Sheet3!$A$1:'Sheet3'!$K$222,MATCH("White",Sheet3!$A$1:$K$1,0),FALSE),IF(VLOOKUP($L92,Sheet3!$A$1:'Sheet3'!$K$222,MATCH("Yellow",Sheet3!$A$1:$K$1,0),FALSE)&gt;0,VLOOKUP($L92,Sheet3!$A$1:'Sheet3'!$K$222,MATCH("Yellow",Sheet3!$A$1:$K$1,0),FALSE)*5,0))))),0)),0)+IFERROR(IF(VLOOKUP($M92,Sheet3!$A$1:'Sheet3'!$K$222,MATCH("Challenge",Sheet3!$A$1:'Sheet3'!$K$1,0),FALSE)&gt;=1,IFERROR(IF(VLOOKUP($M92,Sheet3!$A$1:'Sheet3'!$K$222,MATCH("Blue",Sheet3!$A$1:$K$1,0),FALSE)&gt;0,VLOOKUP($M92,Sheet3!$A$1:'Sheet3'!$K$222,MATCH("Blue",Sheet3!$A$1:$K$1,0),FALSE)*3,IF(VLOOKUP($M92,Sheet3!$A$1:'Sheet3'!$K$222,MATCH("Purple",Sheet3!$A$1:$K$1,0),FALSE)&gt;0,VLOOKUP($M92,Sheet3!$A$1:'Sheet3'!$K$222,MATCH("Purple",Sheet3!$A$1:$K$1,0),FALSE)*4,IF(VLOOKUP($M92,Sheet3!$A$1:'Sheet3'!$K$222,MATCH("Green",Sheet3!$A$1:$K$1,0),FALSE)&gt;0,VLOOKUP($M92,Sheet3!$A$1:'Sheet3'!$K$222,MATCH("Green",Sheet3!$A$1:$K$1,0),FALSE)*2,IF(VLOOKUP($M92,Sheet3!$A$1:'Sheet3'!$K$222,MATCH("White",Sheet3!$A$1:$K$1,0),FALSE)&gt;0,VLOOKUP($M92,Sheet3!$A$1:'Sheet3'!$K$222,MATCH("White",Sheet3!$A$1:$K$1,0),FALSE),IF(VLOOKUP($M92,Sheet3!$A$1:'Sheet3'!$K$222,MATCH("Yellow",Sheet3!$A$1:$K$1,0),FALSE)&gt;0,VLOOKUP($M92,Sheet3!$A$1:'Sheet3'!$K$222,MATCH("Yellow",Sheet3!$A$1:$K$1,0),FALSE)*5,0))))),0)/VLOOKUP($M92,Sheet3!$A$1:'Sheet3'!$K$222,MATCH("Challenge",Sheet3!$A$1:'Sheet3'!$K$1,0),FALSE),IFERROR(IF(VLOOKUP($M92,Sheet3!$A$1:'Sheet3'!$K$222,MATCH("Blue",Sheet3!$A$1:$K$1,0),FALSE)&gt;0,VLOOKUP($M92,Sheet3!$A$1:'Sheet3'!$K$222,MATCH("Blue",Sheet3!$A$1:$K$1,0),FALSE)*3,IF(VLOOKUP($M92,Sheet3!$A$1:'Sheet3'!$K$222,MATCH("Purple",Sheet3!$A$1:$K$1,0),FALSE)&gt;0,VLOOKUP($M92,Sheet3!$A$1:'Sheet3'!$K$222,MATCH("Purple",Sheet3!$A$1:$K$1,0),FALSE)*4,IF(VLOOKUP($M92,Sheet3!$A$1:'Sheet3'!$K$222,MATCH("Green",Sheet3!$A$1:$K$1,0),FALSE)&gt;0,VLOOKUP($M92,Sheet3!$A$1:'Sheet3'!$K$222,MATCH("Green",Sheet3!$A$1:$K$1,0),FALSE)*2,IF(VLOOKUP($M92,Sheet3!$A$1:'Sheet3'!$K$222,MATCH("White",Sheet3!$A$1:$K$1,0),FALSE)&gt;0,VLOOKUP($M92,Sheet3!$A$1:'Sheet3'!$K$222,MATCH("White",Sheet3!$A$1:$K$1,0),FALSE),IF(VLOOKUP($M92,Sheet3!$A$1:'Sheet3'!$K$222,MATCH("Yellow",Sheet3!$A$1:$K$1,0),FALSE)&gt;0,VLOOKUP($M92,Sheet3!$A$1:'Sheet3'!$K$222,MATCH("Yellow",Sheet3!$A$1:$K$1,0),FALSE)*5,0))))),0)),0)</f>
        <v>0</v>
      </c>
      <c r="AG92">
        <f>IFERROR(IF(VLOOKUP($N92,Sheet3!$A$1:'Sheet3'!$K$222,MATCH("Challenge",Sheet3!$A$1:'Sheet3'!$K$1,0),FALSE)&gt;=1,IFERROR(IF(VLOOKUP($N92,Sheet3!$A$1:'Sheet3'!$K$222,MATCH("Blue",Sheet3!$A$1:$K$1,0),FALSE)&gt;0,VLOOKUP($N92,Sheet3!$A$1:'Sheet3'!$K$222,MATCH("Blue",Sheet3!$A$1:$K$1,0),FALSE)*3,IF(VLOOKUP($N92,Sheet3!$A$1:'Sheet3'!$K$222,MATCH("Purple",Sheet3!$A$1:$K$1,0),FALSE)&gt;0,VLOOKUP($N92,Sheet3!$A$1:'Sheet3'!$K$222,MATCH("Purple",Sheet3!$A$1:$K$1,0),FALSE)*4,IF(VLOOKUP($N92,Sheet3!$A$1:'Sheet3'!$K$222,MATCH("Green",Sheet3!$A$1:$K$1,0),FALSE)&gt;0,VLOOKUP($N92,Sheet3!$A$1:'Sheet3'!$K$222,MATCH("Green",Sheet3!$A$1:$K$1,0),FALSE)*2,IF(VLOOKUP($N92,Sheet3!$A$1:'Sheet3'!$K$222,MATCH("White",Sheet3!$A$1:$K$1,0),FALSE)&gt;0,VLOOKUP($N92,Sheet3!$A$1:'Sheet3'!$K$222,MATCH("White",Sheet3!$A$1:$K$1,0),FALSE),IF(VLOOKUP($N92,Sheet3!$A$1:'Sheet3'!$K$222,MATCH("Yellow",Sheet3!$A$1:$K$1,0),FALSE)&gt;0,VLOOKUP($N92,Sheet3!$A$1:'Sheet3'!$K$222,MATCH("Yellow",Sheet3!$A$1:$K$1,0),FALSE)*5,0))))),0)/VLOOKUP($N92,Sheet3!$A$1:'Sheet3'!$K$222,MATCH("Challenge",Sheet3!$A$1:'Sheet3'!$K$1,0),FALSE),IFERROR(IF(VLOOKUP($N92,Sheet3!$A$1:'Sheet3'!$K$222,MATCH("Blue",Sheet3!$A$1:$K$1,0),FALSE)&gt;0,VLOOKUP($N92,Sheet3!$A$1:'Sheet3'!$K$222,MATCH("Blue",Sheet3!$A$1:$K$1,0),FALSE)*3,IF(VLOOKUP($N92,Sheet3!$A$1:'Sheet3'!$K$222,MATCH("Purple",Sheet3!$A$1:$K$1,0),FALSE)&gt;0,VLOOKUP($N92,Sheet3!$A$1:'Sheet3'!$K$222,MATCH("Purple",Sheet3!$A$1:$K$1,0),FALSE)*4,IF(VLOOKUP($N92,Sheet3!$A$1:'Sheet3'!$K$222,MATCH("Green",Sheet3!$A$1:$K$1,0),FALSE)&gt;0,VLOOKUP($N92,Sheet3!$A$1:'Sheet3'!$K$222,MATCH("Green",Sheet3!$A$1:$K$1,0),FALSE)*2,IF(VLOOKUP($N92,Sheet3!$A$1:'Sheet3'!$K$222,MATCH("White",Sheet3!$A$1:$K$1,0),FALSE)&gt;0,VLOOKUP($N92,Sheet3!$A$1:'Sheet3'!$K$222,MATCH("White",Sheet3!$A$1:$K$1,0),FALSE),IF(VLOOKUP($N92,Sheet3!$A$1:'Sheet3'!$K$222,MATCH("Yellow",Sheet3!$A$1:$K$1,0),FALSE)&gt;0,VLOOKUP($N92,Sheet3!$A$1:'Sheet3'!$K$222,MATCH("Yellow",Sheet3!$A$1:$K$1,0),FALSE)*5,0))))),0)),0)+IFERROR(IF(VLOOKUP($O92,Sheet3!$A$1:'Sheet3'!$K$222,MATCH("Challenge",Sheet3!$A$1:'Sheet3'!$K$1,0),FALSE)&gt;=1,IFERROR(IF(VLOOKUP($O92,Sheet3!$A$1:'Sheet3'!$K$222,MATCH("Blue",Sheet3!$A$1:$K$1,0),FALSE)&gt;0,VLOOKUP($O92,Sheet3!$A$1:'Sheet3'!$K$222,MATCH("Blue",Sheet3!$A$1:$K$1,0),FALSE)*3,IF(VLOOKUP($O92,Sheet3!$A$1:'Sheet3'!$K$222,MATCH("Purple",Sheet3!$A$1:$K$1,0),FALSE)&gt;0,VLOOKUP($O92,Sheet3!$A$1:'Sheet3'!$K$222,MATCH("Purple",Sheet3!$A$1:$K$1,0),FALSE)*4,IF(VLOOKUP($O92,Sheet3!$A$1:'Sheet3'!$K$222,MATCH("Green",Sheet3!$A$1:$K$1,0),FALSE)&gt;0,VLOOKUP($O92,Sheet3!$A$1:'Sheet3'!$K$222,MATCH("Green",Sheet3!$A$1:$K$1,0),FALSE)*2,IF(VLOOKUP($O92,Sheet3!$A$1:'Sheet3'!$K$222,MATCH("White",Sheet3!$A$1:$K$1,0),FALSE)&gt;0,VLOOKUP($O92,Sheet3!$A$1:'Sheet3'!$K$222,MATCH("White",Sheet3!$A$1:$K$1,0),FALSE),IF(VLOOKUP($O92,Sheet3!$A$1:'Sheet3'!$K$222,MATCH("Yellow",Sheet3!$A$1:$K$1,0),FALSE)&gt;0,VLOOKUP($O92,Sheet3!$A$1:'Sheet3'!$K$222,MATCH("Yellow",Sheet3!$A$1:$K$1,0),FALSE)*5,0))))),0)/VLOOKUP($O92,Sheet3!$A$1:'Sheet3'!$K$222,MATCH("Challenge",Sheet3!$A$1:'Sheet3'!$K$1,0),FALSE),IFERROR(IF(VLOOKUP($O92,Sheet3!$A$1:'Sheet3'!$K$222,MATCH("Blue",Sheet3!$A$1:$K$1,0),FALSE)&gt;0,VLOOKUP($O92,Sheet3!$A$1:'Sheet3'!$K$222,MATCH("Blue",Sheet3!$A$1:$K$1,0),FALSE)*3,IF(VLOOKUP($O92,Sheet3!$A$1:'Sheet3'!$K$222,MATCH("Purple",Sheet3!$A$1:$K$1,0),FALSE)&gt;0,VLOOKUP($O92,Sheet3!$A$1:'Sheet3'!$K$222,MATCH("Purple",Sheet3!$A$1:$K$1,0),FALSE)*4,IF(VLOOKUP($O92,Sheet3!$A$1:'Sheet3'!$K$222,MATCH("Green",Sheet3!$A$1:$K$1,0),FALSE)&gt;0,VLOOKUP($O92,Sheet3!$A$1:'Sheet3'!$K$222,MATCH("Green",Sheet3!$A$1:$K$1,0),FALSE)*2,IF(VLOOKUP($O92,Sheet3!$A$1:'Sheet3'!$K$222,MATCH("White",Sheet3!$A$1:$K$1,0),FALSE)&gt;0,VLOOKUP($O92,Sheet3!$A$1:'Sheet3'!$K$222,MATCH("White",Sheet3!$A$1:$K$1,0),FALSE),IF(VLOOKUP($O92,Sheet3!$A$1:'Sheet3'!$K$222,MATCH("Yellow",Sheet3!$A$1:$K$1,0),FALSE)&gt;0,VLOOKUP($O92,Sheet3!$A$1:'Sheet3'!$K$222,MATCH("Yellow",Sheet3!$A$1:$K$1,0),FALSE)*5,0))))),0)),0)</f>
        <v>0</v>
      </c>
      <c r="AH92">
        <f>VLOOKUP($D92,Sheet3!$A$1:'Sheet3'!$K$222,4,FALSE)</f>
        <v>0</v>
      </c>
      <c r="AI92">
        <f>VLOOKUP($D92,Sheet3!$A$1:'Sheet3'!$K$222,5,FALSE)</f>
        <v>0</v>
      </c>
    </row>
    <row r="93" spans="1:35" x14ac:dyDescent="0.25">
      <c r="A93" t="s">
        <v>11</v>
      </c>
      <c r="B93">
        <f>INDEX('Ingredients(Full)'!$A$1:$AA$180,MATCH(Score!$A93,'Ingredients(Full)'!$A$1:$A$180,0),MATCH(Score!B$1,'Ingredients(Full)'!$A$1:$AA$1,0))</f>
        <v>4</v>
      </c>
      <c r="C93">
        <f t="shared" si="2"/>
        <v>435</v>
      </c>
      <c r="D93" t="str">
        <f>IF(D$1&lt;=$B93,INDEX('Ingredients(Full)'!$A$1:$AA$180,MATCH(Score!$A93,'Ingredients(Full)'!$A$1:$A$180,0),MATCH(Score!D$1,'Ingredients(Full)'!$A$1:$AA$1,0)),"")</f>
        <v>Mk 5 Arakyd Droid Caller Salvage</v>
      </c>
      <c r="E93" t="str">
        <f>IF(E$1&lt;=$B93,INDEX('Ingredients(Full)'!$A$1:$AA$140,MATCH(Score!$A93,'Ingredients(Full)'!$A$1:$A$140,0),MATCH(Score!E$1,'Ingredients(Full)'!$A$1:$AA$1,0)),"")</f>
        <v>Mk 1 Zaltin Bacta Gel Prototype Salvage</v>
      </c>
      <c r="F93" t="str">
        <f>IF(F$1&lt;=$B93,INDEX('Ingredients(Full)'!$A$1:$AA$140,MATCH(Score!$A93,'Ingredients(Full)'!$A$1:$A$140,0),MATCH(Score!F$1,'Ingredients(Full)'!$A$1:$AA$1,0)),"")</f>
        <v>Mk 5 Loronar Power Cell Salvage</v>
      </c>
      <c r="G93" t="str">
        <f>IF(G$1&lt;=$B93,INDEX('Ingredients(Full)'!$A$1:$AA$140,MATCH(Score!$A93,'Ingredients(Full)'!$A$1:$A$140,0),MATCH(Score!G$1,'Ingredients(Full)'!$A$1:$AA$1,0)),"")</f>
        <v>Mk 2 TaggeCo Holo Lens</v>
      </c>
      <c r="H93" t="str">
        <f>IF(H$1&lt;=$B93,INDEX('Ingredients(Full)'!$A$1:$AA$140,MATCH(Score!$A93,'Ingredients(Full)'!$A$1:$A$140,0),MATCH(Score!H$1,'Ingredients(Full)'!$A$1:$AA$1,0)),"")</f>
        <v/>
      </c>
      <c r="I93" t="str">
        <f>IF(I$1&lt;=$B93,INDEX('Ingredients(Full)'!$A$1:$AA$140,MATCH(Score!$A93,'Ingredients(Full)'!$A$1:$A$140,0),MATCH(Score!I$1,'Ingredients(Full)'!$A$1:$AA$1,0)),"")</f>
        <v/>
      </c>
      <c r="J93" t="str">
        <f>IF(J$1&lt;=$B93,INDEX('Ingredients(Full)'!$A$1:$AA$140,MATCH(Score!$A93,'Ingredients(Full)'!$A$1:$A$140,0),MATCH(Score!J$1,'Ingredients(Full)'!$A$1:$AA$1,0)),"")</f>
        <v/>
      </c>
      <c r="K93" t="str">
        <f>IF(K$1&lt;=$B93,INDEX('Ingredients(Full)'!$A$1:$AA$140,MATCH(Score!$A93,'Ingredients(Full)'!$A$1:$A$140,0),MATCH(Score!K$1,'Ingredients(Full)'!$A$1:$AA$1,0)),"")</f>
        <v/>
      </c>
      <c r="L93" t="str">
        <f>IF(L$1&lt;=$B93,INDEX('Ingredients(Full)'!$A$1:$AA$140,MATCH(Score!$A93,'Ingredients(Full)'!$A$1:$A$140,0),MATCH(Score!L$1,'Ingredients(Full)'!$A$1:$AA$1,0)),"")</f>
        <v/>
      </c>
      <c r="M93" t="str">
        <f>IF(M$1&lt;=$B93,INDEX('Ingredients(Full)'!$A$1:$AA$140,MATCH(Score!$A93,'Ingredients(Full)'!$A$1:$A$140,0),MATCH(Score!M$1,'Ingredients(Full)'!$A$1:$AA$1,0)),"")</f>
        <v/>
      </c>
      <c r="N93" t="str">
        <f>IF(N$1&lt;=$B93,INDEX('Ingredients(Full)'!$A$1:$AA$140,MATCH(Score!$A93,'Ingredients(Full)'!$A$1:$A$140,0),MATCH(Score!N$1,'Ingredients(Full)'!$A$1:$AA$1,0)),"")</f>
        <v/>
      </c>
      <c r="O93" t="str">
        <f>IF(O$1&lt;=$B93,INDEX('Ingredients(Full)'!$A$1:$AA$140,MATCH(Score!$A93,'Ingredients(Full)'!$A$1:$A$140,0),MATCH(Score!O$1,'Ingredients(Full)'!$A$1:$AA$1,0)),"")</f>
        <v/>
      </c>
      <c r="P93">
        <f>IF(VALUE(RIGHT(P$1,LEN(P$1)-1))&lt;=$B93,INDEX('Ingredients(Full)'!$A$1:$AA$140,MATCH(Score!$A93,'Ingredients(Full)'!$A$1:$A$140,0),MATCH(Score!P$1,'Ingredients(Full)'!$A$1:$AA$1,0)),"")</f>
        <v>50</v>
      </c>
      <c r="Q93">
        <f>IF(VALUE(RIGHT(Q$1,LEN(Q$1)-1))&lt;=$B93,INDEX('Ingredients(Full)'!$A$1:$AA$140,MATCH(Score!$A93,'Ingredients(Full)'!$A$1:$A$140,0),MATCH(Score!Q$1,'Ingredients(Full)'!$A$1:$AA$1,0)),"")</f>
        <v>10</v>
      </c>
      <c r="R93">
        <f>IF(VALUE(RIGHT(R$1,LEN(R$1)-1))&lt;=$B93,INDEX('Ingredients(Full)'!$A$1:$AA$140,MATCH(Score!$A93,'Ingredients(Full)'!$A$1:$A$140,0),MATCH(Score!R$1,'Ingredients(Full)'!$A$1:$AA$1,0)),"")</f>
        <v>10</v>
      </c>
      <c r="S93">
        <f>IF(VALUE(RIGHT(S$1,LEN(S$1)-1))&lt;=$B93,INDEX('Ingredients(Full)'!$A$1:$AA$140,MATCH(Score!$A93,'Ingredients(Full)'!$A$1:$A$140,0),MATCH(Score!S$1,'Ingredients(Full)'!$A$1:$AA$1,0)),"")</f>
        <v>10</v>
      </c>
      <c r="T93" t="str">
        <f>IF(VALUE(RIGHT(T$1,LEN(T$1)-1))&lt;=$B93,INDEX('Ingredients(Full)'!$A$1:$AA$140,MATCH(Score!$A93,'Ingredients(Full)'!$A$1:$A$140,0),MATCH(Score!T$1,'Ingredients(Full)'!$A$1:$AA$1,0)),"")</f>
        <v/>
      </c>
      <c r="U93" t="str">
        <f>IF(VALUE(RIGHT(U$1,LEN(U$1)-1))&lt;=$B93,INDEX('Ingredients(Full)'!$A$1:$AA$140,MATCH(Score!$A93,'Ingredients(Full)'!$A$1:$A$140,0),MATCH(Score!U$1,'Ingredients(Full)'!$A$1:$AA$1,0)),"")</f>
        <v/>
      </c>
      <c r="V93" t="str">
        <f>IF(VALUE(RIGHT(V$1,LEN(V$1)-1))&lt;=$B93,INDEX('Ingredients(Full)'!$A$1:$AA$140,MATCH(Score!$A93,'Ingredients(Full)'!$A$1:$A$140,0),MATCH(Score!V$1,'Ingredients(Full)'!$A$1:$AA$1,0)),"")</f>
        <v/>
      </c>
      <c r="W93" t="str">
        <f>IF(VALUE(RIGHT(W$1,LEN(W$1)-1))&lt;=$B93,INDEX('Ingredients(Full)'!$A$1:$AA$140,MATCH(Score!$A93,'Ingredients(Full)'!$A$1:$A$140,0),MATCH(Score!W$1,'Ingredients(Full)'!$A$1:$AA$1,0)),"")</f>
        <v/>
      </c>
      <c r="X93" t="str">
        <f>IF(VALUE(RIGHT(X$1,LEN(X$1)-1))&lt;=$B93,INDEX('Ingredients(Full)'!$A$1:$AA$140,MATCH(Score!$A93,'Ingredients(Full)'!$A$1:$A$140,0),MATCH(Score!X$1,'Ingredients(Full)'!$A$1:$AA$1,0)),"")</f>
        <v/>
      </c>
      <c r="Y93" t="str">
        <f>IF(VALUE(RIGHT(Y$1,LEN(Y$1)-1))&lt;=$B93,INDEX('Ingredients(Full)'!$A$1:$AA$140,MATCH(Score!$A93,'Ingredients(Full)'!$A$1:$A$140,0),MATCH(Score!Y$1,'Ingredients(Full)'!$A$1:$AA$1,0)),"")</f>
        <v/>
      </c>
      <c r="Z93" t="str">
        <f>IF(VALUE(RIGHT(Z$1,LEN(Z$1)-1))&lt;=$B93,INDEX('Ingredients(Full)'!$A$1:$AA$140,MATCH(Score!$A93,'Ingredients(Full)'!$A$1:$A$140,0),MATCH(Score!Z$1,'Ingredients(Full)'!$A$1:$AA$1,0)),"")</f>
        <v/>
      </c>
      <c r="AA93" t="str">
        <f>IF(VALUE(RIGHT(AA$1,LEN(AA$1)-1))&lt;=$B93,INDEX('Ingredients(Full)'!$A$1:$AA$140,MATCH(Score!$A93,'Ingredients(Full)'!$A$1:$A$140,0),MATCH(Score!AA$1,'Ingredients(Full)'!$A$1:$AA$1,0)),"")</f>
        <v/>
      </c>
      <c r="AB93">
        <f>IFERROR(IF(VLOOKUP($D93,Sheet3!$A$1:'Sheet3'!$K$222,MATCH("Challenge",Sheet3!$A$1:'Sheet3'!$K$1,0),FALSE)&gt;=1,IFERROR(IF(VLOOKUP($D93,Sheet3!$A$1:'Sheet3'!$K$222,MATCH("Blue",Sheet3!$A$1:$K$1,0),FALSE)&gt;0,VLOOKUP($D93,Sheet3!$A$1:'Sheet3'!$K$222,MATCH("Blue",Sheet3!$A$1:$K$1,0),FALSE)*3,IF(VLOOKUP($D93,Sheet3!$A$1:'Sheet3'!$K$222,MATCH("Purple",Sheet3!$A$1:$K$1,0),FALSE)&gt;0,VLOOKUP($D93,Sheet3!$A$1:'Sheet3'!$K$222,MATCH("Purple",Sheet3!$A$1:$K$1,0),FALSE)*4,IF(VLOOKUP($D93,Sheet3!$A$1:'Sheet3'!$K$222,MATCH("Green",Sheet3!$A$1:$K$1,0),FALSE)&gt;0,VLOOKUP($D93,Sheet3!$A$1:'Sheet3'!$K$222,MATCH("Green",Sheet3!$A$1:$K$1,0),FALSE)*2,IF(VLOOKUP($D93,Sheet3!$A$1:'Sheet3'!$K$222,MATCH("White",Sheet3!$A$1:$K$1,0),FALSE)&gt;0,VLOOKUP($D93,Sheet3!$A$1:'Sheet3'!$K$222,MATCH("White",Sheet3!$A$1:$K$1,0),FALSE),IF(VLOOKUP($D93,Sheet3!$A$1:'Sheet3'!$K$222,MATCH("Yellow",Sheet3!$A$1:$K$1,0),FALSE)&gt;0,VLOOKUP($D93,Sheet3!$A$1:'Sheet3'!$K$222,MATCH("Yellow",Sheet3!$A$1:$K$1,0),FALSE)*2.5,0))))),0)/VLOOKUP($D93,Sheet3!$A$1:'Sheet3'!$K$222,MATCH("Challenge",Sheet3!$A$1:'Sheet3'!$K$1,0),FALSE),IFERROR(IF(VLOOKUP($D93,Sheet3!$A$1:'Sheet3'!$K$222,MATCH("Blue",Sheet3!$A$1:$K$1,0),FALSE)&gt;0,VLOOKUP($D93,Sheet3!$A$1:'Sheet3'!$K$222,MATCH("Blue",Sheet3!$A$1:$K$1,0),FALSE)*3,IF(VLOOKUP($D93,Sheet3!$A$1:'Sheet3'!$K$222,MATCH("Purple",Sheet3!$A$1:$K$1,0),FALSE)&gt;0,VLOOKUP($D93,Sheet3!$A$1:'Sheet3'!$K$222,MATCH("Purple",Sheet3!$A$1:$K$1,0),FALSE)*4,IF(VLOOKUP($D93,Sheet3!$A$1:'Sheet3'!$K$222,MATCH("Green",Sheet3!$A$1:$K$1,0),FALSE)&gt;0,VLOOKUP($D93,Sheet3!$A$1:'Sheet3'!$K$222,MATCH("Green",Sheet3!$A$1:$K$1,0),FALSE)*2,IF(VLOOKUP($D93,Sheet3!$A$1:'Sheet3'!$K$222,MATCH("White",Sheet3!$A$1:$K$1,0),FALSE)&gt;0,VLOOKUP($D93,Sheet3!$A$1:'Sheet3'!$K$222,MATCH("White",Sheet3!$A$1:$K$1,0),FALSE),IF(VLOOKUP($D93,Sheet3!$A$1:'Sheet3'!$K$222,MATCH("Yellow",Sheet3!$A$1:$K$1,0),FALSE)&gt;0,VLOOKUP($D93,Sheet3!$A$1:'Sheet3'!$K$222,MATCH("Yellow",Sheet3!$A$1:$K$1,0),FALSE)*2.5,0))))),0)),0)+IFERROR(IF(VLOOKUP($E93,Sheet3!$A$1:'Sheet3'!$K$222,MATCH("Challenge",Sheet3!$A$1:'Sheet3'!$K$1,0),FALSE)&gt;=1,IFERROR(IF(VLOOKUP($E93,Sheet3!$A$1:'Sheet3'!$K$222,MATCH("Blue",Sheet3!$A$1:$K$1,0),FALSE)&gt;0,VLOOKUP($E93,Sheet3!$A$1:'Sheet3'!$K$222,MATCH("Blue",Sheet3!$A$1:$K$1,0),FALSE)*3,IF(VLOOKUP($E93,Sheet3!$A$1:'Sheet3'!$K$222,MATCH("Purple",Sheet3!$A$1:$K$1,0),FALSE)&gt;0,VLOOKUP($E93,Sheet3!$A$1:'Sheet3'!$K$222,MATCH("Purple",Sheet3!$A$1:$K$1,0),FALSE)*4,IF(VLOOKUP($E93,Sheet3!$A$1:'Sheet3'!$K$222,MATCH("Green",Sheet3!$A$1:$K$1,0),FALSE)&gt;0,VLOOKUP($E93,Sheet3!$A$1:'Sheet3'!$K$222,MATCH("Green",Sheet3!$A$1:$K$1,0),FALSE)*2,IF(VLOOKUP($E93,Sheet3!$A$1:'Sheet3'!$K$222,MATCH("White",Sheet3!$A$1:$K$1,0),FALSE)&gt;0,VLOOKUP($E93,Sheet3!$A$1:'Sheet3'!$K$222,MATCH("White",Sheet3!$A$1:$K$1,0),FALSE),IF(VLOOKUP($E93,Sheet3!$A$1:'Sheet3'!$K$222,MATCH("Yellow",Sheet3!$A$1:$K$1,0),FALSE)&gt;0,VLOOKUP($E93,Sheet3!$A$1:'Sheet3'!$K$222,MATCH("Yellow",Sheet3!$A$1:$K$1,0),FALSE)*2.5,0))))),0)/VLOOKUP($E93,Sheet3!$A$1:'Sheet3'!$K$222,MATCH("Challenge",Sheet3!$A$1:'Sheet3'!$K$1,0),FALSE),IFERROR(IF(VLOOKUP($E93,Sheet3!$A$1:'Sheet3'!$K$222,MATCH("Blue",Sheet3!$A$1:$K$1,0),FALSE)&gt;0,VLOOKUP($E93,Sheet3!$A$1:'Sheet3'!$K$222,MATCH("Blue",Sheet3!$A$1:$K$1,0),FALSE)*3,IF(VLOOKUP($E93,Sheet3!$A$1:'Sheet3'!$K$222,MATCH("Purple",Sheet3!$A$1:$K$1,0),FALSE)&gt;0,VLOOKUP($E93,Sheet3!$A$1:'Sheet3'!$K$222,MATCH("Purple",Sheet3!$A$1:$K$1,0),FALSE)*4,IF(VLOOKUP($E93,Sheet3!$A$1:'Sheet3'!$K$222,MATCH("Green",Sheet3!$A$1:$K$1,0),FALSE)&gt;0,VLOOKUP($E93,Sheet3!$A$1:'Sheet3'!$K$222,MATCH("Green",Sheet3!$A$1:$K$1,0),FALSE)*2,IF(VLOOKUP($E93,Sheet3!$A$1:'Sheet3'!$K$222,MATCH("White",Sheet3!$A$1:$K$1,0),FALSE)&gt;0,VLOOKUP($E93,Sheet3!$A$1:'Sheet3'!$K$222,MATCH("White",Sheet3!$A$1:$K$1,0),FALSE),IF(VLOOKUP($E93,Sheet3!$A$1:'Sheet3'!$K$222,MATCH("Yellow",Sheet3!$A$1:$K$1,0),FALSE)&gt;0,VLOOKUP($E93,Sheet3!$A$1:'Sheet3'!$K$222,MATCH("Yellow",Sheet3!$A$1:$K$1,0),FALSE)*2.5,0))))),0)),0)</f>
        <v>215</v>
      </c>
      <c r="AC93">
        <f>IFERROR(IF(VLOOKUP($F93,Sheet3!$A$1:'Sheet3'!$K$222,MATCH("Challenge",Sheet3!$A$1:'Sheet3'!$K$1,0),FALSE)&gt;=1,IFERROR(IF(VLOOKUP($F93,Sheet3!$A$1:'Sheet3'!$K$222,MATCH("Blue",Sheet3!$A$1:$K$1,0),FALSE)&gt;0,VLOOKUP($F93,Sheet3!$A$1:'Sheet3'!$K$222,MATCH("Blue",Sheet3!$A$1:$K$1,0),FALSE)*3,IF(VLOOKUP($F93,Sheet3!$A$1:'Sheet3'!$K$222,MATCH("Purple",Sheet3!$A$1:$K$1,0),FALSE)&gt;0,VLOOKUP($F93,Sheet3!$A$1:'Sheet3'!$K$222,MATCH("Purple",Sheet3!$A$1:$K$1,0),FALSE)*4,IF(VLOOKUP($F93,Sheet3!$A$1:'Sheet3'!$K$222,MATCH("Green",Sheet3!$A$1:$K$1,0),FALSE)&gt;0,VLOOKUP($F93,Sheet3!$A$1:'Sheet3'!$K$222,MATCH("Green",Sheet3!$A$1:$K$1,0),FALSE)*2,IF(VLOOKUP($F93,Sheet3!$A$1:'Sheet3'!$K$222,MATCH("White",Sheet3!$A$1:$K$1,0),FALSE)&gt;0,VLOOKUP($F93,Sheet3!$A$1:'Sheet3'!$K$222,MATCH("White",Sheet3!$A$1:$K$1,0),FALSE),IF(VLOOKUP($F93,Sheet3!$A$1:'Sheet3'!$K$222,MATCH("Yellow",Sheet3!$A$1:$K$1,0),FALSE)&gt;0,VLOOKUP($F93,Sheet3!$A$1:'Sheet3'!$K$222,MATCH("Yellow",Sheet3!$A$1:$K$1,0),FALSE)*5,0))))),0)/VLOOKUP($F93,Sheet3!$A$1:'Sheet3'!$K$222,MATCH("Challenge",Sheet3!$A$1:'Sheet3'!$K$1,0),FALSE),IFERROR(IF(VLOOKUP($F93,Sheet3!$A$1:'Sheet3'!$K$222,MATCH("Blue",Sheet3!$A$1:$K$1,0),FALSE)&gt;0,VLOOKUP($F93,Sheet3!$A$1:'Sheet3'!$K$222,MATCH("Blue",Sheet3!$A$1:$K$1,0),FALSE)*3,IF(VLOOKUP($F93,Sheet3!$A$1:'Sheet3'!$K$222,MATCH("Purple",Sheet3!$A$1:$K$1,0),FALSE)&gt;0,VLOOKUP($F93,Sheet3!$A$1:'Sheet3'!$K$222,MATCH("Purple",Sheet3!$A$1:$K$1,0),FALSE)*4,IF(VLOOKUP($F93,Sheet3!$A$1:'Sheet3'!$K$222,MATCH("Green",Sheet3!$A$1:$K$1,0),FALSE)&gt;0,VLOOKUP($F93,Sheet3!$A$1:'Sheet3'!$K$222,MATCH("Green",Sheet3!$A$1:$K$1,0),FALSE)*2,IF(VLOOKUP($F93,Sheet3!$A$1:'Sheet3'!$K$222,MATCH("White",Sheet3!$A$1:$K$1,0),FALSE)&gt;0,VLOOKUP($F93,Sheet3!$A$1:'Sheet3'!$K$222,MATCH("White",Sheet3!$A$1:$K$1,0),FALSE),IF(VLOOKUP($F93,Sheet3!$A$1:'Sheet3'!$K$222,MATCH("Yellow",Sheet3!$A$1:$K$1,0),FALSE)&gt;0,VLOOKUP($F93,Sheet3!$A$1:'Sheet3'!$K$222,MATCH("Yellow",Sheet3!$A$1:$K$1,0),FALSE)*5,0))))),0)),0)+IFERROR(IF(VLOOKUP($G93,Sheet3!$A$1:'Sheet3'!$K$222,MATCH("Challenge",Sheet3!$A$1:'Sheet3'!$K$1,0),FALSE)&gt;=1,IFERROR(IF(VLOOKUP($G93,Sheet3!$A$1:'Sheet3'!$K$222,MATCH("Blue",Sheet3!$A$1:$K$1,0),FALSE)&gt;0,VLOOKUP($G93,Sheet3!$A$1:'Sheet3'!$K$222,MATCH("Blue",Sheet3!$A$1:$K$1,0),FALSE)*3,IF(VLOOKUP($G93,Sheet3!$A$1:'Sheet3'!$K$222,MATCH("Purple",Sheet3!$A$1:$K$1,0),FALSE)&gt;0,VLOOKUP($G93,Sheet3!$A$1:'Sheet3'!$K$222,MATCH("Purple",Sheet3!$A$1:$K$1,0),FALSE)*4,IF(VLOOKUP($G93,Sheet3!$A$1:'Sheet3'!$K$222,MATCH("Green",Sheet3!$A$1:$K$1,0),FALSE)&gt;0,VLOOKUP($G93,Sheet3!$A$1:'Sheet3'!$K$222,MATCH("Green",Sheet3!$A$1:$K$1,0),FALSE)*2,IF(VLOOKUP($G93,Sheet3!$A$1:'Sheet3'!$K$222,MATCH("White",Sheet3!$A$1:$K$1,0),FALSE)&gt;0,VLOOKUP($G93,Sheet3!$A$1:'Sheet3'!$K$222,MATCH("White",Sheet3!$A$1:$K$1,0),FALSE),IF(VLOOKUP($G93,Sheet3!$A$1:'Sheet3'!$K$222,MATCH("Yellow",Sheet3!$A$1:$K$1,0),FALSE)&gt;0,VLOOKUP($G93,Sheet3!$A$1:'Sheet3'!$K$222,MATCH("Yellow",Sheet3!$A$1:$K$1,0),FALSE)*5,0))))),0)/VLOOKUP($G93,Sheet3!$A$1:'Sheet3'!$K$222,MATCH("Challenge",Sheet3!$A$1:'Sheet3'!$K$1,0),FALSE),IFERROR(IF(VLOOKUP($G93,Sheet3!$A$1:'Sheet3'!$K$222,MATCH("Blue",Sheet3!$A$1:$K$1,0),FALSE)&gt;0,VLOOKUP($G93,Sheet3!$A$1:'Sheet3'!$K$222,MATCH("Blue",Sheet3!$A$1:$K$1,0),FALSE)*3,IF(VLOOKUP($G93,Sheet3!$A$1:'Sheet3'!$K$222,MATCH("Purple",Sheet3!$A$1:$K$1,0),FALSE)&gt;0,VLOOKUP($G93,Sheet3!$A$1:'Sheet3'!$K$222,MATCH("Purple",Sheet3!$A$1:$K$1,0),FALSE)*4,IF(VLOOKUP($G93,Sheet3!$A$1:'Sheet3'!$K$222,MATCH("Green",Sheet3!$A$1:$K$1,0),FALSE)&gt;0,VLOOKUP($G93,Sheet3!$A$1:'Sheet3'!$K$222,MATCH("Green",Sheet3!$A$1:$K$1,0),FALSE)*2,IF(VLOOKUP($G93,Sheet3!$A$1:'Sheet3'!$K$222,MATCH("White",Sheet3!$A$1:$K$1,0),FALSE)&gt;0,VLOOKUP($G93,Sheet3!$A$1:'Sheet3'!$K$222,MATCH("White",Sheet3!$A$1:$K$1,0),FALSE),IF(VLOOKUP($G93,Sheet3!$A$1:'Sheet3'!$K$222,MATCH("Yellow",Sheet3!$A$1:$K$1,0),FALSE)&gt;0,VLOOKUP($G93,Sheet3!$A$1:'Sheet3'!$K$222,MATCH("Yellow",Sheet3!$A$1:$K$1,0),FALSE)*5,0))))),0)),0)</f>
        <v>5</v>
      </c>
      <c r="AD93">
        <f>IFERROR(IF(VLOOKUP($H93,Sheet3!$A$1:'Sheet3'!$K$222,MATCH("Challenge",Sheet3!$A$1:'Sheet3'!$K$1,0),FALSE)&gt;=1,IFERROR(IF(VLOOKUP($H93,Sheet3!$A$1:'Sheet3'!$K$222,MATCH("Blue",Sheet3!$A$1:$K$1,0),FALSE)&gt;0,VLOOKUP($H93,Sheet3!$A$1:'Sheet3'!$K$222,MATCH("Blue",Sheet3!$A$1:$K$1,0),FALSE)*3,IF(VLOOKUP($H93,Sheet3!$A$1:'Sheet3'!$K$222,MATCH("Purple",Sheet3!$A$1:$K$1,0),FALSE)&gt;0,VLOOKUP($H93,Sheet3!$A$1:'Sheet3'!$K$222,MATCH("Purple",Sheet3!$A$1:$K$1,0),FALSE)*4,IF(VLOOKUP($H93,Sheet3!$A$1:'Sheet3'!$K$222,MATCH("Green",Sheet3!$A$1:$K$1,0),FALSE)&gt;0,VLOOKUP($H93,Sheet3!$A$1:'Sheet3'!$K$222,MATCH("Green",Sheet3!$A$1:$K$1,0),FALSE)*2,IF(VLOOKUP($H93,Sheet3!$A$1:'Sheet3'!$K$222,MATCH("White",Sheet3!$A$1:$K$1,0),FALSE)&gt;0,VLOOKUP($H93,Sheet3!$A$1:'Sheet3'!$K$222,MATCH("White",Sheet3!$A$1:$K$1,0),FALSE),IF(VLOOKUP($H93,Sheet3!$A$1:'Sheet3'!$K$222,MATCH("Yellow",Sheet3!$A$1:$K$1,0),FALSE)&gt;0,VLOOKUP($H93,Sheet3!$A$1:'Sheet3'!$K$222,MATCH("Yellow",Sheet3!$A$1:$K$1,0),FALSE)*5,0))))),0)/VLOOKUP($H93,Sheet3!$A$1:'Sheet3'!$K$222,MATCH("Challenge",Sheet3!$A$1:'Sheet3'!$K$1,0),FALSE),IFERROR(IF(VLOOKUP($H93,Sheet3!$A$1:'Sheet3'!$K$222,MATCH("Blue",Sheet3!$A$1:$K$1,0),FALSE)&gt;0,VLOOKUP($H93,Sheet3!$A$1:'Sheet3'!$K$222,MATCH("Blue",Sheet3!$A$1:$K$1,0),FALSE)*3,IF(VLOOKUP($H93,Sheet3!$A$1:'Sheet3'!$K$222,MATCH("Purple",Sheet3!$A$1:$K$1,0),FALSE)&gt;0,VLOOKUP($H93,Sheet3!$A$1:'Sheet3'!$K$222,MATCH("Purple",Sheet3!$A$1:$K$1,0),FALSE)*4,IF(VLOOKUP($H93,Sheet3!$A$1:'Sheet3'!$K$222,MATCH("Green",Sheet3!$A$1:$K$1,0),FALSE)&gt;0,VLOOKUP($H93,Sheet3!$A$1:'Sheet3'!$K$222,MATCH("Green",Sheet3!$A$1:$K$1,0),FALSE)*2,IF(VLOOKUP($H93,Sheet3!$A$1:'Sheet3'!$K$222,MATCH("White",Sheet3!$A$1:$K$1,0),FALSE)&gt;0,VLOOKUP($H93,Sheet3!$A$1:'Sheet3'!$K$222,MATCH("White",Sheet3!$A$1:$K$1,0),FALSE),IF(VLOOKUP($H93,Sheet3!$A$1:'Sheet3'!$K$222,MATCH("Yellow",Sheet3!$A$1:$K$1,0),FALSE)&gt;0,VLOOKUP($H93,Sheet3!$A$1:'Sheet3'!$K$222,MATCH("Yellow",Sheet3!$A$1:$K$1,0),FALSE)*5,0))))),0)),0)+IFERROR(IF(VLOOKUP($I93,Sheet3!$A$1:'Sheet3'!$K$222,MATCH("Challenge",Sheet3!$A$1:'Sheet3'!$K$1,0),FALSE)&gt;=1,IFERROR(IF(VLOOKUP($I93,Sheet3!$A$1:'Sheet3'!$K$222,MATCH("Blue",Sheet3!$A$1:$K$1,0),FALSE)&gt;0,VLOOKUP($I93,Sheet3!$A$1:'Sheet3'!$K$222,MATCH("Blue",Sheet3!$A$1:$K$1,0),FALSE)*3,IF(VLOOKUP($I93,Sheet3!$A$1:'Sheet3'!$K$222,MATCH("Purple",Sheet3!$A$1:$K$1,0),FALSE)&gt;0,VLOOKUP($I93,Sheet3!$A$1:'Sheet3'!$K$222,MATCH("Purple",Sheet3!$A$1:$K$1,0),FALSE)*4,IF(VLOOKUP($I93,Sheet3!$A$1:'Sheet3'!$K$222,MATCH("Green",Sheet3!$A$1:$K$1,0),FALSE)&gt;0,VLOOKUP($I93,Sheet3!$A$1:'Sheet3'!$K$222,MATCH("Green",Sheet3!$A$1:$K$1,0),FALSE)*2,IF(VLOOKUP($I93,Sheet3!$A$1:'Sheet3'!$K$222,MATCH("White",Sheet3!$A$1:$K$1,0),FALSE)&gt;0,VLOOKUP($I93,Sheet3!$A$1:'Sheet3'!$K$222,MATCH("White",Sheet3!$A$1:$K$1,0),FALSE),IF(VLOOKUP($I93,Sheet3!$A$1:'Sheet3'!$K$222,MATCH("Yellow",Sheet3!$A$1:$K$1,0),FALSE)&gt;0,VLOOKUP($I93,Sheet3!$A$1:'Sheet3'!$K$222,MATCH("Yellow",Sheet3!$A$1:$K$1,0),FALSE)*5,0))))),0)/VLOOKUP($I93,Sheet3!$A$1:'Sheet3'!$K$222,MATCH("Challenge",Sheet3!$A$1:'Sheet3'!$K$1,0),FALSE),IFERROR(IF(VLOOKUP($I93,Sheet3!$A$1:'Sheet3'!$K$222,MATCH("Blue",Sheet3!$A$1:$K$1,0),FALSE)&gt;0,VLOOKUP($I93,Sheet3!$A$1:'Sheet3'!$K$222,MATCH("Blue",Sheet3!$A$1:$K$1,0),FALSE)*3,IF(VLOOKUP($I93,Sheet3!$A$1:'Sheet3'!$K$222,MATCH("Purple",Sheet3!$A$1:$K$1,0),FALSE)&gt;0,VLOOKUP($I93,Sheet3!$A$1:'Sheet3'!$K$222,MATCH("Purple",Sheet3!$A$1:$K$1,0),FALSE)*4,IF(VLOOKUP($I93,Sheet3!$A$1:'Sheet3'!$K$222,MATCH("Green",Sheet3!$A$1:$K$1,0),FALSE)&gt;0,VLOOKUP($I93,Sheet3!$A$1:'Sheet3'!$K$222,MATCH("Green",Sheet3!$A$1:$K$1,0),FALSE)*2,IF(VLOOKUP($I93,Sheet3!$A$1:'Sheet3'!$K$222,MATCH("White",Sheet3!$A$1:$K$1,0),FALSE)&gt;0,VLOOKUP($I93,Sheet3!$A$1:'Sheet3'!$K$222,MATCH("White",Sheet3!$A$1:$K$1,0),FALSE),IF(VLOOKUP($I93,Sheet3!$A$1:'Sheet3'!$K$222,MATCH("Yellow",Sheet3!$A$1:$K$1,0),FALSE)&gt;0,VLOOKUP($I93,Sheet3!$A$1:'Sheet3'!$K$222,MATCH("Yellow",Sheet3!$A$1:$K$1,0),FALSE)*5,0))))),0)),0)</f>
        <v>0</v>
      </c>
      <c r="AE93">
        <f>IFERROR(IF(VLOOKUP($J93,Sheet3!$A$1:'Sheet3'!$K$222,MATCH("Challenge",Sheet3!$A$1:'Sheet3'!$K$1,0),FALSE)&gt;=1,IFERROR(IF(VLOOKUP($J93,Sheet3!$A$1:'Sheet3'!$K$222,MATCH("Blue",Sheet3!$A$1:$K$1,0),FALSE)&gt;0,VLOOKUP($J93,Sheet3!$A$1:'Sheet3'!$K$222,MATCH("Blue",Sheet3!$A$1:$K$1,0),FALSE)*3,IF(VLOOKUP($J93,Sheet3!$A$1:'Sheet3'!$K$222,MATCH("Purple",Sheet3!$A$1:$K$1,0),FALSE)&gt;0,VLOOKUP($J93,Sheet3!$A$1:'Sheet3'!$K$222,MATCH("Purple",Sheet3!$A$1:$K$1,0),FALSE)*4,IF(VLOOKUP($J93,Sheet3!$A$1:'Sheet3'!$K$222,MATCH("Green",Sheet3!$A$1:$K$1,0),FALSE)&gt;0,VLOOKUP($J93,Sheet3!$A$1:'Sheet3'!$K$222,MATCH("Green",Sheet3!$A$1:$K$1,0),FALSE)*2,IF(VLOOKUP($J93,Sheet3!$A$1:'Sheet3'!$K$222,MATCH("White",Sheet3!$A$1:$K$1,0),FALSE)&gt;0,VLOOKUP($J93,Sheet3!$A$1:'Sheet3'!$K$222,MATCH("White",Sheet3!$A$1:$K$1,0),FALSE),IF(VLOOKUP($J93,Sheet3!$A$1:'Sheet3'!$K$222,MATCH("Yellow",Sheet3!$A$1:$K$1,0),FALSE)&gt;0,VLOOKUP($J93,Sheet3!$A$1:'Sheet3'!$K$222,MATCH("Yellow",Sheet3!$A$1:$K$1,0),FALSE)*5,0))))),0)/VLOOKUP($J93,Sheet3!$A$1:'Sheet3'!$K$222,MATCH("Challenge",Sheet3!$A$1:'Sheet3'!$K$1,0),FALSE),IFERROR(IF(VLOOKUP($J93,Sheet3!$A$1:'Sheet3'!$K$222,MATCH("Blue",Sheet3!$A$1:$K$1,0),FALSE)&gt;0,VLOOKUP($J93,Sheet3!$A$1:'Sheet3'!$K$222,MATCH("Blue",Sheet3!$A$1:$K$1,0),FALSE)*3,IF(VLOOKUP($J93,Sheet3!$A$1:'Sheet3'!$K$222,MATCH("Purple",Sheet3!$A$1:$K$1,0),FALSE)&gt;0,VLOOKUP($J93,Sheet3!$A$1:'Sheet3'!$K$222,MATCH("Purple",Sheet3!$A$1:$K$1,0),FALSE)*4,IF(VLOOKUP($J93,Sheet3!$A$1:'Sheet3'!$K$222,MATCH("Green",Sheet3!$A$1:$K$1,0),FALSE)&gt;0,VLOOKUP($J93,Sheet3!$A$1:'Sheet3'!$K$222,MATCH("Green",Sheet3!$A$1:$K$1,0),FALSE)*2,IF(VLOOKUP($J93,Sheet3!$A$1:'Sheet3'!$K$222,MATCH("White",Sheet3!$A$1:$K$1,0),FALSE)&gt;0,VLOOKUP($J93,Sheet3!$A$1:'Sheet3'!$K$222,MATCH("White",Sheet3!$A$1:$K$1,0),FALSE),IF(VLOOKUP($J93,Sheet3!$A$1:'Sheet3'!$K$222,MATCH("Yellow",Sheet3!$A$1:$K$1,0),FALSE)&gt;0,VLOOKUP($J93,Sheet3!$A$1:'Sheet3'!$K$222,MATCH("Yellow",Sheet3!$A$1:$K$1,0),FALSE)*5,0))))),0)),0)+IFERROR(IF(VLOOKUP($K93,Sheet3!$A$1:'Sheet3'!$K$222,MATCH("Challenge",Sheet3!$A$1:'Sheet3'!$K$1,0),FALSE)&gt;=1,IFERROR(IF(VLOOKUP($K93,Sheet3!$A$1:'Sheet3'!$K$222,MATCH("Blue",Sheet3!$A$1:$K$1,0),FALSE)&gt;0,VLOOKUP($K93,Sheet3!$A$1:'Sheet3'!$K$222,MATCH("Blue",Sheet3!$A$1:$K$1,0),FALSE)*3,IF(VLOOKUP($K93,Sheet3!$A$1:'Sheet3'!$K$222,MATCH("Purple",Sheet3!$A$1:$K$1,0),FALSE)&gt;0,VLOOKUP($K93,Sheet3!$A$1:'Sheet3'!$K$222,MATCH("Purple",Sheet3!$A$1:$K$1,0),FALSE)*4,IF(VLOOKUP($K93,Sheet3!$A$1:'Sheet3'!$K$222,MATCH("Green",Sheet3!$A$1:$K$1,0),FALSE)&gt;0,VLOOKUP($K93,Sheet3!$A$1:'Sheet3'!$K$222,MATCH("Green",Sheet3!$A$1:$K$1,0),FALSE)*2,IF(VLOOKUP($K93,Sheet3!$A$1:'Sheet3'!$K$222,MATCH("White",Sheet3!$A$1:$K$1,0),FALSE)&gt;0,VLOOKUP($K93,Sheet3!$A$1:'Sheet3'!$K$222,MATCH("White",Sheet3!$A$1:$K$1,0),FALSE),IF(VLOOKUP($K93,Sheet3!$A$1:'Sheet3'!$K$222,MATCH("Yellow",Sheet3!$A$1:$K$1,0),FALSE)&gt;0,VLOOKUP($K93,Sheet3!$A$1:'Sheet3'!$K$222,MATCH("Yellow",Sheet3!$A$1:$K$1,0),FALSE)*5,0))))),0)/VLOOKUP($K93,Sheet3!$A$1:'Sheet3'!$K$222,MATCH("Challenge",Sheet3!$A$1:'Sheet3'!$K$1,0),FALSE),IFERROR(IF(VLOOKUP($K93,Sheet3!$A$1:'Sheet3'!$K$222,MATCH("Blue",Sheet3!$A$1:$K$1,0),FALSE)&gt;0,VLOOKUP($K93,Sheet3!$A$1:'Sheet3'!$K$222,MATCH("Blue",Sheet3!$A$1:$K$1,0),FALSE)*3,IF(VLOOKUP($K93,Sheet3!$A$1:'Sheet3'!$K$222,MATCH("Purple",Sheet3!$A$1:$K$1,0),FALSE)&gt;0,VLOOKUP($K93,Sheet3!$A$1:'Sheet3'!$K$222,MATCH("Purple",Sheet3!$A$1:$K$1,0),FALSE)*4,IF(VLOOKUP($K93,Sheet3!$A$1:'Sheet3'!$K$222,MATCH("Green",Sheet3!$A$1:$K$1,0),FALSE)&gt;0,VLOOKUP($K93,Sheet3!$A$1:'Sheet3'!$K$222,MATCH("Green",Sheet3!$A$1:$K$1,0),FALSE)*2,IF(VLOOKUP($K93,Sheet3!$A$1:'Sheet3'!$K$222,MATCH("White",Sheet3!$A$1:$K$1,0),FALSE)&gt;0,VLOOKUP($K93,Sheet3!$A$1:'Sheet3'!$K$222,MATCH("White",Sheet3!$A$1:$K$1,0),FALSE),IF(VLOOKUP($K93,Sheet3!$A$1:'Sheet3'!$K$222,MATCH("Yellow",Sheet3!$A$1:$K$1,0),FALSE)&gt;0,VLOOKUP($K93,Sheet3!$A$1:'Sheet3'!$K$222,MATCH("Yellow",Sheet3!$A$1:$K$1,0),FALSE)*5,0))))),0)),0)</f>
        <v>0</v>
      </c>
      <c r="AF93">
        <f>IFERROR(IF(VLOOKUP($L93,Sheet3!$A$1:'Sheet3'!$K$222,MATCH("Challenge",Sheet3!$A$1:'Sheet3'!$K$1,0),FALSE)&gt;=1,IFERROR(IF(VLOOKUP($L93,Sheet3!$A$1:'Sheet3'!$K$222,MATCH("Blue",Sheet3!$A$1:$K$1,0),FALSE)&gt;0,VLOOKUP($L93,Sheet3!$A$1:'Sheet3'!$K$222,MATCH("Blue",Sheet3!$A$1:$K$1,0),FALSE)*3,IF(VLOOKUP($L93,Sheet3!$A$1:'Sheet3'!$K$222,MATCH("Purple",Sheet3!$A$1:$K$1,0),FALSE)&gt;0,VLOOKUP($L93,Sheet3!$A$1:'Sheet3'!$K$222,MATCH("Purple",Sheet3!$A$1:$K$1,0),FALSE)*4,IF(VLOOKUP($L93,Sheet3!$A$1:'Sheet3'!$K$222,MATCH("Green",Sheet3!$A$1:$K$1,0),FALSE)&gt;0,VLOOKUP($L93,Sheet3!$A$1:'Sheet3'!$K$222,MATCH("Green",Sheet3!$A$1:$K$1,0),FALSE)*2,IF(VLOOKUP($L93,Sheet3!$A$1:'Sheet3'!$K$222,MATCH("White",Sheet3!$A$1:$K$1,0),FALSE)&gt;0,VLOOKUP($L93,Sheet3!$A$1:'Sheet3'!$K$222,MATCH("White",Sheet3!$A$1:$K$1,0),FALSE),IF(VLOOKUP($L93,Sheet3!$A$1:'Sheet3'!$K$222,MATCH("Yellow",Sheet3!$A$1:$K$1,0),FALSE)&gt;0,VLOOKUP($L93,Sheet3!$A$1:'Sheet3'!$K$222,MATCH("Yellow",Sheet3!$A$1:$K$1,0),FALSE)*5,0))))),0)/VLOOKUP($L93,Sheet3!$A$1:'Sheet3'!$K$222,MATCH("Challenge",Sheet3!$A$1:'Sheet3'!$K$1,0),FALSE),IFERROR(IF(VLOOKUP($L93,Sheet3!$A$1:'Sheet3'!$K$222,MATCH("Blue",Sheet3!$A$1:$K$1,0),FALSE)&gt;0,VLOOKUP($L93,Sheet3!$A$1:'Sheet3'!$K$222,MATCH("Blue",Sheet3!$A$1:$K$1,0),FALSE)*3,IF(VLOOKUP($L93,Sheet3!$A$1:'Sheet3'!$K$222,MATCH("Purple",Sheet3!$A$1:$K$1,0),FALSE)&gt;0,VLOOKUP($L93,Sheet3!$A$1:'Sheet3'!$K$222,MATCH("Purple",Sheet3!$A$1:$K$1,0),FALSE)*4,IF(VLOOKUP($L93,Sheet3!$A$1:'Sheet3'!$K$222,MATCH("Green",Sheet3!$A$1:$K$1,0),FALSE)&gt;0,VLOOKUP($L93,Sheet3!$A$1:'Sheet3'!$K$222,MATCH("Green",Sheet3!$A$1:$K$1,0),FALSE)*2,IF(VLOOKUP($L93,Sheet3!$A$1:'Sheet3'!$K$222,MATCH("White",Sheet3!$A$1:$K$1,0),FALSE)&gt;0,VLOOKUP($L93,Sheet3!$A$1:'Sheet3'!$K$222,MATCH("White",Sheet3!$A$1:$K$1,0),FALSE),IF(VLOOKUP($L93,Sheet3!$A$1:'Sheet3'!$K$222,MATCH("Yellow",Sheet3!$A$1:$K$1,0),FALSE)&gt;0,VLOOKUP($L93,Sheet3!$A$1:'Sheet3'!$K$222,MATCH("Yellow",Sheet3!$A$1:$K$1,0),FALSE)*5,0))))),0)),0)+IFERROR(IF(VLOOKUP($M93,Sheet3!$A$1:'Sheet3'!$K$222,MATCH("Challenge",Sheet3!$A$1:'Sheet3'!$K$1,0),FALSE)&gt;=1,IFERROR(IF(VLOOKUP($M93,Sheet3!$A$1:'Sheet3'!$K$222,MATCH("Blue",Sheet3!$A$1:$K$1,0),FALSE)&gt;0,VLOOKUP($M93,Sheet3!$A$1:'Sheet3'!$K$222,MATCH("Blue",Sheet3!$A$1:$K$1,0),FALSE)*3,IF(VLOOKUP($M93,Sheet3!$A$1:'Sheet3'!$K$222,MATCH("Purple",Sheet3!$A$1:$K$1,0),FALSE)&gt;0,VLOOKUP($M93,Sheet3!$A$1:'Sheet3'!$K$222,MATCH("Purple",Sheet3!$A$1:$K$1,0),FALSE)*4,IF(VLOOKUP($M93,Sheet3!$A$1:'Sheet3'!$K$222,MATCH("Green",Sheet3!$A$1:$K$1,0),FALSE)&gt;0,VLOOKUP($M93,Sheet3!$A$1:'Sheet3'!$K$222,MATCH("Green",Sheet3!$A$1:$K$1,0),FALSE)*2,IF(VLOOKUP($M93,Sheet3!$A$1:'Sheet3'!$K$222,MATCH("White",Sheet3!$A$1:$K$1,0),FALSE)&gt;0,VLOOKUP($M93,Sheet3!$A$1:'Sheet3'!$K$222,MATCH("White",Sheet3!$A$1:$K$1,0),FALSE),IF(VLOOKUP($M93,Sheet3!$A$1:'Sheet3'!$K$222,MATCH("Yellow",Sheet3!$A$1:$K$1,0),FALSE)&gt;0,VLOOKUP($M93,Sheet3!$A$1:'Sheet3'!$K$222,MATCH("Yellow",Sheet3!$A$1:$K$1,0),FALSE)*5,0))))),0)/VLOOKUP($M93,Sheet3!$A$1:'Sheet3'!$K$222,MATCH("Challenge",Sheet3!$A$1:'Sheet3'!$K$1,0),FALSE),IFERROR(IF(VLOOKUP($M93,Sheet3!$A$1:'Sheet3'!$K$222,MATCH("Blue",Sheet3!$A$1:$K$1,0),FALSE)&gt;0,VLOOKUP($M93,Sheet3!$A$1:'Sheet3'!$K$222,MATCH("Blue",Sheet3!$A$1:$K$1,0),FALSE)*3,IF(VLOOKUP($M93,Sheet3!$A$1:'Sheet3'!$K$222,MATCH("Purple",Sheet3!$A$1:$K$1,0),FALSE)&gt;0,VLOOKUP($M93,Sheet3!$A$1:'Sheet3'!$K$222,MATCH("Purple",Sheet3!$A$1:$K$1,0),FALSE)*4,IF(VLOOKUP($M93,Sheet3!$A$1:'Sheet3'!$K$222,MATCH("Green",Sheet3!$A$1:$K$1,0),FALSE)&gt;0,VLOOKUP($M93,Sheet3!$A$1:'Sheet3'!$K$222,MATCH("Green",Sheet3!$A$1:$K$1,0),FALSE)*2,IF(VLOOKUP($M93,Sheet3!$A$1:'Sheet3'!$K$222,MATCH("White",Sheet3!$A$1:$K$1,0),FALSE)&gt;0,VLOOKUP($M93,Sheet3!$A$1:'Sheet3'!$K$222,MATCH("White",Sheet3!$A$1:$K$1,0),FALSE),IF(VLOOKUP($M93,Sheet3!$A$1:'Sheet3'!$K$222,MATCH("Yellow",Sheet3!$A$1:$K$1,0),FALSE)&gt;0,VLOOKUP($M93,Sheet3!$A$1:'Sheet3'!$K$222,MATCH("Yellow",Sheet3!$A$1:$K$1,0),FALSE)*5,0))))),0)),0)</f>
        <v>0</v>
      </c>
      <c r="AG93">
        <f>IFERROR(IF(VLOOKUP($N93,Sheet3!$A$1:'Sheet3'!$K$222,MATCH("Challenge",Sheet3!$A$1:'Sheet3'!$K$1,0),FALSE)&gt;=1,IFERROR(IF(VLOOKUP($N93,Sheet3!$A$1:'Sheet3'!$K$222,MATCH("Blue",Sheet3!$A$1:$K$1,0),FALSE)&gt;0,VLOOKUP($N93,Sheet3!$A$1:'Sheet3'!$K$222,MATCH("Blue",Sheet3!$A$1:$K$1,0),FALSE)*3,IF(VLOOKUP($N93,Sheet3!$A$1:'Sheet3'!$K$222,MATCH("Purple",Sheet3!$A$1:$K$1,0),FALSE)&gt;0,VLOOKUP($N93,Sheet3!$A$1:'Sheet3'!$K$222,MATCH("Purple",Sheet3!$A$1:$K$1,0),FALSE)*4,IF(VLOOKUP($N93,Sheet3!$A$1:'Sheet3'!$K$222,MATCH("Green",Sheet3!$A$1:$K$1,0),FALSE)&gt;0,VLOOKUP($N93,Sheet3!$A$1:'Sheet3'!$K$222,MATCH("Green",Sheet3!$A$1:$K$1,0),FALSE)*2,IF(VLOOKUP($N93,Sheet3!$A$1:'Sheet3'!$K$222,MATCH("White",Sheet3!$A$1:$K$1,0),FALSE)&gt;0,VLOOKUP($N93,Sheet3!$A$1:'Sheet3'!$K$222,MATCH("White",Sheet3!$A$1:$K$1,0),FALSE),IF(VLOOKUP($N93,Sheet3!$A$1:'Sheet3'!$K$222,MATCH("Yellow",Sheet3!$A$1:$K$1,0),FALSE)&gt;0,VLOOKUP($N93,Sheet3!$A$1:'Sheet3'!$K$222,MATCH("Yellow",Sheet3!$A$1:$K$1,0),FALSE)*5,0))))),0)/VLOOKUP($N93,Sheet3!$A$1:'Sheet3'!$K$222,MATCH("Challenge",Sheet3!$A$1:'Sheet3'!$K$1,0),FALSE),IFERROR(IF(VLOOKUP($N93,Sheet3!$A$1:'Sheet3'!$K$222,MATCH("Blue",Sheet3!$A$1:$K$1,0),FALSE)&gt;0,VLOOKUP($N93,Sheet3!$A$1:'Sheet3'!$K$222,MATCH("Blue",Sheet3!$A$1:$K$1,0),FALSE)*3,IF(VLOOKUP($N93,Sheet3!$A$1:'Sheet3'!$K$222,MATCH("Purple",Sheet3!$A$1:$K$1,0),FALSE)&gt;0,VLOOKUP($N93,Sheet3!$A$1:'Sheet3'!$K$222,MATCH("Purple",Sheet3!$A$1:$K$1,0),FALSE)*4,IF(VLOOKUP($N93,Sheet3!$A$1:'Sheet3'!$K$222,MATCH("Green",Sheet3!$A$1:$K$1,0),FALSE)&gt;0,VLOOKUP($N93,Sheet3!$A$1:'Sheet3'!$K$222,MATCH("Green",Sheet3!$A$1:$K$1,0),FALSE)*2,IF(VLOOKUP($N93,Sheet3!$A$1:'Sheet3'!$K$222,MATCH("White",Sheet3!$A$1:$K$1,0),FALSE)&gt;0,VLOOKUP($N93,Sheet3!$A$1:'Sheet3'!$K$222,MATCH("White",Sheet3!$A$1:$K$1,0),FALSE),IF(VLOOKUP($N93,Sheet3!$A$1:'Sheet3'!$K$222,MATCH("Yellow",Sheet3!$A$1:$K$1,0),FALSE)&gt;0,VLOOKUP($N93,Sheet3!$A$1:'Sheet3'!$K$222,MATCH("Yellow",Sheet3!$A$1:$K$1,0),FALSE)*5,0))))),0)),0)+IFERROR(IF(VLOOKUP($O93,Sheet3!$A$1:'Sheet3'!$K$222,MATCH("Challenge",Sheet3!$A$1:'Sheet3'!$K$1,0),FALSE)&gt;=1,IFERROR(IF(VLOOKUP($O93,Sheet3!$A$1:'Sheet3'!$K$222,MATCH("Blue",Sheet3!$A$1:$K$1,0),FALSE)&gt;0,VLOOKUP($O93,Sheet3!$A$1:'Sheet3'!$K$222,MATCH("Blue",Sheet3!$A$1:$K$1,0),FALSE)*3,IF(VLOOKUP($O93,Sheet3!$A$1:'Sheet3'!$K$222,MATCH("Purple",Sheet3!$A$1:$K$1,0),FALSE)&gt;0,VLOOKUP($O93,Sheet3!$A$1:'Sheet3'!$K$222,MATCH("Purple",Sheet3!$A$1:$K$1,0),FALSE)*4,IF(VLOOKUP($O93,Sheet3!$A$1:'Sheet3'!$K$222,MATCH("Green",Sheet3!$A$1:$K$1,0),FALSE)&gt;0,VLOOKUP($O93,Sheet3!$A$1:'Sheet3'!$K$222,MATCH("Green",Sheet3!$A$1:$K$1,0),FALSE)*2,IF(VLOOKUP($O93,Sheet3!$A$1:'Sheet3'!$K$222,MATCH("White",Sheet3!$A$1:$K$1,0),FALSE)&gt;0,VLOOKUP($O93,Sheet3!$A$1:'Sheet3'!$K$222,MATCH("White",Sheet3!$A$1:$K$1,0),FALSE),IF(VLOOKUP($O93,Sheet3!$A$1:'Sheet3'!$K$222,MATCH("Yellow",Sheet3!$A$1:$K$1,0),FALSE)&gt;0,VLOOKUP($O93,Sheet3!$A$1:'Sheet3'!$K$222,MATCH("Yellow",Sheet3!$A$1:$K$1,0),FALSE)*5,0))))),0)/VLOOKUP($O93,Sheet3!$A$1:'Sheet3'!$K$222,MATCH("Challenge",Sheet3!$A$1:'Sheet3'!$K$1,0),FALSE),IFERROR(IF(VLOOKUP($O93,Sheet3!$A$1:'Sheet3'!$K$222,MATCH("Blue",Sheet3!$A$1:$K$1,0),FALSE)&gt;0,VLOOKUP($O93,Sheet3!$A$1:'Sheet3'!$K$222,MATCH("Blue",Sheet3!$A$1:$K$1,0),FALSE)*3,IF(VLOOKUP($O93,Sheet3!$A$1:'Sheet3'!$K$222,MATCH("Purple",Sheet3!$A$1:$K$1,0),FALSE)&gt;0,VLOOKUP($O93,Sheet3!$A$1:'Sheet3'!$K$222,MATCH("Purple",Sheet3!$A$1:$K$1,0),FALSE)*4,IF(VLOOKUP($O93,Sheet3!$A$1:'Sheet3'!$K$222,MATCH("Green",Sheet3!$A$1:$K$1,0),FALSE)&gt;0,VLOOKUP($O93,Sheet3!$A$1:'Sheet3'!$K$222,MATCH("Green",Sheet3!$A$1:$K$1,0),FALSE)*2,IF(VLOOKUP($O93,Sheet3!$A$1:'Sheet3'!$K$222,MATCH("White",Sheet3!$A$1:$K$1,0),FALSE)&gt;0,VLOOKUP($O93,Sheet3!$A$1:'Sheet3'!$K$222,MATCH("White",Sheet3!$A$1:$K$1,0),FALSE),IF(VLOOKUP($O93,Sheet3!$A$1:'Sheet3'!$K$222,MATCH("Yellow",Sheet3!$A$1:$K$1,0),FALSE)&gt;0,VLOOKUP($O93,Sheet3!$A$1:'Sheet3'!$K$222,MATCH("Yellow",Sheet3!$A$1:$K$1,0),FALSE)*5,0))))),0)),0)</f>
        <v>0</v>
      </c>
      <c r="AH93">
        <f>VLOOKUP($D93,Sheet3!$A$1:'Sheet3'!$K$222,4,FALSE)</f>
        <v>0</v>
      </c>
      <c r="AI93">
        <f>VLOOKUP($D93,Sheet3!$A$1:'Sheet3'!$K$222,5,FALSE)</f>
        <v>1</v>
      </c>
    </row>
    <row r="94" spans="1:35" x14ac:dyDescent="0.25">
      <c r="A94" t="s">
        <v>14</v>
      </c>
      <c r="B94">
        <f>INDEX('Ingredients(Full)'!$A$1:$AA$180,MATCH(Score!$A94,'Ingredients(Full)'!$A$1:$A$180,0),MATCH(Score!B$1,'Ingredients(Full)'!$A$1:$AA$1,0))</f>
        <v>2</v>
      </c>
      <c r="C94">
        <f t="shared" si="2"/>
        <v>181.25</v>
      </c>
      <c r="D94" t="str">
        <f>IF(D$1&lt;=$B94,INDEX('Ingredients(Full)'!$A$1:$AA$180,MATCH(Score!$A94,'Ingredients(Full)'!$A$1:$A$180,0),MATCH(Score!D$1,'Ingredients(Full)'!$A$1:$AA$1,0)),"")</f>
        <v>Mk 5 Athakam Medpac Salvage</v>
      </c>
      <c r="E94" t="str">
        <f>IF(E$1&lt;=$B94,INDEX('Ingredients(Full)'!$A$1:$AA$140,MATCH(Score!$A94,'Ingredients(Full)'!$A$1:$A$140,0),MATCH(Score!E$1,'Ingredients(Full)'!$A$1:$AA$1,0)),"")</f>
        <v>Mk 5 Athakam Medpac Component</v>
      </c>
      <c r="F94" t="str">
        <f>IF(F$1&lt;=$B94,INDEX('Ingredients(Full)'!$A$1:$AA$140,MATCH(Score!$A94,'Ingredients(Full)'!$A$1:$A$140,0),MATCH(Score!F$1,'Ingredients(Full)'!$A$1:$AA$1,0)),"")</f>
        <v/>
      </c>
      <c r="G94" t="str">
        <f>IF(G$1&lt;=$B94,INDEX('Ingredients(Full)'!$A$1:$AA$140,MATCH(Score!$A94,'Ingredients(Full)'!$A$1:$A$140,0),MATCH(Score!G$1,'Ingredients(Full)'!$A$1:$AA$1,0)),"")</f>
        <v/>
      </c>
      <c r="H94" t="str">
        <f>IF(H$1&lt;=$B94,INDEX('Ingredients(Full)'!$A$1:$AA$140,MATCH(Score!$A94,'Ingredients(Full)'!$A$1:$A$140,0),MATCH(Score!H$1,'Ingredients(Full)'!$A$1:$AA$1,0)),"")</f>
        <v/>
      </c>
      <c r="I94" t="str">
        <f>IF(I$1&lt;=$B94,INDEX('Ingredients(Full)'!$A$1:$AA$140,MATCH(Score!$A94,'Ingredients(Full)'!$A$1:$A$140,0),MATCH(Score!I$1,'Ingredients(Full)'!$A$1:$AA$1,0)),"")</f>
        <v/>
      </c>
      <c r="J94" t="str">
        <f>IF(J$1&lt;=$B94,INDEX('Ingredients(Full)'!$A$1:$AA$140,MATCH(Score!$A94,'Ingredients(Full)'!$A$1:$A$140,0),MATCH(Score!J$1,'Ingredients(Full)'!$A$1:$AA$1,0)),"")</f>
        <v/>
      </c>
      <c r="K94" t="str">
        <f>IF(K$1&lt;=$B94,INDEX('Ingredients(Full)'!$A$1:$AA$140,MATCH(Score!$A94,'Ingredients(Full)'!$A$1:$A$140,0),MATCH(Score!K$1,'Ingredients(Full)'!$A$1:$AA$1,0)),"")</f>
        <v/>
      </c>
      <c r="L94" t="str">
        <f>IF(L$1&lt;=$B94,INDEX('Ingredients(Full)'!$A$1:$AA$140,MATCH(Score!$A94,'Ingredients(Full)'!$A$1:$A$140,0),MATCH(Score!L$1,'Ingredients(Full)'!$A$1:$AA$1,0)),"")</f>
        <v/>
      </c>
      <c r="M94" t="str">
        <f>IF(M$1&lt;=$B94,INDEX('Ingredients(Full)'!$A$1:$AA$140,MATCH(Score!$A94,'Ingredients(Full)'!$A$1:$A$140,0),MATCH(Score!M$1,'Ingredients(Full)'!$A$1:$AA$1,0)),"")</f>
        <v/>
      </c>
      <c r="N94" t="str">
        <f>IF(N$1&lt;=$B94,INDEX('Ingredients(Full)'!$A$1:$AA$140,MATCH(Score!$A94,'Ingredients(Full)'!$A$1:$A$140,0),MATCH(Score!N$1,'Ingredients(Full)'!$A$1:$AA$1,0)),"")</f>
        <v/>
      </c>
      <c r="O94" t="str">
        <f>IF(O$1&lt;=$B94,INDEX('Ingredients(Full)'!$A$1:$AA$140,MATCH(Score!$A94,'Ingredients(Full)'!$A$1:$A$140,0),MATCH(Score!O$1,'Ingredients(Full)'!$A$1:$AA$1,0)),"")</f>
        <v/>
      </c>
      <c r="P94">
        <f>IF(VALUE(RIGHT(P$1,LEN(P$1)-1))&lt;=$B94,INDEX('Ingredients(Full)'!$A$1:$AA$140,MATCH(Score!$A94,'Ingredients(Full)'!$A$1:$A$140,0),MATCH(Score!P$1,'Ingredients(Full)'!$A$1:$AA$1,0)),"")</f>
        <v>60</v>
      </c>
      <c r="Q94">
        <f>IF(VALUE(RIGHT(Q$1,LEN(Q$1)-1))&lt;=$B94,INDEX('Ingredients(Full)'!$A$1:$AA$140,MATCH(Score!$A94,'Ingredients(Full)'!$A$1:$A$140,0),MATCH(Score!Q$1,'Ingredients(Full)'!$A$1:$AA$1,0)),"")</f>
        <v>50</v>
      </c>
      <c r="R94" t="str">
        <f>IF(VALUE(RIGHT(R$1,LEN(R$1)-1))&lt;=$B94,INDEX('Ingredients(Full)'!$A$1:$AA$140,MATCH(Score!$A94,'Ingredients(Full)'!$A$1:$A$140,0),MATCH(Score!R$1,'Ingredients(Full)'!$A$1:$AA$1,0)),"")</f>
        <v/>
      </c>
      <c r="S94" t="str">
        <f>IF(VALUE(RIGHT(S$1,LEN(S$1)-1))&lt;=$B94,INDEX('Ingredients(Full)'!$A$1:$AA$140,MATCH(Score!$A94,'Ingredients(Full)'!$A$1:$A$140,0),MATCH(Score!S$1,'Ingredients(Full)'!$A$1:$AA$1,0)),"")</f>
        <v/>
      </c>
      <c r="T94" t="str">
        <f>IF(VALUE(RIGHT(T$1,LEN(T$1)-1))&lt;=$B94,INDEX('Ingredients(Full)'!$A$1:$AA$140,MATCH(Score!$A94,'Ingredients(Full)'!$A$1:$A$140,0),MATCH(Score!T$1,'Ingredients(Full)'!$A$1:$AA$1,0)),"")</f>
        <v/>
      </c>
      <c r="U94" t="str">
        <f>IF(VALUE(RIGHT(U$1,LEN(U$1)-1))&lt;=$B94,INDEX('Ingredients(Full)'!$A$1:$AA$140,MATCH(Score!$A94,'Ingredients(Full)'!$A$1:$A$140,0),MATCH(Score!U$1,'Ingredients(Full)'!$A$1:$AA$1,0)),"")</f>
        <v/>
      </c>
      <c r="V94" t="str">
        <f>IF(VALUE(RIGHT(V$1,LEN(V$1)-1))&lt;=$B94,INDEX('Ingredients(Full)'!$A$1:$AA$140,MATCH(Score!$A94,'Ingredients(Full)'!$A$1:$A$140,0),MATCH(Score!V$1,'Ingredients(Full)'!$A$1:$AA$1,0)),"")</f>
        <v/>
      </c>
      <c r="W94" t="str">
        <f>IF(VALUE(RIGHT(W$1,LEN(W$1)-1))&lt;=$B94,INDEX('Ingredients(Full)'!$A$1:$AA$140,MATCH(Score!$A94,'Ingredients(Full)'!$A$1:$A$140,0),MATCH(Score!W$1,'Ingredients(Full)'!$A$1:$AA$1,0)),"")</f>
        <v/>
      </c>
      <c r="X94" t="str">
        <f>IF(VALUE(RIGHT(X$1,LEN(X$1)-1))&lt;=$B94,INDEX('Ingredients(Full)'!$A$1:$AA$140,MATCH(Score!$A94,'Ingredients(Full)'!$A$1:$A$140,0),MATCH(Score!X$1,'Ingredients(Full)'!$A$1:$AA$1,0)),"")</f>
        <v/>
      </c>
      <c r="Y94" t="str">
        <f>IF(VALUE(RIGHT(Y$1,LEN(Y$1)-1))&lt;=$B94,INDEX('Ingredients(Full)'!$A$1:$AA$140,MATCH(Score!$A94,'Ingredients(Full)'!$A$1:$A$140,0),MATCH(Score!Y$1,'Ingredients(Full)'!$A$1:$AA$1,0)),"")</f>
        <v/>
      </c>
      <c r="Z94" t="str">
        <f>IF(VALUE(RIGHT(Z$1,LEN(Z$1)-1))&lt;=$B94,INDEX('Ingredients(Full)'!$A$1:$AA$140,MATCH(Score!$A94,'Ingredients(Full)'!$A$1:$A$140,0),MATCH(Score!Z$1,'Ingredients(Full)'!$A$1:$AA$1,0)),"")</f>
        <v/>
      </c>
      <c r="AA94" t="str">
        <f>IF(VALUE(RIGHT(AA$1,LEN(AA$1)-1))&lt;=$B94,INDEX('Ingredients(Full)'!$A$1:$AA$140,MATCH(Score!$A94,'Ingredients(Full)'!$A$1:$A$140,0),MATCH(Score!AA$1,'Ingredients(Full)'!$A$1:$AA$1,0)),"")</f>
        <v/>
      </c>
      <c r="AB94">
        <f>IFERROR(IF(VLOOKUP($D94,Sheet3!$A$1:'Sheet3'!$K$222,MATCH("Challenge",Sheet3!$A$1:'Sheet3'!$K$1,0),FALSE)&gt;=1,IFERROR(IF(VLOOKUP($D94,Sheet3!$A$1:'Sheet3'!$K$222,MATCH("Blue",Sheet3!$A$1:$K$1,0),FALSE)&gt;0,VLOOKUP($D94,Sheet3!$A$1:'Sheet3'!$K$222,MATCH("Blue",Sheet3!$A$1:$K$1,0),FALSE)*3,IF(VLOOKUP($D94,Sheet3!$A$1:'Sheet3'!$K$222,MATCH("Purple",Sheet3!$A$1:$K$1,0),FALSE)&gt;0,VLOOKUP($D94,Sheet3!$A$1:'Sheet3'!$K$222,MATCH("Purple",Sheet3!$A$1:$K$1,0),FALSE)*4,IF(VLOOKUP($D94,Sheet3!$A$1:'Sheet3'!$K$222,MATCH("Green",Sheet3!$A$1:$K$1,0),FALSE)&gt;0,VLOOKUP($D94,Sheet3!$A$1:'Sheet3'!$K$222,MATCH("Green",Sheet3!$A$1:$K$1,0),FALSE)*2,IF(VLOOKUP($D94,Sheet3!$A$1:'Sheet3'!$K$222,MATCH("White",Sheet3!$A$1:$K$1,0),FALSE)&gt;0,VLOOKUP($D94,Sheet3!$A$1:'Sheet3'!$K$222,MATCH("White",Sheet3!$A$1:$K$1,0),FALSE),IF(VLOOKUP($D94,Sheet3!$A$1:'Sheet3'!$K$222,MATCH("Yellow",Sheet3!$A$1:$K$1,0),FALSE)&gt;0,VLOOKUP($D94,Sheet3!$A$1:'Sheet3'!$K$222,MATCH("Yellow",Sheet3!$A$1:$K$1,0),FALSE)*2.5,0))))),0)/VLOOKUP($D94,Sheet3!$A$1:'Sheet3'!$K$222,MATCH("Challenge",Sheet3!$A$1:'Sheet3'!$K$1,0),FALSE),IFERROR(IF(VLOOKUP($D94,Sheet3!$A$1:'Sheet3'!$K$222,MATCH("Blue",Sheet3!$A$1:$K$1,0),FALSE)&gt;0,VLOOKUP($D94,Sheet3!$A$1:'Sheet3'!$K$222,MATCH("Blue",Sheet3!$A$1:$K$1,0),FALSE)*3,IF(VLOOKUP($D94,Sheet3!$A$1:'Sheet3'!$K$222,MATCH("Purple",Sheet3!$A$1:$K$1,0),FALSE)&gt;0,VLOOKUP($D94,Sheet3!$A$1:'Sheet3'!$K$222,MATCH("Purple",Sheet3!$A$1:$K$1,0),FALSE)*4,IF(VLOOKUP($D94,Sheet3!$A$1:'Sheet3'!$K$222,MATCH("Green",Sheet3!$A$1:$K$1,0),FALSE)&gt;0,VLOOKUP($D94,Sheet3!$A$1:'Sheet3'!$K$222,MATCH("Green",Sheet3!$A$1:$K$1,0),FALSE)*2,IF(VLOOKUP($D94,Sheet3!$A$1:'Sheet3'!$K$222,MATCH("White",Sheet3!$A$1:$K$1,0),FALSE)&gt;0,VLOOKUP($D94,Sheet3!$A$1:'Sheet3'!$K$222,MATCH("White",Sheet3!$A$1:$K$1,0),FALSE),IF(VLOOKUP($D94,Sheet3!$A$1:'Sheet3'!$K$222,MATCH("Yellow",Sheet3!$A$1:$K$1,0),FALSE)&gt;0,VLOOKUP($D94,Sheet3!$A$1:'Sheet3'!$K$222,MATCH("Yellow",Sheet3!$A$1:$K$1,0),FALSE)*2.5,0))))),0)),0)+IFERROR(IF(VLOOKUP($E94,Sheet3!$A$1:'Sheet3'!$K$222,MATCH("Challenge",Sheet3!$A$1:'Sheet3'!$K$1,0),FALSE)&gt;=1,IFERROR(IF(VLOOKUP($E94,Sheet3!$A$1:'Sheet3'!$K$222,MATCH("Blue",Sheet3!$A$1:$K$1,0),FALSE)&gt;0,VLOOKUP($E94,Sheet3!$A$1:'Sheet3'!$K$222,MATCH("Blue",Sheet3!$A$1:$K$1,0),FALSE)*3,IF(VLOOKUP($E94,Sheet3!$A$1:'Sheet3'!$K$222,MATCH("Purple",Sheet3!$A$1:$K$1,0),FALSE)&gt;0,VLOOKUP($E94,Sheet3!$A$1:'Sheet3'!$K$222,MATCH("Purple",Sheet3!$A$1:$K$1,0),FALSE)*4,IF(VLOOKUP($E94,Sheet3!$A$1:'Sheet3'!$K$222,MATCH("Green",Sheet3!$A$1:$K$1,0),FALSE)&gt;0,VLOOKUP($E94,Sheet3!$A$1:'Sheet3'!$K$222,MATCH("Green",Sheet3!$A$1:$K$1,0),FALSE)*2,IF(VLOOKUP($E94,Sheet3!$A$1:'Sheet3'!$K$222,MATCH("White",Sheet3!$A$1:$K$1,0),FALSE)&gt;0,VLOOKUP($E94,Sheet3!$A$1:'Sheet3'!$K$222,MATCH("White",Sheet3!$A$1:$K$1,0),FALSE),IF(VLOOKUP($E94,Sheet3!$A$1:'Sheet3'!$K$222,MATCH("Yellow",Sheet3!$A$1:$K$1,0),FALSE)&gt;0,VLOOKUP($E94,Sheet3!$A$1:'Sheet3'!$K$222,MATCH("Yellow",Sheet3!$A$1:$K$1,0),FALSE)*2.5,0))))),0)/VLOOKUP($E94,Sheet3!$A$1:'Sheet3'!$K$222,MATCH("Challenge",Sheet3!$A$1:'Sheet3'!$K$1,0),FALSE),IFERROR(IF(VLOOKUP($E94,Sheet3!$A$1:'Sheet3'!$K$222,MATCH("Blue",Sheet3!$A$1:$K$1,0),FALSE)&gt;0,VLOOKUP($E94,Sheet3!$A$1:'Sheet3'!$K$222,MATCH("Blue",Sheet3!$A$1:$K$1,0),FALSE)*3,IF(VLOOKUP($E94,Sheet3!$A$1:'Sheet3'!$K$222,MATCH("Purple",Sheet3!$A$1:$K$1,0),FALSE)&gt;0,VLOOKUP($E94,Sheet3!$A$1:'Sheet3'!$K$222,MATCH("Purple",Sheet3!$A$1:$K$1,0),FALSE)*4,IF(VLOOKUP($E94,Sheet3!$A$1:'Sheet3'!$K$222,MATCH("Green",Sheet3!$A$1:$K$1,0),FALSE)&gt;0,VLOOKUP($E94,Sheet3!$A$1:'Sheet3'!$K$222,MATCH("Green",Sheet3!$A$1:$K$1,0),FALSE)*2,IF(VLOOKUP($E94,Sheet3!$A$1:'Sheet3'!$K$222,MATCH("White",Sheet3!$A$1:$K$1,0),FALSE)&gt;0,VLOOKUP($E94,Sheet3!$A$1:'Sheet3'!$K$222,MATCH("White",Sheet3!$A$1:$K$1,0),FALSE),IF(VLOOKUP($E94,Sheet3!$A$1:'Sheet3'!$K$222,MATCH("Yellow",Sheet3!$A$1:$K$1,0),FALSE)&gt;0,VLOOKUP($E94,Sheet3!$A$1:'Sheet3'!$K$222,MATCH("Yellow",Sheet3!$A$1:$K$1,0),FALSE)*2.5,0))))),0)),0)</f>
        <v>181.25</v>
      </c>
      <c r="AC94">
        <f>IFERROR(IF(VLOOKUP($F94,Sheet3!$A$1:'Sheet3'!$K$222,MATCH("Challenge",Sheet3!$A$1:'Sheet3'!$K$1,0),FALSE)&gt;=1,IFERROR(IF(VLOOKUP($F94,Sheet3!$A$1:'Sheet3'!$K$222,MATCH("Blue",Sheet3!$A$1:$K$1,0),FALSE)&gt;0,VLOOKUP($F94,Sheet3!$A$1:'Sheet3'!$K$222,MATCH("Blue",Sheet3!$A$1:$K$1,0),FALSE)*3,IF(VLOOKUP($F94,Sheet3!$A$1:'Sheet3'!$K$222,MATCH("Purple",Sheet3!$A$1:$K$1,0),FALSE)&gt;0,VLOOKUP($F94,Sheet3!$A$1:'Sheet3'!$K$222,MATCH("Purple",Sheet3!$A$1:$K$1,0),FALSE)*4,IF(VLOOKUP($F94,Sheet3!$A$1:'Sheet3'!$K$222,MATCH("Green",Sheet3!$A$1:$K$1,0),FALSE)&gt;0,VLOOKUP($F94,Sheet3!$A$1:'Sheet3'!$K$222,MATCH("Green",Sheet3!$A$1:$K$1,0),FALSE)*2,IF(VLOOKUP($F94,Sheet3!$A$1:'Sheet3'!$K$222,MATCH("White",Sheet3!$A$1:$K$1,0),FALSE)&gt;0,VLOOKUP($F94,Sheet3!$A$1:'Sheet3'!$K$222,MATCH("White",Sheet3!$A$1:$K$1,0),FALSE),IF(VLOOKUP($F94,Sheet3!$A$1:'Sheet3'!$K$222,MATCH("Yellow",Sheet3!$A$1:$K$1,0),FALSE)&gt;0,VLOOKUP($F94,Sheet3!$A$1:'Sheet3'!$K$222,MATCH("Yellow",Sheet3!$A$1:$K$1,0),FALSE)*5,0))))),0)/VLOOKUP($F94,Sheet3!$A$1:'Sheet3'!$K$222,MATCH("Challenge",Sheet3!$A$1:'Sheet3'!$K$1,0),FALSE),IFERROR(IF(VLOOKUP($F94,Sheet3!$A$1:'Sheet3'!$K$222,MATCH("Blue",Sheet3!$A$1:$K$1,0),FALSE)&gt;0,VLOOKUP($F94,Sheet3!$A$1:'Sheet3'!$K$222,MATCH("Blue",Sheet3!$A$1:$K$1,0),FALSE)*3,IF(VLOOKUP($F94,Sheet3!$A$1:'Sheet3'!$K$222,MATCH("Purple",Sheet3!$A$1:$K$1,0),FALSE)&gt;0,VLOOKUP($F94,Sheet3!$A$1:'Sheet3'!$K$222,MATCH("Purple",Sheet3!$A$1:$K$1,0),FALSE)*4,IF(VLOOKUP($F94,Sheet3!$A$1:'Sheet3'!$K$222,MATCH("Green",Sheet3!$A$1:$K$1,0),FALSE)&gt;0,VLOOKUP($F94,Sheet3!$A$1:'Sheet3'!$K$222,MATCH("Green",Sheet3!$A$1:$K$1,0),FALSE)*2,IF(VLOOKUP($F94,Sheet3!$A$1:'Sheet3'!$K$222,MATCH("White",Sheet3!$A$1:$K$1,0),FALSE)&gt;0,VLOOKUP($F94,Sheet3!$A$1:'Sheet3'!$K$222,MATCH("White",Sheet3!$A$1:$K$1,0),FALSE),IF(VLOOKUP($F94,Sheet3!$A$1:'Sheet3'!$K$222,MATCH("Yellow",Sheet3!$A$1:$K$1,0),FALSE)&gt;0,VLOOKUP($F94,Sheet3!$A$1:'Sheet3'!$K$222,MATCH("Yellow",Sheet3!$A$1:$K$1,0),FALSE)*5,0))))),0)),0)+IFERROR(IF(VLOOKUP($G94,Sheet3!$A$1:'Sheet3'!$K$222,MATCH("Challenge",Sheet3!$A$1:'Sheet3'!$K$1,0),FALSE)&gt;=1,IFERROR(IF(VLOOKUP($G94,Sheet3!$A$1:'Sheet3'!$K$222,MATCH("Blue",Sheet3!$A$1:$K$1,0),FALSE)&gt;0,VLOOKUP($G94,Sheet3!$A$1:'Sheet3'!$K$222,MATCH("Blue",Sheet3!$A$1:$K$1,0),FALSE)*3,IF(VLOOKUP($G94,Sheet3!$A$1:'Sheet3'!$K$222,MATCH("Purple",Sheet3!$A$1:$K$1,0),FALSE)&gt;0,VLOOKUP($G94,Sheet3!$A$1:'Sheet3'!$K$222,MATCH("Purple",Sheet3!$A$1:$K$1,0),FALSE)*4,IF(VLOOKUP($G94,Sheet3!$A$1:'Sheet3'!$K$222,MATCH("Green",Sheet3!$A$1:$K$1,0),FALSE)&gt;0,VLOOKUP($G94,Sheet3!$A$1:'Sheet3'!$K$222,MATCH("Green",Sheet3!$A$1:$K$1,0),FALSE)*2,IF(VLOOKUP($G94,Sheet3!$A$1:'Sheet3'!$K$222,MATCH("White",Sheet3!$A$1:$K$1,0),FALSE)&gt;0,VLOOKUP($G94,Sheet3!$A$1:'Sheet3'!$K$222,MATCH("White",Sheet3!$A$1:$K$1,0),FALSE),IF(VLOOKUP($G94,Sheet3!$A$1:'Sheet3'!$K$222,MATCH("Yellow",Sheet3!$A$1:$K$1,0),FALSE)&gt;0,VLOOKUP($G94,Sheet3!$A$1:'Sheet3'!$K$222,MATCH("Yellow",Sheet3!$A$1:$K$1,0),FALSE)*5,0))))),0)/VLOOKUP($G94,Sheet3!$A$1:'Sheet3'!$K$222,MATCH("Challenge",Sheet3!$A$1:'Sheet3'!$K$1,0),FALSE),IFERROR(IF(VLOOKUP($G94,Sheet3!$A$1:'Sheet3'!$K$222,MATCH("Blue",Sheet3!$A$1:$K$1,0),FALSE)&gt;0,VLOOKUP($G94,Sheet3!$A$1:'Sheet3'!$K$222,MATCH("Blue",Sheet3!$A$1:$K$1,0),FALSE)*3,IF(VLOOKUP($G94,Sheet3!$A$1:'Sheet3'!$K$222,MATCH("Purple",Sheet3!$A$1:$K$1,0),FALSE)&gt;0,VLOOKUP($G94,Sheet3!$A$1:'Sheet3'!$K$222,MATCH("Purple",Sheet3!$A$1:$K$1,0),FALSE)*4,IF(VLOOKUP($G94,Sheet3!$A$1:'Sheet3'!$K$222,MATCH("Green",Sheet3!$A$1:$K$1,0),FALSE)&gt;0,VLOOKUP($G94,Sheet3!$A$1:'Sheet3'!$K$222,MATCH("Green",Sheet3!$A$1:$K$1,0),FALSE)*2,IF(VLOOKUP($G94,Sheet3!$A$1:'Sheet3'!$K$222,MATCH("White",Sheet3!$A$1:$K$1,0),FALSE)&gt;0,VLOOKUP($G94,Sheet3!$A$1:'Sheet3'!$K$222,MATCH("White",Sheet3!$A$1:$K$1,0),FALSE),IF(VLOOKUP($G94,Sheet3!$A$1:'Sheet3'!$K$222,MATCH("Yellow",Sheet3!$A$1:$K$1,0),FALSE)&gt;0,VLOOKUP($G94,Sheet3!$A$1:'Sheet3'!$K$222,MATCH("Yellow",Sheet3!$A$1:$K$1,0),FALSE)*5,0))))),0)),0)</f>
        <v>0</v>
      </c>
      <c r="AD94">
        <f>IFERROR(IF(VLOOKUP($H94,Sheet3!$A$1:'Sheet3'!$K$222,MATCH("Challenge",Sheet3!$A$1:'Sheet3'!$K$1,0),FALSE)&gt;=1,IFERROR(IF(VLOOKUP($H94,Sheet3!$A$1:'Sheet3'!$K$222,MATCH("Blue",Sheet3!$A$1:$K$1,0),FALSE)&gt;0,VLOOKUP($H94,Sheet3!$A$1:'Sheet3'!$K$222,MATCH("Blue",Sheet3!$A$1:$K$1,0),FALSE)*3,IF(VLOOKUP($H94,Sheet3!$A$1:'Sheet3'!$K$222,MATCH("Purple",Sheet3!$A$1:$K$1,0),FALSE)&gt;0,VLOOKUP($H94,Sheet3!$A$1:'Sheet3'!$K$222,MATCH("Purple",Sheet3!$A$1:$K$1,0),FALSE)*4,IF(VLOOKUP($H94,Sheet3!$A$1:'Sheet3'!$K$222,MATCH("Green",Sheet3!$A$1:$K$1,0),FALSE)&gt;0,VLOOKUP($H94,Sheet3!$A$1:'Sheet3'!$K$222,MATCH("Green",Sheet3!$A$1:$K$1,0),FALSE)*2,IF(VLOOKUP($H94,Sheet3!$A$1:'Sheet3'!$K$222,MATCH("White",Sheet3!$A$1:$K$1,0),FALSE)&gt;0,VLOOKUP($H94,Sheet3!$A$1:'Sheet3'!$K$222,MATCH("White",Sheet3!$A$1:$K$1,0),FALSE),IF(VLOOKUP($H94,Sheet3!$A$1:'Sheet3'!$K$222,MATCH("Yellow",Sheet3!$A$1:$K$1,0),FALSE)&gt;0,VLOOKUP($H94,Sheet3!$A$1:'Sheet3'!$K$222,MATCH("Yellow",Sheet3!$A$1:$K$1,0),FALSE)*5,0))))),0)/VLOOKUP($H94,Sheet3!$A$1:'Sheet3'!$K$222,MATCH("Challenge",Sheet3!$A$1:'Sheet3'!$K$1,0),FALSE),IFERROR(IF(VLOOKUP($H94,Sheet3!$A$1:'Sheet3'!$K$222,MATCH("Blue",Sheet3!$A$1:$K$1,0),FALSE)&gt;0,VLOOKUP($H94,Sheet3!$A$1:'Sheet3'!$K$222,MATCH("Blue",Sheet3!$A$1:$K$1,0),FALSE)*3,IF(VLOOKUP($H94,Sheet3!$A$1:'Sheet3'!$K$222,MATCH("Purple",Sheet3!$A$1:$K$1,0),FALSE)&gt;0,VLOOKUP($H94,Sheet3!$A$1:'Sheet3'!$K$222,MATCH("Purple",Sheet3!$A$1:$K$1,0),FALSE)*4,IF(VLOOKUP($H94,Sheet3!$A$1:'Sheet3'!$K$222,MATCH("Green",Sheet3!$A$1:$K$1,0),FALSE)&gt;0,VLOOKUP($H94,Sheet3!$A$1:'Sheet3'!$K$222,MATCH("Green",Sheet3!$A$1:$K$1,0),FALSE)*2,IF(VLOOKUP($H94,Sheet3!$A$1:'Sheet3'!$K$222,MATCH("White",Sheet3!$A$1:$K$1,0),FALSE)&gt;0,VLOOKUP($H94,Sheet3!$A$1:'Sheet3'!$K$222,MATCH("White",Sheet3!$A$1:$K$1,0),FALSE),IF(VLOOKUP($H94,Sheet3!$A$1:'Sheet3'!$K$222,MATCH("Yellow",Sheet3!$A$1:$K$1,0),FALSE)&gt;0,VLOOKUP($H94,Sheet3!$A$1:'Sheet3'!$K$222,MATCH("Yellow",Sheet3!$A$1:$K$1,0),FALSE)*5,0))))),0)),0)+IFERROR(IF(VLOOKUP($I94,Sheet3!$A$1:'Sheet3'!$K$222,MATCH("Challenge",Sheet3!$A$1:'Sheet3'!$K$1,0),FALSE)&gt;=1,IFERROR(IF(VLOOKUP($I94,Sheet3!$A$1:'Sheet3'!$K$222,MATCH("Blue",Sheet3!$A$1:$K$1,0),FALSE)&gt;0,VLOOKUP($I94,Sheet3!$A$1:'Sheet3'!$K$222,MATCH("Blue",Sheet3!$A$1:$K$1,0),FALSE)*3,IF(VLOOKUP($I94,Sheet3!$A$1:'Sheet3'!$K$222,MATCH("Purple",Sheet3!$A$1:$K$1,0),FALSE)&gt;0,VLOOKUP($I94,Sheet3!$A$1:'Sheet3'!$K$222,MATCH("Purple",Sheet3!$A$1:$K$1,0),FALSE)*4,IF(VLOOKUP($I94,Sheet3!$A$1:'Sheet3'!$K$222,MATCH("Green",Sheet3!$A$1:$K$1,0),FALSE)&gt;0,VLOOKUP($I94,Sheet3!$A$1:'Sheet3'!$K$222,MATCH("Green",Sheet3!$A$1:$K$1,0),FALSE)*2,IF(VLOOKUP($I94,Sheet3!$A$1:'Sheet3'!$K$222,MATCH("White",Sheet3!$A$1:$K$1,0),FALSE)&gt;0,VLOOKUP($I94,Sheet3!$A$1:'Sheet3'!$K$222,MATCH("White",Sheet3!$A$1:$K$1,0),FALSE),IF(VLOOKUP($I94,Sheet3!$A$1:'Sheet3'!$K$222,MATCH("Yellow",Sheet3!$A$1:$K$1,0),FALSE)&gt;0,VLOOKUP($I94,Sheet3!$A$1:'Sheet3'!$K$222,MATCH("Yellow",Sheet3!$A$1:$K$1,0),FALSE)*5,0))))),0)/VLOOKUP($I94,Sheet3!$A$1:'Sheet3'!$K$222,MATCH("Challenge",Sheet3!$A$1:'Sheet3'!$K$1,0),FALSE),IFERROR(IF(VLOOKUP($I94,Sheet3!$A$1:'Sheet3'!$K$222,MATCH("Blue",Sheet3!$A$1:$K$1,0),FALSE)&gt;0,VLOOKUP($I94,Sheet3!$A$1:'Sheet3'!$K$222,MATCH("Blue",Sheet3!$A$1:$K$1,0),FALSE)*3,IF(VLOOKUP($I94,Sheet3!$A$1:'Sheet3'!$K$222,MATCH("Purple",Sheet3!$A$1:$K$1,0),FALSE)&gt;0,VLOOKUP($I94,Sheet3!$A$1:'Sheet3'!$K$222,MATCH("Purple",Sheet3!$A$1:$K$1,0),FALSE)*4,IF(VLOOKUP($I94,Sheet3!$A$1:'Sheet3'!$K$222,MATCH("Green",Sheet3!$A$1:$K$1,0),FALSE)&gt;0,VLOOKUP($I94,Sheet3!$A$1:'Sheet3'!$K$222,MATCH("Green",Sheet3!$A$1:$K$1,0),FALSE)*2,IF(VLOOKUP($I94,Sheet3!$A$1:'Sheet3'!$K$222,MATCH("White",Sheet3!$A$1:$K$1,0),FALSE)&gt;0,VLOOKUP($I94,Sheet3!$A$1:'Sheet3'!$K$222,MATCH("White",Sheet3!$A$1:$K$1,0),FALSE),IF(VLOOKUP($I94,Sheet3!$A$1:'Sheet3'!$K$222,MATCH("Yellow",Sheet3!$A$1:$K$1,0),FALSE)&gt;0,VLOOKUP($I94,Sheet3!$A$1:'Sheet3'!$K$222,MATCH("Yellow",Sheet3!$A$1:$K$1,0),FALSE)*5,0))))),0)),0)</f>
        <v>0</v>
      </c>
      <c r="AE94">
        <f>IFERROR(IF(VLOOKUP($J94,Sheet3!$A$1:'Sheet3'!$K$222,MATCH("Challenge",Sheet3!$A$1:'Sheet3'!$K$1,0),FALSE)&gt;=1,IFERROR(IF(VLOOKUP($J94,Sheet3!$A$1:'Sheet3'!$K$222,MATCH("Blue",Sheet3!$A$1:$K$1,0),FALSE)&gt;0,VLOOKUP($J94,Sheet3!$A$1:'Sheet3'!$K$222,MATCH("Blue",Sheet3!$A$1:$K$1,0),FALSE)*3,IF(VLOOKUP($J94,Sheet3!$A$1:'Sheet3'!$K$222,MATCH("Purple",Sheet3!$A$1:$K$1,0),FALSE)&gt;0,VLOOKUP($J94,Sheet3!$A$1:'Sheet3'!$K$222,MATCH("Purple",Sheet3!$A$1:$K$1,0),FALSE)*4,IF(VLOOKUP($J94,Sheet3!$A$1:'Sheet3'!$K$222,MATCH("Green",Sheet3!$A$1:$K$1,0),FALSE)&gt;0,VLOOKUP($J94,Sheet3!$A$1:'Sheet3'!$K$222,MATCH("Green",Sheet3!$A$1:$K$1,0),FALSE)*2,IF(VLOOKUP($J94,Sheet3!$A$1:'Sheet3'!$K$222,MATCH("White",Sheet3!$A$1:$K$1,0),FALSE)&gt;0,VLOOKUP($J94,Sheet3!$A$1:'Sheet3'!$K$222,MATCH("White",Sheet3!$A$1:$K$1,0),FALSE),IF(VLOOKUP($J94,Sheet3!$A$1:'Sheet3'!$K$222,MATCH("Yellow",Sheet3!$A$1:$K$1,0),FALSE)&gt;0,VLOOKUP($J94,Sheet3!$A$1:'Sheet3'!$K$222,MATCH("Yellow",Sheet3!$A$1:$K$1,0),FALSE)*5,0))))),0)/VLOOKUP($J94,Sheet3!$A$1:'Sheet3'!$K$222,MATCH("Challenge",Sheet3!$A$1:'Sheet3'!$K$1,0),FALSE),IFERROR(IF(VLOOKUP($J94,Sheet3!$A$1:'Sheet3'!$K$222,MATCH("Blue",Sheet3!$A$1:$K$1,0),FALSE)&gt;0,VLOOKUP($J94,Sheet3!$A$1:'Sheet3'!$K$222,MATCH("Blue",Sheet3!$A$1:$K$1,0),FALSE)*3,IF(VLOOKUP($J94,Sheet3!$A$1:'Sheet3'!$K$222,MATCH("Purple",Sheet3!$A$1:$K$1,0),FALSE)&gt;0,VLOOKUP($J94,Sheet3!$A$1:'Sheet3'!$K$222,MATCH("Purple",Sheet3!$A$1:$K$1,0),FALSE)*4,IF(VLOOKUP($J94,Sheet3!$A$1:'Sheet3'!$K$222,MATCH("Green",Sheet3!$A$1:$K$1,0),FALSE)&gt;0,VLOOKUP($J94,Sheet3!$A$1:'Sheet3'!$K$222,MATCH("Green",Sheet3!$A$1:$K$1,0),FALSE)*2,IF(VLOOKUP($J94,Sheet3!$A$1:'Sheet3'!$K$222,MATCH("White",Sheet3!$A$1:$K$1,0),FALSE)&gt;0,VLOOKUP($J94,Sheet3!$A$1:'Sheet3'!$K$222,MATCH("White",Sheet3!$A$1:$K$1,0),FALSE),IF(VLOOKUP($J94,Sheet3!$A$1:'Sheet3'!$K$222,MATCH("Yellow",Sheet3!$A$1:$K$1,0),FALSE)&gt;0,VLOOKUP($J94,Sheet3!$A$1:'Sheet3'!$K$222,MATCH("Yellow",Sheet3!$A$1:$K$1,0),FALSE)*5,0))))),0)),0)+IFERROR(IF(VLOOKUP($K94,Sheet3!$A$1:'Sheet3'!$K$222,MATCH("Challenge",Sheet3!$A$1:'Sheet3'!$K$1,0),FALSE)&gt;=1,IFERROR(IF(VLOOKUP($K94,Sheet3!$A$1:'Sheet3'!$K$222,MATCH("Blue",Sheet3!$A$1:$K$1,0),FALSE)&gt;0,VLOOKUP($K94,Sheet3!$A$1:'Sheet3'!$K$222,MATCH("Blue",Sheet3!$A$1:$K$1,0),FALSE)*3,IF(VLOOKUP($K94,Sheet3!$A$1:'Sheet3'!$K$222,MATCH("Purple",Sheet3!$A$1:$K$1,0),FALSE)&gt;0,VLOOKUP($K94,Sheet3!$A$1:'Sheet3'!$K$222,MATCH("Purple",Sheet3!$A$1:$K$1,0),FALSE)*4,IF(VLOOKUP($K94,Sheet3!$A$1:'Sheet3'!$K$222,MATCH("Green",Sheet3!$A$1:$K$1,0),FALSE)&gt;0,VLOOKUP($K94,Sheet3!$A$1:'Sheet3'!$K$222,MATCH("Green",Sheet3!$A$1:$K$1,0),FALSE)*2,IF(VLOOKUP($K94,Sheet3!$A$1:'Sheet3'!$K$222,MATCH("White",Sheet3!$A$1:$K$1,0),FALSE)&gt;0,VLOOKUP($K94,Sheet3!$A$1:'Sheet3'!$K$222,MATCH("White",Sheet3!$A$1:$K$1,0),FALSE),IF(VLOOKUP($K94,Sheet3!$A$1:'Sheet3'!$K$222,MATCH("Yellow",Sheet3!$A$1:$K$1,0),FALSE)&gt;0,VLOOKUP($K94,Sheet3!$A$1:'Sheet3'!$K$222,MATCH("Yellow",Sheet3!$A$1:$K$1,0),FALSE)*5,0))))),0)/VLOOKUP($K94,Sheet3!$A$1:'Sheet3'!$K$222,MATCH("Challenge",Sheet3!$A$1:'Sheet3'!$K$1,0),FALSE),IFERROR(IF(VLOOKUP($K94,Sheet3!$A$1:'Sheet3'!$K$222,MATCH("Blue",Sheet3!$A$1:$K$1,0),FALSE)&gt;0,VLOOKUP($K94,Sheet3!$A$1:'Sheet3'!$K$222,MATCH("Blue",Sheet3!$A$1:$K$1,0),FALSE)*3,IF(VLOOKUP($K94,Sheet3!$A$1:'Sheet3'!$K$222,MATCH("Purple",Sheet3!$A$1:$K$1,0),FALSE)&gt;0,VLOOKUP($K94,Sheet3!$A$1:'Sheet3'!$K$222,MATCH("Purple",Sheet3!$A$1:$K$1,0),FALSE)*4,IF(VLOOKUP($K94,Sheet3!$A$1:'Sheet3'!$K$222,MATCH("Green",Sheet3!$A$1:$K$1,0),FALSE)&gt;0,VLOOKUP($K94,Sheet3!$A$1:'Sheet3'!$K$222,MATCH("Green",Sheet3!$A$1:$K$1,0),FALSE)*2,IF(VLOOKUP($K94,Sheet3!$A$1:'Sheet3'!$K$222,MATCH("White",Sheet3!$A$1:$K$1,0),FALSE)&gt;0,VLOOKUP($K94,Sheet3!$A$1:'Sheet3'!$K$222,MATCH("White",Sheet3!$A$1:$K$1,0),FALSE),IF(VLOOKUP($K94,Sheet3!$A$1:'Sheet3'!$K$222,MATCH("Yellow",Sheet3!$A$1:$K$1,0),FALSE)&gt;0,VLOOKUP($K94,Sheet3!$A$1:'Sheet3'!$K$222,MATCH("Yellow",Sheet3!$A$1:$K$1,0),FALSE)*5,0))))),0)),0)</f>
        <v>0</v>
      </c>
      <c r="AF94">
        <f>IFERROR(IF(VLOOKUP($L94,Sheet3!$A$1:'Sheet3'!$K$222,MATCH("Challenge",Sheet3!$A$1:'Sheet3'!$K$1,0),FALSE)&gt;=1,IFERROR(IF(VLOOKUP($L94,Sheet3!$A$1:'Sheet3'!$K$222,MATCH("Blue",Sheet3!$A$1:$K$1,0),FALSE)&gt;0,VLOOKUP($L94,Sheet3!$A$1:'Sheet3'!$K$222,MATCH("Blue",Sheet3!$A$1:$K$1,0),FALSE)*3,IF(VLOOKUP($L94,Sheet3!$A$1:'Sheet3'!$K$222,MATCH("Purple",Sheet3!$A$1:$K$1,0),FALSE)&gt;0,VLOOKUP($L94,Sheet3!$A$1:'Sheet3'!$K$222,MATCH("Purple",Sheet3!$A$1:$K$1,0),FALSE)*4,IF(VLOOKUP($L94,Sheet3!$A$1:'Sheet3'!$K$222,MATCH("Green",Sheet3!$A$1:$K$1,0),FALSE)&gt;0,VLOOKUP($L94,Sheet3!$A$1:'Sheet3'!$K$222,MATCH("Green",Sheet3!$A$1:$K$1,0),FALSE)*2,IF(VLOOKUP($L94,Sheet3!$A$1:'Sheet3'!$K$222,MATCH("White",Sheet3!$A$1:$K$1,0),FALSE)&gt;0,VLOOKUP($L94,Sheet3!$A$1:'Sheet3'!$K$222,MATCH("White",Sheet3!$A$1:$K$1,0),FALSE),IF(VLOOKUP($L94,Sheet3!$A$1:'Sheet3'!$K$222,MATCH("Yellow",Sheet3!$A$1:$K$1,0),FALSE)&gt;0,VLOOKUP($L94,Sheet3!$A$1:'Sheet3'!$K$222,MATCH("Yellow",Sheet3!$A$1:$K$1,0),FALSE)*5,0))))),0)/VLOOKUP($L94,Sheet3!$A$1:'Sheet3'!$K$222,MATCH("Challenge",Sheet3!$A$1:'Sheet3'!$K$1,0),FALSE),IFERROR(IF(VLOOKUP($L94,Sheet3!$A$1:'Sheet3'!$K$222,MATCH("Blue",Sheet3!$A$1:$K$1,0),FALSE)&gt;0,VLOOKUP($L94,Sheet3!$A$1:'Sheet3'!$K$222,MATCH("Blue",Sheet3!$A$1:$K$1,0),FALSE)*3,IF(VLOOKUP($L94,Sheet3!$A$1:'Sheet3'!$K$222,MATCH("Purple",Sheet3!$A$1:$K$1,0),FALSE)&gt;0,VLOOKUP($L94,Sheet3!$A$1:'Sheet3'!$K$222,MATCH("Purple",Sheet3!$A$1:$K$1,0),FALSE)*4,IF(VLOOKUP($L94,Sheet3!$A$1:'Sheet3'!$K$222,MATCH("Green",Sheet3!$A$1:$K$1,0),FALSE)&gt;0,VLOOKUP($L94,Sheet3!$A$1:'Sheet3'!$K$222,MATCH("Green",Sheet3!$A$1:$K$1,0),FALSE)*2,IF(VLOOKUP($L94,Sheet3!$A$1:'Sheet3'!$K$222,MATCH("White",Sheet3!$A$1:$K$1,0),FALSE)&gt;0,VLOOKUP($L94,Sheet3!$A$1:'Sheet3'!$K$222,MATCH("White",Sheet3!$A$1:$K$1,0),FALSE),IF(VLOOKUP($L94,Sheet3!$A$1:'Sheet3'!$K$222,MATCH("Yellow",Sheet3!$A$1:$K$1,0),FALSE)&gt;0,VLOOKUP($L94,Sheet3!$A$1:'Sheet3'!$K$222,MATCH("Yellow",Sheet3!$A$1:$K$1,0),FALSE)*5,0))))),0)),0)+IFERROR(IF(VLOOKUP($M94,Sheet3!$A$1:'Sheet3'!$K$222,MATCH("Challenge",Sheet3!$A$1:'Sheet3'!$K$1,0),FALSE)&gt;=1,IFERROR(IF(VLOOKUP($M94,Sheet3!$A$1:'Sheet3'!$K$222,MATCH("Blue",Sheet3!$A$1:$K$1,0),FALSE)&gt;0,VLOOKUP($M94,Sheet3!$A$1:'Sheet3'!$K$222,MATCH("Blue",Sheet3!$A$1:$K$1,0),FALSE)*3,IF(VLOOKUP($M94,Sheet3!$A$1:'Sheet3'!$K$222,MATCH("Purple",Sheet3!$A$1:$K$1,0),FALSE)&gt;0,VLOOKUP($M94,Sheet3!$A$1:'Sheet3'!$K$222,MATCH("Purple",Sheet3!$A$1:$K$1,0),FALSE)*4,IF(VLOOKUP($M94,Sheet3!$A$1:'Sheet3'!$K$222,MATCH("Green",Sheet3!$A$1:$K$1,0),FALSE)&gt;0,VLOOKUP($M94,Sheet3!$A$1:'Sheet3'!$K$222,MATCH("Green",Sheet3!$A$1:$K$1,0),FALSE)*2,IF(VLOOKUP($M94,Sheet3!$A$1:'Sheet3'!$K$222,MATCH("White",Sheet3!$A$1:$K$1,0),FALSE)&gt;0,VLOOKUP($M94,Sheet3!$A$1:'Sheet3'!$K$222,MATCH("White",Sheet3!$A$1:$K$1,0),FALSE),IF(VLOOKUP($M94,Sheet3!$A$1:'Sheet3'!$K$222,MATCH("Yellow",Sheet3!$A$1:$K$1,0),FALSE)&gt;0,VLOOKUP($M94,Sheet3!$A$1:'Sheet3'!$K$222,MATCH("Yellow",Sheet3!$A$1:$K$1,0),FALSE)*5,0))))),0)/VLOOKUP($M94,Sheet3!$A$1:'Sheet3'!$K$222,MATCH("Challenge",Sheet3!$A$1:'Sheet3'!$K$1,0),FALSE),IFERROR(IF(VLOOKUP($M94,Sheet3!$A$1:'Sheet3'!$K$222,MATCH("Blue",Sheet3!$A$1:$K$1,0),FALSE)&gt;0,VLOOKUP($M94,Sheet3!$A$1:'Sheet3'!$K$222,MATCH("Blue",Sheet3!$A$1:$K$1,0),FALSE)*3,IF(VLOOKUP($M94,Sheet3!$A$1:'Sheet3'!$K$222,MATCH("Purple",Sheet3!$A$1:$K$1,0),FALSE)&gt;0,VLOOKUP($M94,Sheet3!$A$1:'Sheet3'!$K$222,MATCH("Purple",Sheet3!$A$1:$K$1,0),FALSE)*4,IF(VLOOKUP($M94,Sheet3!$A$1:'Sheet3'!$K$222,MATCH("Green",Sheet3!$A$1:$K$1,0),FALSE)&gt;0,VLOOKUP($M94,Sheet3!$A$1:'Sheet3'!$K$222,MATCH("Green",Sheet3!$A$1:$K$1,0),FALSE)*2,IF(VLOOKUP($M94,Sheet3!$A$1:'Sheet3'!$K$222,MATCH("White",Sheet3!$A$1:$K$1,0),FALSE)&gt;0,VLOOKUP($M94,Sheet3!$A$1:'Sheet3'!$K$222,MATCH("White",Sheet3!$A$1:$K$1,0),FALSE),IF(VLOOKUP($M94,Sheet3!$A$1:'Sheet3'!$K$222,MATCH("Yellow",Sheet3!$A$1:$K$1,0),FALSE)&gt;0,VLOOKUP($M94,Sheet3!$A$1:'Sheet3'!$K$222,MATCH("Yellow",Sheet3!$A$1:$K$1,0),FALSE)*5,0))))),0)),0)</f>
        <v>0</v>
      </c>
      <c r="AG94">
        <f>IFERROR(IF(VLOOKUP($N94,Sheet3!$A$1:'Sheet3'!$K$222,MATCH("Challenge",Sheet3!$A$1:'Sheet3'!$K$1,0),FALSE)&gt;=1,IFERROR(IF(VLOOKUP($N94,Sheet3!$A$1:'Sheet3'!$K$222,MATCH("Blue",Sheet3!$A$1:$K$1,0),FALSE)&gt;0,VLOOKUP($N94,Sheet3!$A$1:'Sheet3'!$K$222,MATCH("Blue",Sheet3!$A$1:$K$1,0),FALSE)*3,IF(VLOOKUP($N94,Sheet3!$A$1:'Sheet3'!$K$222,MATCH("Purple",Sheet3!$A$1:$K$1,0),FALSE)&gt;0,VLOOKUP($N94,Sheet3!$A$1:'Sheet3'!$K$222,MATCH("Purple",Sheet3!$A$1:$K$1,0),FALSE)*4,IF(VLOOKUP($N94,Sheet3!$A$1:'Sheet3'!$K$222,MATCH("Green",Sheet3!$A$1:$K$1,0),FALSE)&gt;0,VLOOKUP($N94,Sheet3!$A$1:'Sheet3'!$K$222,MATCH("Green",Sheet3!$A$1:$K$1,0),FALSE)*2,IF(VLOOKUP($N94,Sheet3!$A$1:'Sheet3'!$K$222,MATCH("White",Sheet3!$A$1:$K$1,0),FALSE)&gt;0,VLOOKUP($N94,Sheet3!$A$1:'Sheet3'!$K$222,MATCH("White",Sheet3!$A$1:$K$1,0),FALSE),IF(VLOOKUP($N94,Sheet3!$A$1:'Sheet3'!$K$222,MATCH("Yellow",Sheet3!$A$1:$K$1,0),FALSE)&gt;0,VLOOKUP($N94,Sheet3!$A$1:'Sheet3'!$K$222,MATCH("Yellow",Sheet3!$A$1:$K$1,0),FALSE)*5,0))))),0)/VLOOKUP($N94,Sheet3!$A$1:'Sheet3'!$K$222,MATCH("Challenge",Sheet3!$A$1:'Sheet3'!$K$1,0),FALSE),IFERROR(IF(VLOOKUP($N94,Sheet3!$A$1:'Sheet3'!$K$222,MATCH("Blue",Sheet3!$A$1:$K$1,0),FALSE)&gt;0,VLOOKUP($N94,Sheet3!$A$1:'Sheet3'!$K$222,MATCH("Blue",Sheet3!$A$1:$K$1,0),FALSE)*3,IF(VLOOKUP($N94,Sheet3!$A$1:'Sheet3'!$K$222,MATCH("Purple",Sheet3!$A$1:$K$1,0),FALSE)&gt;0,VLOOKUP($N94,Sheet3!$A$1:'Sheet3'!$K$222,MATCH("Purple",Sheet3!$A$1:$K$1,0),FALSE)*4,IF(VLOOKUP($N94,Sheet3!$A$1:'Sheet3'!$K$222,MATCH("Green",Sheet3!$A$1:$K$1,0),FALSE)&gt;0,VLOOKUP($N94,Sheet3!$A$1:'Sheet3'!$K$222,MATCH("Green",Sheet3!$A$1:$K$1,0),FALSE)*2,IF(VLOOKUP($N94,Sheet3!$A$1:'Sheet3'!$K$222,MATCH("White",Sheet3!$A$1:$K$1,0),FALSE)&gt;0,VLOOKUP($N94,Sheet3!$A$1:'Sheet3'!$K$222,MATCH("White",Sheet3!$A$1:$K$1,0),FALSE),IF(VLOOKUP($N94,Sheet3!$A$1:'Sheet3'!$K$222,MATCH("Yellow",Sheet3!$A$1:$K$1,0),FALSE)&gt;0,VLOOKUP($N94,Sheet3!$A$1:'Sheet3'!$K$222,MATCH("Yellow",Sheet3!$A$1:$K$1,0),FALSE)*5,0))))),0)),0)+IFERROR(IF(VLOOKUP($O94,Sheet3!$A$1:'Sheet3'!$K$222,MATCH("Challenge",Sheet3!$A$1:'Sheet3'!$K$1,0),FALSE)&gt;=1,IFERROR(IF(VLOOKUP($O94,Sheet3!$A$1:'Sheet3'!$K$222,MATCH("Blue",Sheet3!$A$1:$K$1,0),FALSE)&gt;0,VLOOKUP($O94,Sheet3!$A$1:'Sheet3'!$K$222,MATCH("Blue",Sheet3!$A$1:$K$1,0),FALSE)*3,IF(VLOOKUP($O94,Sheet3!$A$1:'Sheet3'!$K$222,MATCH("Purple",Sheet3!$A$1:$K$1,0),FALSE)&gt;0,VLOOKUP($O94,Sheet3!$A$1:'Sheet3'!$K$222,MATCH("Purple",Sheet3!$A$1:$K$1,0),FALSE)*4,IF(VLOOKUP($O94,Sheet3!$A$1:'Sheet3'!$K$222,MATCH("Green",Sheet3!$A$1:$K$1,0),FALSE)&gt;0,VLOOKUP($O94,Sheet3!$A$1:'Sheet3'!$K$222,MATCH("Green",Sheet3!$A$1:$K$1,0),FALSE)*2,IF(VLOOKUP($O94,Sheet3!$A$1:'Sheet3'!$K$222,MATCH("White",Sheet3!$A$1:$K$1,0),FALSE)&gt;0,VLOOKUP($O94,Sheet3!$A$1:'Sheet3'!$K$222,MATCH("White",Sheet3!$A$1:$K$1,0),FALSE),IF(VLOOKUP($O94,Sheet3!$A$1:'Sheet3'!$K$222,MATCH("Yellow",Sheet3!$A$1:$K$1,0),FALSE)&gt;0,VLOOKUP($O94,Sheet3!$A$1:'Sheet3'!$K$222,MATCH("Yellow",Sheet3!$A$1:$K$1,0),FALSE)*5,0))))),0)/VLOOKUP($O94,Sheet3!$A$1:'Sheet3'!$K$222,MATCH("Challenge",Sheet3!$A$1:'Sheet3'!$K$1,0),FALSE),IFERROR(IF(VLOOKUP($O94,Sheet3!$A$1:'Sheet3'!$K$222,MATCH("Blue",Sheet3!$A$1:$K$1,0),FALSE)&gt;0,VLOOKUP($O94,Sheet3!$A$1:'Sheet3'!$K$222,MATCH("Blue",Sheet3!$A$1:$K$1,0),FALSE)*3,IF(VLOOKUP($O94,Sheet3!$A$1:'Sheet3'!$K$222,MATCH("Purple",Sheet3!$A$1:$K$1,0),FALSE)&gt;0,VLOOKUP($O94,Sheet3!$A$1:'Sheet3'!$K$222,MATCH("Purple",Sheet3!$A$1:$K$1,0),FALSE)*4,IF(VLOOKUP($O94,Sheet3!$A$1:'Sheet3'!$K$222,MATCH("Green",Sheet3!$A$1:$K$1,0),FALSE)&gt;0,VLOOKUP($O94,Sheet3!$A$1:'Sheet3'!$K$222,MATCH("Green",Sheet3!$A$1:$K$1,0),FALSE)*2,IF(VLOOKUP($O94,Sheet3!$A$1:'Sheet3'!$K$222,MATCH("White",Sheet3!$A$1:$K$1,0),FALSE)&gt;0,VLOOKUP($O94,Sheet3!$A$1:'Sheet3'!$K$222,MATCH("White",Sheet3!$A$1:$K$1,0),FALSE),IF(VLOOKUP($O94,Sheet3!$A$1:'Sheet3'!$K$222,MATCH("Yellow",Sheet3!$A$1:$K$1,0),FALSE)&gt;0,VLOOKUP($O94,Sheet3!$A$1:'Sheet3'!$K$222,MATCH("Yellow",Sheet3!$A$1:$K$1,0),FALSE)*5,0))))),0)),0)</f>
        <v>0</v>
      </c>
      <c r="AH94">
        <f>VLOOKUP($D94,Sheet3!$A$1:'Sheet3'!$K$222,4,FALSE)</f>
        <v>0</v>
      </c>
      <c r="AI94">
        <f>VLOOKUP($D94,Sheet3!$A$1:'Sheet3'!$K$222,5,FALSE)</f>
        <v>0</v>
      </c>
    </row>
    <row r="95" spans="1:35" x14ac:dyDescent="0.25">
      <c r="A95" t="s">
        <v>89</v>
      </c>
      <c r="B95">
        <f>INDEX('Ingredients(Full)'!$A$1:$AA$180,MATCH(Score!$A95,'Ingredients(Full)'!$A$1:$A$180,0),MATCH(Score!B$1,'Ingredients(Full)'!$A$1:$AA$1,0))</f>
        <v>1</v>
      </c>
      <c r="C95">
        <f t="shared" si="2"/>
        <v>15</v>
      </c>
      <c r="D95" t="str">
        <f>IF(D$1&lt;=$B95,INDEX('Ingredients(Full)'!$A$1:$AA$180,MATCH(Score!$A95,'Ingredients(Full)'!$A$1:$A$180,0),MATCH(Score!D$1,'Ingredients(Full)'!$A$1:$AA$1,0)),"")</f>
        <v>Mk 5 BAW Armor Mod Salvage</v>
      </c>
      <c r="E95" t="str">
        <f>IF(E$1&lt;=$B95,INDEX('Ingredients(Full)'!$A$1:$AA$140,MATCH(Score!$A95,'Ingredients(Full)'!$A$1:$A$140,0),MATCH(Score!E$1,'Ingredients(Full)'!$A$1:$AA$1,0)),"")</f>
        <v/>
      </c>
      <c r="F95" t="str">
        <f>IF(F$1&lt;=$B95,INDEX('Ingredients(Full)'!$A$1:$AA$140,MATCH(Score!$A95,'Ingredients(Full)'!$A$1:$A$140,0),MATCH(Score!F$1,'Ingredients(Full)'!$A$1:$AA$1,0)),"")</f>
        <v/>
      </c>
      <c r="G95" t="str">
        <f>IF(G$1&lt;=$B95,INDEX('Ingredients(Full)'!$A$1:$AA$140,MATCH(Score!$A95,'Ingredients(Full)'!$A$1:$A$140,0),MATCH(Score!G$1,'Ingredients(Full)'!$A$1:$AA$1,0)),"")</f>
        <v/>
      </c>
      <c r="H95" t="str">
        <f>IF(H$1&lt;=$B95,INDEX('Ingredients(Full)'!$A$1:$AA$140,MATCH(Score!$A95,'Ingredients(Full)'!$A$1:$A$140,0),MATCH(Score!H$1,'Ingredients(Full)'!$A$1:$AA$1,0)),"")</f>
        <v/>
      </c>
      <c r="I95" t="str">
        <f>IF(I$1&lt;=$B95,INDEX('Ingredients(Full)'!$A$1:$AA$140,MATCH(Score!$A95,'Ingredients(Full)'!$A$1:$A$140,0),MATCH(Score!I$1,'Ingredients(Full)'!$A$1:$AA$1,0)),"")</f>
        <v/>
      </c>
      <c r="J95" t="str">
        <f>IF(J$1&lt;=$B95,INDEX('Ingredients(Full)'!$A$1:$AA$140,MATCH(Score!$A95,'Ingredients(Full)'!$A$1:$A$140,0),MATCH(Score!J$1,'Ingredients(Full)'!$A$1:$AA$1,0)),"")</f>
        <v/>
      </c>
      <c r="K95" t="str">
        <f>IF(K$1&lt;=$B95,INDEX('Ingredients(Full)'!$A$1:$AA$140,MATCH(Score!$A95,'Ingredients(Full)'!$A$1:$A$140,0),MATCH(Score!K$1,'Ingredients(Full)'!$A$1:$AA$1,0)),"")</f>
        <v/>
      </c>
      <c r="L95" t="str">
        <f>IF(L$1&lt;=$B95,INDEX('Ingredients(Full)'!$A$1:$AA$140,MATCH(Score!$A95,'Ingredients(Full)'!$A$1:$A$140,0),MATCH(Score!L$1,'Ingredients(Full)'!$A$1:$AA$1,0)),"")</f>
        <v/>
      </c>
      <c r="M95" t="str">
        <f>IF(M$1&lt;=$B95,INDEX('Ingredients(Full)'!$A$1:$AA$140,MATCH(Score!$A95,'Ingredients(Full)'!$A$1:$A$140,0),MATCH(Score!M$1,'Ingredients(Full)'!$A$1:$AA$1,0)),"")</f>
        <v/>
      </c>
      <c r="N95" t="str">
        <f>IF(N$1&lt;=$B95,INDEX('Ingredients(Full)'!$A$1:$AA$140,MATCH(Score!$A95,'Ingredients(Full)'!$A$1:$A$140,0),MATCH(Score!N$1,'Ingredients(Full)'!$A$1:$AA$1,0)),"")</f>
        <v/>
      </c>
      <c r="O95" t="str">
        <f>IF(O$1&lt;=$B95,INDEX('Ingredients(Full)'!$A$1:$AA$140,MATCH(Score!$A95,'Ingredients(Full)'!$A$1:$A$140,0),MATCH(Score!O$1,'Ingredients(Full)'!$A$1:$AA$1,0)),"")</f>
        <v/>
      </c>
      <c r="P95">
        <f>IF(VALUE(RIGHT(P$1,LEN(P$1)-1))&lt;=$B95,INDEX('Ingredients(Full)'!$A$1:$AA$140,MATCH(Score!$A95,'Ingredients(Full)'!$A$1:$A$140,0),MATCH(Score!P$1,'Ingredients(Full)'!$A$1:$AA$1,0)),"")</f>
        <v>5</v>
      </c>
      <c r="Q95" t="str">
        <f>IF(VALUE(RIGHT(Q$1,LEN(Q$1)-1))&lt;=$B95,INDEX('Ingredients(Full)'!$A$1:$AA$140,MATCH(Score!$A95,'Ingredients(Full)'!$A$1:$A$140,0),MATCH(Score!Q$1,'Ingredients(Full)'!$A$1:$AA$1,0)),"")</f>
        <v/>
      </c>
      <c r="R95" t="str">
        <f>IF(VALUE(RIGHT(R$1,LEN(R$1)-1))&lt;=$B95,INDEX('Ingredients(Full)'!$A$1:$AA$140,MATCH(Score!$A95,'Ingredients(Full)'!$A$1:$A$140,0),MATCH(Score!R$1,'Ingredients(Full)'!$A$1:$AA$1,0)),"")</f>
        <v/>
      </c>
      <c r="S95" t="str">
        <f>IF(VALUE(RIGHT(S$1,LEN(S$1)-1))&lt;=$B95,INDEX('Ingredients(Full)'!$A$1:$AA$140,MATCH(Score!$A95,'Ingredients(Full)'!$A$1:$A$140,0),MATCH(Score!S$1,'Ingredients(Full)'!$A$1:$AA$1,0)),"")</f>
        <v/>
      </c>
      <c r="T95" t="str">
        <f>IF(VALUE(RIGHT(T$1,LEN(T$1)-1))&lt;=$B95,INDEX('Ingredients(Full)'!$A$1:$AA$140,MATCH(Score!$A95,'Ingredients(Full)'!$A$1:$A$140,0),MATCH(Score!T$1,'Ingredients(Full)'!$A$1:$AA$1,0)),"")</f>
        <v/>
      </c>
      <c r="U95" t="str">
        <f>IF(VALUE(RIGHT(U$1,LEN(U$1)-1))&lt;=$B95,INDEX('Ingredients(Full)'!$A$1:$AA$140,MATCH(Score!$A95,'Ingredients(Full)'!$A$1:$A$140,0),MATCH(Score!U$1,'Ingredients(Full)'!$A$1:$AA$1,0)),"")</f>
        <v/>
      </c>
      <c r="V95" t="str">
        <f>IF(VALUE(RIGHT(V$1,LEN(V$1)-1))&lt;=$B95,INDEX('Ingredients(Full)'!$A$1:$AA$140,MATCH(Score!$A95,'Ingredients(Full)'!$A$1:$A$140,0),MATCH(Score!V$1,'Ingredients(Full)'!$A$1:$AA$1,0)),"")</f>
        <v/>
      </c>
      <c r="W95" t="str">
        <f>IF(VALUE(RIGHT(W$1,LEN(W$1)-1))&lt;=$B95,INDEX('Ingredients(Full)'!$A$1:$AA$140,MATCH(Score!$A95,'Ingredients(Full)'!$A$1:$A$140,0),MATCH(Score!W$1,'Ingredients(Full)'!$A$1:$AA$1,0)),"")</f>
        <v/>
      </c>
      <c r="X95" t="str">
        <f>IF(VALUE(RIGHT(X$1,LEN(X$1)-1))&lt;=$B95,INDEX('Ingredients(Full)'!$A$1:$AA$140,MATCH(Score!$A95,'Ingredients(Full)'!$A$1:$A$140,0),MATCH(Score!X$1,'Ingredients(Full)'!$A$1:$AA$1,0)),"")</f>
        <v/>
      </c>
      <c r="Y95" t="str">
        <f>IF(VALUE(RIGHT(Y$1,LEN(Y$1)-1))&lt;=$B95,INDEX('Ingredients(Full)'!$A$1:$AA$140,MATCH(Score!$A95,'Ingredients(Full)'!$A$1:$A$140,0),MATCH(Score!Y$1,'Ingredients(Full)'!$A$1:$AA$1,0)),"")</f>
        <v/>
      </c>
      <c r="Z95" t="str">
        <f>IF(VALUE(RIGHT(Z$1,LEN(Z$1)-1))&lt;=$B95,INDEX('Ingredients(Full)'!$A$1:$AA$140,MATCH(Score!$A95,'Ingredients(Full)'!$A$1:$A$140,0),MATCH(Score!Z$1,'Ingredients(Full)'!$A$1:$AA$1,0)),"")</f>
        <v/>
      </c>
      <c r="AA95" t="str">
        <f>IF(VALUE(RIGHT(AA$1,LEN(AA$1)-1))&lt;=$B95,INDEX('Ingredients(Full)'!$A$1:$AA$140,MATCH(Score!$A95,'Ingredients(Full)'!$A$1:$A$140,0),MATCH(Score!AA$1,'Ingredients(Full)'!$A$1:$AA$1,0)),"")</f>
        <v/>
      </c>
      <c r="AB95">
        <f>IFERROR(IF(VLOOKUP($D95,Sheet3!$A$1:'Sheet3'!$K$222,MATCH("Challenge",Sheet3!$A$1:'Sheet3'!$K$1,0),FALSE)&gt;=1,IFERROR(IF(VLOOKUP($D95,Sheet3!$A$1:'Sheet3'!$K$222,MATCH("Blue",Sheet3!$A$1:$K$1,0),FALSE)&gt;0,VLOOKUP($D95,Sheet3!$A$1:'Sheet3'!$K$222,MATCH("Blue",Sheet3!$A$1:$K$1,0),FALSE)*3,IF(VLOOKUP($D95,Sheet3!$A$1:'Sheet3'!$K$222,MATCH("Purple",Sheet3!$A$1:$K$1,0),FALSE)&gt;0,VLOOKUP($D95,Sheet3!$A$1:'Sheet3'!$K$222,MATCH("Purple",Sheet3!$A$1:$K$1,0),FALSE)*4,IF(VLOOKUP($D95,Sheet3!$A$1:'Sheet3'!$K$222,MATCH("Green",Sheet3!$A$1:$K$1,0),FALSE)&gt;0,VLOOKUP($D95,Sheet3!$A$1:'Sheet3'!$K$222,MATCH("Green",Sheet3!$A$1:$K$1,0),FALSE)*2,IF(VLOOKUP($D95,Sheet3!$A$1:'Sheet3'!$K$222,MATCH("White",Sheet3!$A$1:$K$1,0),FALSE)&gt;0,VLOOKUP($D95,Sheet3!$A$1:'Sheet3'!$K$222,MATCH("White",Sheet3!$A$1:$K$1,0),FALSE),IF(VLOOKUP($D95,Sheet3!$A$1:'Sheet3'!$K$222,MATCH("Yellow",Sheet3!$A$1:$K$1,0),FALSE)&gt;0,VLOOKUP($D95,Sheet3!$A$1:'Sheet3'!$K$222,MATCH("Yellow",Sheet3!$A$1:$K$1,0),FALSE)*2.5,0))))),0)/VLOOKUP($D95,Sheet3!$A$1:'Sheet3'!$K$222,MATCH("Challenge",Sheet3!$A$1:'Sheet3'!$K$1,0),FALSE),IFERROR(IF(VLOOKUP($D95,Sheet3!$A$1:'Sheet3'!$K$222,MATCH("Blue",Sheet3!$A$1:$K$1,0),FALSE)&gt;0,VLOOKUP($D95,Sheet3!$A$1:'Sheet3'!$K$222,MATCH("Blue",Sheet3!$A$1:$K$1,0),FALSE)*3,IF(VLOOKUP($D95,Sheet3!$A$1:'Sheet3'!$K$222,MATCH("Purple",Sheet3!$A$1:$K$1,0),FALSE)&gt;0,VLOOKUP($D95,Sheet3!$A$1:'Sheet3'!$K$222,MATCH("Purple",Sheet3!$A$1:$K$1,0),FALSE)*4,IF(VLOOKUP($D95,Sheet3!$A$1:'Sheet3'!$K$222,MATCH("Green",Sheet3!$A$1:$K$1,0),FALSE)&gt;0,VLOOKUP($D95,Sheet3!$A$1:'Sheet3'!$K$222,MATCH("Green",Sheet3!$A$1:$K$1,0),FALSE)*2,IF(VLOOKUP($D95,Sheet3!$A$1:'Sheet3'!$K$222,MATCH("White",Sheet3!$A$1:$K$1,0),FALSE)&gt;0,VLOOKUP($D95,Sheet3!$A$1:'Sheet3'!$K$222,MATCH("White",Sheet3!$A$1:$K$1,0),FALSE),IF(VLOOKUP($D95,Sheet3!$A$1:'Sheet3'!$K$222,MATCH("Yellow",Sheet3!$A$1:$K$1,0),FALSE)&gt;0,VLOOKUP($D95,Sheet3!$A$1:'Sheet3'!$K$222,MATCH("Yellow",Sheet3!$A$1:$K$1,0),FALSE)*2.5,0))))),0)),0)+IFERROR(IF(VLOOKUP($E95,Sheet3!$A$1:'Sheet3'!$K$222,MATCH("Challenge",Sheet3!$A$1:'Sheet3'!$K$1,0),FALSE)&gt;=1,IFERROR(IF(VLOOKUP($E95,Sheet3!$A$1:'Sheet3'!$K$222,MATCH("Blue",Sheet3!$A$1:$K$1,0),FALSE)&gt;0,VLOOKUP($E95,Sheet3!$A$1:'Sheet3'!$K$222,MATCH("Blue",Sheet3!$A$1:$K$1,0),FALSE)*3,IF(VLOOKUP($E95,Sheet3!$A$1:'Sheet3'!$K$222,MATCH("Purple",Sheet3!$A$1:$K$1,0),FALSE)&gt;0,VLOOKUP($E95,Sheet3!$A$1:'Sheet3'!$K$222,MATCH("Purple",Sheet3!$A$1:$K$1,0),FALSE)*4,IF(VLOOKUP($E95,Sheet3!$A$1:'Sheet3'!$K$222,MATCH("Green",Sheet3!$A$1:$K$1,0),FALSE)&gt;0,VLOOKUP($E95,Sheet3!$A$1:'Sheet3'!$K$222,MATCH("Green",Sheet3!$A$1:$K$1,0),FALSE)*2,IF(VLOOKUP($E95,Sheet3!$A$1:'Sheet3'!$K$222,MATCH("White",Sheet3!$A$1:$K$1,0),FALSE)&gt;0,VLOOKUP($E95,Sheet3!$A$1:'Sheet3'!$K$222,MATCH("White",Sheet3!$A$1:$K$1,0),FALSE),IF(VLOOKUP($E95,Sheet3!$A$1:'Sheet3'!$K$222,MATCH("Yellow",Sheet3!$A$1:$K$1,0),FALSE)&gt;0,VLOOKUP($E95,Sheet3!$A$1:'Sheet3'!$K$222,MATCH("Yellow",Sheet3!$A$1:$K$1,0),FALSE)*2.5,0))))),0)/VLOOKUP($E95,Sheet3!$A$1:'Sheet3'!$K$222,MATCH("Challenge",Sheet3!$A$1:'Sheet3'!$K$1,0),FALSE),IFERROR(IF(VLOOKUP($E95,Sheet3!$A$1:'Sheet3'!$K$222,MATCH("Blue",Sheet3!$A$1:$K$1,0),FALSE)&gt;0,VLOOKUP($E95,Sheet3!$A$1:'Sheet3'!$K$222,MATCH("Blue",Sheet3!$A$1:$K$1,0),FALSE)*3,IF(VLOOKUP($E95,Sheet3!$A$1:'Sheet3'!$K$222,MATCH("Purple",Sheet3!$A$1:$K$1,0),FALSE)&gt;0,VLOOKUP($E95,Sheet3!$A$1:'Sheet3'!$K$222,MATCH("Purple",Sheet3!$A$1:$K$1,0),FALSE)*4,IF(VLOOKUP($E95,Sheet3!$A$1:'Sheet3'!$K$222,MATCH("Green",Sheet3!$A$1:$K$1,0),FALSE)&gt;0,VLOOKUP($E95,Sheet3!$A$1:'Sheet3'!$K$222,MATCH("Green",Sheet3!$A$1:$K$1,0),FALSE)*2,IF(VLOOKUP($E95,Sheet3!$A$1:'Sheet3'!$K$222,MATCH("White",Sheet3!$A$1:$K$1,0),FALSE)&gt;0,VLOOKUP($E95,Sheet3!$A$1:'Sheet3'!$K$222,MATCH("White",Sheet3!$A$1:$K$1,0),FALSE),IF(VLOOKUP($E95,Sheet3!$A$1:'Sheet3'!$K$222,MATCH("Yellow",Sheet3!$A$1:$K$1,0),FALSE)&gt;0,VLOOKUP($E95,Sheet3!$A$1:'Sheet3'!$K$222,MATCH("Yellow",Sheet3!$A$1:$K$1,0),FALSE)*2.5,0))))),0)),0)</f>
        <v>15</v>
      </c>
      <c r="AC95">
        <f>IFERROR(IF(VLOOKUP($F95,Sheet3!$A$1:'Sheet3'!$K$222,MATCH("Challenge",Sheet3!$A$1:'Sheet3'!$K$1,0),FALSE)&gt;=1,IFERROR(IF(VLOOKUP($F95,Sheet3!$A$1:'Sheet3'!$K$222,MATCH("Blue",Sheet3!$A$1:$K$1,0),FALSE)&gt;0,VLOOKUP($F95,Sheet3!$A$1:'Sheet3'!$K$222,MATCH("Blue",Sheet3!$A$1:$K$1,0),FALSE)*3,IF(VLOOKUP($F95,Sheet3!$A$1:'Sheet3'!$K$222,MATCH("Purple",Sheet3!$A$1:$K$1,0),FALSE)&gt;0,VLOOKUP($F95,Sheet3!$A$1:'Sheet3'!$K$222,MATCH("Purple",Sheet3!$A$1:$K$1,0),FALSE)*4,IF(VLOOKUP($F95,Sheet3!$A$1:'Sheet3'!$K$222,MATCH("Green",Sheet3!$A$1:$K$1,0),FALSE)&gt;0,VLOOKUP($F95,Sheet3!$A$1:'Sheet3'!$K$222,MATCH("Green",Sheet3!$A$1:$K$1,0),FALSE)*2,IF(VLOOKUP($F95,Sheet3!$A$1:'Sheet3'!$K$222,MATCH("White",Sheet3!$A$1:$K$1,0),FALSE)&gt;0,VLOOKUP($F95,Sheet3!$A$1:'Sheet3'!$K$222,MATCH("White",Sheet3!$A$1:$K$1,0),FALSE),IF(VLOOKUP($F95,Sheet3!$A$1:'Sheet3'!$K$222,MATCH("Yellow",Sheet3!$A$1:$K$1,0),FALSE)&gt;0,VLOOKUP($F95,Sheet3!$A$1:'Sheet3'!$K$222,MATCH("Yellow",Sheet3!$A$1:$K$1,0),FALSE)*5,0))))),0)/VLOOKUP($F95,Sheet3!$A$1:'Sheet3'!$K$222,MATCH("Challenge",Sheet3!$A$1:'Sheet3'!$K$1,0),FALSE),IFERROR(IF(VLOOKUP($F95,Sheet3!$A$1:'Sheet3'!$K$222,MATCH("Blue",Sheet3!$A$1:$K$1,0),FALSE)&gt;0,VLOOKUP($F95,Sheet3!$A$1:'Sheet3'!$K$222,MATCH("Blue",Sheet3!$A$1:$K$1,0),FALSE)*3,IF(VLOOKUP($F95,Sheet3!$A$1:'Sheet3'!$K$222,MATCH("Purple",Sheet3!$A$1:$K$1,0),FALSE)&gt;0,VLOOKUP($F95,Sheet3!$A$1:'Sheet3'!$K$222,MATCH("Purple",Sheet3!$A$1:$K$1,0),FALSE)*4,IF(VLOOKUP($F95,Sheet3!$A$1:'Sheet3'!$K$222,MATCH("Green",Sheet3!$A$1:$K$1,0),FALSE)&gt;0,VLOOKUP($F95,Sheet3!$A$1:'Sheet3'!$K$222,MATCH("Green",Sheet3!$A$1:$K$1,0),FALSE)*2,IF(VLOOKUP($F95,Sheet3!$A$1:'Sheet3'!$K$222,MATCH("White",Sheet3!$A$1:$K$1,0),FALSE)&gt;0,VLOOKUP($F95,Sheet3!$A$1:'Sheet3'!$K$222,MATCH("White",Sheet3!$A$1:$K$1,0),FALSE),IF(VLOOKUP($F95,Sheet3!$A$1:'Sheet3'!$K$222,MATCH("Yellow",Sheet3!$A$1:$K$1,0),FALSE)&gt;0,VLOOKUP($F95,Sheet3!$A$1:'Sheet3'!$K$222,MATCH("Yellow",Sheet3!$A$1:$K$1,0),FALSE)*5,0))))),0)),0)+IFERROR(IF(VLOOKUP($G95,Sheet3!$A$1:'Sheet3'!$K$222,MATCH("Challenge",Sheet3!$A$1:'Sheet3'!$K$1,0),FALSE)&gt;=1,IFERROR(IF(VLOOKUP($G95,Sheet3!$A$1:'Sheet3'!$K$222,MATCH("Blue",Sheet3!$A$1:$K$1,0),FALSE)&gt;0,VLOOKUP($G95,Sheet3!$A$1:'Sheet3'!$K$222,MATCH("Blue",Sheet3!$A$1:$K$1,0),FALSE)*3,IF(VLOOKUP($G95,Sheet3!$A$1:'Sheet3'!$K$222,MATCH("Purple",Sheet3!$A$1:$K$1,0),FALSE)&gt;0,VLOOKUP($G95,Sheet3!$A$1:'Sheet3'!$K$222,MATCH("Purple",Sheet3!$A$1:$K$1,0),FALSE)*4,IF(VLOOKUP($G95,Sheet3!$A$1:'Sheet3'!$K$222,MATCH("Green",Sheet3!$A$1:$K$1,0),FALSE)&gt;0,VLOOKUP($G95,Sheet3!$A$1:'Sheet3'!$K$222,MATCH("Green",Sheet3!$A$1:$K$1,0),FALSE)*2,IF(VLOOKUP($G95,Sheet3!$A$1:'Sheet3'!$K$222,MATCH("White",Sheet3!$A$1:$K$1,0),FALSE)&gt;0,VLOOKUP($G95,Sheet3!$A$1:'Sheet3'!$K$222,MATCH("White",Sheet3!$A$1:$K$1,0),FALSE),IF(VLOOKUP($G95,Sheet3!$A$1:'Sheet3'!$K$222,MATCH("Yellow",Sheet3!$A$1:$K$1,0),FALSE)&gt;0,VLOOKUP($G95,Sheet3!$A$1:'Sheet3'!$K$222,MATCH("Yellow",Sheet3!$A$1:$K$1,0),FALSE)*5,0))))),0)/VLOOKUP($G95,Sheet3!$A$1:'Sheet3'!$K$222,MATCH("Challenge",Sheet3!$A$1:'Sheet3'!$K$1,0),FALSE),IFERROR(IF(VLOOKUP($G95,Sheet3!$A$1:'Sheet3'!$K$222,MATCH("Blue",Sheet3!$A$1:$K$1,0),FALSE)&gt;0,VLOOKUP($G95,Sheet3!$A$1:'Sheet3'!$K$222,MATCH("Blue",Sheet3!$A$1:$K$1,0),FALSE)*3,IF(VLOOKUP($G95,Sheet3!$A$1:'Sheet3'!$K$222,MATCH("Purple",Sheet3!$A$1:$K$1,0),FALSE)&gt;0,VLOOKUP($G95,Sheet3!$A$1:'Sheet3'!$K$222,MATCH("Purple",Sheet3!$A$1:$K$1,0),FALSE)*4,IF(VLOOKUP($G95,Sheet3!$A$1:'Sheet3'!$K$222,MATCH("Green",Sheet3!$A$1:$K$1,0),FALSE)&gt;0,VLOOKUP($G95,Sheet3!$A$1:'Sheet3'!$K$222,MATCH("Green",Sheet3!$A$1:$K$1,0),FALSE)*2,IF(VLOOKUP($G95,Sheet3!$A$1:'Sheet3'!$K$222,MATCH("White",Sheet3!$A$1:$K$1,0),FALSE)&gt;0,VLOOKUP($G95,Sheet3!$A$1:'Sheet3'!$K$222,MATCH("White",Sheet3!$A$1:$K$1,0),FALSE),IF(VLOOKUP($G95,Sheet3!$A$1:'Sheet3'!$K$222,MATCH("Yellow",Sheet3!$A$1:$K$1,0),FALSE)&gt;0,VLOOKUP($G95,Sheet3!$A$1:'Sheet3'!$K$222,MATCH("Yellow",Sheet3!$A$1:$K$1,0),FALSE)*5,0))))),0)),0)</f>
        <v>0</v>
      </c>
      <c r="AD95">
        <f>IFERROR(IF(VLOOKUP($H95,Sheet3!$A$1:'Sheet3'!$K$222,MATCH("Challenge",Sheet3!$A$1:'Sheet3'!$K$1,0),FALSE)&gt;=1,IFERROR(IF(VLOOKUP($H95,Sheet3!$A$1:'Sheet3'!$K$222,MATCH("Blue",Sheet3!$A$1:$K$1,0),FALSE)&gt;0,VLOOKUP($H95,Sheet3!$A$1:'Sheet3'!$K$222,MATCH("Blue",Sheet3!$A$1:$K$1,0),FALSE)*3,IF(VLOOKUP($H95,Sheet3!$A$1:'Sheet3'!$K$222,MATCH("Purple",Sheet3!$A$1:$K$1,0),FALSE)&gt;0,VLOOKUP($H95,Sheet3!$A$1:'Sheet3'!$K$222,MATCH("Purple",Sheet3!$A$1:$K$1,0),FALSE)*4,IF(VLOOKUP($H95,Sheet3!$A$1:'Sheet3'!$K$222,MATCH("Green",Sheet3!$A$1:$K$1,0),FALSE)&gt;0,VLOOKUP($H95,Sheet3!$A$1:'Sheet3'!$K$222,MATCH("Green",Sheet3!$A$1:$K$1,0),FALSE)*2,IF(VLOOKUP($H95,Sheet3!$A$1:'Sheet3'!$K$222,MATCH("White",Sheet3!$A$1:$K$1,0),FALSE)&gt;0,VLOOKUP($H95,Sheet3!$A$1:'Sheet3'!$K$222,MATCH("White",Sheet3!$A$1:$K$1,0),FALSE),IF(VLOOKUP($H95,Sheet3!$A$1:'Sheet3'!$K$222,MATCH("Yellow",Sheet3!$A$1:$K$1,0),FALSE)&gt;0,VLOOKUP($H95,Sheet3!$A$1:'Sheet3'!$K$222,MATCH("Yellow",Sheet3!$A$1:$K$1,0),FALSE)*5,0))))),0)/VLOOKUP($H95,Sheet3!$A$1:'Sheet3'!$K$222,MATCH("Challenge",Sheet3!$A$1:'Sheet3'!$K$1,0),FALSE),IFERROR(IF(VLOOKUP($H95,Sheet3!$A$1:'Sheet3'!$K$222,MATCH("Blue",Sheet3!$A$1:$K$1,0),FALSE)&gt;0,VLOOKUP($H95,Sheet3!$A$1:'Sheet3'!$K$222,MATCH("Blue",Sheet3!$A$1:$K$1,0),FALSE)*3,IF(VLOOKUP($H95,Sheet3!$A$1:'Sheet3'!$K$222,MATCH("Purple",Sheet3!$A$1:$K$1,0),FALSE)&gt;0,VLOOKUP($H95,Sheet3!$A$1:'Sheet3'!$K$222,MATCH("Purple",Sheet3!$A$1:$K$1,0),FALSE)*4,IF(VLOOKUP($H95,Sheet3!$A$1:'Sheet3'!$K$222,MATCH("Green",Sheet3!$A$1:$K$1,0),FALSE)&gt;0,VLOOKUP($H95,Sheet3!$A$1:'Sheet3'!$K$222,MATCH("Green",Sheet3!$A$1:$K$1,0),FALSE)*2,IF(VLOOKUP($H95,Sheet3!$A$1:'Sheet3'!$K$222,MATCH("White",Sheet3!$A$1:$K$1,0),FALSE)&gt;0,VLOOKUP($H95,Sheet3!$A$1:'Sheet3'!$K$222,MATCH("White",Sheet3!$A$1:$K$1,0),FALSE),IF(VLOOKUP($H95,Sheet3!$A$1:'Sheet3'!$K$222,MATCH("Yellow",Sheet3!$A$1:$K$1,0),FALSE)&gt;0,VLOOKUP($H95,Sheet3!$A$1:'Sheet3'!$K$222,MATCH("Yellow",Sheet3!$A$1:$K$1,0),FALSE)*5,0))))),0)),0)+IFERROR(IF(VLOOKUP($I95,Sheet3!$A$1:'Sheet3'!$K$222,MATCH("Challenge",Sheet3!$A$1:'Sheet3'!$K$1,0),FALSE)&gt;=1,IFERROR(IF(VLOOKUP($I95,Sheet3!$A$1:'Sheet3'!$K$222,MATCH("Blue",Sheet3!$A$1:$K$1,0),FALSE)&gt;0,VLOOKUP($I95,Sheet3!$A$1:'Sheet3'!$K$222,MATCH("Blue",Sheet3!$A$1:$K$1,0),FALSE)*3,IF(VLOOKUP($I95,Sheet3!$A$1:'Sheet3'!$K$222,MATCH("Purple",Sheet3!$A$1:$K$1,0),FALSE)&gt;0,VLOOKUP($I95,Sheet3!$A$1:'Sheet3'!$K$222,MATCH("Purple",Sheet3!$A$1:$K$1,0),FALSE)*4,IF(VLOOKUP($I95,Sheet3!$A$1:'Sheet3'!$K$222,MATCH("Green",Sheet3!$A$1:$K$1,0),FALSE)&gt;0,VLOOKUP($I95,Sheet3!$A$1:'Sheet3'!$K$222,MATCH("Green",Sheet3!$A$1:$K$1,0),FALSE)*2,IF(VLOOKUP($I95,Sheet3!$A$1:'Sheet3'!$K$222,MATCH("White",Sheet3!$A$1:$K$1,0),FALSE)&gt;0,VLOOKUP($I95,Sheet3!$A$1:'Sheet3'!$K$222,MATCH("White",Sheet3!$A$1:$K$1,0),FALSE),IF(VLOOKUP($I95,Sheet3!$A$1:'Sheet3'!$K$222,MATCH("Yellow",Sheet3!$A$1:$K$1,0),FALSE)&gt;0,VLOOKUP($I95,Sheet3!$A$1:'Sheet3'!$K$222,MATCH("Yellow",Sheet3!$A$1:$K$1,0),FALSE)*5,0))))),0)/VLOOKUP($I95,Sheet3!$A$1:'Sheet3'!$K$222,MATCH("Challenge",Sheet3!$A$1:'Sheet3'!$K$1,0),FALSE),IFERROR(IF(VLOOKUP($I95,Sheet3!$A$1:'Sheet3'!$K$222,MATCH("Blue",Sheet3!$A$1:$K$1,0),FALSE)&gt;0,VLOOKUP($I95,Sheet3!$A$1:'Sheet3'!$K$222,MATCH("Blue",Sheet3!$A$1:$K$1,0),FALSE)*3,IF(VLOOKUP($I95,Sheet3!$A$1:'Sheet3'!$K$222,MATCH("Purple",Sheet3!$A$1:$K$1,0),FALSE)&gt;0,VLOOKUP($I95,Sheet3!$A$1:'Sheet3'!$K$222,MATCH("Purple",Sheet3!$A$1:$K$1,0),FALSE)*4,IF(VLOOKUP($I95,Sheet3!$A$1:'Sheet3'!$K$222,MATCH("Green",Sheet3!$A$1:$K$1,0),FALSE)&gt;0,VLOOKUP($I95,Sheet3!$A$1:'Sheet3'!$K$222,MATCH("Green",Sheet3!$A$1:$K$1,0),FALSE)*2,IF(VLOOKUP($I95,Sheet3!$A$1:'Sheet3'!$K$222,MATCH("White",Sheet3!$A$1:$K$1,0),FALSE)&gt;0,VLOOKUP($I95,Sheet3!$A$1:'Sheet3'!$K$222,MATCH("White",Sheet3!$A$1:$K$1,0),FALSE),IF(VLOOKUP($I95,Sheet3!$A$1:'Sheet3'!$K$222,MATCH("Yellow",Sheet3!$A$1:$K$1,0),FALSE)&gt;0,VLOOKUP($I95,Sheet3!$A$1:'Sheet3'!$K$222,MATCH("Yellow",Sheet3!$A$1:$K$1,0),FALSE)*5,0))))),0)),0)</f>
        <v>0</v>
      </c>
      <c r="AE95">
        <f>IFERROR(IF(VLOOKUP($J95,Sheet3!$A$1:'Sheet3'!$K$222,MATCH("Challenge",Sheet3!$A$1:'Sheet3'!$K$1,0),FALSE)&gt;=1,IFERROR(IF(VLOOKUP($J95,Sheet3!$A$1:'Sheet3'!$K$222,MATCH("Blue",Sheet3!$A$1:$K$1,0),FALSE)&gt;0,VLOOKUP($J95,Sheet3!$A$1:'Sheet3'!$K$222,MATCH("Blue",Sheet3!$A$1:$K$1,0),FALSE)*3,IF(VLOOKUP($J95,Sheet3!$A$1:'Sheet3'!$K$222,MATCH("Purple",Sheet3!$A$1:$K$1,0),FALSE)&gt;0,VLOOKUP($J95,Sheet3!$A$1:'Sheet3'!$K$222,MATCH("Purple",Sheet3!$A$1:$K$1,0),FALSE)*4,IF(VLOOKUP($J95,Sheet3!$A$1:'Sheet3'!$K$222,MATCH("Green",Sheet3!$A$1:$K$1,0),FALSE)&gt;0,VLOOKUP($J95,Sheet3!$A$1:'Sheet3'!$K$222,MATCH("Green",Sheet3!$A$1:$K$1,0),FALSE)*2,IF(VLOOKUP($J95,Sheet3!$A$1:'Sheet3'!$K$222,MATCH("White",Sheet3!$A$1:$K$1,0),FALSE)&gt;0,VLOOKUP($J95,Sheet3!$A$1:'Sheet3'!$K$222,MATCH("White",Sheet3!$A$1:$K$1,0),FALSE),IF(VLOOKUP($J95,Sheet3!$A$1:'Sheet3'!$K$222,MATCH("Yellow",Sheet3!$A$1:$K$1,0),FALSE)&gt;0,VLOOKUP($J95,Sheet3!$A$1:'Sheet3'!$K$222,MATCH("Yellow",Sheet3!$A$1:$K$1,0),FALSE)*5,0))))),0)/VLOOKUP($J95,Sheet3!$A$1:'Sheet3'!$K$222,MATCH("Challenge",Sheet3!$A$1:'Sheet3'!$K$1,0),FALSE),IFERROR(IF(VLOOKUP($J95,Sheet3!$A$1:'Sheet3'!$K$222,MATCH("Blue",Sheet3!$A$1:$K$1,0),FALSE)&gt;0,VLOOKUP($J95,Sheet3!$A$1:'Sheet3'!$K$222,MATCH("Blue",Sheet3!$A$1:$K$1,0),FALSE)*3,IF(VLOOKUP($J95,Sheet3!$A$1:'Sheet3'!$K$222,MATCH("Purple",Sheet3!$A$1:$K$1,0),FALSE)&gt;0,VLOOKUP($J95,Sheet3!$A$1:'Sheet3'!$K$222,MATCH("Purple",Sheet3!$A$1:$K$1,0),FALSE)*4,IF(VLOOKUP($J95,Sheet3!$A$1:'Sheet3'!$K$222,MATCH("Green",Sheet3!$A$1:$K$1,0),FALSE)&gt;0,VLOOKUP($J95,Sheet3!$A$1:'Sheet3'!$K$222,MATCH("Green",Sheet3!$A$1:$K$1,0),FALSE)*2,IF(VLOOKUP($J95,Sheet3!$A$1:'Sheet3'!$K$222,MATCH("White",Sheet3!$A$1:$K$1,0),FALSE)&gt;0,VLOOKUP($J95,Sheet3!$A$1:'Sheet3'!$K$222,MATCH("White",Sheet3!$A$1:$K$1,0),FALSE),IF(VLOOKUP($J95,Sheet3!$A$1:'Sheet3'!$K$222,MATCH("Yellow",Sheet3!$A$1:$K$1,0),FALSE)&gt;0,VLOOKUP($J95,Sheet3!$A$1:'Sheet3'!$K$222,MATCH("Yellow",Sheet3!$A$1:$K$1,0),FALSE)*5,0))))),0)),0)+IFERROR(IF(VLOOKUP($K95,Sheet3!$A$1:'Sheet3'!$K$222,MATCH("Challenge",Sheet3!$A$1:'Sheet3'!$K$1,0),FALSE)&gt;=1,IFERROR(IF(VLOOKUP($K95,Sheet3!$A$1:'Sheet3'!$K$222,MATCH("Blue",Sheet3!$A$1:$K$1,0),FALSE)&gt;0,VLOOKUP($K95,Sheet3!$A$1:'Sheet3'!$K$222,MATCH("Blue",Sheet3!$A$1:$K$1,0),FALSE)*3,IF(VLOOKUP($K95,Sheet3!$A$1:'Sheet3'!$K$222,MATCH("Purple",Sheet3!$A$1:$K$1,0),FALSE)&gt;0,VLOOKUP($K95,Sheet3!$A$1:'Sheet3'!$K$222,MATCH("Purple",Sheet3!$A$1:$K$1,0),FALSE)*4,IF(VLOOKUP($K95,Sheet3!$A$1:'Sheet3'!$K$222,MATCH("Green",Sheet3!$A$1:$K$1,0),FALSE)&gt;0,VLOOKUP($K95,Sheet3!$A$1:'Sheet3'!$K$222,MATCH("Green",Sheet3!$A$1:$K$1,0),FALSE)*2,IF(VLOOKUP($K95,Sheet3!$A$1:'Sheet3'!$K$222,MATCH("White",Sheet3!$A$1:$K$1,0),FALSE)&gt;0,VLOOKUP($K95,Sheet3!$A$1:'Sheet3'!$K$222,MATCH("White",Sheet3!$A$1:$K$1,0),FALSE),IF(VLOOKUP($K95,Sheet3!$A$1:'Sheet3'!$K$222,MATCH("Yellow",Sheet3!$A$1:$K$1,0),FALSE)&gt;0,VLOOKUP($K95,Sheet3!$A$1:'Sheet3'!$K$222,MATCH("Yellow",Sheet3!$A$1:$K$1,0),FALSE)*5,0))))),0)/VLOOKUP($K95,Sheet3!$A$1:'Sheet3'!$K$222,MATCH("Challenge",Sheet3!$A$1:'Sheet3'!$K$1,0),FALSE),IFERROR(IF(VLOOKUP($K95,Sheet3!$A$1:'Sheet3'!$K$222,MATCH("Blue",Sheet3!$A$1:$K$1,0),FALSE)&gt;0,VLOOKUP($K95,Sheet3!$A$1:'Sheet3'!$K$222,MATCH("Blue",Sheet3!$A$1:$K$1,0),FALSE)*3,IF(VLOOKUP($K95,Sheet3!$A$1:'Sheet3'!$K$222,MATCH("Purple",Sheet3!$A$1:$K$1,0),FALSE)&gt;0,VLOOKUP($K95,Sheet3!$A$1:'Sheet3'!$K$222,MATCH("Purple",Sheet3!$A$1:$K$1,0),FALSE)*4,IF(VLOOKUP($K95,Sheet3!$A$1:'Sheet3'!$K$222,MATCH("Green",Sheet3!$A$1:$K$1,0),FALSE)&gt;0,VLOOKUP($K95,Sheet3!$A$1:'Sheet3'!$K$222,MATCH("Green",Sheet3!$A$1:$K$1,0),FALSE)*2,IF(VLOOKUP($K95,Sheet3!$A$1:'Sheet3'!$K$222,MATCH("White",Sheet3!$A$1:$K$1,0),FALSE)&gt;0,VLOOKUP($K95,Sheet3!$A$1:'Sheet3'!$K$222,MATCH("White",Sheet3!$A$1:$K$1,0),FALSE),IF(VLOOKUP($K95,Sheet3!$A$1:'Sheet3'!$K$222,MATCH("Yellow",Sheet3!$A$1:$K$1,0),FALSE)&gt;0,VLOOKUP($K95,Sheet3!$A$1:'Sheet3'!$K$222,MATCH("Yellow",Sheet3!$A$1:$K$1,0),FALSE)*5,0))))),0)),0)</f>
        <v>0</v>
      </c>
      <c r="AF95">
        <f>IFERROR(IF(VLOOKUP($L95,Sheet3!$A$1:'Sheet3'!$K$222,MATCH("Challenge",Sheet3!$A$1:'Sheet3'!$K$1,0),FALSE)&gt;=1,IFERROR(IF(VLOOKUP($L95,Sheet3!$A$1:'Sheet3'!$K$222,MATCH("Blue",Sheet3!$A$1:$K$1,0),FALSE)&gt;0,VLOOKUP($L95,Sheet3!$A$1:'Sheet3'!$K$222,MATCH("Blue",Sheet3!$A$1:$K$1,0),FALSE)*3,IF(VLOOKUP($L95,Sheet3!$A$1:'Sheet3'!$K$222,MATCH("Purple",Sheet3!$A$1:$K$1,0),FALSE)&gt;0,VLOOKUP($L95,Sheet3!$A$1:'Sheet3'!$K$222,MATCH("Purple",Sheet3!$A$1:$K$1,0),FALSE)*4,IF(VLOOKUP($L95,Sheet3!$A$1:'Sheet3'!$K$222,MATCH("Green",Sheet3!$A$1:$K$1,0),FALSE)&gt;0,VLOOKUP($L95,Sheet3!$A$1:'Sheet3'!$K$222,MATCH("Green",Sheet3!$A$1:$K$1,0),FALSE)*2,IF(VLOOKUP($L95,Sheet3!$A$1:'Sheet3'!$K$222,MATCH("White",Sheet3!$A$1:$K$1,0),FALSE)&gt;0,VLOOKUP($L95,Sheet3!$A$1:'Sheet3'!$K$222,MATCH("White",Sheet3!$A$1:$K$1,0),FALSE),IF(VLOOKUP($L95,Sheet3!$A$1:'Sheet3'!$K$222,MATCH("Yellow",Sheet3!$A$1:$K$1,0),FALSE)&gt;0,VLOOKUP($L95,Sheet3!$A$1:'Sheet3'!$K$222,MATCH("Yellow",Sheet3!$A$1:$K$1,0),FALSE)*5,0))))),0)/VLOOKUP($L95,Sheet3!$A$1:'Sheet3'!$K$222,MATCH("Challenge",Sheet3!$A$1:'Sheet3'!$K$1,0),FALSE),IFERROR(IF(VLOOKUP($L95,Sheet3!$A$1:'Sheet3'!$K$222,MATCH("Blue",Sheet3!$A$1:$K$1,0),FALSE)&gt;0,VLOOKUP($L95,Sheet3!$A$1:'Sheet3'!$K$222,MATCH("Blue",Sheet3!$A$1:$K$1,0),FALSE)*3,IF(VLOOKUP($L95,Sheet3!$A$1:'Sheet3'!$K$222,MATCH("Purple",Sheet3!$A$1:$K$1,0),FALSE)&gt;0,VLOOKUP($L95,Sheet3!$A$1:'Sheet3'!$K$222,MATCH("Purple",Sheet3!$A$1:$K$1,0),FALSE)*4,IF(VLOOKUP($L95,Sheet3!$A$1:'Sheet3'!$K$222,MATCH("Green",Sheet3!$A$1:$K$1,0),FALSE)&gt;0,VLOOKUP($L95,Sheet3!$A$1:'Sheet3'!$K$222,MATCH("Green",Sheet3!$A$1:$K$1,0),FALSE)*2,IF(VLOOKUP($L95,Sheet3!$A$1:'Sheet3'!$K$222,MATCH("White",Sheet3!$A$1:$K$1,0),FALSE)&gt;0,VLOOKUP($L95,Sheet3!$A$1:'Sheet3'!$K$222,MATCH("White",Sheet3!$A$1:$K$1,0),FALSE),IF(VLOOKUP($L95,Sheet3!$A$1:'Sheet3'!$K$222,MATCH("Yellow",Sheet3!$A$1:$K$1,0),FALSE)&gt;0,VLOOKUP($L95,Sheet3!$A$1:'Sheet3'!$K$222,MATCH("Yellow",Sheet3!$A$1:$K$1,0),FALSE)*5,0))))),0)),0)+IFERROR(IF(VLOOKUP($M95,Sheet3!$A$1:'Sheet3'!$K$222,MATCH("Challenge",Sheet3!$A$1:'Sheet3'!$K$1,0),FALSE)&gt;=1,IFERROR(IF(VLOOKUP($M95,Sheet3!$A$1:'Sheet3'!$K$222,MATCH("Blue",Sheet3!$A$1:$K$1,0),FALSE)&gt;0,VLOOKUP($M95,Sheet3!$A$1:'Sheet3'!$K$222,MATCH("Blue",Sheet3!$A$1:$K$1,0),FALSE)*3,IF(VLOOKUP($M95,Sheet3!$A$1:'Sheet3'!$K$222,MATCH("Purple",Sheet3!$A$1:$K$1,0),FALSE)&gt;0,VLOOKUP($M95,Sheet3!$A$1:'Sheet3'!$K$222,MATCH("Purple",Sheet3!$A$1:$K$1,0),FALSE)*4,IF(VLOOKUP($M95,Sheet3!$A$1:'Sheet3'!$K$222,MATCH("Green",Sheet3!$A$1:$K$1,0),FALSE)&gt;0,VLOOKUP($M95,Sheet3!$A$1:'Sheet3'!$K$222,MATCH("Green",Sheet3!$A$1:$K$1,0),FALSE)*2,IF(VLOOKUP($M95,Sheet3!$A$1:'Sheet3'!$K$222,MATCH("White",Sheet3!$A$1:$K$1,0),FALSE)&gt;0,VLOOKUP($M95,Sheet3!$A$1:'Sheet3'!$K$222,MATCH("White",Sheet3!$A$1:$K$1,0),FALSE),IF(VLOOKUP($M95,Sheet3!$A$1:'Sheet3'!$K$222,MATCH("Yellow",Sheet3!$A$1:$K$1,0),FALSE)&gt;0,VLOOKUP($M95,Sheet3!$A$1:'Sheet3'!$K$222,MATCH("Yellow",Sheet3!$A$1:$K$1,0),FALSE)*5,0))))),0)/VLOOKUP($M95,Sheet3!$A$1:'Sheet3'!$K$222,MATCH("Challenge",Sheet3!$A$1:'Sheet3'!$K$1,0),FALSE),IFERROR(IF(VLOOKUP($M95,Sheet3!$A$1:'Sheet3'!$K$222,MATCH("Blue",Sheet3!$A$1:$K$1,0),FALSE)&gt;0,VLOOKUP($M95,Sheet3!$A$1:'Sheet3'!$K$222,MATCH("Blue",Sheet3!$A$1:$K$1,0),FALSE)*3,IF(VLOOKUP($M95,Sheet3!$A$1:'Sheet3'!$K$222,MATCH("Purple",Sheet3!$A$1:$K$1,0),FALSE)&gt;0,VLOOKUP($M95,Sheet3!$A$1:'Sheet3'!$K$222,MATCH("Purple",Sheet3!$A$1:$K$1,0),FALSE)*4,IF(VLOOKUP($M95,Sheet3!$A$1:'Sheet3'!$K$222,MATCH("Green",Sheet3!$A$1:$K$1,0),FALSE)&gt;0,VLOOKUP($M95,Sheet3!$A$1:'Sheet3'!$K$222,MATCH("Green",Sheet3!$A$1:$K$1,0),FALSE)*2,IF(VLOOKUP($M95,Sheet3!$A$1:'Sheet3'!$K$222,MATCH("White",Sheet3!$A$1:$K$1,0),FALSE)&gt;0,VLOOKUP($M95,Sheet3!$A$1:'Sheet3'!$K$222,MATCH("White",Sheet3!$A$1:$K$1,0),FALSE),IF(VLOOKUP($M95,Sheet3!$A$1:'Sheet3'!$K$222,MATCH("Yellow",Sheet3!$A$1:$K$1,0),FALSE)&gt;0,VLOOKUP($M95,Sheet3!$A$1:'Sheet3'!$K$222,MATCH("Yellow",Sheet3!$A$1:$K$1,0),FALSE)*5,0))))),0)),0)</f>
        <v>0</v>
      </c>
      <c r="AG95">
        <f>IFERROR(IF(VLOOKUP($N95,Sheet3!$A$1:'Sheet3'!$K$222,MATCH("Challenge",Sheet3!$A$1:'Sheet3'!$K$1,0),FALSE)&gt;=1,IFERROR(IF(VLOOKUP($N95,Sheet3!$A$1:'Sheet3'!$K$222,MATCH("Blue",Sheet3!$A$1:$K$1,0),FALSE)&gt;0,VLOOKUP($N95,Sheet3!$A$1:'Sheet3'!$K$222,MATCH("Blue",Sheet3!$A$1:$K$1,0),FALSE)*3,IF(VLOOKUP($N95,Sheet3!$A$1:'Sheet3'!$K$222,MATCH("Purple",Sheet3!$A$1:$K$1,0),FALSE)&gt;0,VLOOKUP($N95,Sheet3!$A$1:'Sheet3'!$K$222,MATCH("Purple",Sheet3!$A$1:$K$1,0),FALSE)*4,IF(VLOOKUP($N95,Sheet3!$A$1:'Sheet3'!$K$222,MATCH("Green",Sheet3!$A$1:$K$1,0),FALSE)&gt;0,VLOOKUP($N95,Sheet3!$A$1:'Sheet3'!$K$222,MATCH("Green",Sheet3!$A$1:$K$1,0),FALSE)*2,IF(VLOOKUP($N95,Sheet3!$A$1:'Sheet3'!$K$222,MATCH("White",Sheet3!$A$1:$K$1,0),FALSE)&gt;0,VLOOKUP($N95,Sheet3!$A$1:'Sheet3'!$K$222,MATCH("White",Sheet3!$A$1:$K$1,0),FALSE),IF(VLOOKUP($N95,Sheet3!$A$1:'Sheet3'!$K$222,MATCH("Yellow",Sheet3!$A$1:$K$1,0),FALSE)&gt;0,VLOOKUP($N95,Sheet3!$A$1:'Sheet3'!$K$222,MATCH("Yellow",Sheet3!$A$1:$K$1,0),FALSE)*5,0))))),0)/VLOOKUP($N95,Sheet3!$A$1:'Sheet3'!$K$222,MATCH("Challenge",Sheet3!$A$1:'Sheet3'!$K$1,0),FALSE),IFERROR(IF(VLOOKUP($N95,Sheet3!$A$1:'Sheet3'!$K$222,MATCH("Blue",Sheet3!$A$1:$K$1,0),FALSE)&gt;0,VLOOKUP($N95,Sheet3!$A$1:'Sheet3'!$K$222,MATCH("Blue",Sheet3!$A$1:$K$1,0),FALSE)*3,IF(VLOOKUP($N95,Sheet3!$A$1:'Sheet3'!$K$222,MATCH("Purple",Sheet3!$A$1:$K$1,0),FALSE)&gt;0,VLOOKUP($N95,Sheet3!$A$1:'Sheet3'!$K$222,MATCH("Purple",Sheet3!$A$1:$K$1,0),FALSE)*4,IF(VLOOKUP($N95,Sheet3!$A$1:'Sheet3'!$K$222,MATCH("Green",Sheet3!$A$1:$K$1,0),FALSE)&gt;0,VLOOKUP($N95,Sheet3!$A$1:'Sheet3'!$K$222,MATCH("Green",Sheet3!$A$1:$K$1,0),FALSE)*2,IF(VLOOKUP($N95,Sheet3!$A$1:'Sheet3'!$K$222,MATCH("White",Sheet3!$A$1:$K$1,0),FALSE)&gt;0,VLOOKUP($N95,Sheet3!$A$1:'Sheet3'!$K$222,MATCH("White",Sheet3!$A$1:$K$1,0),FALSE),IF(VLOOKUP($N95,Sheet3!$A$1:'Sheet3'!$K$222,MATCH("Yellow",Sheet3!$A$1:$K$1,0),FALSE)&gt;0,VLOOKUP($N95,Sheet3!$A$1:'Sheet3'!$K$222,MATCH("Yellow",Sheet3!$A$1:$K$1,0),FALSE)*5,0))))),0)),0)+IFERROR(IF(VLOOKUP($O95,Sheet3!$A$1:'Sheet3'!$K$222,MATCH("Challenge",Sheet3!$A$1:'Sheet3'!$K$1,0),FALSE)&gt;=1,IFERROR(IF(VLOOKUP($O95,Sheet3!$A$1:'Sheet3'!$K$222,MATCH("Blue",Sheet3!$A$1:$K$1,0),FALSE)&gt;0,VLOOKUP($O95,Sheet3!$A$1:'Sheet3'!$K$222,MATCH("Blue",Sheet3!$A$1:$K$1,0),FALSE)*3,IF(VLOOKUP($O95,Sheet3!$A$1:'Sheet3'!$K$222,MATCH("Purple",Sheet3!$A$1:$K$1,0),FALSE)&gt;0,VLOOKUP($O95,Sheet3!$A$1:'Sheet3'!$K$222,MATCH("Purple",Sheet3!$A$1:$K$1,0),FALSE)*4,IF(VLOOKUP($O95,Sheet3!$A$1:'Sheet3'!$K$222,MATCH("Green",Sheet3!$A$1:$K$1,0),FALSE)&gt;0,VLOOKUP($O95,Sheet3!$A$1:'Sheet3'!$K$222,MATCH("Green",Sheet3!$A$1:$K$1,0),FALSE)*2,IF(VLOOKUP($O95,Sheet3!$A$1:'Sheet3'!$K$222,MATCH("White",Sheet3!$A$1:$K$1,0),FALSE)&gt;0,VLOOKUP($O95,Sheet3!$A$1:'Sheet3'!$K$222,MATCH("White",Sheet3!$A$1:$K$1,0),FALSE),IF(VLOOKUP($O95,Sheet3!$A$1:'Sheet3'!$K$222,MATCH("Yellow",Sheet3!$A$1:$K$1,0),FALSE)&gt;0,VLOOKUP($O95,Sheet3!$A$1:'Sheet3'!$K$222,MATCH("Yellow",Sheet3!$A$1:$K$1,0),FALSE)*5,0))))),0)/VLOOKUP($O95,Sheet3!$A$1:'Sheet3'!$K$222,MATCH("Challenge",Sheet3!$A$1:'Sheet3'!$K$1,0),FALSE),IFERROR(IF(VLOOKUP($O95,Sheet3!$A$1:'Sheet3'!$K$222,MATCH("Blue",Sheet3!$A$1:$K$1,0),FALSE)&gt;0,VLOOKUP($O95,Sheet3!$A$1:'Sheet3'!$K$222,MATCH("Blue",Sheet3!$A$1:$K$1,0),FALSE)*3,IF(VLOOKUP($O95,Sheet3!$A$1:'Sheet3'!$K$222,MATCH("Purple",Sheet3!$A$1:$K$1,0),FALSE)&gt;0,VLOOKUP($O95,Sheet3!$A$1:'Sheet3'!$K$222,MATCH("Purple",Sheet3!$A$1:$K$1,0),FALSE)*4,IF(VLOOKUP($O95,Sheet3!$A$1:'Sheet3'!$K$222,MATCH("Green",Sheet3!$A$1:$K$1,0),FALSE)&gt;0,VLOOKUP($O95,Sheet3!$A$1:'Sheet3'!$K$222,MATCH("Green",Sheet3!$A$1:$K$1,0),FALSE)*2,IF(VLOOKUP($O95,Sheet3!$A$1:'Sheet3'!$K$222,MATCH("White",Sheet3!$A$1:$K$1,0),FALSE)&gt;0,VLOOKUP($O95,Sheet3!$A$1:'Sheet3'!$K$222,MATCH("White",Sheet3!$A$1:$K$1,0),FALSE),IF(VLOOKUP($O95,Sheet3!$A$1:'Sheet3'!$K$222,MATCH("Yellow",Sheet3!$A$1:$K$1,0),FALSE)&gt;0,VLOOKUP($O95,Sheet3!$A$1:'Sheet3'!$K$222,MATCH("Yellow",Sheet3!$A$1:$K$1,0),FALSE)*5,0))))),0)),0)</f>
        <v>0</v>
      </c>
      <c r="AH95">
        <f>VLOOKUP($D95,Sheet3!$A$1:'Sheet3'!$K$222,4,FALSE)</f>
        <v>0</v>
      </c>
      <c r="AI95">
        <f>VLOOKUP($D95,Sheet3!$A$1:'Sheet3'!$K$222,5,FALSE)</f>
        <v>0</v>
      </c>
    </row>
    <row r="96" spans="1:35" x14ac:dyDescent="0.25">
      <c r="A96" t="s">
        <v>82</v>
      </c>
      <c r="B96">
        <f>INDEX('Ingredients(Full)'!$A$1:$AA$180,MATCH(Score!$A96,'Ingredients(Full)'!$A$1:$A$180,0),MATCH(Score!B$1,'Ingredients(Full)'!$A$1:$AA$1,0))</f>
        <v>3</v>
      </c>
      <c r="C96">
        <f t="shared" si="2"/>
        <v>6.666666666666667</v>
      </c>
      <c r="D96" t="str">
        <f>IF(D$1&lt;=$B96,INDEX('Ingredients(Full)'!$A$1:$AA$180,MATCH(Score!$A96,'Ingredients(Full)'!$A$1:$A$180,0),MATCH(Score!D$1,'Ingredients(Full)'!$A$1:$AA$1,0)),"")</f>
        <v>Mk 5 BioTech Implant Prototype</v>
      </c>
      <c r="E96" t="str">
        <f>IF(E$1&lt;=$B96,INDEX('Ingredients(Full)'!$A$1:$AA$140,MATCH(Score!$A96,'Ingredients(Full)'!$A$1:$A$140,0),MATCH(Score!E$1,'Ingredients(Full)'!$A$1:$AA$1,0)),"")</f>
        <v>Mk 1 SoroSuub Keypad</v>
      </c>
      <c r="F96" t="str">
        <f>IF(F$1&lt;=$B96,INDEX('Ingredients(Full)'!$A$1:$AA$140,MATCH(Score!$A96,'Ingredients(Full)'!$A$1:$A$140,0),MATCH(Score!F$1,'Ingredients(Full)'!$A$1:$AA$1,0)),"")</f>
        <v>Mk 3 Arakyd Droid Caller Salvage</v>
      </c>
      <c r="G96" t="str">
        <f>IF(G$1&lt;=$B96,INDEX('Ingredients(Full)'!$A$1:$AA$140,MATCH(Score!$A96,'Ingredients(Full)'!$A$1:$A$140,0),MATCH(Score!G$1,'Ingredients(Full)'!$A$1:$AA$1,0)),"")</f>
        <v/>
      </c>
      <c r="H96" t="str">
        <f>IF(H$1&lt;=$B96,INDEX('Ingredients(Full)'!$A$1:$AA$140,MATCH(Score!$A96,'Ingredients(Full)'!$A$1:$A$140,0),MATCH(Score!H$1,'Ingredients(Full)'!$A$1:$AA$1,0)),"")</f>
        <v/>
      </c>
      <c r="I96" t="str">
        <f>IF(I$1&lt;=$B96,INDEX('Ingredients(Full)'!$A$1:$AA$140,MATCH(Score!$A96,'Ingredients(Full)'!$A$1:$A$140,0),MATCH(Score!I$1,'Ingredients(Full)'!$A$1:$AA$1,0)),"")</f>
        <v/>
      </c>
      <c r="J96" t="str">
        <f>IF(J$1&lt;=$B96,INDEX('Ingredients(Full)'!$A$1:$AA$140,MATCH(Score!$A96,'Ingredients(Full)'!$A$1:$A$140,0),MATCH(Score!J$1,'Ingredients(Full)'!$A$1:$AA$1,0)),"")</f>
        <v/>
      </c>
      <c r="K96" t="str">
        <f>IF(K$1&lt;=$B96,INDEX('Ingredients(Full)'!$A$1:$AA$140,MATCH(Score!$A96,'Ingredients(Full)'!$A$1:$A$140,0),MATCH(Score!K$1,'Ingredients(Full)'!$A$1:$AA$1,0)),"")</f>
        <v/>
      </c>
      <c r="L96" t="str">
        <f>IF(L$1&lt;=$B96,INDEX('Ingredients(Full)'!$A$1:$AA$140,MATCH(Score!$A96,'Ingredients(Full)'!$A$1:$A$140,0),MATCH(Score!L$1,'Ingredients(Full)'!$A$1:$AA$1,0)),"")</f>
        <v/>
      </c>
      <c r="M96" t="str">
        <f>IF(M$1&lt;=$B96,INDEX('Ingredients(Full)'!$A$1:$AA$140,MATCH(Score!$A96,'Ingredients(Full)'!$A$1:$A$140,0),MATCH(Score!M$1,'Ingredients(Full)'!$A$1:$AA$1,0)),"")</f>
        <v/>
      </c>
      <c r="N96" t="str">
        <f>IF(N$1&lt;=$B96,INDEX('Ingredients(Full)'!$A$1:$AA$140,MATCH(Score!$A96,'Ingredients(Full)'!$A$1:$A$140,0),MATCH(Score!N$1,'Ingredients(Full)'!$A$1:$AA$1,0)),"")</f>
        <v/>
      </c>
      <c r="O96" t="str">
        <f>IF(O$1&lt;=$B96,INDEX('Ingredients(Full)'!$A$1:$AA$140,MATCH(Score!$A96,'Ingredients(Full)'!$A$1:$A$140,0),MATCH(Score!O$1,'Ingredients(Full)'!$A$1:$AA$1,0)),"")</f>
        <v/>
      </c>
      <c r="P96">
        <f>IF(VALUE(RIGHT(P$1,LEN(P$1)-1))&lt;=$B96,INDEX('Ingredients(Full)'!$A$1:$AA$140,MATCH(Score!$A96,'Ingredients(Full)'!$A$1:$A$140,0),MATCH(Score!P$1,'Ingredients(Full)'!$A$1:$AA$1,0)),"")</f>
        <v>1</v>
      </c>
      <c r="Q96">
        <f>IF(VALUE(RIGHT(Q$1,LEN(Q$1)-1))&lt;=$B96,INDEX('Ingredients(Full)'!$A$1:$AA$140,MATCH(Score!$A96,'Ingredients(Full)'!$A$1:$A$140,0),MATCH(Score!Q$1,'Ingredients(Full)'!$A$1:$AA$1,0)),"")</f>
        <v>1</v>
      </c>
      <c r="R96">
        <f>IF(VALUE(RIGHT(R$1,LEN(R$1)-1))&lt;=$B96,INDEX('Ingredients(Full)'!$A$1:$AA$140,MATCH(Score!$A96,'Ingredients(Full)'!$A$1:$A$140,0),MATCH(Score!R$1,'Ingredients(Full)'!$A$1:$AA$1,0)),"")</f>
        <v>5</v>
      </c>
      <c r="S96" t="str">
        <f>IF(VALUE(RIGHT(S$1,LEN(S$1)-1))&lt;=$B96,INDEX('Ingredients(Full)'!$A$1:$AA$140,MATCH(Score!$A96,'Ingredients(Full)'!$A$1:$A$140,0),MATCH(Score!S$1,'Ingredients(Full)'!$A$1:$AA$1,0)),"")</f>
        <v/>
      </c>
      <c r="T96" t="str">
        <f>IF(VALUE(RIGHT(T$1,LEN(T$1)-1))&lt;=$B96,INDEX('Ingredients(Full)'!$A$1:$AA$140,MATCH(Score!$A96,'Ingredients(Full)'!$A$1:$A$140,0),MATCH(Score!T$1,'Ingredients(Full)'!$A$1:$AA$1,0)),"")</f>
        <v/>
      </c>
      <c r="U96" t="str">
        <f>IF(VALUE(RIGHT(U$1,LEN(U$1)-1))&lt;=$B96,INDEX('Ingredients(Full)'!$A$1:$AA$140,MATCH(Score!$A96,'Ingredients(Full)'!$A$1:$A$140,0),MATCH(Score!U$1,'Ingredients(Full)'!$A$1:$AA$1,0)),"")</f>
        <v/>
      </c>
      <c r="V96" t="str">
        <f>IF(VALUE(RIGHT(V$1,LEN(V$1)-1))&lt;=$B96,INDEX('Ingredients(Full)'!$A$1:$AA$140,MATCH(Score!$A96,'Ingredients(Full)'!$A$1:$A$140,0),MATCH(Score!V$1,'Ingredients(Full)'!$A$1:$AA$1,0)),"")</f>
        <v/>
      </c>
      <c r="W96" t="str">
        <f>IF(VALUE(RIGHT(W$1,LEN(W$1)-1))&lt;=$B96,INDEX('Ingredients(Full)'!$A$1:$AA$140,MATCH(Score!$A96,'Ingredients(Full)'!$A$1:$A$140,0),MATCH(Score!W$1,'Ingredients(Full)'!$A$1:$AA$1,0)),"")</f>
        <v/>
      </c>
      <c r="X96" t="str">
        <f>IF(VALUE(RIGHT(X$1,LEN(X$1)-1))&lt;=$B96,INDEX('Ingredients(Full)'!$A$1:$AA$140,MATCH(Score!$A96,'Ingredients(Full)'!$A$1:$A$140,0),MATCH(Score!X$1,'Ingredients(Full)'!$A$1:$AA$1,0)),"")</f>
        <v/>
      </c>
      <c r="Y96" t="str">
        <f>IF(VALUE(RIGHT(Y$1,LEN(Y$1)-1))&lt;=$B96,INDEX('Ingredients(Full)'!$A$1:$AA$140,MATCH(Score!$A96,'Ingredients(Full)'!$A$1:$A$140,0),MATCH(Score!Y$1,'Ingredients(Full)'!$A$1:$AA$1,0)),"")</f>
        <v/>
      </c>
      <c r="Z96" t="str">
        <f>IF(VALUE(RIGHT(Z$1,LEN(Z$1)-1))&lt;=$B96,INDEX('Ingredients(Full)'!$A$1:$AA$140,MATCH(Score!$A96,'Ingredients(Full)'!$A$1:$A$140,0),MATCH(Score!Z$1,'Ingredients(Full)'!$A$1:$AA$1,0)),"")</f>
        <v/>
      </c>
      <c r="AA96" t="str">
        <f>IF(VALUE(RIGHT(AA$1,LEN(AA$1)-1))&lt;=$B96,INDEX('Ingredients(Full)'!$A$1:$AA$140,MATCH(Score!$A96,'Ingredients(Full)'!$A$1:$A$140,0),MATCH(Score!AA$1,'Ingredients(Full)'!$A$1:$AA$1,0)),"")</f>
        <v/>
      </c>
      <c r="AB96">
        <f>IFERROR(IF(VLOOKUP($D96,Sheet3!$A$1:'Sheet3'!$K$222,MATCH("Challenge",Sheet3!$A$1:'Sheet3'!$K$1,0),FALSE)&gt;=1,IFERROR(IF(VLOOKUP($D96,Sheet3!$A$1:'Sheet3'!$K$222,MATCH("Blue",Sheet3!$A$1:$K$1,0),FALSE)&gt;0,VLOOKUP($D96,Sheet3!$A$1:'Sheet3'!$K$222,MATCH("Blue",Sheet3!$A$1:$K$1,0),FALSE)*3,IF(VLOOKUP($D96,Sheet3!$A$1:'Sheet3'!$K$222,MATCH("Purple",Sheet3!$A$1:$K$1,0),FALSE)&gt;0,VLOOKUP($D96,Sheet3!$A$1:'Sheet3'!$K$222,MATCH("Purple",Sheet3!$A$1:$K$1,0),FALSE)*4,IF(VLOOKUP($D96,Sheet3!$A$1:'Sheet3'!$K$222,MATCH("Green",Sheet3!$A$1:$K$1,0),FALSE)&gt;0,VLOOKUP($D96,Sheet3!$A$1:'Sheet3'!$K$222,MATCH("Green",Sheet3!$A$1:$K$1,0),FALSE)*2,IF(VLOOKUP($D96,Sheet3!$A$1:'Sheet3'!$K$222,MATCH("White",Sheet3!$A$1:$K$1,0),FALSE)&gt;0,VLOOKUP($D96,Sheet3!$A$1:'Sheet3'!$K$222,MATCH("White",Sheet3!$A$1:$K$1,0),FALSE),IF(VLOOKUP($D96,Sheet3!$A$1:'Sheet3'!$K$222,MATCH("Yellow",Sheet3!$A$1:$K$1,0),FALSE)&gt;0,VLOOKUP($D96,Sheet3!$A$1:'Sheet3'!$K$222,MATCH("Yellow",Sheet3!$A$1:$K$1,0),FALSE)*2.5,0))))),0)/VLOOKUP($D96,Sheet3!$A$1:'Sheet3'!$K$222,MATCH("Challenge",Sheet3!$A$1:'Sheet3'!$K$1,0),FALSE),IFERROR(IF(VLOOKUP($D96,Sheet3!$A$1:'Sheet3'!$K$222,MATCH("Blue",Sheet3!$A$1:$K$1,0),FALSE)&gt;0,VLOOKUP($D96,Sheet3!$A$1:'Sheet3'!$K$222,MATCH("Blue",Sheet3!$A$1:$K$1,0),FALSE)*3,IF(VLOOKUP($D96,Sheet3!$A$1:'Sheet3'!$K$222,MATCH("Purple",Sheet3!$A$1:$K$1,0),FALSE)&gt;0,VLOOKUP($D96,Sheet3!$A$1:'Sheet3'!$K$222,MATCH("Purple",Sheet3!$A$1:$K$1,0),FALSE)*4,IF(VLOOKUP($D96,Sheet3!$A$1:'Sheet3'!$K$222,MATCH("Green",Sheet3!$A$1:$K$1,0),FALSE)&gt;0,VLOOKUP($D96,Sheet3!$A$1:'Sheet3'!$K$222,MATCH("Green",Sheet3!$A$1:$K$1,0),FALSE)*2,IF(VLOOKUP($D96,Sheet3!$A$1:'Sheet3'!$K$222,MATCH("White",Sheet3!$A$1:$K$1,0),FALSE)&gt;0,VLOOKUP($D96,Sheet3!$A$1:'Sheet3'!$K$222,MATCH("White",Sheet3!$A$1:$K$1,0),FALSE),IF(VLOOKUP($D96,Sheet3!$A$1:'Sheet3'!$K$222,MATCH("Yellow",Sheet3!$A$1:$K$1,0),FALSE)&gt;0,VLOOKUP($D96,Sheet3!$A$1:'Sheet3'!$K$222,MATCH("Yellow",Sheet3!$A$1:$K$1,0),FALSE)*2.5,0))))),0)),0)+IFERROR(IF(VLOOKUP($E96,Sheet3!$A$1:'Sheet3'!$K$222,MATCH("Challenge",Sheet3!$A$1:'Sheet3'!$K$1,0),FALSE)&gt;=1,IFERROR(IF(VLOOKUP($E96,Sheet3!$A$1:'Sheet3'!$K$222,MATCH("Blue",Sheet3!$A$1:$K$1,0),FALSE)&gt;0,VLOOKUP($E96,Sheet3!$A$1:'Sheet3'!$K$222,MATCH("Blue",Sheet3!$A$1:$K$1,0),FALSE)*3,IF(VLOOKUP($E96,Sheet3!$A$1:'Sheet3'!$K$222,MATCH("Purple",Sheet3!$A$1:$K$1,0),FALSE)&gt;0,VLOOKUP($E96,Sheet3!$A$1:'Sheet3'!$K$222,MATCH("Purple",Sheet3!$A$1:$K$1,0),FALSE)*4,IF(VLOOKUP($E96,Sheet3!$A$1:'Sheet3'!$K$222,MATCH("Green",Sheet3!$A$1:$K$1,0),FALSE)&gt;0,VLOOKUP($E96,Sheet3!$A$1:'Sheet3'!$K$222,MATCH("Green",Sheet3!$A$1:$K$1,0),FALSE)*2,IF(VLOOKUP($E96,Sheet3!$A$1:'Sheet3'!$K$222,MATCH("White",Sheet3!$A$1:$K$1,0),FALSE)&gt;0,VLOOKUP($E96,Sheet3!$A$1:'Sheet3'!$K$222,MATCH("White",Sheet3!$A$1:$K$1,0),FALSE),IF(VLOOKUP($E96,Sheet3!$A$1:'Sheet3'!$K$222,MATCH("Yellow",Sheet3!$A$1:$K$1,0),FALSE)&gt;0,VLOOKUP($E96,Sheet3!$A$1:'Sheet3'!$K$222,MATCH("Yellow",Sheet3!$A$1:$K$1,0),FALSE)*2.5,0))))),0)/VLOOKUP($E96,Sheet3!$A$1:'Sheet3'!$K$222,MATCH("Challenge",Sheet3!$A$1:'Sheet3'!$K$1,0),FALSE),IFERROR(IF(VLOOKUP($E96,Sheet3!$A$1:'Sheet3'!$K$222,MATCH("Blue",Sheet3!$A$1:$K$1,0),FALSE)&gt;0,VLOOKUP($E96,Sheet3!$A$1:'Sheet3'!$K$222,MATCH("Blue",Sheet3!$A$1:$K$1,0),FALSE)*3,IF(VLOOKUP($E96,Sheet3!$A$1:'Sheet3'!$K$222,MATCH("Purple",Sheet3!$A$1:$K$1,0),FALSE)&gt;0,VLOOKUP($E96,Sheet3!$A$1:'Sheet3'!$K$222,MATCH("Purple",Sheet3!$A$1:$K$1,0),FALSE)*4,IF(VLOOKUP($E96,Sheet3!$A$1:'Sheet3'!$K$222,MATCH("Green",Sheet3!$A$1:$K$1,0),FALSE)&gt;0,VLOOKUP($E96,Sheet3!$A$1:'Sheet3'!$K$222,MATCH("Green",Sheet3!$A$1:$K$1,0),FALSE)*2,IF(VLOOKUP($E96,Sheet3!$A$1:'Sheet3'!$K$222,MATCH("White",Sheet3!$A$1:$K$1,0),FALSE)&gt;0,VLOOKUP($E96,Sheet3!$A$1:'Sheet3'!$K$222,MATCH("White",Sheet3!$A$1:$K$1,0),FALSE),IF(VLOOKUP($E96,Sheet3!$A$1:'Sheet3'!$K$222,MATCH("Yellow",Sheet3!$A$1:$K$1,0),FALSE)&gt;0,VLOOKUP($E96,Sheet3!$A$1:'Sheet3'!$K$222,MATCH("Yellow",Sheet3!$A$1:$K$1,0),FALSE)*2.5,0))))),0)),0)</f>
        <v>5</v>
      </c>
      <c r="AC96">
        <f>IFERROR(IF(VLOOKUP($F96,Sheet3!$A$1:'Sheet3'!$K$222,MATCH("Challenge",Sheet3!$A$1:'Sheet3'!$K$1,0),FALSE)&gt;=1,IFERROR(IF(VLOOKUP($F96,Sheet3!$A$1:'Sheet3'!$K$222,MATCH("Blue",Sheet3!$A$1:$K$1,0),FALSE)&gt;0,VLOOKUP($F96,Sheet3!$A$1:'Sheet3'!$K$222,MATCH("Blue",Sheet3!$A$1:$K$1,0),FALSE)*3,IF(VLOOKUP($F96,Sheet3!$A$1:'Sheet3'!$K$222,MATCH("Purple",Sheet3!$A$1:$K$1,0),FALSE)&gt;0,VLOOKUP($F96,Sheet3!$A$1:'Sheet3'!$K$222,MATCH("Purple",Sheet3!$A$1:$K$1,0),FALSE)*4,IF(VLOOKUP($F96,Sheet3!$A$1:'Sheet3'!$K$222,MATCH("Green",Sheet3!$A$1:$K$1,0),FALSE)&gt;0,VLOOKUP($F96,Sheet3!$A$1:'Sheet3'!$K$222,MATCH("Green",Sheet3!$A$1:$K$1,0),FALSE)*2,IF(VLOOKUP($F96,Sheet3!$A$1:'Sheet3'!$K$222,MATCH("White",Sheet3!$A$1:$K$1,0),FALSE)&gt;0,VLOOKUP($F96,Sheet3!$A$1:'Sheet3'!$K$222,MATCH("White",Sheet3!$A$1:$K$1,0),FALSE),IF(VLOOKUP($F96,Sheet3!$A$1:'Sheet3'!$K$222,MATCH("Yellow",Sheet3!$A$1:$K$1,0),FALSE)&gt;0,VLOOKUP($F96,Sheet3!$A$1:'Sheet3'!$K$222,MATCH("Yellow",Sheet3!$A$1:$K$1,0),FALSE)*5,0))))),0)/VLOOKUP($F96,Sheet3!$A$1:'Sheet3'!$K$222,MATCH("Challenge",Sheet3!$A$1:'Sheet3'!$K$1,0),FALSE),IFERROR(IF(VLOOKUP($F96,Sheet3!$A$1:'Sheet3'!$K$222,MATCH("Blue",Sheet3!$A$1:$K$1,0),FALSE)&gt;0,VLOOKUP($F96,Sheet3!$A$1:'Sheet3'!$K$222,MATCH("Blue",Sheet3!$A$1:$K$1,0),FALSE)*3,IF(VLOOKUP($F96,Sheet3!$A$1:'Sheet3'!$K$222,MATCH("Purple",Sheet3!$A$1:$K$1,0),FALSE)&gt;0,VLOOKUP($F96,Sheet3!$A$1:'Sheet3'!$K$222,MATCH("Purple",Sheet3!$A$1:$K$1,0),FALSE)*4,IF(VLOOKUP($F96,Sheet3!$A$1:'Sheet3'!$K$222,MATCH("Green",Sheet3!$A$1:$K$1,0),FALSE)&gt;0,VLOOKUP($F96,Sheet3!$A$1:'Sheet3'!$K$222,MATCH("Green",Sheet3!$A$1:$K$1,0),FALSE)*2,IF(VLOOKUP($F96,Sheet3!$A$1:'Sheet3'!$K$222,MATCH("White",Sheet3!$A$1:$K$1,0),FALSE)&gt;0,VLOOKUP($F96,Sheet3!$A$1:'Sheet3'!$K$222,MATCH("White",Sheet3!$A$1:$K$1,0),FALSE),IF(VLOOKUP($F96,Sheet3!$A$1:'Sheet3'!$K$222,MATCH("Yellow",Sheet3!$A$1:$K$1,0),FALSE)&gt;0,VLOOKUP($F96,Sheet3!$A$1:'Sheet3'!$K$222,MATCH("Yellow",Sheet3!$A$1:$K$1,0),FALSE)*5,0))))),0)),0)+IFERROR(IF(VLOOKUP($G96,Sheet3!$A$1:'Sheet3'!$K$222,MATCH("Challenge",Sheet3!$A$1:'Sheet3'!$K$1,0),FALSE)&gt;=1,IFERROR(IF(VLOOKUP($G96,Sheet3!$A$1:'Sheet3'!$K$222,MATCH("Blue",Sheet3!$A$1:$K$1,0),FALSE)&gt;0,VLOOKUP($G96,Sheet3!$A$1:'Sheet3'!$K$222,MATCH("Blue",Sheet3!$A$1:$K$1,0),FALSE)*3,IF(VLOOKUP($G96,Sheet3!$A$1:'Sheet3'!$K$222,MATCH("Purple",Sheet3!$A$1:$K$1,0),FALSE)&gt;0,VLOOKUP($G96,Sheet3!$A$1:'Sheet3'!$K$222,MATCH("Purple",Sheet3!$A$1:$K$1,0),FALSE)*4,IF(VLOOKUP($G96,Sheet3!$A$1:'Sheet3'!$K$222,MATCH("Green",Sheet3!$A$1:$K$1,0),FALSE)&gt;0,VLOOKUP($G96,Sheet3!$A$1:'Sheet3'!$K$222,MATCH("Green",Sheet3!$A$1:$K$1,0),FALSE)*2,IF(VLOOKUP($G96,Sheet3!$A$1:'Sheet3'!$K$222,MATCH("White",Sheet3!$A$1:$K$1,0),FALSE)&gt;0,VLOOKUP($G96,Sheet3!$A$1:'Sheet3'!$K$222,MATCH("White",Sheet3!$A$1:$K$1,0),FALSE),IF(VLOOKUP($G96,Sheet3!$A$1:'Sheet3'!$K$222,MATCH("Yellow",Sheet3!$A$1:$K$1,0),FALSE)&gt;0,VLOOKUP($G96,Sheet3!$A$1:'Sheet3'!$K$222,MATCH("Yellow",Sheet3!$A$1:$K$1,0),FALSE)*5,0))))),0)/VLOOKUP($G96,Sheet3!$A$1:'Sheet3'!$K$222,MATCH("Challenge",Sheet3!$A$1:'Sheet3'!$K$1,0),FALSE),IFERROR(IF(VLOOKUP($G96,Sheet3!$A$1:'Sheet3'!$K$222,MATCH("Blue",Sheet3!$A$1:$K$1,0),FALSE)&gt;0,VLOOKUP($G96,Sheet3!$A$1:'Sheet3'!$K$222,MATCH("Blue",Sheet3!$A$1:$K$1,0),FALSE)*3,IF(VLOOKUP($G96,Sheet3!$A$1:'Sheet3'!$K$222,MATCH("Purple",Sheet3!$A$1:$K$1,0),FALSE)&gt;0,VLOOKUP($G96,Sheet3!$A$1:'Sheet3'!$K$222,MATCH("Purple",Sheet3!$A$1:$K$1,0),FALSE)*4,IF(VLOOKUP($G96,Sheet3!$A$1:'Sheet3'!$K$222,MATCH("Green",Sheet3!$A$1:$K$1,0),FALSE)&gt;0,VLOOKUP($G96,Sheet3!$A$1:'Sheet3'!$K$222,MATCH("Green",Sheet3!$A$1:$K$1,0),FALSE)*2,IF(VLOOKUP($G96,Sheet3!$A$1:'Sheet3'!$K$222,MATCH("White",Sheet3!$A$1:$K$1,0),FALSE)&gt;0,VLOOKUP($G96,Sheet3!$A$1:'Sheet3'!$K$222,MATCH("White",Sheet3!$A$1:$K$1,0),FALSE),IF(VLOOKUP($G96,Sheet3!$A$1:'Sheet3'!$K$222,MATCH("Yellow",Sheet3!$A$1:$K$1,0),FALSE)&gt;0,VLOOKUP($G96,Sheet3!$A$1:'Sheet3'!$K$222,MATCH("Yellow",Sheet3!$A$1:$K$1,0),FALSE)*5,0))))),0)),0)</f>
        <v>1.6666666666666667</v>
      </c>
      <c r="AD96">
        <f>IFERROR(IF(VLOOKUP($H96,Sheet3!$A$1:'Sheet3'!$K$222,MATCH("Challenge",Sheet3!$A$1:'Sheet3'!$K$1,0),FALSE)&gt;=1,IFERROR(IF(VLOOKUP($H96,Sheet3!$A$1:'Sheet3'!$K$222,MATCH("Blue",Sheet3!$A$1:$K$1,0),FALSE)&gt;0,VLOOKUP($H96,Sheet3!$A$1:'Sheet3'!$K$222,MATCH("Blue",Sheet3!$A$1:$K$1,0),FALSE)*3,IF(VLOOKUP($H96,Sheet3!$A$1:'Sheet3'!$K$222,MATCH("Purple",Sheet3!$A$1:$K$1,0),FALSE)&gt;0,VLOOKUP($H96,Sheet3!$A$1:'Sheet3'!$K$222,MATCH("Purple",Sheet3!$A$1:$K$1,0),FALSE)*4,IF(VLOOKUP($H96,Sheet3!$A$1:'Sheet3'!$K$222,MATCH("Green",Sheet3!$A$1:$K$1,0),FALSE)&gt;0,VLOOKUP($H96,Sheet3!$A$1:'Sheet3'!$K$222,MATCH("Green",Sheet3!$A$1:$K$1,0),FALSE)*2,IF(VLOOKUP($H96,Sheet3!$A$1:'Sheet3'!$K$222,MATCH("White",Sheet3!$A$1:$K$1,0),FALSE)&gt;0,VLOOKUP($H96,Sheet3!$A$1:'Sheet3'!$K$222,MATCH("White",Sheet3!$A$1:$K$1,0),FALSE),IF(VLOOKUP($H96,Sheet3!$A$1:'Sheet3'!$K$222,MATCH("Yellow",Sheet3!$A$1:$K$1,0),FALSE)&gt;0,VLOOKUP($H96,Sheet3!$A$1:'Sheet3'!$K$222,MATCH("Yellow",Sheet3!$A$1:$K$1,0),FALSE)*5,0))))),0)/VLOOKUP($H96,Sheet3!$A$1:'Sheet3'!$K$222,MATCH("Challenge",Sheet3!$A$1:'Sheet3'!$K$1,0),FALSE),IFERROR(IF(VLOOKUP($H96,Sheet3!$A$1:'Sheet3'!$K$222,MATCH("Blue",Sheet3!$A$1:$K$1,0),FALSE)&gt;0,VLOOKUP($H96,Sheet3!$A$1:'Sheet3'!$K$222,MATCH("Blue",Sheet3!$A$1:$K$1,0),FALSE)*3,IF(VLOOKUP($H96,Sheet3!$A$1:'Sheet3'!$K$222,MATCH("Purple",Sheet3!$A$1:$K$1,0),FALSE)&gt;0,VLOOKUP($H96,Sheet3!$A$1:'Sheet3'!$K$222,MATCH("Purple",Sheet3!$A$1:$K$1,0),FALSE)*4,IF(VLOOKUP($H96,Sheet3!$A$1:'Sheet3'!$K$222,MATCH("Green",Sheet3!$A$1:$K$1,0),FALSE)&gt;0,VLOOKUP($H96,Sheet3!$A$1:'Sheet3'!$K$222,MATCH("Green",Sheet3!$A$1:$K$1,0),FALSE)*2,IF(VLOOKUP($H96,Sheet3!$A$1:'Sheet3'!$K$222,MATCH("White",Sheet3!$A$1:$K$1,0),FALSE)&gt;0,VLOOKUP($H96,Sheet3!$A$1:'Sheet3'!$K$222,MATCH("White",Sheet3!$A$1:$K$1,0),FALSE),IF(VLOOKUP($H96,Sheet3!$A$1:'Sheet3'!$K$222,MATCH("Yellow",Sheet3!$A$1:$K$1,0),FALSE)&gt;0,VLOOKUP($H96,Sheet3!$A$1:'Sheet3'!$K$222,MATCH("Yellow",Sheet3!$A$1:$K$1,0),FALSE)*5,0))))),0)),0)+IFERROR(IF(VLOOKUP($I96,Sheet3!$A$1:'Sheet3'!$K$222,MATCH("Challenge",Sheet3!$A$1:'Sheet3'!$K$1,0),FALSE)&gt;=1,IFERROR(IF(VLOOKUP($I96,Sheet3!$A$1:'Sheet3'!$K$222,MATCH("Blue",Sheet3!$A$1:$K$1,0),FALSE)&gt;0,VLOOKUP($I96,Sheet3!$A$1:'Sheet3'!$K$222,MATCH("Blue",Sheet3!$A$1:$K$1,0),FALSE)*3,IF(VLOOKUP($I96,Sheet3!$A$1:'Sheet3'!$K$222,MATCH("Purple",Sheet3!$A$1:$K$1,0),FALSE)&gt;0,VLOOKUP($I96,Sheet3!$A$1:'Sheet3'!$K$222,MATCH("Purple",Sheet3!$A$1:$K$1,0),FALSE)*4,IF(VLOOKUP($I96,Sheet3!$A$1:'Sheet3'!$K$222,MATCH("Green",Sheet3!$A$1:$K$1,0),FALSE)&gt;0,VLOOKUP($I96,Sheet3!$A$1:'Sheet3'!$K$222,MATCH("Green",Sheet3!$A$1:$K$1,0),FALSE)*2,IF(VLOOKUP($I96,Sheet3!$A$1:'Sheet3'!$K$222,MATCH("White",Sheet3!$A$1:$K$1,0),FALSE)&gt;0,VLOOKUP($I96,Sheet3!$A$1:'Sheet3'!$K$222,MATCH("White",Sheet3!$A$1:$K$1,0),FALSE),IF(VLOOKUP($I96,Sheet3!$A$1:'Sheet3'!$K$222,MATCH("Yellow",Sheet3!$A$1:$K$1,0),FALSE)&gt;0,VLOOKUP($I96,Sheet3!$A$1:'Sheet3'!$K$222,MATCH("Yellow",Sheet3!$A$1:$K$1,0),FALSE)*5,0))))),0)/VLOOKUP($I96,Sheet3!$A$1:'Sheet3'!$K$222,MATCH("Challenge",Sheet3!$A$1:'Sheet3'!$K$1,0),FALSE),IFERROR(IF(VLOOKUP($I96,Sheet3!$A$1:'Sheet3'!$K$222,MATCH("Blue",Sheet3!$A$1:$K$1,0),FALSE)&gt;0,VLOOKUP($I96,Sheet3!$A$1:'Sheet3'!$K$222,MATCH("Blue",Sheet3!$A$1:$K$1,0),FALSE)*3,IF(VLOOKUP($I96,Sheet3!$A$1:'Sheet3'!$K$222,MATCH("Purple",Sheet3!$A$1:$K$1,0),FALSE)&gt;0,VLOOKUP($I96,Sheet3!$A$1:'Sheet3'!$K$222,MATCH("Purple",Sheet3!$A$1:$K$1,0),FALSE)*4,IF(VLOOKUP($I96,Sheet3!$A$1:'Sheet3'!$K$222,MATCH("Green",Sheet3!$A$1:$K$1,0),FALSE)&gt;0,VLOOKUP($I96,Sheet3!$A$1:'Sheet3'!$K$222,MATCH("Green",Sheet3!$A$1:$K$1,0),FALSE)*2,IF(VLOOKUP($I96,Sheet3!$A$1:'Sheet3'!$K$222,MATCH("White",Sheet3!$A$1:$K$1,0),FALSE)&gt;0,VLOOKUP($I96,Sheet3!$A$1:'Sheet3'!$K$222,MATCH("White",Sheet3!$A$1:$K$1,0),FALSE),IF(VLOOKUP($I96,Sheet3!$A$1:'Sheet3'!$K$222,MATCH("Yellow",Sheet3!$A$1:$K$1,0),FALSE)&gt;0,VLOOKUP($I96,Sheet3!$A$1:'Sheet3'!$K$222,MATCH("Yellow",Sheet3!$A$1:$K$1,0),FALSE)*5,0))))),0)),0)</f>
        <v>0</v>
      </c>
      <c r="AE96">
        <f>IFERROR(IF(VLOOKUP($J96,Sheet3!$A$1:'Sheet3'!$K$222,MATCH("Challenge",Sheet3!$A$1:'Sheet3'!$K$1,0),FALSE)&gt;=1,IFERROR(IF(VLOOKUP($J96,Sheet3!$A$1:'Sheet3'!$K$222,MATCH("Blue",Sheet3!$A$1:$K$1,0),FALSE)&gt;0,VLOOKUP($J96,Sheet3!$A$1:'Sheet3'!$K$222,MATCH("Blue",Sheet3!$A$1:$K$1,0),FALSE)*3,IF(VLOOKUP($J96,Sheet3!$A$1:'Sheet3'!$K$222,MATCH("Purple",Sheet3!$A$1:$K$1,0),FALSE)&gt;0,VLOOKUP($J96,Sheet3!$A$1:'Sheet3'!$K$222,MATCH("Purple",Sheet3!$A$1:$K$1,0),FALSE)*4,IF(VLOOKUP($J96,Sheet3!$A$1:'Sheet3'!$K$222,MATCH("Green",Sheet3!$A$1:$K$1,0),FALSE)&gt;0,VLOOKUP($J96,Sheet3!$A$1:'Sheet3'!$K$222,MATCH("Green",Sheet3!$A$1:$K$1,0),FALSE)*2,IF(VLOOKUP($J96,Sheet3!$A$1:'Sheet3'!$K$222,MATCH("White",Sheet3!$A$1:$K$1,0),FALSE)&gt;0,VLOOKUP($J96,Sheet3!$A$1:'Sheet3'!$K$222,MATCH("White",Sheet3!$A$1:$K$1,0),FALSE),IF(VLOOKUP($J96,Sheet3!$A$1:'Sheet3'!$K$222,MATCH("Yellow",Sheet3!$A$1:$K$1,0),FALSE)&gt;0,VLOOKUP($J96,Sheet3!$A$1:'Sheet3'!$K$222,MATCH("Yellow",Sheet3!$A$1:$K$1,0),FALSE)*5,0))))),0)/VLOOKUP($J96,Sheet3!$A$1:'Sheet3'!$K$222,MATCH("Challenge",Sheet3!$A$1:'Sheet3'!$K$1,0),FALSE),IFERROR(IF(VLOOKUP($J96,Sheet3!$A$1:'Sheet3'!$K$222,MATCH("Blue",Sheet3!$A$1:$K$1,0),FALSE)&gt;0,VLOOKUP($J96,Sheet3!$A$1:'Sheet3'!$K$222,MATCH("Blue",Sheet3!$A$1:$K$1,0),FALSE)*3,IF(VLOOKUP($J96,Sheet3!$A$1:'Sheet3'!$K$222,MATCH("Purple",Sheet3!$A$1:$K$1,0),FALSE)&gt;0,VLOOKUP($J96,Sheet3!$A$1:'Sheet3'!$K$222,MATCH("Purple",Sheet3!$A$1:$K$1,0),FALSE)*4,IF(VLOOKUP($J96,Sheet3!$A$1:'Sheet3'!$K$222,MATCH("Green",Sheet3!$A$1:$K$1,0),FALSE)&gt;0,VLOOKUP($J96,Sheet3!$A$1:'Sheet3'!$K$222,MATCH("Green",Sheet3!$A$1:$K$1,0),FALSE)*2,IF(VLOOKUP($J96,Sheet3!$A$1:'Sheet3'!$K$222,MATCH("White",Sheet3!$A$1:$K$1,0),FALSE)&gt;0,VLOOKUP($J96,Sheet3!$A$1:'Sheet3'!$K$222,MATCH("White",Sheet3!$A$1:$K$1,0),FALSE),IF(VLOOKUP($J96,Sheet3!$A$1:'Sheet3'!$K$222,MATCH("Yellow",Sheet3!$A$1:$K$1,0),FALSE)&gt;0,VLOOKUP($J96,Sheet3!$A$1:'Sheet3'!$K$222,MATCH("Yellow",Sheet3!$A$1:$K$1,0),FALSE)*5,0))))),0)),0)+IFERROR(IF(VLOOKUP($K96,Sheet3!$A$1:'Sheet3'!$K$222,MATCH("Challenge",Sheet3!$A$1:'Sheet3'!$K$1,0),FALSE)&gt;=1,IFERROR(IF(VLOOKUP($K96,Sheet3!$A$1:'Sheet3'!$K$222,MATCH("Blue",Sheet3!$A$1:$K$1,0),FALSE)&gt;0,VLOOKUP($K96,Sheet3!$A$1:'Sheet3'!$K$222,MATCH("Blue",Sheet3!$A$1:$K$1,0),FALSE)*3,IF(VLOOKUP($K96,Sheet3!$A$1:'Sheet3'!$K$222,MATCH("Purple",Sheet3!$A$1:$K$1,0),FALSE)&gt;0,VLOOKUP($K96,Sheet3!$A$1:'Sheet3'!$K$222,MATCH("Purple",Sheet3!$A$1:$K$1,0),FALSE)*4,IF(VLOOKUP($K96,Sheet3!$A$1:'Sheet3'!$K$222,MATCH("Green",Sheet3!$A$1:$K$1,0),FALSE)&gt;0,VLOOKUP($K96,Sheet3!$A$1:'Sheet3'!$K$222,MATCH("Green",Sheet3!$A$1:$K$1,0),FALSE)*2,IF(VLOOKUP($K96,Sheet3!$A$1:'Sheet3'!$K$222,MATCH("White",Sheet3!$A$1:$K$1,0),FALSE)&gt;0,VLOOKUP($K96,Sheet3!$A$1:'Sheet3'!$K$222,MATCH("White",Sheet3!$A$1:$K$1,0),FALSE),IF(VLOOKUP($K96,Sheet3!$A$1:'Sheet3'!$K$222,MATCH("Yellow",Sheet3!$A$1:$K$1,0),FALSE)&gt;0,VLOOKUP($K96,Sheet3!$A$1:'Sheet3'!$K$222,MATCH("Yellow",Sheet3!$A$1:$K$1,0),FALSE)*5,0))))),0)/VLOOKUP($K96,Sheet3!$A$1:'Sheet3'!$K$222,MATCH("Challenge",Sheet3!$A$1:'Sheet3'!$K$1,0),FALSE),IFERROR(IF(VLOOKUP($K96,Sheet3!$A$1:'Sheet3'!$K$222,MATCH("Blue",Sheet3!$A$1:$K$1,0),FALSE)&gt;0,VLOOKUP($K96,Sheet3!$A$1:'Sheet3'!$K$222,MATCH("Blue",Sheet3!$A$1:$K$1,0),FALSE)*3,IF(VLOOKUP($K96,Sheet3!$A$1:'Sheet3'!$K$222,MATCH("Purple",Sheet3!$A$1:$K$1,0),FALSE)&gt;0,VLOOKUP($K96,Sheet3!$A$1:'Sheet3'!$K$222,MATCH("Purple",Sheet3!$A$1:$K$1,0),FALSE)*4,IF(VLOOKUP($K96,Sheet3!$A$1:'Sheet3'!$K$222,MATCH("Green",Sheet3!$A$1:$K$1,0),FALSE)&gt;0,VLOOKUP($K96,Sheet3!$A$1:'Sheet3'!$K$222,MATCH("Green",Sheet3!$A$1:$K$1,0),FALSE)*2,IF(VLOOKUP($K96,Sheet3!$A$1:'Sheet3'!$K$222,MATCH("White",Sheet3!$A$1:$K$1,0),FALSE)&gt;0,VLOOKUP($K96,Sheet3!$A$1:'Sheet3'!$K$222,MATCH("White",Sheet3!$A$1:$K$1,0),FALSE),IF(VLOOKUP($K96,Sheet3!$A$1:'Sheet3'!$K$222,MATCH("Yellow",Sheet3!$A$1:$K$1,0),FALSE)&gt;0,VLOOKUP($K96,Sheet3!$A$1:'Sheet3'!$K$222,MATCH("Yellow",Sheet3!$A$1:$K$1,0),FALSE)*5,0))))),0)),0)</f>
        <v>0</v>
      </c>
      <c r="AF96">
        <f>IFERROR(IF(VLOOKUP($L96,Sheet3!$A$1:'Sheet3'!$K$222,MATCH("Challenge",Sheet3!$A$1:'Sheet3'!$K$1,0),FALSE)&gt;=1,IFERROR(IF(VLOOKUP($L96,Sheet3!$A$1:'Sheet3'!$K$222,MATCH("Blue",Sheet3!$A$1:$K$1,0),FALSE)&gt;0,VLOOKUP($L96,Sheet3!$A$1:'Sheet3'!$K$222,MATCH("Blue",Sheet3!$A$1:$K$1,0),FALSE)*3,IF(VLOOKUP($L96,Sheet3!$A$1:'Sheet3'!$K$222,MATCH("Purple",Sheet3!$A$1:$K$1,0),FALSE)&gt;0,VLOOKUP($L96,Sheet3!$A$1:'Sheet3'!$K$222,MATCH("Purple",Sheet3!$A$1:$K$1,0),FALSE)*4,IF(VLOOKUP($L96,Sheet3!$A$1:'Sheet3'!$K$222,MATCH("Green",Sheet3!$A$1:$K$1,0),FALSE)&gt;0,VLOOKUP($L96,Sheet3!$A$1:'Sheet3'!$K$222,MATCH("Green",Sheet3!$A$1:$K$1,0),FALSE)*2,IF(VLOOKUP($L96,Sheet3!$A$1:'Sheet3'!$K$222,MATCH("White",Sheet3!$A$1:$K$1,0),FALSE)&gt;0,VLOOKUP($L96,Sheet3!$A$1:'Sheet3'!$K$222,MATCH("White",Sheet3!$A$1:$K$1,0),FALSE),IF(VLOOKUP($L96,Sheet3!$A$1:'Sheet3'!$K$222,MATCH("Yellow",Sheet3!$A$1:$K$1,0),FALSE)&gt;0,VLOOKUP($L96,Sheet3!$A$1:'Sheet3'!$K$222,MATCH("Yellow",Sheet3!$A$1:$K$1,0),FALSE)*5,0))))),0)/VLOOKUP($L96,Sheet3!$A$1:'Sheet3'!$K$222,MATCH("Challenge",Sheet3!$A$1:'Sheet3'!$K$1,0),FALSE),IFERROR(IF(VLOOKUP($L96,Sheet3!$A$1:'Sheet3'!$K$222,MATCH("Blue",Sheet3!$A$1:$K$1,0),FALSE)&gt;0,VLOOKUP($L96,Sheet3!$A$1:'Sheet3'!$K$222,MATCH("Blue",Sheet3!$A$1:$K$1,0),FALSE)*3,IF(VLOOKUP($L96,Sheet3!$A$1:'Sheet3'!$K$222,MATCH("Purple",Sheet3!$A$1:$K$1,0),FALSE)&gt;0,VLOOKUP($L96,Sheet3!$A$1:'Sheet3'!$K$222,MATCH("Purple",Sheet3!$A$1:$K$1,0),FALSE)*4,IF(VLOOKUP($L96,Sheet3!$A$1:'Sheet3'!$K$222,MATCH("Green",Sheet3!$A$1:$K$1,0),FALSE)&gt;0,VLOOKUP($L96,Sheet3!$A$1:'Sheet3'!$K$222,MATCH("Green",Sheet3!$A$1:$K$1,0),FALSE)*2,IF(VLOOKUP($L96,Sheet3!$A$1:'Sheet3'!$K$222,MATCH("White",Sheet3!$A$1:$K$1,0),FALSE)&gt;0,VLOOKUP($L96,Sheet3!$A$1:'Sheet3'!$K$222,MATCH("White",Sheet3!$A$1:$K$1,0),FALSE),IF(VLOOKUP($L96,Sheet3!$A$1:'Sheet3'!$K$222,MATCH("Yellow",Sheet3!$A$1:$K$1,0),FALSE)&gt;0,VLOOKUP($L96,Sheet3!$A$1:'Sheet3'!$K$222,MATCH("Yellow",Sheet3!$A$1:$K$1,0),FALSE)*5,0))))),0)),0)+IFERROR(IF(VLOOKUP($M96,Sheet3!$A$1:'Sheet3'!$K$222,MATCH("Challenge",Sheet3!$A$1:'Sheet3'!$K$1,0),FALSE)&gt;=1,IFERROR(IF(VLOOKUP($M96,Sheet3!$A$1:'Sheet3'!$K$222,MATCH("Blue",Sheet3!$A$1:$K$1,0),FALSE)&gt;0,VLOOKUP($M96,Sheet3!$A$1:'Sheet3'!$K$222,MATCH("Blue",Sheet3!$A$1:$K$1,0),FALSE)*3,IF(VLOOKUP($M96,Sheet3!$A$1:'Sheet3'!$K$222,MATCH("Purple",Sheet3!$A$1:$K$1,0),FALSE)&gt;0,VLOOKUP($M96,Sheet3!$A$1:'Sheet3'!$K$222,MATCH("Purple",Sheet3!$A$1:$K$1,0),FALSE)*4,IF(VLOOKUP($M96,Sheet3!$A$1:'Sheet3'!$K$222,MATCH("Green",Sheet3!$A$1:$K$1,0),FALSE)&gt;0,VLOOKUP($M96,Sheet3!$A$1:'Sheet3'!$K$222,MATCH("Green",Sheet3!$A$1:$K$1,0),FALSE)*2,IF(VLOOKUP($M96,Sheet3!$A$1:'Sheet3'!$K$222,MATCH("White",Sheet3!$A$1:$K$1,0),FALSE)&gt;0,VLOOKUP($M96,Sheet3!$A$1:'Sheet3'!$K$222,MATCH("White",Sheet3!$A$1:$K$1,0),FALSE),IF(VLOOKUP($M96,Sheet3!$A$1:'Sheet3'!$K$222,MATCH("Yellow",Sheet3!$A$1:$K$1,0),FALSE)&gt;0,VLOOKUP($M96,Sheet3!$A$1:'Sheet3'!$K$222,MATCH("Yellow",Sheet3!$A$1:$K$1,0),FALSE)*5,0))))),0)/VLOOKUP($M96,Sheet3!$A$1:'Sheet3'!$K$222,MATCH("Challenge",Sheet3!$A$1:'Sheet3'!$K$1,0),FALSE),IFERROR(IF(VLOOKUP($M96,Sheet3!$A$1:'Sheet3'!$K$222,MATCH("Blue",Sheet3!$A$1:$K$1,0),FALSE)&gt;0,VLOOKUP($M96,Sheet3!$A$1:'Sheet3'!$K$222,MATCH("Blue",Sheet3!$A$1:$K$1,0),FALSE)*3,IF(VLOOKUP($M96,Sheet3!$A$1:'Sheet3'!$K$222,MATCH("Purple",Sheet3!$A$1:$K$1,0),FALSE)&gt;0,VLOOKUP($M96,Sheet3!$A$1:'Sheet3'!$K$222,MATCH("Purple",Sheet3!$A$1:$K$1,0),FALSE)*4,IF(VLOOKUP($M96,Sheet3!$A$1:'Sheet3'!$K$222,MATCH("Green",Sheet3!$A$1:$K$1,0),FALSE)&gt;0,VLOOKUP($M96,Sheet3!$A$1:'Sheet3'!$K$222,MATCH("Green",Sheet3!$A$1:$K$1,0),FALSE)*2,IF(VLOOKUP($M96,Sheet3!$A$1:'Sheet3'!$K$222,MATCH("White",Sheet3!$A$1:$K$1,0),FALSE)&gt;0,VLOOKUP($M96,Sheet3!$A$1:'Sheet3'!$K$222,MATCH("White",Sheet3!$A$1:$K$1,0),FALSE),IF(VLOOKUP($M96,Sheet3!$A$1:'Sheet3'!$K$222,MATCH("Yellow",Sheet3!$A$1:$K$1,0),FALSE)&gt;0,VLOOKUP($M96,Sheet3!$A$1:'Sheet3'!$K$222,MATCH("Yellow",Sheet3!$A$1:$K$1,0),FALSE)*5,0))))),0)),0)</f>
        <v>0</v>
      </c>
      <c r="AG96">
        <f>IFERROR(IF(VLOOKUP($N96,Sheet3!$A$1:'Sheet3'!$K$222,MATCH("Challenge",Sheet3!$A$1:'Sheet3'!$K$1,0),FALSE)&gt;=1,IFERROR(IF(VLOOKUP($N96,Sheet3!$A$1:'Sheet3'!$K$222,MATCH("Blue",Sheet3!$A$1:$K$1,0),FALSE)&gt;0,VLOOKUP($N96,Sheet3!$A$1:'Sheet3'!$K$222,MATCH("Blue",Sheet3!$A$1:$K$1,0),FALSE)*3,IF(VLOOKUP($N96,Sheet3!$A$1:'Sheet3'!$K$222,MATCH("Purple",Sheet3!$A$1:$K$1,0),FALSE)&gt;0,VLOOKUP($N96,Sheet3!$A$1:'Sheet3'!$K$222,MATCH("Purple",Sheet3!$A$1:$K$1,0),FALSE)*4,IF(VLOOKUP($N96,Sheet3!$A$1:'Sheet3'!$K$222,MATCH("Green",Sheet3!$A$1:$K$1,0),FALSE)&gt;0,VLOOKUP($N96,Sheet3!$A$1:'Sheet3'!$K$222,MATCH("Green",Sheet3!$A$1:$K$1,0),FALSE)*2,IF(VLOOKUP($N96,Sheet3!$A$1:'Sheet3'!$K$222,MATCH("White",Sheet3!$A$1:$K$1,0),FALSE)&gt;0,VLOOKUP($N96,Sheet3!$A$1:'Sheet3'!$K$222,MATCH("White",Sheet3!$A$1:$K$1,0),FALSE),IF(VLOOKUP($N96,Sheet3!$A$1:'Sheet3'!$K$222,MATCH("Yellow",Sheet3!$A$1:$K$1,0),FALSE)&gt;0,VLOOKUP($N96,Sheet3!$A$1:'Sheet3'!$K$222,MATCH("Yellow",Sheet3!$A$1:$K$1,0),FALSE)*5,0))))),0)/VLOOKUP($N96,Sheet3!$A$1:'Sheet3'!$K$222,MATCH("Challenge",Sheet3!$A$1:'Sheet3'!$K$1,0),FALSE),IFERROR(IF(VLOOKUP($N96,Sheet3!$A$1:'Sheet3'!$K$222,MATCH("Blue",Sheet3!$A$1:$K$1,0),FALSE)&gt;0,VLOOKUP($N96,Sheet3!$A$1:'Sheet3'!$K$222,MATCH("Blue",Sheet3!$A$1:$K$1,0),FALSE)*3,IF(VLOOKUP($N96,Sheet3!$A$1:'Sheet3'!$K$222,MATCH("Purple",Sheet3!$A$1:$K$1,0),FALSE)&gt;0,VLOOKUP($N96,Sheet3!$A$1:'Sheet3'!$K$222,MATCH("Purple",Sheet3!$A$1:$K$1,0),FALSE)*4,IF(VLOOKUP($N96,Sheet3!$A$1:'Sheet3'!$K$222,MATCH("Green",Sheet3!$A$1:$K$1,0),FALSE)&gt;0,VLOOKUP($N96,Sheet3!$A$1:'Sheet3'!$K$222,MATCH("Green",Sheet3!$A$1:$K$1,0),FALSE)*2,IF(VLOOKUP($N96,Sheet3!$A$1:'Sheet3'!$K$222,MATCH("White",Sheet3!$A$1:$K$1,0),FALSE)&gt;0,VLOOKUP($N96,Sheet3!$A$1:'Sheet3'!$K$222,MATCH("White",Sheet3!$A$1:$K$1,0),FALSE),IF(VLOOKUP($N96,Sheet3!$A$1:'Sheet3'!$K$222,MATCH("Yellow",Sheet3!$A$1:$K$1,0),FALSE)&gt;0,VLOOKUP($N96,Sheet3!$A$1:'Sheet3'!$K$222,MATCH("Yellow",Sheet3!$A$1:$K$1,0),FALSE)*5,0))))),0)),0)+IFERROR(IF(VLOOKUP($O96,Sheet3!$A$1:'Sheet3'!$K$222,MATCH("Challenge",Sheet3!$A$1:'Sheet3'!$K$1,0),FALSE)&gt;=1,IFERROR(IF(VLOOKUP($O96,Sheet3!$A$1:'Sheet3'!$K$222,MATCH("Blue",Sheet3!$A$1:$K$1,0),FALSE)&gt;0,VLOOKUP($O96,Sheet3!$A$1:'Sheet3'!$K$222,MATCH("Blue",Sheet3!$A$1:$K$1,0),FALSE)*3,IF(VLOOKUP($O96,Sheet3!$A$1:'Sheet3'!$K$222,MATCH("Purple",Sheet3!$A$1:$K$1,0),FALSE)&gt;0,VLOOKUP($O96,Sheet3!$A$1:'Sheet3'!$K$222,MATCH("Purple",Sheet3!$A$1:$K$1,0),FALSE)*4,IF(VLOOKUP($O96,Sheet3!$A$1:'Sheet3'!$K$222,MATCH("Green",Sheet3!$A$1:$K$1,0),FALSE)&gt;0,VLOOKUP($O96,Sheet3!$A$1:'Sheet3'!$K$222,MATCH("Green",Sheet3!$A$1:$K$1,0),FALSE)*2,IF(VLOOKUP($O96,Sheet3!$A$1:'Sheet3'!$K$222,MATCH("White",Sheet3!$A$1:$K$1,0),FALSE)&gt;0,VLOOKUP($O96,Sheet3!$A$1:'Sheet3'!$K$222,MATCH("White",Sheet3!$A$1:$K$1,0),FALSE),IF(VLOOKUP($O96,Sheet3!$A$1:'Sheet3'!$K$222,MATCH("Yellow",Sheet3!$A$1:$K$1,0),FALSE)&gt;0,VLOOKUP($O96,Sheet3!$A$1:'Sheet3'!$K$222,MATCH("Yellow",Sheet3!$A$1:$K$1,0),FALSE)*5,0))))),0)/VLOOKUP($O96,Sheet3!$A$1:'Sheet3'!$K$222,MATCH("Challenge",Sheet3!$A$1:'Sheet3'!$K$1,0),FALSE),IFERROR(IF(VLOOKUP($O96,Sheet3!$A$1:'Sheet3'!$K$222,MATCH("Blue",Sheet3!$A$1:$K$1,0),FALSE)&gt;0,VLOOKUP($O96,Sheet3!$A$1:'Sheet3'!$K$222,MATCH("Blue",Sheet3!$A$1:$K$1,0),FALSE)*3,IF(VLOOKUP($O96,Sheet3!$A$1:'Sheet3'!$K$222,MATCH("Purple",Sheet3!$A$1:$K$1,0),FALSE)&gt;0,VLOOKUP($O96,Sheet3!$A$1:'Sheet3'!$K$222,MATCH("Purple",Sheet3!$A$1:$K$1,0),FALSE)*4,IF(VLOOKUP($O96,Sheet3!$A$1:'Sheet3'!$K$222,MATCH("Green",Sheet3!$A$1:$K$1,0),FALSE)&gt;0,VLOOKUP($O96,Sheet3!$A$1:'Sheet3'!$K$222,MATCH("Green",Sheet3!$A$1:$K$1,0),FALSE)*2,IF(VLOOKUP($O96,Sheet3!$A$1:'Sheet3'!$K$222,MATCH("White",Sheet3!$A$1:$K$1,0),FALSE)&gt;0,VLOOKUP($O96,Sheet3!$A$1:'Sheet3'!$K$222,MATCH("White",Sheet3!$A$1:$K$1,0),FALSE),IF(VLOOKUP($O96,Sheet3!$A$1:'Sheet3'!$K$222,MATCH("Yellow",Sheet3!$A$1:$K$1,0),FALSE)&gt;0,VLOOKUP($O96,Sheet3!$A$1:'Sheet3'!$K$222,MATCH("Yellow",Sheet3!$A$1:$K$1,0),FALSE)*5,0))))),0)),0)</f>
        <v>0</v>
      </c>
      <c r="AH96">
        <f>VLOOKUP($D96,Sheet3!$A$1:'Sheet3'!$K$222,4,FALSE)</f>
        <v>0</v>
      </c>
      <c r="AI96">
        <f>VLOOKUP($D96,Sheet3!$A$1:'Sheet3'!$K$222,5,FALSE)</f>
        <v>0</v>
      </c>
    </row>
    <row r="97" spans="1:35" x14ac:dyDescent="0.25">
      <c r="A97" t="s">
        <v>95</v>
      </c>
      <c r="B97">
        <f>INDEX('Ingredients(Full)'!$A$1:$AA$180,MATCH(Score!$A97,'Ingredients(Full)'!$A$1:$A$180,0),MATCH(Score!B$1,'Ingredients(Full)'!$A$1:$AA$1,0))</f>
        <v>7</v>
      </c>
      <c r="C97">
        <f t="shared" si="2"/>
        <v>10</v>
      </c>
      <c r="D97" t="str">
        <f>IF(D$1&lt;=$B97,INDEX('Ingredients(Full)'!$A$1:$AA$180,MATCH(Score!$A97,'Ingredients(Full)'!$A$1:$A$180,0),MATCH(Score!D$1,'Ingredients(Full)'!$A$1:$AA$1,0)),"")</f>
        <v>Mk 5 BlasTech Weapon Mod Prototype</v>
      </c>
      <c r="E97" t="str">
        <f>IF(E$1&lt;=$B97,INDEX('Ingredients(Full)'!$A$1:$AA$140,MATCH(Score!$A97,'Ingredients(Full)'!$A$1:$A$140,0),MATCH(Score!E$1,'Ingredients(Full)'!$A$1:$AA$1,0)),"")</f>
        <v>Mk 2 Neuro-Saav Electrobinoculars Prototype</v>
      </c>
      <c r="F97" t="str">
        <f>IF(F$1&lt;=$B97,INDEX('Ingredients(Full)'!$A$1:$AA$140,MATCH(Score!$A97,'Ingredients(Full)'!$A$1:$A$140,0),MATCH(Score!F$1,'Ingredients(Full)'!$A$1:$AA$1,0)),"")</f>
        <v>Mk 1 BAW Armor Mod</v>
      </c>
      <c r="G97" t="str">
        <f>IF(G$1&lt;=$B97,INDEX('Ingredients(Full)'!$A$1:$AA$140,MATCH(Score!$A97,'Ingredients(Full)'!$A$1:$A$140,0),MATCH(Score!G$1,'Ingredients(Full)'!$A$1:$AA$1,0)),"")</f>
        <v>Mk 1 CEC Fusion Furnace</v>
      </c>
      <c r="H97" t="str">
        <f>IF(H$1&lt;=$B97,INDEX('Ingredients(Full)'!$A$1:$AA$140,MATCH(Score!$A97,'Ingredients(Full)'!$A$1:$A$140,0),MATCH(Score!H$1,'Ingredients(Full)'!$A$1:$AA$1,0)),"")</f>
        <v>Mk 2 SoroSuub Keypad Prototype</v>
      </c>
      <c r="I97" t="str">
        <f>IF(I$1&lt;=$B97,INDEX('Ingredients(Full)'!$A$1:$AA$140,MATCH(Score!$A97,'Ingredients(Full)'!$A$1:$A$140,0),MATCH(Score!I$1,'Ingredients(Full)'!$A$1:$AA$1,0)),"")</f>
        <v>Mk 2 Chiewab Hypo Syringe</v>
      </c>
      <c r="J97" t="str">
        <f>IF(J$1&lt;=$B97,INDEX('Ingredients(Full)'!$A$1:$AA$140,MATCH(Score!$A97,'Ingredients(Full)'!$A$1:$A$140,0),MATCH(Score!J$1,'Ingredients(Full)'!$A$1:$AA$1,0)),"")</f>
        <v>Mk 1 BAW Armor Mod</v>
      </c>
      <c r="K97" t="str">
        <f>IF(K$1&lt;=$B97,INDEX('Ingredients(Full)'!$A$1:$AA$140,MATCH(Score!$A97,'Ingredients(Full)'!$A$1:$A$140,0),MATCH(Score!K$1,'Ingredients(Full)'!$A$1:$AA$1,0)),"")</f>
        <v/>
      </c>
      <c r="L97" t="str">
        <f>IF(L$1&lt;=$B97,INDEX('Ingredients(Full)'!$A$1:$AA$140,MATCH(Score!$A97,'Ingredients(Full)'!$A$1:$A$140,0),MATCH(Score!L$1,'Ingredients(Full)'!$A$1:$AA$1,0)),"")</f>
        <v/>
      </c>
      <c r="M97" t="str">
        <f>IF(M$1&lt;=$B97,INDEX('Ingredients(Full)'!$A$1:$AA$140,MATCH(Score!$A97,'Ingredients(Full)'!$A$1:$A$140,0),MATCH(Score!M$1,'Ingredients(Full)'!$A$1:$AA$1,0)),"")</f>
        <v/>
      </c>
      <c r="N97" t="str">
        <f>IF(N$1&lt;=$B97,INDEX('Ingredients(Full)'!$A$1:$AA$140,MATCH(Score!$A97,'Ingredients(Full)'!$A$1:$A$140,0),MATCH(Score!N$1,'Ingredients(Full)'!$A$1:$AA$1,0)),"")</f>
        <v/>
      </c>
      <c r="O97" t="str">
        <f>IF(O$1&lt;=$B97,INDEX('Ingredients(Full)'!$A$1:$AA$140,MATCH(Score!$A97,'Ingredients(Full)'!$A$1:$A$140,0),MATCH(Score!O$1,'Ingredients(Full)'!$A$1:$AA$1,0)),"")</f>
        <v/>
      </c>
      <c r="P97">
        <f>IF(VALUE(RIGHT(P$1,LEN(P$1)-1))&lt;=$B97,INDEX('Ingredients(Full)'!$A$1:$AA$140,MATCH(Score!$A97,'Ingredients(Full)'!$A$1:$A$140,0),MATCH(Score!P$1,'Ingredients(Full)'!$A$1:$AA$1,0)),"")</f>
        <v>1</v>
      </c>
      <c r="Q97">
        <f>IF(VALUE(RIGHT(Q$1,LEN(Q$1)-1))&lt;=$B97,INDEX('Ingredients(Full)'!$A$1:$AA$140,MATCH(Score!$A97,'Ingredients(Full)'!$A$1:$A$140,0),MATCH(Score!Q$1,'Ingredients(Full)'!$A$1:$AA$1,0)),"")</f>
        <v>1</v>
      </c>
      <c r="R97">
        <f>IF(VALUE(RIGHT(R$1,LEN(R$1)-1))&lt;=$B97,INDEX('Ingredients(Full)'!$A$1:$AA$140,MATCH(Score!$A97,'Ingredients(Full)'!$A$1:$A$140,0),MATCH(Score!R$1,'Ingredients(Full)'!$A$1:$AA$1,0)),"")</f>
        <v>1</v>
      </c>
      <c r="S97">
        <f>IF(VALUE(RIGHT(S$1,LEN(S$1)-1))&lt;=$B97,INDEX('Ingredients(Full)'!$A$1:$AA$140,MATCH(Score!$A97,'Ingredients(Full)'!$A$1:$A$140,0),MATCH(Score!S$1,'Ingredients(Full)'!$A$1:$AA$1,0)),"")</f>
        <v>1</v>
      </c>
      <c r="T97">
        <f>IF(VALUE(RIGHT(T$1,LEN(T$1)-1))&lt;=$B97,INDEX('Ingredients(Full)'!$A$1:$AA$140,MATCH(Score!$A97,'Ingredients(Full)'!$A$1:$A$140,0),MATCH(Score!T$1,'Ingredients(Full)'!$A$1:$AA$1,0)),"")</f>
        <v>1</v>
      </c>
      <c r="U97">
        <f>IF(VALUE(RIGHT(U$1,LEN(U$1)-1))&lt;=$B97,INDEX('Ingredients(Full)'!$A$1:$AA$140,MATCH(Score!$A97,'Ingredients(Full)'!$A$1:$A$140,0),MATCH(Score!U$1,'Ingredients(Full)'!$A$1:$AA$1,0)),"")</f>
        <v>1</v>
      </c>
      <c r="V97">
        <f>IF(VALUE(RIGHT(V$1,LEN(V$1)-1))&lt;=$B97,INDEX('Ingredients(Full)'!$A$1:$AA$140,MATCH(Score!$A97,'Ingredients(Full)'!$A$1:$A$140,0),MATCH(Score!V$1,'Ingredients(Full)'!$A$1:$AA$1,0)),"")</f>
        <v>1</v>
      </c>
      <c r="W97" t="str">
        <f>IF(VALUE(RIGHT(W$1,LEN(W$1)-1))&lt;=$B97,INDEX('Ingredients(Full)'!$A$1:$AA$140,MATCH(Score!$A97,'Ingredients(Full)'!$A$1:$A$140,0),MATCH(Score!W$1,'Ingredients(Full)'!$A$1:$AA$1,0)),"")</f>
        <v/>
      </c>
      <c r="X97" t="str">
        <f>IF(VALUE(RIGHT(X$1,LEN(X$1)-1))&lt;=$B97,INDEX('Ingredients(Full)'!$A$1:$AA$140,MATCH(Score!$A97,'Ingredients(Full)'!$A$1:$A$140,0),MATCH(Score!X$1,'Ingredients(Full)'!$A$1:$AA$1,0)),"")</f>
        <v/>
      </c>
      <c r="Y97" t="str">
        <f>IF(VALUE(RIGHT(Y$1,LEN(Y$1)-1))&lt;=$B97,INDEX('Ingredients(Full)'!$A$1:$AA$140,MATCH(Score!$A97,'Ingredients(Full)'!$A$1:$A$140,0),MATCH(Score!Y$1,'Ingredients(Full)'!$A$1:$AA$1,0)),"")</f>
        <v/>
      </c>
      <c r="Z97" t="str">
        <f>IF(VALUE(RIGHT(Z$1,LEN(Z$1)-1))&lt;=$B97,INDEX('Ingredients(Full)'!$A$1:$AA$140,MATCH(Score!$A97,'Ingredients(Full)'!$A$1:$A$140,0),MATCH(Score!Z$1,'Ingredients(Full)'!$A$1:$AA$1,0)),"")</f>
        <v/>
      </c>
      <c r="AA97" t="str">
        <f>IF(VALUE(RIGHT(AA$1,LEN(AA$1)-1))&lt;=$B97,INDEX('Ingredients(Full)'!$A$1:$AA$140,MATCH(Score!$A97,'Ingredients(Full)'!$A$1:$A$140,0),MATCH(Score!AA$1,'Ingredients(Full)'!$A$1:$AA$1,0)),"")</f>
        <v/>
      </c>
      <c r="AB97">
        <f>IFERROR(IF(VLOOKUP($D97,Sheet3!$A$1:'Sheet3'!$K$222,MATCH("Challenge",Sheet3!$A$1:'Sheet3'!$K$1,0),FALSE)&gt;=1,IFERROR(IF(VLOOKUP($D97,Sheet3!$A$1:'Sheet3'!$K$222,MATCH("Blue",Sheet3!$A$1:$K$1,0),FALSE)&gt;0,VLOOKUP($D97,Sheet3!$A$1:'Sheet3'!$K$222,MATCH("Blue",Sheet3!$A$1:$K$1,0),FALSE)*3,IF(VLOOKUP($D97,Sheet3!$A$1:'Sheet3'!$K$222,MATCH("Purple",Sheet3!$A$1:$K$1,0),FALSE)&gt;0,VLOOKUP($D97,Sheet3!$A$1:'Sheet3'!$K$222,MATCH("Purple",Sheet3!$A$1:$K$1,0),FALSE)*4,IF(VLOOKUP($D97,Sheet3!$A$1:'Sheet3'!$K$222,MATCH("Green",Sheet3!$A$1:$K$1,0),FALSE)&gt;0,VLOOKUP($D97,Sheet3!$A$1:'Sheet3'!$K$222,MATCH("Green",Sheet3!$A$1:$K$1,0),FALSE)*2,IF(VLOOKUP($D97,Sheet3!$A$1:'Sheet3'!$K$222,MATCH("White",Sheet3!$A$1:$K$1,0),FALSE)&gt;0,VLOOKUP($D97,Sheet3!$A$1:'Sheet3'!$K$222,MATCH("White",Sheet3!$A$1:$K$1,0),FALSE),IF(VLOOKUP($D97,Sheet3!$A$1:'Sheet3'!$K$222,MATCH("Yellow",Sheet3!$A$1:$K$1,0),FALSE)&gt;0,VLOOKUP($D97,Sheet3!$A$1:'Sheet3'!$K$222,MATCH("Yellow",Sheet3!$A$1:$K$1,0),FALSE)*2.5,0))))),0)/VLOOKUP($D97,Sheet3!$A$1:'Sheet3'!$K$222,MATCH("Challenge",Sheet3!$A$1:'Sheet3'!$K$1,0),FALSE),IFERROR(IF(VLOOKUP($D97,Sheet3!$A$1:'Sheet3'!$K$222,MATCH("Blue",Sheet3!$A$1:$K$1,0),FALSE)&gt;0,VLOOKUP($D97,Sheet3!$A$1:'Sheet3'!$K$222,MATCH("Blue",Sheet3!$A$1:$K$1,0),FALSE)*3,IF(VLOOKUP($D97,Sheet3!$A$1:'Sheet3'!$K$222,MATCH("Purple",Sheet3!$A$1:$K$1,0),FALSE)&gt;0,VLOOKUP($D97,Sheet3!$A$1:'Sheet3'!$K$222,MATCH("Purple",Sheet3!$A$1:$K$1,0),FALSE)*4,IF(VLOOKUP($D97,Sheet3!$A$1:'Sheet3'!$K$222,MATCH("Green",Sheet3!$A$1:$K$1,0),FALSE)&gt;0,VLOOKUP($D97,Sheet3!$A$1:'Sheet3'!$K$222,MATCH("Green",Sheet3!$A$1:$K$1,0),FALSE)*2,IF(VLOOKUP($D97,Sheet3!$A$1:'Sheet3'!$K$222,MATCH("White",Sheet3!$A$1:$K$1,0),FALSE)&gt;0,VLOOKUP($D97,Sheet3!$A$1:'Sheet3'!$K$222,MATCH("White",Sheet3!$A$1:$K$1,0),FALSE),IF(VLOOKUP($D97,Sheet3!$A$1:'Sheet3'!$K$222,MATCH("Yellow",Sheet3!$A$1:$K$1,0),FALSE)&gt;0,VLOOKUP($D97,Sheet3!$A$1:'Sheet3'!$K$222,MATCH("Yellow",Sheet3!$A$1:$K$1,0),FALSE)*2.5,0))))),0)),0)+IFERROR(IF(VLOOKUP($E97,Sheet3!$A$1:'Sheet3'!$K$222,MATCH("Challenge",Sheet3!$A$1:'Sheet3'!$K$1,0),FALSE)&gt;=1,IFERROR(IF(VLOOKUP($E97,Sheet3!$A$1:'Sheet3'!$K$222,MATCH("Blue",Sheet3!$A$1:$K$1,0),FALSE)&gt;0,VLOOKUP($E97,Sheet3!$A$1:'Sheet3'!$K$222,MATCH("Blue",Sheet3!$A$1:$K$1,0),FALSE)*3,IF(VLOOKUP($E97,Sheet3!$A$1:'Sheet3'!$K$222,MATCH("Purple",Sheet3!$A$1:$K$1,0),FALSE)&gt;0,VLOOKUP($E97,Sheet3!$A$1:'Sheet3'!$K$222,MATCH("Purple",Sheet3!$A$1:$K$1,0),FALSE)*4,IF(VLOOKUP($E97,Sheet3!$A$1:'Sheet3'!$K$222,MATCH("Green",Sheet3!$A$1:$K$1,0),FALSE)&gt;0,VLOOKUP($E97,Sheet3!$A$1:'Sheet3'!$K$222,MATCH("Green",Sheet3!$A$1:$K$1,0),FALSE)*2,IF(VLOOKUP($E97,Sheet3!$A$1:'Sheet3'!$K$222,MATCH("White",Sheet3!$A$1:$K$1,0),FALSE)&gt;0,VLOOKUP($E97,Sheet3!$A$1:'Sheet3'!$K$222,MATCH("White",Sheet3!$A$1:$K$1,0),FALSE),IF(VLOOKUP($E97,Sheet3!$A$1:'Sheet3'!$K$222,MATCH("Yellow",Sheet3!$A$1:$K$1,0),FALSE)&gt;0,VLOOKUP($E97,Sheet3!$A$1:'Sheet3'!$K$222,MATCH("Yellow",Sheet3!$A$1:$K$1,0),FALSE)*2.5,0))))),0)/VLOOKUP($E97,Sheet3!$A$1:'Sheet3'!$K$222,MATCH("Challenge",Sheet3!$A$1:'Sheet3'!$K$1,0),FALSE),IFERROR(IF(VLOOKUP($E97,Sheet3!$A$1:'Sheet3'!$K$222,MATCH("Blue",Sheet3!$A$1:$K$1,0),FALSE)&gt;0,VLOOKUP($E97,Sheet3!$A$1:'Sheet3'!$K$222,MATCH("Blue",Sheet3!$A$1:$K$1,0),FALSE)*3,IF(VLOOKUP($E97,Sheet3!$A$1:'Sheet3'!$K$222,MATCH("Purple",Sheet3!$A$1:$K$1,0),FALSE)&gt;0,VLOOKUP($E97,Sheet3!$A$1:'Sheet3'!$K$222,MATCH("Purple",Sheet3!$A$1:$K$1,0),FALSE)*4,IF(VLOOKUP($E97,Sheet3!$A$1:'Sheet3'!$K$222,MATCH("Green",Sheet3!$A$1:$K$1,0),FALSE)&gt;0,VLOOKUP($E97,Sheet3!$A$1:'Sheet3'!$K$222,MATCH("Green",Sheet3!$A$1:$K$1,0),FALSE)*2,IF(VLOOKUP($E97,Sheet3!$A$1:'Sheet3'!$K$222,MATCH("White",Sheet3!$A$1:$K$1,0),FALSE)&gt;0,VLOOKUP($E97,Sheet3!$A$1:'Sheet3'!$K$222,MATCH("White",Sheet3!$A$1:$K$1,0),FALSE),IF(VLOOKUP($E97,Sheet3!$A$1:'Sheet3'!$K$222,MATCH("Yellow",Sheet3!$A$1:$K$1,0),FALSE)&gt;0,VLOOKUP($E97,Sheet3!$A$1:'Sheet3'!$K$222,MATCH("Yellow",Sheet3!$A$1:$K$1,0),FALSE)*2.5,0))))),0)),0)</f>
        <v>3</v>
      </c>
      <c r="AC97">
        <f>IFERROR(IF(VLOOKUP($F97,Sheet3!$A$1:'Sheet3'!$K$222,MATCH("Challenge",Sheet3!$A$1:'Sheet3'!$K$1,0),FALSE)&gt;=1,IFERROR(IF(VLOOKUP($F97,Sheet3!$A$1:'Sheet3'!$K$222,MATCH("Blue",Sheet3!$A$1:$K$1,0),FALSE)&gt;0,VLOOKUP($F97,Sheet3!$A$1:'Sheet3'!$K$222,MATCH("Blue",Sheet3!$A$1:$K$1,0),FALSE)*3,IF(VLOOKUP($F97,Sheet3!$A$1:'Sheet3'!$K$222,MATCH("Purple",Sheet3!$A$1:$K$1,0),FALSE)&gt;0,VLOOKUP($F97,Sheet3!$A$1:'Sheet3'!$K$222,MATCH("Purple",Sheet3!$A$1:$K$1,0),FALSE)*4,IF(VLOOKUP($F97,Sheet3!$A$1:'Sheet3'!$K$222,MATCH("Green",Sheet3!$A$1:$K$1,0),FALSE)&gt;0,VLOOKUP($F97,Sheet3!$A$1:'Sheet3'!$K$222,MATCH("Green",Sheet3!$A$1:$K$1,0),FALSE)*2,IF(VLOOKUP($F97,Sheet3!$A$1:'Sheet3'!$K$222,MATCH("White",Sheet3!$A$1:$K$1,0),FALSE)&gt;0,VLOOKUP($F97,Sheet3!$A$1:'Sheet3'!$K$222,MATCH("White",Sheet3!$A$1:$K$1,0),FALSE),IF(VLOOKUP($F97,Sheet3!$A$1:'Sheet3'!$K$222,MATCH("Yellow",Sheet3!$A$1:$K$1,0),FALSE)&gt;0,VLOOKUP($F97,Sheet3!$A$1:'Sheet3'!$K$222,MATCH("Yellow",Sheet3!$A$1:$K$1,0),FALSE)*5,0))))),0)/VLOOKUP($F97,Sheet3!$A$1:'Sheet3'!$K$222,MATCH("Challenge",Sheet3!$A$1:'Sheet3'!$K$1,0),FALSE),IFERROR(IF(VLOOKUP($F97,Sheet3!$A$1:'Sheet3'!$K$222,MATCH("Blue",Sheet3!$A$1:$K$1,0),FALSE)&gt;0,VLOOKUP($F97,Sheet3!$A$1:'Sheet3'!$K$222,MATCH("Blue",Sheet3!$A$1:$K$1,0),FALSE)*3,IF(VLOOKUP($F97,Sheet3!$A$1:'Sheet3'!$K$222,MATCH("Purple",Sheet3!$A$1:$K$1,0),FALSE)&gt;0,VLOOKUP($F97,Sheet3!$A$1:'Sheet3'!$K$222,MATCH("Purple",Sheet3!$A$1:$K$1,0),FALSE)*4,IF(VLOOKUP($F97,Sheet3!$A$1:'Sheet3'!$K$222,MATCH("Green",Sheet3!$A$1:$K$1,0),FALSE)&gt;0,VLOOKUP($F97,Sheet3!$A$1:'Sheet3'!$K$222,MATCH("Green",Sheet3!$A$1:$K$1,0),FALSE)*2,IF(VLOOKUP($F97,Sheet3!$A$1:'Sheet3'!$K$222,MATCH("White",Sheet3!$A$1:$K$1,0),FALSE)&gt;0,VLOOKUP($F97,Sheet3!$A$1:'Sheet3'!$K$222,MATCH("White",Sheet3!$A$1:$K$1,0),FALSE),IF(VLOOKUP($F97,Sheet3!$A$1:'Sheet3'!$K$222,MATCH("Yellow",Sheet3!$A$1:$K$1,0),FALSE)&gt;0,VLOOKUP($F97,Sheet3!$A$1:'Sheet3'!$K$222,MATCH("Yellow",Sheet3!$A$1:$K$1,0),FALSE)*5,0))))),0)),0)+IFERROR(IF(VLOOKUP($G97,Sheet3!$A$1:'Sheet3'!$K$222,MATCH("Challenge",Sheet3!$A$1:'Sheet3'!$K$1,0),FALSE)&gt;=1,IFERROR(IF(VLOOKUP($G97,Sheet3!$A$1:'Sheet3'!$K$222,MATCH("Blue",Sheet3!$A$1:$K$1,0),FALSE)&gt;0,VLOOKUP($G97,Sheet3!$A$1:'Sheet3'!$K$222,MATCH("Blue",Sheet3!$A$1:$K$1,0),FALSE)*3,IF(VLOOKUP($G97,Sheet3!$A$1:'Sheet3'!$K$222,MATCH("Purple",Sheet3!$A$1:$K$1,0),FALSE)&gt;0,VLOOKUP($G97,Sheet3!$A$1:'Sheet3'!$K$222,MATCH("Purple",Sheet3!$A$1:$K$1,0),FALSE)*4,IF(VLOOKUP($G97,Sheet3!$A$1:'Sheet3'!$K$222,MATCH("Green",Sheet3!$A$1:$K$1,0),FALSE)&gt;0,VLOOKUP($G97,Sheet3!$A$1:'Sheet3'!$K$222,MATCH("Green",Sheet3!$A$1:$K$1,0),FALSE)*2,IF(VLOOKUP($G97,Sheet3!$A$1:'Sheet3'!$K$222,MATCH("White",Sheet3!$A$1:$K$1,0),FALSE)&gt;0,VLOOKUP($G97,Sheet3!$A$1:'Sheet3'!$K$222,MATCH("White",Sheet3!$A$1:$K$1,0),FALSE),IF(VLOOKUP($G97,Sheet3!$A$1:'Sheet3'!$K$222,MATCH("Yellow",Sheet3!$A$1:$K$1,0),FALSE)&gt;0,VLOOKUP($G97,Sheet3!$A$1:'Sheet3'!$K$222,MATCH("Yellow",Sheet3!$A$1:$K$1,0),FALSE)*5,0))))),0)/VLOOKUP($G97,Sheet3!$A$1:'Sheet3'!$K$222,MATCH("Challenge",Sheet3!$A$1:'Sheet3'!$K$1,0),FALSE),IFERROR(IF(VLOOKUP($G97,Sheet3!$A$1:'Sheet3'!$K$222,MATCH("Blue",Sheet3!$A$1:$K$1,0),FALSE)&gt;0,VLOOKUP($G97,Sheet3!$A$1:'Sheet3'!$K$222,MATCH("Blue",Sheet3!$A$1:$K$1,0),FALSE)*3,IF(VLOOKUP($G97,Sheet3!$A$1:'Sheet3'!$K$222,MATCH("Purple",Sheet3!$A$1:$K$1,0),FALSE)&gt;0,VLOOKUP($G97,Sheet3!$A$1:'Sheet3'!$K$222,MATCH("Purple",Sheet3!$A$1:$K$1,0),FALSE)*4,IF(VLOOKUP($G97,Sheet3!$A$1:'Sheet3'!$K$222,MATCH("Green",Sheet3!$A$1:$K$1,0),FALSE)&gt;0,VLOOKUP($G97,Sheet3!$A$1:'Sheet3'!$K$222,MATCH("Green",Sheet3!$A$1:$K$1,0),FALSE)*2,IF(VLOOKUP($G97,Sheet3!$A$1:'Sheet3'!$K$222,MATCH("White",Sheet3!$A$1:$K$1,0),FALSE)&gt;0,VLOOKUP($G97,Sheet3!$A$1:'Sheet3'!$K$222,MATCH("White",Sheet3!$A$1:$K$1,0),FALSE),IF(VLOOKUP($G97,Sheet3!$A$1:'Sheet3'!$K$222,MATCH("Yellow",Sheet3!$A$1:$K$1,0),FALSE)&gt;0,VLOOKUP($G97,Sheet3!$A$1:'Sheet3'!$K$222,MATCH("Yellow",Sheet3!$A$1:$K$1,0),FALSE)*5,0))))),0)),0)</f>
        <v>2</v>
      </c>
      <c r="AD97">
        <f>IFERROR(IF(VLOOKUP($H97,Sheet3!$A$1:'Sheet3'!$K$222,MATCH("Challenge",Sheet3!$A$1:'Sheet3'!$K$1,0),FALSE)&gt;=1,IFERROR(IF(VLOOKUP($H97,Sheet3!$A$1:'Sheet3'!$K$222,MATCH("Blue",Sheet3!$A$1:$K$1,0),FALSE)&gt;0,VLOOKUP($H97,Sheet3!$A$1:'Sheet3'!$K$222,MATCH("Blue",Sheet3!$A$1:$K$1,0),FALSE)*3,IF(VLOOKUP($H97,Sheet3!$A$1:'Sheet3'!$K$222,MATCH("Purple",Sheet3!$A$1:$K$1,0),FALSE)&gt;0,VLOOKUP($H97,Sheet3!$A$1:'Sheet3'!$K$222,MATCH("Purple",Sheet3!$A$1:$K$1,0),FALSE)*4,IF(VLOOKUP($H97,Sheet3!$A$1:'Sheet3'!$K$222,MATCH("Green",Sheet3!$A$1:$K$1,0),FALSE)&gt;0,VLOOKUP($H97,Sheet3!$A$1:'Sheet3'!$K$222,MATCH("Green",Sheet3!$A$1:$K$1,0),FALSE)*2,IF(VLOOKUP($H97,Sheet3!$A$1:'Sheet3'!$K$222,MATCH("White",Sheet3!$A$1:$K$1,0),FALSE)&gt;0,VLOOKUP($H97,Sheet3!$A$1:'Sheet3'!$K$222,MATCH("White",Sheet3!$A$1:$K$1,0),FALSE),IF(VLOOKUP($H97,Sheet3!$A$1:'Sheet3'!$K$222,MATCH("Yellow",Sheet3!$A$1:$K$1,0),FALSE)&gt;0,VLOOKUP($H97,Sheet3!$A$1:'Sheet3'!$K$222,MATCH("Yellow",Sheet3!$A$1:$K$1,0),FALSE)*5,0))))),0)/VLOOKUP($H97,Sheet3!$A$1:'Sheet3'!$K$222,MATCH("Challenge",Sheet3!$A$1:'Sheet3'!$K$1,0),FALSE),IFERROR(IF(VLOOKUP($H97,Sheet3!$A$1:'Sheet3'!$K$222,MATCH("Blue",Sheet3!$A$1:$K$1,0),FALSE)&gt;0,VLOOKUP($H97,Sheet3!$A$1:'Sheet3'!$K$222,MATCH("Blue",Sheet3!$A$1:$K$1,0),FALSE)*3,IF(VLOOKUP($H97,Sheet3!$A$1:'Sheet3'!$K$222,MATCH("Purple",Sheet3!$A$1:$K$1,0),FALSE)&gt;0,VLOOKUP($H97,Sheet3!$A$1:'Sheet3'!$K$222,MATCH("Purple",Sheet3!$A$1:$K$1,0),FALSE)*4,IF(VLOOKUP($H97,Sheet3!$A$1:'Sheet3'!$K$222,MATCH("Green",Sheet3!$A$1:$K$1,0),FALSE)&gt;0,VLOOKUP($H97,Sheet3!$A$1:'Sheet3'!$K$222,MATCH("Green",Sheet3!$A$1:$K$1,0),FALSE)*2,IF(VLOOKUP($H97,Sheet3!$A$1:'Sheet3'!$K$222,MATCH("White",Sheet3!$A$1:$K$1,0),FALSE)&gt;0,VLOOKUP($H97,Sheet3!$A$1:'Sheet3'!$K$222,MATCH("White",Sheet3!$A$1:$K$1,0),FALSE),IF(VLOOKUP($H97,Sheet3!$A$1:'Sheet3'!$K$222,MATCH("Yellow",Sheet3!$A$1:$K$1,0),FALSE)&gt;0,VLOOKUP($H97,Sheet3!$A$1:'Sheet3'!$K$222,MATCH("Yellow",Sheet3!$A$1:$K$1,0),FALSE)*5,0))))),0)),0)+IFERROR(IF(VLOOKUP($I97,Sheet3!$A$1:'Sheet3'!$K$222,MATCH("Challenge",Sheet3!$A$1:'Sheet3'!$K$1,0),FALSE)&gt;=1,IFERROR(IF(VLOOKUP($I97,Sheet3!$A$1:'Sheet3'!$K$222,MATCH("Blue",Sheet3!$A$1:$K$1,0),FALSE)&gt;0,VLOOKUP($I97,Sheet3!$A$1:'Sheet3'!$K$222,MATCH("Blue",Sheet3!$A$1:$K$1,0),FALSE)*3,IF(VLOOKUP($I97,Sheet3!$A$1:'Sheet3'!$K$222,MATCH("Purple",Sheet3!$A$1:$K$1,0),FALSE)&gt;0,VLOOKUP($I97,Sheet3!$A$1:'Sheet3'!$K$222,MATCH("Purple",Sheet3!$A$1:$K$1,0),FALSE)*4,IF(VLOOKUP($I97,Sheet3!$A$1:'Sheet3'!$K$222,MATCH("Green",Sheet3!$A$1:$K$1,0),FALSE)&gt;0,VLOOKUP($I97,Sheet3!$A$1:'Sheet3'!$K$222,MATCH("Green",Sheet3!$A$1:$K$1,0),FALSE)*2,IF(VLOOKUP($I97,Sheet3!$A$1:'Sheet3'!$K$222,MATCH("White",Sheet3!$A$1:$K$1,0),FALSE)&gt;0,VLOOKUP($I97,Sheet3!$A$1:'Sheet3'!$K$222,MATCH("White",Sheet3!$A$1:$K$1,0),FALSE),IF(VLOOKUP($I97,Sheet3!$A$1:'Sheet3'!$K$222,MATCH("Yellow",Sheet3!$A$1:$K$1,0),FALSE)&gt;0,VLOOKUP($I97,Sheet3!$A$1:'Sheet3'!$K$222,MATCH("Yellow",Sheet3!$A$1:$K$1,0),FALSE)*5,0))))),0)/VLOOKUP($I97,Sheet3!$A$1:'Sheet3'!$K$222,MATCH("Challenge",Sheet3!$A$1:'Sheet3'!$K$1,0),FALSE),IFERROR(IF(VLOOKUP($I97,Sheet3!$A$1:'Sheet3'!$K$222,MATCH("Blue",Sheet3!$A$1:$K$1,0),FALSE)&gt;0,VLOOKUP($I97,Sheet3!$A$1:'Sheet3'!$K$222,MATCH("Blue",Sheet3!$A$1:$K$1,0),FALSE)*3,IF(VLOOKUP($I97,Sheet3!$A$1:'Sheet3'!$K$222,MATCH("Purple",Sheet3!$A$1:$K$1,0),FALSE)&gt;0,VLOOKUP($I97,Sheet3!$A$1:'Sheet3'!$K$222,MATCH("Purple",Sheet3!$A$1:$K$1,0),FALSE)*4,IF(VLOOKUP($I97,Sheet3!$A$1:'Sheet3'!$K$222,MATCH("Green",Sheet3!$A$1:$K$1,0),FALSE)&gt;0,VLOOKUP($I97,Sheet3!$A$1:'Sheet3'!$K$222,MATCH("Green",Sheet3!$A$1:$K$1,0),FALSE)*2,IF(VLOOKUP($I97,Sheet3!$A$1:'Sheet3'!$K$222,MATCH("White",Sheet3!$A$1:$K$1,0),FALSE)&gt;0,VLOOKUP($I97,Sheet3!$A$1:'Sheet3'!$K$222,MATCH("White",Sheet3!$A$1:$K$1,0),FALSE),IF(VLOOKUP($I97,Sheet3!$A$1:'Sheet3'!$K$222,MATCH("Yellow",Sheet3!$A$1:$K$1,0),FALSE)&gt;0,VLOOKUP($I97,Sheet3!$A$1:'Sheet3'!$K$222,MATCH("Yellow",Sheet3!$A$1:$K$1,0),FALSE)*5,0))))),0)),0)</f>
        <v>4</v>
      </c>
      <c r="AE97">
        <f>IFERROR(IF(VLOOKUP($J97,Sheet3!$A$1:'Sheet3'!$K$222,MATCH("Challenge",Sheet3!$A$1:'Sheet3'!$K$1,0),FALSE)&gt;=1,IFERROR(IF(VLOOKUP($J97,Sheet3!$A$1:'Sheet3'!$K$222,MATCH("Blue",Sheet3!$A$1:$K$1,0),FALSE)&gt;0,VLOOKUP($J97,Sheet3!$A$1:'Sheet3'!$K$222,MATCH("Blue",Sheet3!$A$1:$K$1,0),FALSE)*3,IF(VLOOKUP($J97,Sheet3!$A$1:'Sheet3'!$K$222,MATCH("Purple",Sheet3!$A$1:$K$1,0),FALSE)&gt;0,VLOOKUP($J97,Sheet3!$A$1:'Sheet3'!$K$222,MATCH("Purple",Sheet3!$A$1:$K$1,0),FALSE)*4,IF(VLOOKUP($J97,Sheet3!$A$1:'Sheet3'!$K$222,MATCH("Green",Sheet3!$A$1:$K$1,0),FALSE)&gt;0,VLOOKUP($J97,Sheet3!$A$1:'Sheet3'!$K$222,MATCH("Green",Sheet3!$A$1:$K$1,0),FALSE)*2,IF(VLOOKUP($J97,Sheet3!$A$1:'Sheet3'!$K$222,MATCH("White",Sheet3!$A$1:$K$1,0),FALSE)&gt;0,VLOOKUP($J97,Sheet3!$A$1:'Sheet3'!$K$222,MATCH("White",Sheet3!$A$1:$K$1,0),FALSE),IF(VLOOKUP($J97,Sheet3!$A$1:'Sheet3'!$K$222,MATCH("Yellow",Sheet3!$A$1:$K$1,0),FALSE)&gt;0,VLOOKUP($J97,Sheet3!$A$1:'Sheet3'!$K$222,MATCH("Yellow",Sheet3!$A$1:$K$1,0),FALSE)*5,0))))),0)/VLOOKUP($J97,Sheet3!$A$1:'Sheet3'!$K$222,MATCH("Challenge",Sheet3!$A$1:'Sheet3'!$K$1,0),FALSE),IFERROR(IF(VLOOKUP($J97,Sheet3!$A$1:'Sheet3'!$K$222,MATCH("Blue",Sheet3!$A$1:$K$1,0),FALSE)&gt;0,VLOOKUP($J97,Sheet3!$A$1:'Sheet3'!$K$222,MATCH("Blue",Sheet3!$A$1:$K$1,0),FALSE)*3,IF(VLOOKUP($J97,Sheet3!$A$1:'Sheet3'!$K$222,MATCH("Purple",Sheet3!$A$1:$K$1,0),FALSE)&gt;0,VLOOKUP($J97,Sheet3!$A$1:'Sheet3'!$K$222,MATCH("Purple",Sheet3!$A$1:$K$1,0),FALSE)*4,IF(VLOOKUP($J97,Sheet3!$A$1:'Sheet3'!$K$222,MATCH("Green",Sheet3!$A$1:$K$1,0),FALSE)&gt;0,VLOOKUP($J97,Sheet3!$A$1:'Sheet3'!$K$222,MATCH("Green",Sheet3!$A$1:$K$1,0),FALSE)*2,IF(VLOOKUP($J97,Sheet3!$A$1:'Sheet3'!$K$222,MATCH("White",Sheet3!$A$1:$K$1,0),FALSE)&gt;0,VLOOKUP($J97,Sheet3!$A$1:'Sheet3'!$K$222,MATCH("White",Sheet3!$A$1:$K$1,0),FALSE),IF(VLOOKUP($J97,Sheet3!$A$1:'Sheet3'!$K$222,MATCH("Yellow",Sheet3!$A$1:$K$1,0),FALSE)&gt;0,VLOOKUP($J97,Sheet3!$A$1:'Sheet3'!$K$222,MATCH("Yellow",Sheet3!$A$1:$K$1,0),FALSE)*5,0))))),0)),0)+IFERROR(IF(VLOOKUP($K97,Sheet3!$A$1:'Sheet3'!$K$222,MATCH("Challenge",Sheet3!$A$1:'Sheet3'!$K$1,0),FALSE)&gt;=1,IFERROR(IF(VLOOKUP($K97,Sheet3!$A$1:'Sheet3'!$K$222,MATCH("Blue",Sheet3!$A$1:$K$1,0),FALSE)&gt;0,VLOOKUP($K97,Sheet3!$A$1:'Sheet3'!$K$222,MATCH("Blue",Sheet3!$A$1:$K$1,0),FALSE)*3,IF(VLOOKUP($K97,Sheet3!$A$1:'Sheet3'!$K$222,MATCH("Purple",Sheet3!$A$1:$K$1,0),FALSE)&gt;0,VLOOKUP($K97,Sheet3!$A$1:'Sheet3'!$K$222,MATCH("Purple",Sheet3!$A$1:$K$1,0),FALSE)*4,IF(VLOOKUP($K97,Sheet3!$A$1:'Sheet3'!$K$222,MATCH("Green",Sheet3!$A$1:$K$1,0),FALSE)&gt;0,VLOOKUP($K97,Sheet3!$A$1:'Sheet3'!$K$222,MATCH("Green",Sheet3!$A$1:$K$1,0),FALSE)*2,IF(VLOOKUP($K97,Sheet3!$A$1:'Sheet3'!$K$222,MATCH("White",Sheet3!$A$1:$K$1,0),FALSE)&gt;0,VLOOKUP($K97,Sheet3!$A$1:'Sheet3'!$K$222,MATCH("White",Sheet3!$A$1:$K$1,0),FALSE),IF(VLOOKUP($K97,Sheet3!$A$1:'Sheet3'!$K$222,MATCH("Yellow",Sheet3!$A$1:$K$1,0),FALSE)&gt;0,VLOOKUP($K97,Sheet3!$A$1:'Sheet3'!$K$222,MATCH("Yellow",Sheet3!$A$1:$K$1,0),FALSE)*5,0))))),0)/VLOOKUP($K97,Sheet3!$A$1:'Sheet3'!$K$222,MATCH("Challenge",Sheet3!$A$1:'Sheet3'!$K$1,0),FALSE),IFERROR(IF(VLOOKUP($K97,Sheet3!$A$1:'Sheet3'!$K$222,MATCH("Blue",Sheet3!$A$1:$K$1,0),FALSE)&gt;0,VLOOKUP($K97,Sheet3!$A$1:'Sheet3'!$K$222,MATCH("Blue",Sheet3!$A$1:$K$1,0),FALSE)*3,IF(VLOOKUP($K97,Sheet3!$A$1:'Sheet3'!$K$222,MATCH("Purple",Sheet3!$A$1:$K$1,0),FALSE)&gt;0,VLOOKUP($K97,Sheet3!$A$1:'Sheet3'!$K$222,MATCH("Purple",Sheet3!$A$1:$K$1,0),FALSE)*4,IF(VLOOKUP($K97,Sheet3!$A$1:'Sheet3'!$K$222,MATCH("Green",Sheet3!$A$1:$K$1,0),FALSE)&gt;0,VLOOKUP($K97,Sheet3!$A$1:'Sheet3'!$K$222,MATCH("Green",Sheet3!$A$1:$K$1,0),FALSE)*2,IF(VLOOKUP($K97,Sheet3!$A$1:'Sheet3'!$K$222,MATCH("White",Sheet3!$A$1:$K$1,0),FALSE)&gt;0,VLOOKUP($K97,Sheet3!$A$1:'Sheet3'!$K$222,MATCH("White",Sheet3!$A$1:$K$1,0),FALSE),IF(VLOOKUP($K97,Sheet3!$A$1:'Sheet3'!$K$222,MATCH("Yellow",Sheet3!$A$1:$K$1,0),FALSE)&gt;0,VLOOKUP($K97,Sheet3!$A$1:'Sheet3'!$K$222,MATCH("Yellow",Sheet3!$A$1:$K$1,0),FALSE)*5,0))))),0)),0)</f>
        <v>1</v>
      </c>
      <c r="AF97">
        <f>IFERROR(IF(VLOOKUP($L97,Sheet3!$A$1:'Sheet3'!$K$222,MATCH("Challenge",Sheet3!$A$1:'Sheet3'!$K$1,0),FALSE)&gt;=1,IFERROR(IF(VLOOKUP($L97,Sheet3!$A$1:'Sheet3'!$K$222,MATCH("Blue",Sheet3!$A$1:$K$1,0),FALSE)&gt;0,VLOOKUP($L97,Sheet3!$A$1:'Sheet3'!$K$222,MATCH("Blue",Sheet3!$A$1:$K$1,0),FALSE)*3,IF(VLOOKUP($L97,Sheet3!$A$1:'Sheet3'!$K$222,MATCH("Purple",Sheet3!$A$1:$K$1,0),FALSE)&gt;0,VLOOKUP($L97,Sheet3!$A$1:'Sheet3'!$K$222,MATCH("Purple",Sheet3!$A$1:$K$1,0),FALSE)*4,IF(VLOOKUP($L97,Sheet3!$A$1:'Sheet3'!$K$222,MATCH("Green",Sheet3!$A$1:$K$1,0),FALSE)&gt;0,VLOOKUP($L97,Sheet3!$A$1:'Sheet3'!$K$222,MATCH("Green",Sheet3!$A$1:$K$1,0),FALSE)*2,IF(VLOOKUP($L97,Sheet3!$A$1:'Sheet3'!$K$222,MATCH("White",Sheet3!$A$1:$K$1,0),FALSE)&gt;0,VLOOKUP($L97,Sheet3!$A$1:'Sheet3'!$K$222,MATCH("White",Sheet3!$A$1:$K$1,0),FALSE),IF(VLOOKUP($L97,Sheet3!$A$1:'Sheet3'!$K$222,MATCH("Yellow",Sheet3!$A$1:$K$1,0),FALSE)&gt;0,VLOOKUP($L97,Sheet3!$A$1:'Sheet3'!$K$222,MATCH("Yellow",Sheet3!$A$1:$K$1,0),FALSE)*5,0))))),0)/VLOOKUP($L97,Sheet3!$A$1:'Sheet3'!$K$222,MATCH("Challenge",Sheet3!$A$1:'Sheet3'!$K$1,0),FALSE),IFERROR(IF(VLOOKUP($L97,Sheet3!$A$1:'Sheet3'!$K$222,MATCH("Blue",Sheet3!$A$1:$K$1,0),FALSE)&gt;0,VLOOKUP($L97,Sheet3!$A$1:'Sheet3'!$K$222,MATCH("Blue",Sheet3!$A$1:$K$1,0),FALSE)*3,IF(VLOOKUP($L97,Sheet3!$A$1:'Sheet3'!$K$222,MATCH("Purple",Sheet3!$A$1:$K$1,0),FALSE)&gt;0,VLOOKUP($L97,Sheet3!$A$1:'Sheet3'!$K$222,MATCH("Purple",Sheet3!$A$1:$K$1,0),FALSE)*4,IF(VLOOKUP($L97,Sheet3!$A$1:'Sheet3'!$K$222,MATCH("Green",Sheet3!$A$1:$K$1,0),FALSE)&gt;0,VLOOKUP($L97,Sheet3!$A$1:'Sheet3'!$K$222,MATCH("Green",Sheet3!$A$1:$K$1,0),FALSE)*2,IF(VLOOKUP($L97,Sheet3!$A$1:'Sheet3'!$K$222,MATCH("White",Sheet3!$A$1:$K$1,0),FALSE)&gt;0,VLOOKUP($L97,Sheet3!$A$1:'Sheet3'!$K$222,MATCH("White",Sheet3!$A$1:$K$1,0),FALSE),IF(VLOOKUP($L97,Sheet3!$A$1:'Sheet3'!$K$222,MATCH("Yellow",Sheet3!$A$1:$K$1,0),FALSE)&gt;0,VLOOKUP($L97,Sheet3!$A$1:'Sheet3'!$K$222,MATCH("Yellow",Sheet3!$A$1:$K$1,0),FALSE)*5,0))))),0)),0)+IFERROR(IF(VLOOKUP($M97,Sheet3!$A$1:'Sheet3'!$K$222,MATCH("Challenge",Sheet3!$A$1:'Sheet3'!$K$1,0),FALSE)&gt;=1,IFERROR(IF(VLOOKUP($M97,Sheet3!$A$1:'Sheet3'!$K$222,MATCH("Blue",Sheet3!$A$1:$K$1,0),FALSE)&gt;0,VLOOKUP($M97,Sheet3!$A$1:'Sheet3'!$K$222,MATCH("Blue",Sheet3!$A$1:$K$1,0),FALSE)*3,IF(VLOOKUP($M97,Sheet3!$A$1:'Sheet3'!$K$222,MATCH("Purple",Sheet3!$A$1:$K$1,0),FALSE)&gt;0,VLOOKUP($M97,Sheet3!$A$1:'Sheet3'!$K$222,MATCH("Purple",Sheet3!$A$1:$K$1,0),FALSE)*4,IF(VLOOKUP($M97,Sheet3!$A$1:'Sheet3'!$K$222,MATCH("Green",Sheet3!$A$1:$K$1,0),FALSE)&gt;0,VLOOKUP($M97,Sheet3!$A$1:'Sheet3'!$K$222,MATCH("Green",Sheet3!$A$1:$K$1,0),FALSE)*2,IF(VLOOKUP($M97,Sheet3!$A$1:'Sheet3'!$K$222,MATCH("White",Sheet3!$A$1:$K$1,0),FALSE)&gt;0,VLOOKUP($M97,Sheet3!$A$1:'Sheet3'!$K$222,MATCH("White",Sheet3!$A$1:$K$1,0),FALSE),IF(VLOOKUP($M97,Sheet3!$A$1:'Sheet3'!$K$222,MATCH("Yellow",Sheet3!$A$1:$K$1,0),FALSE)&gt;0,VLOOKUP($M97,Sheet3!$A$1:'Sheet3'!$K$222,MATCH("Yellow",Sheet3!$A$1:$K$1,0),FALSE)*5,0))))),0)/VLOOKUP($M97,Sheet3!$A$1:'Sheet3'!$K$222,MATCH("Challenge",Sheet3!$A$1:'Sheet3'!$K$1,0),FALSE),IFERROR(IF(VLOOKUP($M97,Sheet3!$A$1:'Sheet3'!$K$222,MATCH("Blue",Sheet3!$A$1:$K$1,0),FALSE)&gt;0,VLOOKUP($M97,Sheet3!$A$1:'Sheet3'!$K$222,MATCH("Blue",Sheet3!$A$1:$K$1,0),FALSE)*3,IF(VLOOKUP($M97,Sheet3!$A$1:'Sheet3'!$K$222,MATCH("Purple",Sheet3!$A$1:$K$1,0),FALSE)&gt;0,VLOOKUP($M97,Sheet3!$A$1:'Sheet3'!$K$222,MATCH("Purple",Sheet3!$A$1:$K$1,0),FALSE)*4,IF(VLOOKUP($M97,Sheet3!$A$1:'Sheet3'!$K$222,MATCH("Green",Sheet3!$A$1:$K$1,0),FALSE)&gt;0,VLOOKUP($M97,Sheet3!$A$1:'Sheet3'!$K$222,MATCH("Green",Sheet3!$A$1:$K$1,0),FALSE)*2,IF(VLOOKUP($M97,Sheet3!$A$1:'Sheet3'!$K$222,MATCH("White",Sheet3!$A$1:$K$1,0),FALSE)&gt;0,VLOOKUP($M97,Sheet3!$A$1:'Sheet3'!$K$222,MATCH("White",Sheet3!$A$1:$K$1,0),FALSE),IF(VLOOKUP($M97,Sheet3!$A$1:'Sheet3'!$K$222,MATCH("Yellow",Sheet3!$A$1:$K$1,0),FALSE)&gt;0,VLOOKUP($M97,Sheet3!$A$1:'Sheet3'!$K$222,MATCH("Yellow",Sheet3!$A$1:$K$1,0),FALSE)*5,0))))),0)),0)</f>
        <v>0</v>
      </c>
      <c r="AG97">
        <f>IFERROR(IF(VLOOKUP($N97,Sheet3!$A$1:'Sheet3'!$K$222,MATCH("Challenge",Sheet3!$A$1:'Sheet3'!$K$1,0),FALSE)&gt;=1,IFERROR(IF(VLOOKUP($N97,Sheet3!$A$1:'Sheet3'!$K$222,MATCH("Blue",Sheet3!$A$1:$K$1,0),FALSE)&gt;0,VLOOKUP($N97,Sheet3!$A$1:'Sheet3'!$K$222,MATCH("Blue",Sheet3!$A$1:$K$1,0),FALSE)*3,IF(VLOOKUP($N97,Sheet3!$A$1:'Sheet3'!$K$222,MATCH("Purple",Sheet3!$A$1:$K$1,0),FALSE)&gt;0,VLOOKUP($N97,Sheet3!$A$1:'Sheet3'!$K$222,MATCH("Purple",Sheet3!$A$1:$K$1,0),FALSE)*4,IF(VLOOKUP($N97,Sheet3!$A$1:'Sheet3'!$K$222,MATCH("Green",Sheet3!$A$1:$K$1,0),FALSE)&gt;0,VLOOKUP($N97,Sheet3!$A$1:'Sheet3'!$K$222,MATCH("Green",Sheet3!$A$1:$K$1,0),FALSE)*2,IF(VLOOKUP($N97,Sheet3!$A$1:'Sheet3'!$K$222,MATCH("White",Sheet3!$A$1:$K$1,0),FALSE)&gt;0,VLOOKUP($N97,Sheet3!$A$1:'Sheet3'!$K$222,MATCH("White",Sheet3!$A$1:$K$1,0),FALSE),IF(VLOOKUP($N97,Sheet3!$A$1:'Sheet3'!$K$222,MATCH("Yellow",Sheet3!$A$1:$K$1,0),FALSE)&gt;0,VLOOKUP($N97,Sheet3!$A$1:'Sheet3'!$K$222,MATCH("Yellow",Sheet3!$A$1:$K$1,0),FALSE)*5,0))))),0)/VLOOKUP($N97,Sheet3!$A$1:'Sheet3'!$K$222,MATCH("Challenge",Sheet3!$A$1:'Sheet3'!$K$1,0),FALSE),IFERROR(IF(VLOOKUP($N97,Sheet3!$A$1:'Sheet3'!$K$222,MATCH("Blue",Sheet3!$A$1:$K$1,0),FALSE)&gt;0,VLOOKUP($N97,Sheet3!$A$1:'Sheet3'!$K$222,MATCH("Blue",Sheet3!$A$1:$K$1,0),FALSE)*3,IF(VLOOKUP($N97,Sheet3!$A$1:'Sheet3'!$K$222,MATCH("Purple",Sheet3!$A$1:$K$1,0),FALSE)&gt;0,VLOOKUP($N97,Sheet3!$A$1:'Sheet3'!$K$222,MATCH("Purple",Sheet3!$A$1:$K$1,0),FALSE)*4,IF(VLOOKUP($N97,Sheet3!$A$1:'Sheet3'!$K$222,MATCH("Green",Sheet3!$A$1:$K$1,0),FALSE)&gt;0,VLOOKUP($N97,Sheet3!$A$1:'Sheet3'!$K$222,MATCH("Green",Sheet3!$A$1:$K$1,0),FALSE)*2,IF(VLOOKUP($N97,Sheet3!$A$1:'Sheet3'!$K$222,MATCH("White",Sheet3!$A$1:$K$1,0),FALSE)&gt;0,VLOOKUP($N97,Sheet3!$A$1:'Sheet3'!$K$222,MATCH("White",Sheet3!$A$1:$K$1,0),FALSE),IF(VLOOKUP($N97,Sheet3!$A$1:'Sheet3'!$K$222,MATCH("Yellow",Sheet3!$A$1:$K$1,0),FALSE)&gt;0,VLOOKUP($N97,Sheet3!$A$1:'Sheet3'!$K$222,MATCH("Yellow",Sheet3!$A$1:$K$1,0),FALSE)*5,0))))),0)),0)+IFERROR(IF(VLOOKUP($O97,Sheet3!$A$1:'Sheet3'!$K$222,MATCH("Challenge",Sheet3!$A$1:'Sheet3'!$K$1,0),FALSE)&gt;=1,IFERROR(IF(VLOOKUP($O97,Sheet3!$A$1:'Sheet3'!$K$222,MATCH("Blue",Sheet3!$A$1:$K$1,0),FALSE)&gt;0,VLOOKUP($O97,Sheet3!$A$1:'Sheet3'!$K$222,MATCH("Blue",Sheet3!$A$1:$K$1,0),FALSE)*3,IF(VLOOKUP($O97,Sheet3!$A$1:'Sheet3'!$K$222,MATCH("Purple",Sheet3!$A$1:$K$1,0),FALSE)&gt;0,VLOOKUP($O97,Sheet3!$A$1:'Sheet3'!$K$222,MATCH("Purple",Sheet3!$A$1:$K$1,0),FALSE)*4,IF(VLOOKUP($O97,Sheet3!$A$1:'Sheet3'!$K$222,MATCH("Green",Sheet3!$A$1:$K$1,0),FALSE)&gt;0,VLOOKUP($O97,Sheet3!$A$1:'Sheet3'!$K$222,MATCH("Green",Sheet3!$A$1:$K$1,0),FALSE)*2,IF(VLOOKUP($O97,Sheet3!$A$1:'Sheet3'!$K$222,MATCH("White",Sheet3!$A$1:$K$1,0),FALSE)&gt;0,VLOOKUP($O97,Sheet3!$A$1:'Sheet3'!$K$222,MATCH("White",Sheet3!$A$1:$K$1,0),FALSE),IF(VLOOKUP($O97,Sheet3!$A$1:'Sheet3'!$K$222,MATCH("Yellow",Sheet3!$A$1:$K$1,0),FALSE)&gt;0,VLOOKUP($O97,Sheet3!$A$1:'Sheet3'!$K$222,MATCH("Yellow",Sheet3!$A$1:$K$1,0),FALSE)*5,0))))),0)/VLOOKUP($O97,Sheet3!$A$1:'Sheet3'!$K$222,MATCH("Challenge",Sheet3!$A$1:'Sheet3'!$K$1,0),FALSE),IFERROR(IF(VLOOKUP($O97,Sheet3!$A$1:'Sheet3'!$K$222,MATCH("Blue",Sheet3!$A$1:$K$1,0),FALSE)&gt;0,VLOOKUP($O97,Sheet3!$A$1:'Sheet3'!$K$222,MATCH("Blue",Sheet3!$A$1:$K$1,0),FALSE)*3,IF(VLOOKUP($O97,Sheet3!$A$1:'Sheet3'!$K$222,MATCH("Purple",Sheet3!$A$1:$K$1,0),FALSE)&gt;0,VLOOKUP($O97,Sheet3!$A$1:'Sheet3'!$K$222,MATCH("Purple",Sheet3!$A$1:$K$1,0),FALSE)*4,IF(VLOOKUP($O97,Sheet3!$A$1:'Sheet3'!$K$222,MATCH("Green",Sheet3!$A$1:$K$1,0),FALSE)&gt;0,VLOOKUP($O97,Sheet3!$A$1:'Sheet3'!$K$222,MATCH("Green",Sheet3!$A$1:$K$1,0),FALSE)*2,IF(VLOOKUP($O97,Sheet3!$A$1:'Sheet3'!$K$222,MATCH("White",Sheet3!$A$1:$K$1,0),FALSE)&gt;0,VLOOKUP($O97,Sheet3!$A$1:'Sheet3'!$K$222,MATCH("White",Sheet3!$A$1:$K$1,0),FALSE),IF(VLOOKUP($O97,Sheet3!$A$1:'Sheet3'!$K$222,MATCH("Yellow",Sheet3!$A$1:$K$1,0),FALSE)&gt;0,VLOOKUP($O97,Sheet3!$A$1:'Sheet3'!$K$222,MATCH("Yellow",Sheet3!$A$1:$K$1,0),FALSE)*5,0))))),0)),0)</f>
        <v>0</v>
      </c>
      <c r="AH97">
        <f>VLOOKUP($D97,Sheet3!$A$1:'Sheet3'!$K$222,4,FALSE)</f>
        <v>0</v>
      </c>
      <c r="AI97">
        <f>VLOOKUP($D97,Sheet3!$A$1:'Sheet3'!$K$222,5,FALSE)</f>
        <v>0</v>
      </c>
    </row>
    <row r="98" spans="1:35" x14ac:dyDescent="0.25">
      <c r="A98" t="s">
        <v>29</v>
      </c>
      <c r="B98">
        <f>INDEX('Ingredients(Full)'!$A$1:$AA$180,MATCH(Score!$A98,'Ingredients(Full)'!$A$1:$A$180,0),MATCH(Score!B$1,'Ingredients(Full)'!$A$1:$AA$1,0))</f>
        <v>5</v>
      </c>
      <c r="C98">
        <f t="shared" ref="C98:C129" si="3">IF($AH98=1,SUM(AC98:AG98)+AB98*3,IF(AI98=1,SUM(AC98:AG98)+AB98*2,SUM(AB98:AG98)))</f>
        <v>21</v>
      </c>
      <c r="D98" t="str">
        <f>IF(D$1&lt;=$B98,INDEX('Ingredients(Full)'!$A$1:$AA$180,MATCH(Score!$A98,'Ingredients(Full)'!$A$1:$A$180,0),MATCH(Score!D$1,'Ingredients(Full)'!$A$1:$AA$1,0)),"")</f>
        <v>Mk 5 Loronar Power Cell Salvage</v>
      </c>
      <c r="E98" t="str">
        <f>IF(E$1&lt;=$B98,INDEX('Ingredients(Full)'!$A$1:$AA$140,MATCH(Score!$A98,'Ingredients(Full)'!$A$1:$A$140,0),MATCH(Score!E$1,'Ingredients(Full)'!$A$1:$AA$1,0)),"")</f>
        <v>Mk 3 Merr-Sonn Thermal Detonator Prototype Salvage</v>
      </c>
      <c r="F98" t="str">
        <f>IF(F$1&lt;=$B98,INDEX('Ingredients(Full)'!$A$1:$AA$140,MATCH(Score!$A98,'Ingredients(Full)'!$A$1:$A$140,0),MATCH(Score!F$1,'Ingredients(Full)'!$A$1:$AA$1,0)),"")</f>
        <v>Mk 1 BioTech Implant</v>
      </c>
      <c r="G98" t="str">
        <f>IF(G$1&lt;=$B98,INDEX('Ingredients(Full)'!$A$1:$AA$140,MATCH(Score!$A98,'Ingredients(Full)'!$A$1:$A$140,0),MATCH(Score!G$1,'Ingredients(Full)'!$A$1:$AA$1,0)),"")</f>
        <v>Mk 2 BAW Armor Mod Prototype</v>
      </c>
      <c r="H98" t="str">
        <f>IF(H$1&lt;=$B98,INDEX('Ingredients(Full)'!$A$1:$AA$140,MATCH(Score!$A98,'Ingredients(Full)'!$A$1:$A$140,0),MATCH(Score!H$1,'Ingredients(Full)'!$A$1:$AA$1,0)),"")</f>
        <v>Mk 1 Neuro-Saav Electrobinoculars</v>
      </c>
      <c r="I98" t="str">
        <f>IF(I$1&lt;=$B98,INDEX('Ingredients(Full)'!$A$1:$AA$140,MATCH(Score!$A98,'Ingredients(Full)'!$A$1:$A$140,0),MATCH(Score!I$1,'Ingredients(Full)'!$A$1:$AA$1,0)),"")</f>
        <v/>
      </c>
      <c r="J98" t="str">
        <f>IF(J$1&lt;=$B98,INDEX('Ingredients(Full)'!$A$1:$AA$140,MATCH(Score!$A98,'Ingredients(Full)'!$A$1:$A$140,0),MATCH(Score!J$1,'Ingredients(Full)'!$A$1:$AA$1,0)),"")</f>
        <v/>
      </c>
      <c r="K98" t="str">
        <f>IF(K$1&lt;=$B98,INDEX('Ingredients(Full)'!$A$1:$AA$140,MATCH(Score!$A98,'Ingredients(Full)'!$A$1:$A$140,0),MATCH(Score!K$1,'Ingredients(Full)'!$A$1:$AA$1,0)),"")</f>
        <v/>
      </c>
      <c r="L98" t="str">
        <f>IF(L$1&lt;=$B98,INDEX('Ingredients(Full)'!$A$1:$AA$140,MATCH(Score!$A98,'Ingredients(Full)'!$A$1:$A$140,0),MATCH(Score!L$1,'Ingredients(Full)'!$A$1:$AA$1,0)),"")</f>
        <v/>
      </c>
      <c r="M98" t="str">
        <f>IF(M$1&lt;=$B98,INDEX('Ingredients(Full)'!$A$1:$AA$140,MATCH(Score!$A98,'Ingredients(Full)'!$A$1:$A$140,0),MATCH(Score!M$1,'Ingredients(Full)'!$A$1:$AA$1,0)),"")</f>
        <v/>
      </c>
      <c r="N98" t="str">
        <f>IF(N$1&lt;=$B98,INDEX('Ingredients(Full)'!$A$1:$AA$140,MATCH(Score!$A98,'Ingredients(Full)'!$A$1:$A$140,0),MATCH(Score!N$1,'Ingredients(Full)'!$A$1:$AA$1,0)),"")</f>
        <v/>
      </c>
      <c r="O98" t="str">
        <f>IF(O$1&lt;=$B98,INDEX('Ingredients(Full)'!$A$1:$AA$140,MATCH(Score!$A98,'Ingredients(Full)'!$A$1:$A$140,0),MATCH(Score!O$1,'Ingredients(Full)'!$A$1:$AA$1,0)),"")</f>
        <v/>
      </c>
      <c r="P98">
        <f>IF(VALUE(RIGHT(P$1,LEN(P$1)-1))&lt;=$B98,INDEX('Ingredients(Full)'!$A$1:$AA$140,MATCH(Score!$A98,'Ingredients(Full)'!$A$1:$A$140,0),MATCH(Score!P$1,'Ingredients(Full)'!$A$1:$AA$1,0)),"")</f>
        <v>20</v>
      </c>
      <c r="Q98">
        <f>IF(VALUE(RIGHT(Q$1,LEN(Q$1)-1))&lt;=$B98,INDEX('Ingredients(Full)'!$A$1:$AA$140,MATCH(Score!$A98,'Ingredients(Full)'!$A$1:$A$140,0),MATCH(Score!Q$1,'Ingredients(Full)'!$A$1:$AA$1,0)),"")</f>
        <v>20</v>
      </c>
      <c r="R98">
        <f>IF(VALUE(RIGHT(R$1,LEN(R$1)-1))&lt;=$B98,INDEX('Ingredients(Full)'!$A$1:$AA$140,MATCH(Score!$A98,'Ingredients(Full)'!$A$1:$A$140,0),MATCH(Score!R$1,'Ingredients(Full)'!$A$1:$AA$1,0)),"")</f>
        <v>20</v>
      </c>
      <c r="S98">
        <f>IF(VALUE(RIGHT(S$1,LEN(S$1)-1))&lt;=$B98,INDEX('Ingredients(Full)'!$A$1:$AA$140,MATCH(Score!$A98,'Ingredients(Full)'!$A$1:$A$140,0),MATCH(Score!S$1,'Ingredients(Full)'!$A$1:$AA$1,0)),"")</f>
        <v>20</v>
      </c>
      <c r="T98">
        <f>IF(VALUE(RIGHT(T$1,LEN(T$1)-1))&lt;=$B98,INDEX('Ingredients(Full)'!$A$1:$AA$140,MATCH(Score!$A98,'Ingredients(Full)'!$A$1:$A$140,0),MATCH(Score!T$1,'Ingredients(Full)'!$A$1:$AA$1,0)),"")</f>
        <v>20</v>
      </c>
      <c r="U98" t="str">
        <f>IF(VALUE(RIGHT(U$1,LEN(U$1)-1))&lt;=$B98,INDEX('Ingredients(Full)'!$A$1:$AA$140,MATCH(Score!$A98,'Ingredients(Full)'!$A$1:$A$140,0),MATCH(Score!U$1,'Ingredients(Full)'!$A$1:$AA$1,0)),"")</f>
        <v/>
      </c>
      <c r="V98" t="str">
        <f>IF(VALUE(RIGHT(V$1,LEN(V$1)-1))&lt;=$B98,INDEX('Ingredients(Full)'!$A$1:$AA$140,MATCH(Score!$A98,'Ingredients(Full)'!$A$1:$A$140,0),MATCH(Score!V$1,'Ingredients(Full)'!$A$1:$AA$1,0)),"")</f>
        <v/>
      </c>
      <c r="W98" t="str">
        <f>IF(VALUE(RIGHT(W$1,LEN(W$1)-1))&lt;=$B98,INDEX('Ingredients(Full)'!$A$1:$AA$140,MATCH(Score!$A98,'Ingredients(Full)'!$A$1:$A$140,0),MATCH(Score!W$1,'Ingredients(Full)'!$A$1:$AA$1,0)),"")</f>
        <v/>
      </c>
      <c r="X98" t="str">
        <f>IF(VALUE(RIGHT(X$1,LEN(X$1)-1))&lt;=$B98,INDEX('Ingredients(Full)'!$A$1:$AA$140,MATCH(Score!$A98,'Ingredients(Full)'!$A$1:$A$140,0),MATCH(Score!X$1,'Ingredients(Full)'!$A$1:$AA$1,0)),"")</f>
        <v/>
      </c>
      <c r="Y98" t="str">
        <f>IF(VALUE(RIGHT(Y$1,LEN(Y$1)-1))&lt;=$B98,INDEX('Ingredients(Full)'!$A$1:$AA$140,MATCH(Score!$A98,'Ingredients(Full)'!$A$1:$A$140,0),MATCH(Score!Y$1,'Ingredients(Full)'!$A$1:$AA$1,0)),"")</f>
        <v/>
      </c>
      <c r="Z98" t="str">
        <f>IF(VALUE(RIGHT(Z$1,LEN(Z$1)-1))&lt;=$B98,INDEX('Ingredients(Full)'!$A$1:$AA$140,MATCH(Score!$A98,'Ingredients(Full)'!$A$1:$A$140,0),MATCH(Score!Z$1,'Ingredients(Full)'!$A$1:$AA$1,0)),"")</f>
        <v/>
      </c>
      <c r="AA98" t="str">
        <f>IF(VALUE(RIGHT(AA$1,LEN(AA$1)-1))&lt;=$B98,INDEX('Ingredients(Full)'!$A$1:$AA$140,MATCH(Score!$A98,'Ingredients(Full)'!$A$1:$A$140,0),MATCH(Score!AA$1,'Ingredients(Full)'!$A$1:$AA$1,0)),"")</f>
        <v/>
      </c>
      <c r="AB98">
        <f>IFERROR(IF(VLOOKUP($D98,Sheet3!$A$1:'Sheet3'!$K$222,MATCH("Challenge",Sheet3!$A$1:'Sheet3'!$K$1,0),FALSE)&gt;=1,IFERROR(IF(VLOOKUP($D98,Sheet3!$A$1:'Sheet3'!$K$222,MATCH("Blue",Sheet3!$A$1:$K$1,0),FALSE)&gt;0,VLOOKUP($D98,Sheet3!$A$1:'Sheet3'!$K$222,MATCH("Blue",Sheet3!$A$1:$K$1,0),FALSE)*3,IF(VLOOKUP($D98,Sheet3!$A$1:'Sheet3'!$K$222,MATCH("Purple",Sheet3!$A$1:$K$1,0),FALSE)&gt;0,VLOOKUP($D98,Sheet3!$A$1:'Sheet3'!$K$222,MATCH("Purple",Sheet3!$A$1:$K$1,0),FALSE)*4,IF(VLOOKUP($D98,Sheet3!$A$1:'Sheet3'!$K$222,MATCH("Green",Sheet3!$A$1:$K$1,0),FALSE)&gt;0,VLOOKUP($D98,Sheet3!$A$1:'Sheet3'!$K$222,MATCH("Green",Sheet3!$A$1:$K$1,0),FALSE)*2,IF(VLOOKUP($D98,Sheet3!$A$1:'Sheet3'!$K$222,MATCH("White",Sheet3!$A$1:$K$1,0),FALSE)&gt;0,VLOOKUP($D98,Sheet3!$A$1:'Sheet3'!$K$222,MATCH("White",Sheet3!$A$1:$K$1,0),FALSE),IF(VLOOKUP($D98,Sheet3!$A$1:'Sheet3'!$K$222,MATCH("Yellow",Sheet3!$A$1:$K$1,0),FALSE)&gt;0,VLOOKUP($D98,Sheet3!$A$1:'Sheet3'!$K$222,MATCH("Yellow",Sheet3!$A$1:$K$1,0),FALSE)*2.5,0))))),0)/VLOOKUP($D98,Sheet3!$A$1:'Sheet3'!$K$222,MATCH("Challenge",Sheet3!$A$1:'Sheet3'!$K$1,0),FALSE),IFERROR(IF(VLOOKUP($D98,Sheet3!$A$1:'Sheet3'!$K$222,MATCH("Blue",Sheet3!$A$1:$K$1,0),FALSE)&gt;0,VLOOKUP($D98,Sheet3!$A$1:'Sheet3'!$K$222,MATCH("Blue",Sheet3!$A$1:$K$1,0),FALSE)*3,IF(VLOOKUP($D98,Sheet3!$A$1:'Sheet3'!$K$222,MATCH("Purple",Sheet3!$A$1:$K$1,0),FALSE)&gt;0,VLOOKUP($D98,Sheet3!$A$1:'Sheet3'!$K$222,MATCH("Purple",Sheet3!$A$1:$K$1,0),FALSE)*4,IF(VLOOKUP($D98,Sheet3!$A$1:'Sheet3'!$K$222,MATCH("Green",Sheet3!$A$1:$K$1,0),FALSE)&gt;0,VLOOKUP($D98,Sheet3!$A$1:'Sheet3'!$K$222,MATCH("Green",Sheet3!$A$1:$K$1,0),FALSE)*2,IF(VLOOKUP($D98,Sheet3!$A$1:'Sheet3'!$K$222,MATCH("White",Sheet3!$A$1:$K$1,0),FALSE)&gt;0,VLOOKUP($D98,Sheet3!$A$1:'Sheet3'!$K$222,MATCH("White",Sheet3!$A$1:$K$1,0),FALSE),IF(VLOOKUP($D98,Sheet3!$A$1:'Sheet3'!$K$222,MATCH("Yellow",Sheet3!$A$1:$K$1,0),FALSE)&gt;0,VLOOKUP($D98,Sheet3!$A$1:'Sheet3'!$K$222,MATCH("Yellow",Sheet3!$A$1:$K$1,0),FALSE)*2.5,0))))),0)),0)+IFERROR(IF(VLOOKUP($E98,Sheet3!$A$1:'Sheet3'!$K$222,MATCH("Challenge",Sheet3!$A$1:'Sheet3'!$K$1,0),FALSE)&gt;=1,IFERROR(IF(VLOOKUP($E98,Sheet3!$A$1:'Sheet3'!$K$222,MATCH("Blue",Sheet3!$A$1:$K$1,0),FALSE)&gt;0,VLOOKUP($E98,Sheet3!$A$1:'Sheet3'!$K$222,MATCH("Blue",Sheet3!$A$1:$K$1,0),FALSE)*3,IF(VLOOKUP($E98,Sheet3!$A$1:'Sheet3'!$K$222,MATCH("Purple",Sheet3!$A$1:$K$1,0),FALSE)&gt;0,VLOOKUP($E98,Sheet3!$A$1:'Sheet3'!$K$222,MATCH("Purple",Sheet3!$A$1:$K$1,0),FALSE)*4,IF(VLOOKUP($E98,Sheet3!$A$1:'Sheet3'!$K$222,MATCH("Green",Sheet3!$A$1:$K$1,0),FALSE)&gt;0,VLOOKUP($E98,Sheet3!$A$1:'Sheet3'!$K$222,MATCH("Green",Sheet3!$A$1:$K$1,0),FALSE)*2,IF(VLOOKUP($E98,Sheet3!$A$1:'Sheet3'!$K$222,MATCH("White",Sheet3!$A$1:$K$1,0),FALSE)&gt;0,VLOOKUP($E98,Sheet3!$A$1:'Sheet3'!$K$222,MATCH("White",Sheet3!$A$1:$K$1,0),FALSE),IF(VLOOKUP($E98,Sheet3!$A$1:'Sheet3'!$K$222,MATCH("Yellow",Sheet3!$A$1:$K$1,0),FALSE)&gt;0,VLOOKUP($E98,Sheet3!$A$1:'Sheet3'!$K$222,MATCH("Yellow",Sheet3!$A$1:$K$1,0),FALSE)*2.5,0))))),0)/VLOOKUP($E98,Sheet3!$A$1:'Sheet3'!$K$222,MATCH("Challenge",Sheet3!$A$1:'Sheet3'!$K$1,0),FALSE),IFERROR(IF(VLOOKUP($E98,Sheet3!$A$1:'Sheet3'!$K$222,MATCH("Blue",Sheet3!$A$1:$K$1,0),FALSE)&gt;0,VLOOKUP($E98,Sheet3!$A$1:'Sheet3'!$K$222,MATCH("Blue",Sheet3!$A$1:$K$1,0),FALSE)*3,IF(VLOOKUP($E98,Sheet3!$A$1:'Sheet3'!$K$222,MATCH("Purple",Sheet3!$A$1:$K$1,0),FALSE)&gt;0,VLOOKUP($E98,Sheet3!$A$1:'Sheet3'!$K$222,MATCH("Purple",Sheet3!$A$1:$K$1,0),FALSE)*4,IF(VLOOKUP($E98,Sheet3!$A$1:'Sheet3'!$K$222,MATCH("Green",Sheet3!$A$1:$K$1,0),FALSE)&gt;0,VLOOKUP($E98,Sheet3!$A$1:'Sheet3'!$K$222,MATCH("Green",Sheet3!$A$1:$K$1,0),FALSE)*2,IF(VLOOKUP($E98,Sheet3!$A$1:'Sheet3'!$K$222,MATCH("White",Sheet3!$A$1:$K$1,0),FALSE)&gt;0,VLOOKUP($E98,Sheet3!$A$1:'Sheet3'!$K$222,MATCH("White",Sheet3!$A$1:$K$1,0),FALSE),IF(VLOOKUP($E98,Sheet3!$A$1:'Sheet3'!$K$222,MATCH("Yellow",Sheet3!$A$1:$K$1,0),FALSE)&gt;0,VLOOKUP($E98,Sheet3!$A$1:'Sheet3'!$K$222,MATCH("Yellow",Sheet3!$A$1:$K$1,0),FALSE)*2.5,0))))),0)),0)</f>
        <v>18</v>
      </c>
      <c r="AC98">
        <f>IFERROR(IF(VLOOKUP($F98,Sheet3!$A$1:'Sheet3'!$K$222,MATCH("Challenge",Sheet3!$A$1:'Sheet3'!$K$1,0),FALSE)&gt;=1,IFERROR(IF(VLOOKUP($F98,Sheet3!$A$1:'Sheet3'!$K$222,MATCH("Blue",Sheet3!$A$1:$K$1,0),FALSE)&gt;0,VLOOKUP($F98,Sheet3!$A$1:'Sheet3'!$K$222,MATCH("Blue",Sheet3!$A$1:$K$1,0),FALSE)*3,IF(VLOOKUP($F98,Sheet3!$A$1:'Sheet3'!$K$222,MATCH("Purple",Sheet3!$A$1:$K$1,0),FALSE)&gt;0,VLOOKUP($F98,Sheet3!$A$1:'Sheet3'!$K$222,MATCH("Purple",Sheet3!$A$1:$K$1,0),FALSE)*4,IF(VLOOKUP($F98,Sheet3!$A$1:'Sheet3'!$K$222,MATCH("Green",Sheet3!$A$1:$K$1,0),FALSE)&gt;0,VLOOKUP($F98,Sheet3!$A$1:'Sheet3'!$K$222,MATCH("Green",Sheet3!$A$1:$K$1,0),FALSE)*2,IF(VLOOKUP($F98,Sheet3!$A$1:'Sheet3'!$K$222,MATCH("White",Sheet3!$A$1:$K$1,0),FALSE)&gt;0,VLOOKUP($F98,Sheet3!$A$1:'Sheet3'!$K$222,MATCH("White",Sheet3!$A$1:$K$1,0),FALSE),IF(VLOOKUP($F98,Sheet3!$A$1:'Sheet3'!$K$222,MATCH("Yellow",Sheet3!$A$1:$K$1,0),FALSE)&gt;0,VLOOKUP($F98,Sheet3!$A$1:'Sheet3'!$K$222,MATCH("Yellow",Sheet3!$A$1:$K$1,0),FALSE)*5,0))))),0)/VLOOKUP($F98,Sheet3!$A$1:'Sheet3'!$K$222,MATCH("Challenge",Sheet3!$A$1:'Sheet3'!$K$1,0),FALSE),IFERROR(IF(VLOOKUP($F98,Sheet3!$A$1:'Sheet3'!$K$222,MATCH("Blue",Sheet3!$A$1:$K$1,0),FALSE)&gt;0,VLOOKUP($F98,Sheet3!$A$1:'Sheet3'!$K$222,MATCH("Blue",Sheet3!$A$1:$K$1,0),FALSE)*3,IF(VLOOKUP($F98,Sheet3!$A$1:'Sheet3'!$K$222,MATCH("Purple",Sheet3!$A$1:$K$1,0),FALSE)&gt;0,VLOOKUP($F98,Sheet3!$A$1:'Sheet3'!$K$222,MATCH("Purple",Sheet3!$A$1:$K$1,0),FALSE)*4,IF(VLOOKUP($F98,Sheet3!$A$1:'Sheet3'!$K$222,MATCH("Green",Sheet3!$A$1:$K$1,0),FALSE)&gt;0,VLOOKUP($F98,Sheet3!$A$1:'Sheet3'!$K$222,MATCH("Green",Sheet3!$A$1:$K$1,0),FALSE)*2,IF(VLOOKUP($F98,Sheet3!$A$1:'Sheet3'!$K$222,MATCH("White",Sheet3!$A$1:$K$1,0),FALSE)&gt;0,VLOOKUP($F98,Sheet3!$A$1:'Sheet3'!$K$222,MATCH("White",Sheet3!$A$1:$K$1,0),FALSE),IF(VLOOKUP($F98,Sheet3!$A$1:'Sheet3'!$K$222,MATCH("Yellow",Sheet3!$A$1:$K$1,0),FALSE)&gt;0,VLOOKUP($F98,Sheet3!$A$1:'Sheet3'!$K$222,MATCH("Yellow",Sheet3!$A$1:$K$1,0),FALSE)*5,0))))),0)),0)+IFERROR(IF(VLOOKUP($G98,Sheet3!$A$1:'Sheet3'!$K$222,MATCH("Challenge",Sheet3!$A$1:'Sheet3'!$K$1,0),FALSE)&gt;=1,IFERROR(IF(VLOOKUP($G98,Sheet3!$A$1:'Sheet3'!$K$222,MATCH("Blue",Sheet3!$A$1:$K$1,0),FALSE)&gt;0,VLOOKUP($G98,Sheet3!$A$1:'Sheet3'!$K$222,MATCH("Blue",Sheet3!$A$1:$K$1,0),FALSE)*3,IF(VLOOKUP($G98,Sheet3!$A$1:'Sheet3'!$K$222,MATCH("Purple",Sheet3!$A$1:$K$1,0),FALSE)&gt;0,VLOOKUP($G98,Sheet3!$A$1:'Sheet3'!$K$222,MATCH("Purple",Sheet3!$A$1:$K$1,0),FALSE)*4,IF(VLOOKUP($G98,Sheet3!$A$1:'Sheet3'!$K$222,MATCH("Green",Sheet3!$A$1:$K$1,0),FALSE)&gt;0,VLOOKUP($G98,Sheet3!$A$1:'Sheet3'!$K$222,MATCH("Green",Sheet3!$A$1:$K$1,0),FALSE)*2,IF(VLOOKUP($G98,Sheet3!$A$1:'Sheet3'!$K$222,MATCH("White",Sheet3!$A$1:$K$1,0),FALSE)&gt;0,VLOOKUP($G98,Sheet3!$A$1:'Sheet3'!$K$222,MATCH("White",Sheet3!$A$1:$K$1,0),FALSE),IF(VLOOKUP($G98,Sheet3!$A$1:'Sheet3'!$K$222,MATCH("Yellow",Sheet3!$A$1:$K$1,0),FALSE)&gt;0,VLOOKUP($G98,Sheet3!$A$1:'Sheet3'!$K$222,MATCH("Yellow",Sheet3!$A$1:$K$1,0),FALSE)*5,0))))),0)/VLOOKUP($G98,Sheet3!$A$1:'Sheet3'!$K$222,MATCH("Challenge",Sheet3!$A$1:'Sheet3'!$K$1,0),FALSE),IFERROR(IF(VLOOKUP($G98,Sheet3!$A$1:'Sheet3'!$K$222,MATCH("Blue",Sheet3!$A$1:$K$1,0),FALSE)&gt;0,VLOOKUP($G98,Sheet3!$A$1:'Sheet3'!$K$222,MATCH("Blue",Sheet3!$A$1:$K$1,0),FALSE)*3,IF(VLOOKUP($G98,Sheet3!$A$1:'Sheet3'!$K$222,MATCH("Purple",Sheet3!$A$1:$K$1,0),FALSE)&gt;0,VLOOKUP($G98,Sheet3!$A$1:'Sheet3'!$K$222,MATCH("Purple",Sheet3!$A$1:$K$1,0),FALSE)*4,IF(VLOOKUP($G98,Sheet3!$A$1:'Sheet3'!$K$222,MATCH("Green",Sheet3!$A$1:$K$1,0),FALSE)&gt;0,VLOOKUP($G98,Sheet3!$A$1:'Sheet3'!$K$222,MATCH("Green",Sheet3!$A$1:$K$1,0),FALSE)*2,IF(VLOOKUP($G98,Sheet3!$A$1:'Sheet3'!$K$222,MATCH("White",Sheet3!$A$1:$K$1,0),FALSE)&gt;0,VLOOKUP($G98,Sheet3!$A$1:'Sheet3'!$K$222,MATCH("White",Sheet3!$A$1:$K$1,0),FALSE),IF(VLOOKUP($G98,Sheet3!$A$1:'Sheet3'!$K$222,MATCH("Yellow",Sheet3!$A$1:$K$1,0),FALSE)&gt;0,VLOOKUP($G98,Sheet3!$A$1:'Sheet3'!$K$222,MATCH("Yellow",Sheet3!$A$1:$K$1,0),FALSE)*5,0))))),0)),0)</f>
        <v>2</v>
      </c>
      <c r="AD98">
        <f>IFERROR(IF(VLOOKUP($H98,Sheet3!$A$1:'Sheet3'!$K$222,MATCH("Challenge",Sheet3!$A$1:'Sheet3'!$K$1,0),FALSE)&gt;=1,IFERROR(IF(VLOOKUP($H98,Sheet3!$A$1:'Sheet3'!$K$222,MATCH("Blue",Sheet3!$A$1:$K$1,0),FALSE)&gt;0,VLOOKUP($H98,Sheet3!$A$1:'Sheet3'!$K$222,MATCH("Blue",Sheet3!$A$1:$K$1,0),FALSE)*3,IF(VLOOKUP($H98,Sheet3!$A$1:'Sheet3'!$K$222,MATCH("Purple",Sheet3!$A$1:$K$1,0),FALSE)&gt;0,VLOOKUP($H98,Sheet3!$A$1:'Sheet3'!$K$222,MATCH("Purple",Sheet3!$A$1:$K$1,0),FALSE)*4,IF(VLOOKUP($H98,Sheet3!$A$1:'Sheet3'!$K$222,MATCH("Green",Sheet3!$A$1:$K$1,0),FALSE)&gt;0,VLOOKUP($H98,Sheet3!$A$1:'Sheet3'!$K$222,MATCH("Green",Sheet3!$A$1:$K$1,0),FALSE)*2,IF(VLOOKUP($H98,Sheet3!$A$1:'Sheet3'!$K$222,MATCH("White",Sheet3!$A$1:$K$1,0),FALSE)&gt;0,VLOOKUP($H98,Sheet3!$A$1:'Sheet3'!$K$222,MATCH("White",Sheet3!$A$1:$K$1,0),FALSE),IF(VLOOKUP($H98,Sheet3!$A$1:'Sheet3'!$K$222,MATCH("Yellow",Sheet3!$A$1:$K$1,0),FALSE)&gt;0,VLOOKUP($H98,Sheet3!$A$1:'Sheet3'!$K$222,MATCH("Yellow",Sheet3!$A$1:$K$1,0),FALSE)*5,0))))),0)/VLOOKUP($H98,Sheet3!$A$1:'Sheet3'!$K$222,MATCH("Challenge",Sheet3!$A$1:'Sheet3'!$K$1,0),FALSE),IFERROR(IF(VLOOKUP($H98,Sheet3!$A$1:'Sheet3'!$K$222,MATCH("Blue",Sheet3!$A$1:$K$1,0),FALSE)&gt;0,VLOOKUP($H98,Sheet3!$A$1:'Sheet3'!$K$222,MATCH("Blue",Sheet3!$A$1:$K$1,0),FALSE)*3,IF(VLOOKUP($H98,Sheet3!$A$1:'Sheet3'!$K$222,MATCH("Purple",Sheet3!$A$1:$K$1,0),FALSE)&gt;0,VLOOKUP($H98,Sheet3!$A$1:'Sheet3'!$K$222,MATCH("Purple",Sheet3!$A$1:$K$1,0),FALSE)*4,IF(VLOOKUP($H98,Sheet3!$A$1:'Sheet3'!$K$222,MATCH("Green",Sheet3!$A$1:$K$1,0),FALSE)&gt;0,VLOOKUP($H98,Sheet3!$A$1:'Sheet3'!$K$222,MATCH("Green",Sheet3!$A$1:$K$1,0),FALSE)*2,IF(VLOOKUP($H98,Sheet3!$A$1:'Sheet3'!$K$222,MATCH("White",Sheet3!$A$1:$K$1,0),FALSE)&gt;0,VLOOKUP($H98,Sheet3!$A$1:'Sheet3'!$K$222,MATCH("White",Sheet3!$A$1:$K$1,0),FALSE),IF(VLOOKUP($H98,Sheet3!$A$1:'Sheet3'!$K$222,MATCH("Yellow",Sheet3!$A$1:$K$1,0),FALSE)&gt;0,VLOOKUP($H98,Sheet3!$A$1:'Sheet3'!$K$222,MATCH("Yellow",Sheet3!$A$1:$K$1,0),FALSE)*5,0))))),0)),0)+IFERROR(IF(VLOOKUP($I98,Sheet3!$A$1:'Sheet3'!$K$222,MATCH("Challenge",Sheet3!$A$1:'Sheet3'!$K$1,0),FALSE)&gt;=1,IFERROR(IF(VLOOKUP($I98,Sheet3!$A$1:'Sheet3'!$K$222,MATCH("Blue",Sheet3!$A$1:$K$1,0),FALSE)&gt;0,VLOOKUP($I98,Sheet3!$A$1:'Sheet3'!$K$222,MATCH("Blue",Sheet3!$A$1:$K$1,0),FALSE)*3,IF(VLOOKUP($I98,Sheet3!$A$1:'Sheet3'!$K$222,MATCH("Purple",Sheet3!$A$1:$K$1,0),FALSE)&gt;0,VLOOKUP($I98,Sheet3!$A$1:'Sheet3'!$K$222,MATCH("Purple",Sheet3!$A$1:$K$1,0),FALSE)*4,IF(VLOOKUP($I98,Sheet3!$A$1:'Sheet3'!$K$222,MATCH("Green",Sheet3!$A$1:$K$1,0),FALSE)&gt;0,VLOOKUP($I98,Sheet3!$A$1:'Sheet3'!$K$222,MATCH("Green",Sheet3!$A$1:$K$1,0),FALSE)*2,IF(VLOOKUP($I98,Sheet3!$A$1:'Sheet3'!$K$222,MATCH("White",Sheet3!$A$1:$K$1,0),FALSE)&gt;0,VLOOKUP($I98,Sheet3!$A$1:'Sheet3'!$K$222,MATCH("White",Sheet3!$A$1:$K$1,0),FALSE),IF(VLOOKUP($I98,Sheet3!$A$1:'Sheet3'!$K$222,MATCH("Yellow",Sheet3!$A$1:$K$1,0),FALSE)&gt;0,VLOOKUP($I98,Sheet3!$A$1:'Sheet3'!$K$222,MATCH("Yellow",Sheet3!$A$1:$K$1,0),FALSE)*5,0))))),0)/VLOOKUP($I98,Sheet3!$A$1:'Sheet3'!$K$222,MATCH("Challenge",Sheet3!$A$1:'Sheet3'!$K$1,0),FALSE),IFERROR(IF(VLOOKUP($I98,Sheet3!$A$1:'Sheet3'!$K$222,MATCH("Blue",Sheet3!$A$1:$K$1,0),FALSE)&gt;0,VLOOKUP($I98,Sheet3!$A$1:'Sheet3'!$K$222,MATCH("Blue",Sheet3!$A$1:$K$1,0),FALSE)*3,IF(VLOOKUP($I98,Sheet3!$A$1:'Sheet3'!$K$222,MATCH("Purple",Sheet3!$A$1:$K$1,0),FALSE)&gt;0,VLOOKUP($I98,Sheet3!$A$1:'Sheet3'!$K$222,MATCH("Purple",Sheet3!$A$1:$K$1,0),FALSE)*4,IF(VLOOKUP($I98,Sheet3!$A$1:'Sheet3'!$K$222,MATCH("Green",Sheet3!$A$1:$K$1,0),FALSE)&gt;0,VLOOKUP($I98,Sheet3!$A$1:'Sheet3'!$K$222,MATCH("Green",Sheet3!$A$1:$K$1,0),FALSE)*2,IF(VLOOKUP($I98,Sheet3!$A$1:'Sheet3'!$K$222,MATCH("White",Sheet3!$A$1:$K$1,0),FALSE)&gt;0,VLOOKUP($I98,Sheet3!$A$1:'Sheet3'!$K$222,MATCH("White",Sheet3!$A$1:$K$1,0),FALSE),IF(VLOOKUP($I98,Sheet3!$A$1:'Sheet3'!$K$222,MATCH("Yellow",Sheet3!$A$1:$K$1,0),FALSE)&gt;0,VLOOKUP($I98,Sheet3!$A$1:'Sheet3'!$K$222,MATCH("Yellow",Sheet3!$A$1:$K$1,0),FALSE)*5,0))))),0)),0)</f>
        <v>1</v>
      </c>
      <c r="AE98">
        <f>IFERROR(IF(VLOOKUP($J98,Sheet3!$A$1:'Sheet3'!$K$222,MATCH("Challenge",Sheet3!$A$1:'Sheet3'!$K$1,0),FALSE)&gt;=1,IFERROR(IF(VLOOKUP($J98,Sheet3!$A$1:'Sheet3'!$K$222,MATCH("Blue",Sheet3!$A$1:$K$1,0),FALSE)&gt;0,VLOOKUP($J98,Sheet3!$A$1:'Sheet3'!$K$222,MATCH("Blue",Sheet3!$A$1:$K$1,0),FALSE)*3,IF(VLOOKUP($J98,Sheet3!$A$1:'Sheet3'!$K$222,MATCH("Purple",Sheet3!$A$1:$K$1,0),FALSE)&gt;0,VLOOKUP($J98,Sheet3!$A$1:'Sheet3'!$K$222,MATCH("Purple",Sheet3!$A$1:$K$1,0),FALSE)*4,IF(VLOOKUP($J98,Sheet3!$A$1:'Sheet3'!$K$222,MATCH("Green",Sheet3!$A$1:$K$1,0),FALSE)&gt;0,VLOOKUP($J98,Sheet3!$A$1:'Sheet3'!$K$222,MATCH("Green",Sheet3!$A$1:$K$1,0),FALSE)*2,IF(VLOOKUP($J98,Sheet3!$A$1:'Sheet3'!$K$222,MATCH("White",Sheet3!$A$1:$K$1,0),FALSE)&gt;0,VLOOKUP($J98,Sheet3!$A$1:'Sheet3'!$K$222,MATCH("White",Sheet3!$A$1:$K$1,0),FALSE),IF(VLOOKUP($J98,Sheet3!$A$1:'Sheet3'!$K$222,MATCH("Yellow",Sheet3!$A$1:$K$1,0),FALSE)&gt;0,VLOOKUP($J98,Sheet3!$A$1:'Sheet3'!$K$222,MATCH("Yellow",Sheet3!$A$1:$K$1,0),FALSE)*5,0))))),0)/VLOOKUP($J98,Sheet3!$A$1:'Sheet3'!$K$222,MATCH("Challenge",Sheet3!$A$1:'Sheet3'!$K$1,0),FALSE),IFERROR(IF(VLOOKUP($J98,Sheet3!$A$1:'Sheet3'!$K$222,MATCH("Blue",Sheet3!$A$1:$K$1,0),FALSE)&gt;0,VLOOKUP($J98,Sheet3!$A$1:'Sheet3'!$K$222,MATCH("Blue",Sheet3!$A$1:$K$1,0),FALSE)*3,IF(VLOOKUP($J98,Sheet3!$A$1:'Sheet3'!$K$222,MATCH("Purple",Sheet3!$A$1:$K$1,0),FALSE)&gt;0,VLOOKUP($J98,Sheet3!$A$1:'Sheet3'!$K$222,MATCH("Purple",Sheet3!$A$1:$K$1,0),FALSE)*4,IF(VLOOKUP($J98,Sheet3!$A$1:'Sheet3'!$K$222,MATCH("Green",Sheet3!$A$1:$K$1,0),FALSE)&gt;0,VLOOKUP($J98,Sheet3!$A$1:'Sheet3'!$K$222,MATCH("Green",Sheet3!$A$1:$K$1,0),FALSE)*2,IF(VLOOKUP($J98,Sheet3!$A$1:'Sheet3'!$K$222,MATCH("White",Sheet3!$A$1:$K$1,0),FALSE)&gt;0,VLOOKUP($J98,Sheet3!$A$1:'Sheet3'!$K$222,MATCH("White",Sheet3!$A$1:$K$1,0),FALSE),IF(VLOOKUP($J98,Sheet3!$A$1:'Sheet3'!$K$222,MATCH("Yellow",Sheet3!$A$1:$K$1,0),FALSE)&gt;0,VLOOKUP($J98,Sheet3!$A$1:'Sheet3'!$K$222,MATCH("Yellow",Sheet3!$A$1:$K$1,0),FALSE)*5,0))))),0)),0)+IFERROR(IF(VLOOKUP($K98,Sheet3!$A$1:'Sheet3'!$K$222,MATCH("Challenge",Sheet3!$A$1:'Sheet3'!$K$1,0),FALSE)&gt;=1,IFERROR(IF(VLOOKUP($K98,Sheet3!$A$1:'Sheet3'!$K$222,MATCH("Blue",Sheet3!$A$1:$K$1,0),FALSE)&gt;0,VLOOKUP($K98,Sheet3!$A$1:'Sheet3'!$K$222,MATCH("Blue",Sheet3!$A$1:$K$1,0),FALSE)*3,IF(VLOOKUP($K98,Sheet3!$A$1:'Sheet3'!$K$222,MATCH("Purple",Sheet3!$A$1:$K$1,0),FALSE)&gt;0,VLOOKUP($K98,Sheet3!$A$1:'Sheet3'!$K$222,MATCH("Purple",Sheet3!$A$1:$K$1,0),FALSE)*4,IF(VLOOKUP($K98,Sheet3!$A$1:'Sheet3'!$K$222,MATCH("Green",Sheet3!$A$1:$K$1,0),FALSE)&gt;0,VLOOKUP($K98,Sheet3!$A$1:'Sheet3'!$K$222,MATCH("Green",Sheet3!$A$1:$K$1,0),FALSE)*2,IF(VLOOKUP($K98,Sheet3!$A$1:'Sheet3'!$K$222,MATCH("White",Sheet3!$A$1:$K$1,0),FALSE)&gt;0,VLOOKUP($K98,Sheet3!$A$1:'Sheet3'!$K$222,MATCH("White",Sheet3!$A$1:$K$1,0),FALSE),IF(VLOOKUP($K98,Sheet3!$A$1:'Sheet3'!$K$222,MATCH("Yellow",Sheet3!$A$1:$K$1,0),FALSE)&gt;0,VLOOKUP($K98,Sheet3!$A$1:'Sheet3'!$K$222,MATCH("Yellow",Sheet3!$A$1:$K$1,0),FALSE)*5,0))))),0)/VLOOKUP($K98,Sheet3!$A$1:'Sheet3'!$K$222,MATCH("Challenge",Sheet3!$A$1:'Sheet3'!$K$1,0),FALSE),IFERROR(IF(VLOOKUP($K98,Sheet3!$A$1:'Sheet3'!$K$222,MATCH("Blue",Sheet3!$A$1:$K$1,0),FALSE)&gt;0,VLOOKUP($K98,Sheet3!$A$1:'Sheet3'!$K$222,MATCH("Blue",Sheet3!$A$1:$K$1,0),FALSE)*3,IF(VLOOKUP($K98,Sheet3!$A$1:'Sheet3'!$K$222,MATCH("Purple",Sheet3!$A$1:$K$1,0),FALSE)&gt;0,VLOOKUP($K98,Sheet3!$A$1:'Sheet3'!$K$222,MATCH("Purple",Sheet3!$A$1:$K$1,0),FALSE)*4,IF(VLOOKUP($K98,Sheet3!$A$1:'Sheet3'!$K$222,MATCH("Green",Sheet3!$A$1:$K$1,0),FALSE)&gt;0,VLOOKUP($K98,Sheet3!$A$1:'Sheet3'!$K$222,MATCH("Green",Sheet3!$A$1:$K$1,0),FALSE)*2,IF(VLOOKUP($K98,Sheet3!$A$1:'Sheet3'!$K$222,MATCH("White",Sheet3!$A$1:$K$1,0),FALSE)&gt;0,VLOOKUP($K98,Sheet3!$A$1:'Sheet3'!$K$222,MATCH("White",Sheet3!$A$1:$K$1,0),FALSE),IF(VLOOKUP($K98,Sheet3!$A$1:'Sheet3'!$K$222,MATCH("Yellow",Sheet3!$A$1:$K$1,0),FALSE)&gt;0,VLOOKUP($K98,Sheet3!$A$1:'Sheet3'!$K$222,MATCH("Yellow",Sheet3!$A$1:$K$1,0),FALSE)*5,0))))),0)),0)</f>
        <v>0</v>
      </c>
      <c r="AF98">
        <f>IFERROR(IF(VLOOKUP($L98,Sheet3!$A$1:'Sheet3'!$K$222,MATCH("Challenge",Sheet3!$A$1:'Sheet3'!$K$1,0),FALSE)&gt;=1,IFERROR(IF(VLOOKUP($L98,Sheet3!$A$1:'Sheet3'!$K$222,MATCH("Blue",Sheet3!$A$1:$K$1,0),FALSE)&gt;0,VLOOKUP($L98,Sheet3!$A$1:'Sheet3'!$K$222,MATCH("Blue",Sheet3!$A$1:$K$1,0),FALSE)*3,IF(VLOOKUP($L98,Sheet3!$A$1:'Sheet3'!$K$222,MATCH("Purple",Sheet3!$A$1:$K$1,0),FALSE)&gt;0,VLOOKUP($L98,Sheet3!$A$1:'Sheet3'!$K$222,MATCH("Purple",Sheet3!$A$1:$K$1,0),FALSE)*4,IF(VLOOKUP($L98,Sheet3!$A$1:'Sheet3'!$K$222,MATCH("Green",Sheet3!$A$1:$K$1,0),FALSE)&gt;0,VLOOKUP($L98,Sheet3!$A$1:'Sheet3'!$K$222,MATCH("Green",Sheet3!$A$1:$K$1,0),FALSE)*2,IF(VLOOKUP($L98,Sheet3!$A$1:'Sheet3'!$K$222,MATCH("White",Sheet3!$A$1:$K$1,0),FALSE)&gt;0,VLOOKUP($L98,Sheet3!$A$1:'Sheet3'!$K$222,MATCH("White",Sheet3!$A$1:$K$1,0),FALSE),IF(VLOOKUP($L98,Sheet3!$A$1:'Sheet3'!$K$222,MATCH("Yellow",Sheet3!$A$1:$K$1,0),FALSE)&gt;0,VLOOKUP($L98,Sheet3!$A$1:'Sheet3'!$K$222,MATCH("Yellow",Sheet3!$A$1:$K$1,0),FALSE)*5,0))))),0)/VLOOKUP($L98,Sheet3!$A$1:'Sheet3'!$K$222,MATCH("Challenge",Sheet3!$A$1:'Sheet3'!$K$1,0),FALSE),IFERROR(IF(VLOOKUP($L98,Sheet3!$A$1:'Sheet3'!$K$222,MATCH("Blue",Sheet3!$A$1:$K$1,0),FALSE)&gt;0,VLOOKUP($L98,Sheet3!$A$1:'Sheet3'!$K$222,MATCH("Blue",Sheet3!$A$1:$K$1,0),FALSE)*3,IF(VLOOKUP($L98,Sheet3!$A$1:'Sheet3'!$K$222,MATCH("Purple",Sheet3!$A$1:$K$1,0),FALSE)&gt;0,VLOOKUP($L98,Sheet3!$A$1:'Sheet3'!$K$222,MATCH("Purple",Sheet3!$A$1:$K$1,0),FALSE)*4,IF(VLOOKUP($L98,Sheet3!$A$1:'Sheet3'!$K$222,MATCH("Green",Sheet3!$A$1:$K$1,0),FALSE)&gt;0,VLOOKUP($L98,Sheet3!$A$1:'Sheet3'!$K$222,MATCH("Green",Sheet3!$A$1:$K$1,0),FALSE)*2,IF(VLOOKUP($L98,Sheet3!$A$1:'Sheet3'!$K$222,MATCH("White",Sheet3!$A$1:$K$1,0),FALSE)&gt;0,VLOOKUP($L98,Sheet3!$A$1:'Sheet3'!$K$222,MATCH("White",Sheet3!$A$1:$K$1,0),FALSE),IF(VLOOKUP($L98,Sheet3!$A$1:'Sheet3'!$K$222,MATCH("Yellow",Sheet3!$A$1:$K$1,0),FALSE)&gt;0,VLOOKUP($L98,Sheet3!$A$1:'Sheet3'!$K$222,MATCH("Yellow",Sheet3!$A$1:$K$1,0),FALSE)*5,0))))),0)),0)+IFERROR(IF(VLOOKUP($M98,Sheet3!$A$1:'Sheet3'!$K$222,MATCH("Challenge",Sheet3!$A$1:'Sheet3'!$K$1,0),FALSE)&gt;=1,IFERROR(IF(VLOOKUP($M98,Sheet3!$A$1:'Sheet3'!$K$222,MATCH("Blue",Sheet3!$A$1:$K$1,0),FALSE)&gt;0,VLOOKUP($M98,Sheet3!$A$1:'Sheet3'!$K$222,MATCH("Blue",Sheet3!$A$1:$K$1,0),FALSE)*3,IF(VLOOKUP($M98,Sheet3!$A$1:'Sheet3'!$K$222,MATCH("Purple",Sheet3!$A$1:$K$1,0),FALSE)&gt;0,VLOOKUP($M98,Sheet3!$A$1:'Sheet3'!$K$222,MATCH("Purple",Sheet3!$A$1:$K$1,0),FALSE)*4,IF(VLOOKUP($M98,Sheet3!$A$1:'Sheet3'!$K$222,MATCH("Green",Sheet3!$A$1:$K$1,0),FALSE)&gt;0,VLOOKUP($M98,Sheet3!$A$1:'Sheet3'!$K$222,MATCH("Green",Sheet3!$A$1:$K$1,0),FALSE)*2,IF(VLOOKUP($M98,Sheet3!$A$1:'Sheet3'!$K$222,MATCH("White",Sheet3!$A$1:$K$1,0),FALSE)&gt;0,VLOOKUP($M98,Sheet3!$A$1:'Sheet3'!$K$222,MATCH("White",Sheet3!$A$1:$K$1,0),FALSE),IF(VLOOKUP($M98,Sheet3!$A$1:'Sheet3'!$K$222,MATCH("Yellow",Sheet3!$A$1:$K$1,0),FALSE)&gt;0,VLOOKUP($M98,Sheet3!$A$1:'Sheet3'!$K$222,MATCH("Yellow",Sheet3!$A$1:$K$1,0),FALSE)*5,0))))),0)/VLOOKUP($M98,Sheet3!$A$1:'Sheet3'!$K$222,MATCH("Challenge",Sheet3!$A$1:'Sheet3'!$K$1,0),FALSE),IFERROR(IF(VLOOKUP($M98,Sheet3!$A$1:'Sheet3'!$K$222,MATCH("Blue",Sheet3!$A$1:$K$1,0),FALSE)&gt;0,VLOOKUP($M98,Sheet3!$A$1:'Sheet3'!$K$222,MATCH("Blue",Sheet3!$A$1:$K$1,0),FALSE)*3,IF(VLOOKUP($M98,Sheet3!$A$1:'Sheet3'!$K$222,MATCH("Purple",Sheet3!$A$1:$K$1,0),FALSE)&gt;0,VLOOKUP($M98,Sheet3!$A$1:'Sheet3'!$K$222,MATCH("Purple",Sheet3!$A$1:$K$1,0),FALSE)*4,IF(VLOOKUP($M98,Sheet3!$A$1:'Sheet3'!$K$222,MATCH("Green",Sheet3!$A$1:$K$1,0),FALSE)&gt;0,VLOOKUP($M98,Sheet3!$A$1:'Sheet3'!$K$222,MATCH("Green",Sheet3!$A$1:$K$1,0),FALSE)*2,IF(VLOOKUP($M98,Sheet3!$A$1:'Sheet3'!$K$222,MATCH("White",Sheet3!$A$1:$K$1,0),FALSE)&gt;0,VLOOKUP($M98,Sheet3!$A$1:'Sheet3'!$K$222,MATCH("White",Sheet3!$A$1:$K$1,0),FALSE),IF(VLOOKUP($M98,Sheet3!$A$1:'Sheet3'!$K$222,MATCH("Yellow",Sheet3!$A$1:$K$1,0),FALSE)&gt;0,VLOOKUP($M98,Sheet3!$A$1:'Sheet3'!$K$222,MATCH("Yellow",Sheet3!$A$1:$K$1,0),FALSE)*5,0))))),0)),0)</f>
        <v>0</v>
      </c>
      <c r="AG98">
        <f>IFERROR(IF(VLOOKUP($N98,Sheet3!$A$1:'Sheet3'!$K$222,MATCH("Challenge",Sheet3!$A$1:'Sheet3'!$K$1,0),FALSE)&gt;=1,IFERROR(IF(VLOOKUP($N98,Sheet3!$A$1:'Sheet3'!$K$222,MATCH("Blue",Sheet3!$A$1:$K$1,0),FALSE)&gt;0,VLOOKUP($N98,Sheet3!$A$1:'Sheet3'!$K$222,MATCH("Blue",Sheet3!$A$1:$K$1,0),FALSE)*3,IF(VLOOKUP($N98,Sheet3!$A$1:'Sheet3'!$K$222,MATCH("Purple",Sheet3!$A$1:$K$1,0),FALSE)&gt;0,VLOOKUP($N98,Sheet3!$A$1:'Sheet3'!$K$222,MATCH("Purple",Sheet3!$A$1:$K$1,0),FALSE)*4,IF(VLOOKUP($N98,Sheet3!$A$1:'Sheet3'!$K$222,MATCH("Green",Sheet3!$A$1:$K$1,0),FALSE)&gt;0,VLOOKUP($N98,Sheet3!$A$1:'Sheet3'!$K$222,MATCH("Green",Sheet3!$A$1:$K$1,0),FALSE)*2,IF(VLOOKUP($N98,Sheet3!$A$1:'Sheet3'!$K$222,MATCH("White",Sheet3!$A$1:$K$1,0),FALSE)&gt;0,VLOOKUP($N98,Sheet3!$A$1:'Sheet3'!$K$222,MATCH("White",Sheet3!$A$1:$K$1,0),FALSE),IF(VLOOKUP($N98,Sheet3!$A$1:'Sheet3'!$K$222,MATCH("Yellow",Sheet3!$A$1:$K$1,0),FALSE)&gt;0,VLOOKUP($N98,Sheet3!$A$1:'Sheet3'!$K$222,MATCH("Yellow",Sheet3!$A$1:$K$1,0),FALSE)*5,0))))),0)/VLOOKUP($N98,Sheet3!$A$1:'Sheet3'!$K$222,MATCH("Challenge",Sheet3!$A$1:'Sheet3'!$K$1,0),FALSE),IFERROR(IF(VLOOKUP($N98,Sheet3!$A$1:'Sheet3'!$K$222,MATCH("Blue",Sheet3!$A$1:$K$1,0),FALSE)&gt;0,VLOOKUP($N98,Sheet3!$A$1:'Sheet3'!$K$222,MATCH("Blue",Sheet3!$A$1:$K$1,0),FALSE)*3,IF(VLOOKUP($N98,Sheet3!$A$1:'Sheet3'!$K$222,MATCH("Purple",Sheet3!$A$1:$K$1,0),FALSE)&gt;0,VLOOKUP($N98,Sheet3!$A$1:'Sheet3'!$K$222,MATCH("Purple",Sheet3!$A$1:$K$1,0),FALSE)*4,IF(VLOOKUP($N98,Sheet3!$A$1:'Sheet3'!$K$222,MATCH("Green",Sheet3!$A$1:$K$1,0),FALSE)&gt;0,VLOOKUP($N98,Sheet3!$A$1:'Sheet3'!$K$222,MATCH("Green",Sheet3!$A$1:$K$1,0),FALSE)*2,IF(VLOOKUP($N98,Sheet3!$A$1:'Sheet3'!$K$222,MATCH("White",Sheet3!$A$1:$K$1,0),FALSE)&gt;0,VLOOKUP($N98,Sheet3!$A$1:'Sheet3'!$K$222,MATCH("White",Sheet3!$A$1:$K$1,0),FALSE),IF(VLOOKUP($N98,Sheet3!$A$1:'Sheet3'!$K$222,MATCH("Yellow",Sheet3!$A$1:$K$1,0),FALSE)&gt;0,VLOOKUP($N98,Sheet3!$A$1:'Sheet3'!$K$222,MATCH("Yellow",Sheet3!$A$1:$K$1,0),FALSE)*5,0))))),0)),0)+IFERROR(IF(VLOOKUP($O98,Sheet3!$A$1:'Sheet3'!$K$222,MATCH("Challenge",Sheet3!$A$1:'Sheet3'!$K$1,0),FALSE)&gt;=1,IFERROR(IF(VLOOKUP($O98,Sheet3!$A$1:'Sheet3'!$K$222,MATCH("Blue",Sheet3!$A$1:$K$1,0),FALSE)&gt;0,VLOOKUP($O98,Sheet3!$A$1:'Sheet3'!$K$222,MATCH("Blue",Sheet3!$A$1:$K$1,0),FALSE)*3,IF(VLOOKUP($O98,Sheet3!$A$1:'Sheet3'!$K$222,MATCH("Purple",Sheet3!$A$1:$K$1,0),FALSE)&gt;0,VLOOKUP($O98,Sheet3!$A$1:'Sheet3'!$K$222,MATCH("Purple",Sheet3!$A$1:$K$1,0),FALSE)*4,IF(VLOOKUP($O98,Sheet3!$A$1:'Sheet3'!$K$222,MATCH("Green",Sheet3!$A$1:$K$1,0),FALSE)&gt;0,VLOOKUP($O98,Sheet3!$A$1:'Sheet3'!$K$222,MATCH("Green",Sheet3!$A$1:$K$1,0),FALSE)*2,IF(VLOOKUP($O98,Sheet3!$A$1:'Sheet3'!$K$222,MATCH("White",Sheet3!$A$1:$K$1,0),FALSE)&gt;0,VLOOKUP($O98,Sheet3!$A$1:'Sheet3'!$K$222,MATCH("White",Sheet3!$A$1:$K$1,0),FALSE),IF(VLOOKUP($O98,Sheet3!$A$1:'Sheet3'!$K$222,MATCH("Yellow",Sheet3!$A$1:$K$1,0),FALSE)&gt;0,VLOOKUP($O98,Sheet3!$A$1:'Sheet3'!$K$222,MATCH("Yellow",Sheet3!$A$1:$K$1,0),FALSE)*5,0))))),0)/VLOOKUP($O98,Sheet3!$A$1:'Sheet3'!$K$222,MATCH("Challenge",Sheet3!$A$1:'Sheet3'!$K$1,0),FALSE),IFERROR(IF(VLOOKUP($O98,Sheet3!$A$1:'Sheet3'!$K$222,MATCH("Blue",Sheet3!$A$1:$K$1,0),FALSE)&gt;0,VLOOKUP($O98,Sheet3!$A$1:'Sheet3'!$K$222,MATCH("Blue",Sheet3!$A$1:$K$1,0),FALSE)*3,IF(VLOOKUP($O98,Sheet3!$A$1:'Sheet3'!$K$222,MATCH("Purple",Sheet3!$A$1:$K$1,0),FALSE)&gt;0,VLOOKUP($O98,Sheet3!$A$1:'Sheet3'!$K$222,MATCH("Purple",Sheet3!$A$1:$K$1,0),FALSE)*4,IF(VLOOKUP($O98,Sheet3!$A$1:'Sheet3'!$K$222,MATCH("Green",Sheet3!$A$1:$K$1,0),FALSE)&gt;0,VLOOKUP($O98,Sheet3!$A$1:'Sheet3'!$K$222,MATCH("Green",Sheet3!$A$1:$K$1,0),FALSE)*2,IF(VLOOKUP($O98,Sheet3!$A$1:'Sheet3'!$K$222,MATCH("White",Sheet3!$A$1:$K$1,0),FALSE)&gt;0,VLOOKUP($O98,Sheet3!$A$1:'Sheet3'!$K$222,MATCH("White",Sheet3!$A$1:$K$1,0),FALSE),IF(VLOOKUP($O98,Sheet3!$A$1:'Sheet3'!$K$222,MATCH("Yellow",Sheet3!$A$1:$K$1,0),FALSE)&gt;0,VLOOKUP($O98,Sheet3!$A$1:'Sheet3'!$K$222,MATCH("Yellow",Sheet3!$A$1:$K$1,0),FALSE)*5,0))))),0)),0)</f>
        <v>0</v>
      </c>
      <c r="AH98">
        <f>VLOOKUP($D98,Sheet3!$A$1:'Sheet3'!$K$222,4,FALSE)</f>
        <v>0</v>
      </c>
      <c r="AI98">
        <f>VLOOKUP($D98,Sheet3!$A$1:'Sheet3'!$K$222,5,FALSE)</f>
        <v>0</v>
      </c>
    </row>
    <row r="99" spans="1:35" x14ac:dyDescent="0.25">
      <c r="A99" t="s">
        <v>12</v>
      </c>
      <c r="B99">
        <f>INDEX('Ingredients(Full)'!$A$1:$AA$180,MATCH(Score!$A99,'Ingredients(Full)'!$A$1:$A$180,0),MATCH(Score!B$1,'Ingredients(Full)'!$A$1:$AA$1,0))</f>
        <v>4</v>
      </c>
      <c r="C99">
        <f t="shared" si="3"/>
        <v>748.66666666666674</v>
      </c>
      <c r="D99" t="str">
        <f>IF(D$1&lt;=$B99,INDEX('Ingredients(Full)'!$A$1:$AA$180,MATCH(Score!$A99,'Ingredients(Full)'!$A$1:$A$180,0),MATCH(Score!D$1,'Ingredients(Full)'!$A$1:$AA$1,0)),"")</f>
        <v>Mk 5 CEC Fusion Furnace Salvage</v>
      </c>
      <c r="E99" t="str">
        <f>IF(E$1&lt;=$B99,INDEX('Ingredients(Full)'!$A$1:$AA$140,MATCH(Score!$A99,'Ingredients(Full)'!$A$1:$A$140,0),MATCH(Score!E$1,'Ingredients(Full)'!$A$1:$AA$1,0)),"")</f>
        <v>Mk 6 Chiewab Hypo Syringe Salvage</v>
      </c>
      <c r="F99" t="str">
        <f>IF(F$1&lt;=$B99,INDEX('Ingredients(Full)'!$A$1:$AA$140,MATCH(Score!$A99,'Ingredients(Full)'!$A$1:$A$140,0),MATCH(Score!F$1,'Ingredients(Full)'!$A$1:$AA$1,0)),"")</f>
        <v>Mk 3 Sienar Holo Projector Salvage</v>
      </c>
      <c r="G99" t="str">
        <f>IF(G$1&lt;=$B99,INDEX('Ingredients(Full)'!$A$1:$AA$140,MATCH(Score!$A99,'Ingredients(Full)'!$A$1:$A$140,0),MATCH(Score!G$1,'Ingredients(Full)'!$A$1:$AA$1,0)),"")</f>
        <v>Mk 3 Loronar Power Cell</v>
      </c>
      <c r="H99" t="str">
        <f>IF(H$1&lt;=$B99,INDEX('Ingredients(Full)'!$A$1:$AA$140,MATCH(Score!$A99,'Ingredients(Full)'!$A$1:$A$140,0),MATCH(Score!H$1,'Ingredients(Full)'!$A$1:$AA$1,0)),"")</f>
        <v/>
      </c>
      <c r="I99" t="str">
        <f>IF(I$1&lt;=$B99,INDEX('Ingredients(Full)'!$A$1:$AA$140,MATCH(Score!$A99,'Ingredients(Full)'!$A$1:$A$140,0),MATCH(Score!I$1,'Ingredients(Full)'!$A$1:$AA$1,0)),"")</f>
        <v/>
      </c>
      <c r="J99" t="str">
        <f>IF(J$1&lt;=$B99,INDEX('Ingredients(Full)'!$A$1:$AA$140,MATCH(Score!$A99,'Ingredients(Full)'!$A$1:$A$140,0),MATCH(Score!J$1,'Ingredients(Full)'!$A$1:$AA$1,0)),"")</f>
        <v/>
      </c>
      <c r="K99" t="str">
        <f>IF(K$1&lt;=$B99,INDEX('Ingredients(Full)'!$A$1:$AA$140,MATCH(Score!$A99,'Ingredients(Full)'!$A$1:$A$140,0),MATCH(Score!K$1,'Ingredients(Full)'!$A$1:$AA$1,0)),"")</f>
        <v/>
      </c>
      <c r="L99" t="str">
        <f>IF(L$1&lt;=$B99,INDEX('Ingredients(Full)'!$A$1:$AA$140,MATCH(Score!$A99,'Ingredients(Full)'!$A$1:$A$140,0),MATCH(Score!L$1,'Ingredients(Full)'!$A$1:$AA$1,0)),"")</f>
        <v/>
      </c>
      <c r="M99" t="str">
        <f>IF(M$1&lt;=$B99,INDEX('Ingredients(Full)'!$A$1:$AA$140,MATCH(Score!$A99,'Ingredients(Full)'!$A$1:$A$140,0),MATCH(Score!M$1,'Ingredients(Full)'!$A$1:$AA$1,0)),"")</f>
        <v/>
      </c>
      <c r="N99" t="str">
        <f>IF(N$1&lt;=$B99,INDEX('Ingredients(Full)'!$A$1:$AA$140,MATCH(Score!$A99,'Ingredients(Full)'!$A$1:$A$140,0),MATCH(Score!N$1,'Ingredients(Full)'!$A$1:$AA$1,0)),"")</f>
        <v/>
      </c>
      <c r="O99" t="str">
        <f>IF(O$1&lt;=$B99,INDEX('Ingredients(Full)'!$A$1:$AA$140,MATCH(Score!$A99,'Ingredients(Full)'!$A$1:$A$140,0),MATCH(Score!O$1,'Ingredients(Full)'!$A$1:$AA$1,0)),"")</f>
        <v/>
      </c>
      <c r="P99">
        <f>IF(VALUE(RIGHT(P$1,LEN(P$1)-1))&lt;=$B99,INDEX('Ingredients(Full)'!$A$1:$AA$140,MATCH(Score!$A99,'Ingredients(Full)'!$A$1:$A$140,0),MATCH(Score!P$1,'Ingredients(Full)'!$A$1:$AA$1,0)),"")</f>
        <v>50</v>
      </c>
      <c r="Q99">
        <f>IF(VALUE(RIGHT(Q$1,LEN(Q$1)-1))&lt;=$B99,INDEX('Ingredients(Full)'!$A$1:$AA$140,MATCH(Score!$A99,'Ingredients(Full)'!$A$1:$A$140,0),MATCH(Score!Q$1,'Ingredients(Full)'!$A$1:$AA$1,0)),"")</f>
        <v>50</v>
      </c>
      <c r="R99">
        <f>IF(VALUE(RIGHT(R$1,LEN(R$1)-1))&lt;=$B99,INDEX('Ingredients(Full)'!$A$1:$AA$140,MATCH(Score!$A99,'Ingredients(Full)'!$A$1:$A$140,0),MATCH(Score!R$1,'Ingredients(Full)'!$A$1:$AA$1,0)),"")</f>
        <v>20</v>
      </c>
      <c r="S99">
        <f>IF(VALUE(RIGHT(S$1,LEN(S$1)-1))&lt;=$B99,INDEX('Ingredients(Full)'!$A$1:$AA$140,MATCH(Score!$A99,'Ingredients(Full)'!$A$1:$A$140,0),MATCH(Score!S$1,'Ingredients(Full)'!$A$1:$AA$1,0)),"")</f>
        <v>1</v>
      </c>
      <c r="T99" t="str">
        <f>IF(VALUE(RIGHT(T$1,LEN(T$1)-1))&lt;=$B99,INDEX('Ingredients(Full)'!$A$1:$AA$140,MATCH(Score!$A99,'Ingredients(Full)'!$A$1:$A$140,0),MATCH(Score!T$1,'Ingredients(Full)'!$A$1:$AA$1,0)),"")</f>
        <v/>
      </c>
      <c r="U99" t="str">
        <f>IF(VALUE(RIGHT(U$1,LEN(U$1)-1))&lt;=$B99,INDEX('Ingredients(Full)'!$A$1:$AA$140,MATCH(Score!$A99,'Ingredients(Full)'!$A$1:$A$140,0),MATCH(Score!U$1,'Ingredients(Full)'!$A$1:$AA$1,0)),"")</f>
        <v/>
      </c>
      <c r="V99" t="str">
        <f>IF(VALUE(RIGHT(V$1,LEN(V$1)-1))&lt;=$B99,INDEX('Ingredients(Full)'!$A$1:$AA$140,MATCH(Score!$A99,'Ingredients(Full)'!$A$1:$A$140,0),MATCH(Score!V$1,'Ingredients(Full)'!$A$1:$AA$1,0)),"")</f>
        <v/>
      </c>
      <c r="W99" t="str">
        <f>IF(VALUE(RIGHT(W$1,LEN(W$1)-1))&lt;=$B99,INDEX('Ingredients(Full)'!$A$1:$AA$140,MATCH(Score!$A99,'Ingredients(Full)'!$A$1:$A$140,0),MATCH(Score!W$1,'Ingredients(Full)'!$A$1:$AA$1,0)),"")</f>
        <v/>
      </c>
      <c r="X99" t="str">
        <f>IF(VALUE(RIGHT(X$1,LEN(X$1)-1))&lt;=$B99,INDEX('Ingredients(Full)'!$A$1:$AA$140,MATCH(Score!$A99,'Ingredients(Full)'!$A$1:$A$140,0),MATCH(Score!X$1,'Ingredients(Full)'!$A$1:$AA$1,0)),"")</f>
        <v/>
      </c>
      <c r="Y99" t="str">
        <f>IF(VALUE(RIGHT(Y$1,LEN(Y$1)-1))&lt;=$B99,INDEX('Ingredients(Full)'!$A$1:$AA$140,MATCH(Score!$A99,'Ingredients(Full)'!$A$1:$A$140,0),MATCH(Score!Y$1,'Ingredients(Full)'!$A$1:$AA$1,0)),"")</f>
        <v/>
      </c>
      <c r="Z99" t="str">
        <f>IF(VALUE(RIGHT(Z$1,LEN(Z$1)-1))&lt;=$B99,INDEX('Ingredients(Full)'!$A$1:$AA$140,MATCH(Score!$A99,'Ingredients(Full)'!$A$1:$A$140,0),MATCH(Score!Z$1,'Ingredients(Full)'!$A$1:$AA$1,0)),"")</f>
        <v/>
      </c>
      <c r="AA99" t="str">
        <f>IF(VALUE(RIGHT(AA$1,LEN(AA$1)-1))&lt;=$B99,INDEX('Ingredients(Full)'!$A$1:$AA$140,MATCH(Score!$A99,'Ingredients(Full)'!$A$1:$A$140,0),MATCH(Score!AA$1,'Ingredients(Full)'!$A$1:$AA$1,0)),"")</f>
        <v/>
      </c>
      <c r="AB99">
        <f>IFERROR(IF(VLOOKUP($D99,Sheet3!$A$1:'Sheet3'!$K$222,MATCH("Challenge",Sheet3!$A$1:'Sheet3'!$K$1,0),FALSE)&gt;=1,IFERROR(IF(VLOOKUP($D99,Sheet3!$A$1:'Sheet3'!$K$222,MATCH("Blue",Sheet3!$A$1:$K$1,0),FALSE)&gt;0,VLOOKUP($D99,Sheet3!$A$1:'Sheet3'!$K$222,MATCH("Blue",Sheet3!$A$1:$K$1,0),FALSE)*3,IF(VLOOKUP($D99,Sheet3!$A$1:'Sheet3'!$K$222,MATCH("Purple",Sheet3!$A$1:$K$1,0),FALSE)&gt;0,VLOOKUP($D99,Sheet3!$A$1:'Sheet3'!$K$222,MATCH("Purple",Sheet3!$A$1:$K$1,0),FALSE)*4,IF(VLOOKUP($D99,Sheet3!$A$1:'Sheet3'!$K$222,MATCH("Green",Sheet3!$A$1:$K$1,0),FALSE)&gt;0,VLOOKUP($D99,Sheet3!$A$1:'Sheet3'!$K$222,MATCH("Green",Sheet3!$A$1:$K$1,0),FALSE)*2,IF(VLOOKUP($D99,Sheet3!$A$1:'Sheet3'!$K$222,MATCH("White",Sheet3!$A$1:$K$1,0),FALSE)&gt;0,VLOOKUP($D99,Sheet3!$A$1:'Sheet3'!$K$222,MATCH("White",Sheet3!$A$1:$K$1,0),FALSE),IF(VLOOKUP($D99,Sheet3!$A$1:'Sheet3'!$K$222,MATCH("Yellow",Sheet3!$A$1:$K$1,0),FALSE)&gt;0,VLOOKUP($D99,Sheet3!$A$1:'Sheet3'!$K$222,MATCH("Yellow",Sheet3!$A$1:$K$1,0),FALSE)*2.5,0))))),0)/VLOOKUP($D99,Sheet3!$A$1:'Sheet3'!$K$222,MATCH("Challenge",Sheet3!$A$1:'Sheet3'!$K$1,0),FALSE),IFERROR(IF(VLOOKUP($D99,Sheet3!$A$1:'Sheet3'!$K$222,MATCH("Blue",Sheet3!$A$1:$K$1,0),FALSE)&gt;0,VLOOKUP($D99,Sheet3!$A$1:'Sheet3'!$K$222,MATCH("Blue",Sheet3!$A$1:$K$1,0),FALSE)*3,IF(VLOOKUP($D99,Sheet3!$A$1:'Sheet3'!$K$222,MATCH("Purple",Sheet3!$A$1:$K$1,0),FALSE)&gt;0,VLOOKUP($D99,Sheet3!$A$1:'Sheet3'!$K$222,MATCH("Purple",Sheet3!$A$1:$K$1,0),FALSE)*4,IF(VLOOKUP($D99,Sheet3!$A$1:'Sheet3'!$K$222,MATCH("Green",Sheet3!$A$1:$K$1,0),FALSE)&gt;0,VLOOKUP($D99,Sheet3!$A$1:'Sheet3'!$K$222,MATCH("Green",Sheet3!$A$1:$K$1,0),FALSE)*2,IF(VLOOKUP($D99,Sheet3!$A$1:'Sheet3'!$K$222,MATCH("White",Sheet3!$A$1:$K$1,0),FALSE)&gt;0,VLOOKUP($D99,Sheet3!$A$1:'Sheet3'!$K$222,MATCH("White",Sheet3!$A$1:$K$1,0),FALSE),IF(VLOOKUP($D99,Sheet3!$A$1:'Sheet3'!$K$222,MATCH("Yellow",Sheet3!$A$1:$K$1,0),FALSE)&gt;0,VLOOKUP($D99,Sheet3!$A$1:'Sheet3'!$K$222,MATCH("Yellow",Sheet3!$A$1:$K$1,0),FALSE)*2.5,0))))),0)),0)+IFERROR(IF(VLOOKUP($E99,Sheet3!$A$1:'Sheet3'!$K$222,MATCH("Challenge",Sheet3!$A$1:'Sheet3'!$K$1,0),FALSE)&gt;=1,IFERROR(IF(VLOOKUP($E99,Sheet3!$A$1:'Sheet3'!$K$222,MATCH("Blue",Sheet3!$A$1:$K$1,0),FALSE)&gt;0,VLOOKUP($E99,Sheet3!$A$1:'Sheet3'!$K$222,MATCH("Blue",Sheet3!$A$1:$K$1,0),FALSE)*3,IF(VLOOKUP($E99,Sheet3!$A$1:'Sheet3'!$K$222,MATCH("Purple",Sheet3!$A$1:$K$1,0),FALSE)&gt;0,VLOOKUP($E99,Sheet3!$A$1:'Sheet3'!$K$222,MATCH("Purple",Sheet3!$A$1:$K$1,0),FALSE)*4,IF(VLOOKUP($E99,Sheet3!$A$1:'Sheet3'!$K$222,MATCH("Green",Sheet3!$A$1:$K$1,0),FALSE)&gt;0,VLOOKUP($E99,Sheet3!$A$1:'Sheet3'!$K$222,MATCH("Green",Sheet3!$A$1:$K$1,0),FALSE)*2,IF(VLOOKUP($E99,Sheet3!$A$1:'Sheet3'!$K$222,MATCH("White",Sheet3!$A$1:$K$1,0),FALSE)&gt;0,VLOOKUP($E99,Sheet3!$A$1:'Sheet3'!$K$222,MATCH("White",Sheet3!$A$1:$K$1,0),FALSE),IF(VLOOKUP($E99,Sheet3!$A$1:'Sheet3'!$K$222,MATCH("Yellow",Sheet3!$A$1:$K$1,0),FALSE)&gt;0,VLOOKUP($E99,Sheet3!$A$1:'Sheet3'!$K$222,MATCH("Yellow",Sheet3!$A$1:$K$1,0),FALSE)*2.5,0))))),0)/VLOOKUP($E99,Sheet3!$A$1:'Sheet3'!$K$222,MATCH("Challenge",Sheet3!$A$1:'Sheet3'!$K$1,0),FALSE),IFERROR(IF(VLOOKUP($E99,Sheet3!$A$1:'Sheet3'!$K$222,MATCH("Blue",Sheet3!$A$1:$K$1,0),FALSE)&gt;0,VLOOKUP($E99,Sheet3!$A$1:'Sheet3'!$K$222,MATCH("Blue",Sheet3!$A$1:$K$1,0),FALSE)*3,IF(VLOOKUP($E99,Sheet3!$A$1:'Sheet3'!$K$222,MATCH("Purple",Sheet3!$A$1:$K$1,0),FALSE)&gt;0,VLOOKUP($E99,Sheet3!$A$1:'Sheet3'!$K$222,MATCH("Purple",Sheet3!$A$1:$K$1,0),FALSE)*4,IF(VLOOKUP($E99,Sheet3!$A$1:'Sheet3'!$K$222,MATCH("Green",Sheet3!$A$1:$K$1,0),FALSE)&gt;0,VLOOKUP($E99,Sheet3!$A$1:'Sheet3'!$K$222,MATCH("Green",Sheet3!$A$1:$K$1,0),FALSE)*2,IF(VLOOKUP($E99,Sheet3!$A$1:'Sheet3'!$K$222,MATCH("White",Sheet3!$A$1:$K$1,0),FALSE)&gt;0,VLOOKUP($E99,Sheet3!$A$1:'Sheet3'!$K$222,MATCH("White",Sheet3!$A$1:$K$1,0),FALSE),IF(VLOOKUP($E99,Sheet3!$A$1:'Sheet3'!$K$222,MATCH("Yellow",Sheet3!$A$1:$K$1,0),FALSE)&gt;0,VLOOKUP($E99,Sheet3!$A$1:'Sheet3'!$K$222,MATCH("Yellow",Sheet3!$A$1:$K$1,0),FALSE)*2.5,0))))),0)),0)</f>
        <v>333.33333333333337</v>
      </c>
      <c r="AC99">
        <f>IFERROR(IF(VLOOKUP($F99,Sheet3!$A$1:'Sheet3'!$K$222,MATCH("Challenge",Sheet3!$A$1:'Sheet3'!$K$1,0),FALSE)&gt;=1,IFERROR(IF(VLOOKUP($F99,Sheet3!$A$1:'Sheet3'!$K$222,MATCH("Blue",Sheet3!$A$1:$K$1,0),FALSE)&gt;0,VLOOKUP($F99,Sheet3!$A$1:'Sheet3'!$K$222,MATCH("Blue",Sheet3!$A$1:$K$1,0),FALSE)*3,IF(VLOOKUP($F99,Sheet3!$A$1:'Sheet3'!$K$222,MATCH("Purple",Sheet3!$A$1:$K$1,0),FALSE)&gt;0,VLOOKUP($F99,Sheet3!$A$1:'Sheet3'!$K$222,MATCH("Purple",Sheet3!$A$1:$K$1,0),FALSE)*4,IF(VLOOKUP($F99,Sheet3!$A$1:'Sheet3'!$K$222,MATCH("Green",Sheet3!$A$1:$K$1,0),FALSE)&gt;0,VLOOKUP($F99,Sheet3!$A$1:'Sheet3'!$K$222,MATCH("Green",Sheet3!$A$1:$K$1,0),FALSE)*2,IF(VLOOKUP($F99,Sheet3!$A$1:'Sheet3'!$K$222,MATCH("White",Sheet3!$A$1:$K$1,0),FALSE)&gt;0,VLOOKUP($F99,Sheet3!$A$1:'Sheet3'!$K$222,MATCH("White",Sheet3!$A$1:$K$1,0),FALSE),IF(VLOOKUP($F99,Sheet3!$A$1:'Sheet3'!$K$222,MATCH("Yellow",Sheet3!$A$1:$K$1,0),FALSE)&gt;0,VLOOKUP($F99,Sheet3!$A$1:'Sheet3'!$K$222,MATCH("Yellow",Sheet3!$A$1:$K$1,0),FALSE)*5,0))))),0)/VLOOKUP($F99,Sheet3!$A$1:'Sheet3'!$K$222,MATCH("Challenge",Sheet3!$A$1:'Sheet3'!$K$1,0),FALSE),IFERROR(IF(VLOOKUP($F99,Sheet3!$A$1:'Sheet3'!$K$222,MATCH("Blue",Sheet3!$A$1:$K$1,0),FALSE)&gt;0,VLOOKUP($F99,Sheet3!$A$1:'Sheet3'!$K$222,MATCH("Blue",Sheet3!$A$1:$K$1,0),FALSE)*3,IF(VLOOKUP($F99,Sheet3!$A$1:'Sheet3'!$K$222,MATCH("Purple",Sheet3!$A$1:$K$1,0),FALSE)&gt;0,VLOOKUP($F99,Sheet3!$A$1:'Sheet3'!$K$222,MATCH("Purple",Sheet3!$A$1:$K$1,0),FALSE)*4,IF(VLOOKUP($F99,Sheet3!$A$1:'Sheet3'!$K$222,MATCH("Green",Sheet3!$A$1:$K$1,0),FALSE)&gt;0,VLOOKUP($F99,Sheet3!$A$1:'Sheet3'!$K$222,MATCH("Green",Sheet3!$A$1:$K$1,0),FALSE)*2,IF(VLOOKUP($F99,Sheet3!$A$1:'Sheet3'!$K$222,MATCH("White",Sheet3!$A$1:$K$1,0),FALSE)&gt;0,VLOOKUP($F99,Sheet3!$A$1:'Sheet3'!$K$222,MATCH("White",Sheet3!$A$1:$K$1,0),FALSE),IF(VLOOKUP($F99,Sheet3!$A$1:'Sheet3'!$K$222,MATCH("Yellow",Sheet3!$A$1:$K$1,0),FALSE)&gt;0,VLOOKUP($F99,Sheet3!$A$1:'Sheet3'!$K$222,MATCH("Yellow",Sheet3!$A$1:$K$1,0),FALSE)*5,0))))),0)),0)+IFERROR(IF(VLOOKUP($G99,Sheet3!$A$1:'Sheet3'!$K$222,MATCH("Challenge",Sheet3!$A$1:'Sheet3'!$K$1,0),FALSE)&gt;=1,IFERROR(IF(VLOOKUP($G99,Sheet3!$A$1:'Sheet3'!$K$222,MATCH("Blue",Sheet3!$A$1:$K$1,0),FALSE)&gt;0,VLOOKUP($G99,Sheet3!$A$1:'Sheet3'!$K$222,MATCH("Blue",Sheet3!$A$1:$K$1,0),FALSE)*3,IF(VLOOKUP($G99,Sheet3!$A$1:'Sheet3'!$K$222,MATCH("Purple",Sheet3!$A$1:$K$1,0),FALSE)&gt;0,VLOOKUP($G99,Sheet3!$A$1:'Sheet3'!$K$222,MATCH("Purple",Sheet3!$A$1:$K$1,0),FALSE)*4,IF(VLOOKUP($G99,Sheet3!$A$1:'Sheet3'!$K$222,MATCH("Green",Sheet3!$A$1:$K$1,0),FALSE)&gt;0,VLOOKUP($G99,Sheet3!$A$1:'Sheet3'!$K$222,MATCH("Green",Sheet3!$A$1:$K$1,0),FALSE)*2,IF(VLOOKUP($G99,Sheet3!$A$1:'Sheet3'!$K$222,MATCH("White",Sheet3!$A$1:$K$1,0),FALSE)&gt;0,VLOOKUP($G99,Sheet3!$A$1:'Sheet3'!$K$222,MATCH("White",Sheet3!$A$1:$K$1,0),FALSE),IF(VLOOKUP($G99,Sheet3!$A$1:'Sheet3'!$K$222,MATCH("Yellow",Sheet3!$A$1:$K$1,0),FALSE)&gt;0,VLOOKUP($G99,Sheet3!$A$1:'Sheet3'!$K$222,MATCH("Yellow",Sheet3!$A$1:$K$1,0),FALSE)*5,0))))),0)/VLOOKUP($G99,Sheet3!$A$1:'Sheet3'!$K$222,MATCH("Challenge",Sheet3!$A$1:'Sheet3'!$K$1,0),FALSE),IFERROR(IF(VLOOKUP($G99,Sheet3!$A$1:'Sheet3'!$K$222,MATCH("Blue",Sheet3!$A$1:$K$1,0),FALSE)&gt;0,VLOOKUP($G99,Sheet3!$A$1:'Sheet3'!$K$222,MATCH("Blue",Sheet3!$A$1:$K$1,0),FALSE)*3,IF(VLOOKUP($G99,Sheet3!$A$1:'Sheet3'!$K$222,MATCH("Purple",Sheet3!$A$1:$K$1,0),FALSE)&gt;0,VLOOKUP($G99,Sheet3!$A$1:'Sheet3'!$K$222,MATCH("Purple",Sheet3!$A$1:$K$1,0),FALSE)*4,IF(VLOOKUP($G99,Sheet3!$A$1:'Sheet3'!$K$222,MATCH("Green",Sheet3!$A$1:$K$1,0),FALSE)&gt;0,VLOOKUP($G99,Sheet3!$A$1:'Sheet3'!$K$222,MATCH("Green",Sheet3!$A$1:$K$1,0),FALSE)*2,IF(VLOOKUP($G99,Sheet3!$A$1:'Sheet3'!$K$222,MATCH("White",Sheet3!$A$1:$K$1,0),FALSE)&gt;0,VLOOKUP($G99,Sheet3!$A$1:'Sheet3'!$K$222,MATCH("White",Sheet3!$A$1:$K$1,0),FALSE),IF(VLOOKUP($G99,Sheet3!$A$1:'Sheet3'!$K$222,MATCH("Yellow",Sheet3!$A$1:$K$1,0),FALSE)&gt;0,VLOOKUP($G99,Sheet3!$A$1:'Sheet3'!$K$222,MATCH("Yellow",Sheet3!$A$1:$K$1,0),FALSE)*5,0))))),0)),0)</f>
        <v>82</v>
      </c>
      <c r="AD99">
        <f>IFERROR(IF(VLOOKUP($H99,Sheet3!$A$1:'Sheet3'!$K$222,MATCH("Challenge",Sheet3!$A$1:'Sheet3'!$K$1,0),FALSE)&gt;=1,IFERROR(IF(VLOOKUP($H99,Sheet3!$A$1:'Sheet3'!$K$222,MATCH("Blue",Sheet3!$A$1:$K$1,0),FALSE)&gt;0,VLOOKUP($H99,Sheet3!$A$1:'Sheet3'!$K$222,MATCH("Blue",Sheet3!$A$1:$K$1,0),FALSE)*3,IF(VLOOKUP($H99,Sheet3!$A$1:'Sheet3'!$K$222,MATCH("Purple",Sheet3!$A$1:$K$1,0),FALSE)&gt;0,VLOOKUP($H99,Sheet3!$A$1:'Sheet3'!$K$222,MATCH("Purple",Sheet3!$A$1:$K$1,0),FALSE)*4,IF(VLOOKUP($H99,Sheet3!$A$1:'Sheet3'!$K$222,MATCH("Green",Sheet3!$A$1:$K$1,0),FALSE)&gt;0,VLOOKUP($H99,Sheet3!$A$1:'Sheet3'!$K$222,MATCH("Green",Sheet3!$A$1:$K$1,0),FALSE)*2,IF(VLOOKUP($H99,Sheet3!$A$1:'Sheet3'!$K$222,MATCH("White",Sheet3!$A$1:$K$1,0),FALSE)&gt;0,VLOOKUP($H99,Sheet3!$A$1:'Sheet3'!$K$222,MATCH("White",Sheet3!$A$1:$K$1,0),FALSE),IF(VLOOKUP($H99,Sheet3!$A$1:'Sheet3'!$K$222,MATCH("Yellow",Sheet3!$A$1:$K$1,0),FALSE)&gt;0,VLOOKUP($H99,Sheet3!$A$1:'Sheet3'!$K$222,MATCH("Yellow",Sheet3!$A$1:$K$1,0),FALSE)*5,0))))),0)/VLOOKUP($H99,Sheet3!$A$1:'Sheet3'!$K$222,MATCH("Challenge",Sheet3!$A$1:'Sheet3'!$K$1,0),FALSE),IFERROR(IF(VLOOKUP($H99,Sheet3!$A$1:'Sheet3'!$K$222,MATCH("Blue",Sheet3!$A$1:$K$1,0),FALSE)&gt;0,VLOOKUP($H99,Sheet3!$A$1:'Sheet3'!$K$222,MATCH("Blue",Sheet3!$A$1:$K$1,0),FALSE)*3,IF(VLOOKUP($H99,Sheet3!$A$1:'Sheet3'!$K$222,MATCH("Purple",Sheet3!$A$1:$K$1,0),FALSE)&gt;0,VLOOKUP($H99,Sheet3!$A$1:'Sheet3'!$K$222,MATCH("Purple",Sheet3!$A$1:$K$1,0),FALSE)*4,IF(VLOOKUP($H99,Sheet3!$A$1:'Sheet3'!$K$222,MATCH("Green",Sheet3!$A$1:$K$1,0),FALSE)&gt;0,VLOOKUP($H99,Sheet3!$A$1:'Sheet3'!$K$222,MATCH("Green",Sheet3!$A$1:$K$1,0),FALSE)*2,IF(VLOOKUP($H99,Sheet3!$A$1:'Sheet3'!$K$222,MATCH("White",Sheet3!$A$1:$K$1,0),FALSE)&gt;0,VLOOKUP($H99,Sheet3!$A$1:'Sheet3'!$K$222,MATCH("White",Sheet3!$A$1:$K$1,0),FALSE),IF(VLOOKUP($H99,Sheet3!$A$1:'Sheet3'!$K$222,MATCH("Yellow",Sheet3!$A$1:$K$1,0),FALSE)&gt;0,VLOOKUP($H99,Sheet3!$A$1:'Sheet3'!$K$222,MATCH("Yellow",Sheet3!$A$1:$K$1,0),FALSE)*5,0))))),0)),0)+IFERROR(IF(VLOOKUP($I99,Sheet3!$A$1:'Sheet3'!$K$222,MATCH("Challenge",Sheet3!$A$1:'Sheet3'!$K$1,0),FALSE)&gt;=1,IFERROR(IF(VLOOKUP($I99,Sheet3!$A$1:'Sheet3'!$K$222,MATCH("Blue",Sheet3!$A$1:$K$1,0),FALSE)&gt;0,VLOOKUP($I99,Sheet3!$A$1:'Sheet3'!$K$222,MATCH("Blue",Sheet3!$A$1:$K$1,0),FALSE)*3,IF(VLOOKUP($I99,Sheet3!$A$1:'Sheet3'!$K$222,MATCH("Purple",Sheet3!$A$1:$K$1,0),FALSE)&gt;0,VLOOKUP($I99,Sheet3!$A$1:'Sheet3'!$K$222,MATCH("Purple",Sheet3!$A$1:$K$1,0),FALSE)*4,IF(VLOOKUP($I99,Sheet3!$A$1:'Sheet3'!$K$222,MATCH("Green",Sheet3!$A$1:$K$1,0),FALSE)&gt;0,VLOOKUP($I99,Sheet3!$A$1:'Sheet3'!$K$222,MATCH("Green",Sheet3!$A$1:$K$1,0),FALSE)*2,IF(VLOOKUP($I99,Sheet3!$A$1:'Sheet3'!$K$222,MATCH("White",Sheet3!$A$1:$K$1,0),FALSE)&gt;0,VLOOKUP($I99,Sheet3!$A$1:'Sheet3'!$K$222,MATCH("White",Sheet3!$A$1:$K$1,0),FALSE),IF(VLOOKUP($I99,Sheet3!$A$1:'Sheet3'!$K$222,MATCH("Yellow",Sheet3!$A$1:$K$1,0),FALSE)&gt;0,VLOOKUP($I99,Sheet3!$A$1:'Sheet3'!$K$222,MATCH("Yellow",Sheet3!$A$1:$K$1,0),FALSE)*5,0))))),0)/VLOOKUP($I99,Sheet3!$A$1:'Sheet3'!$K$222,MATCH("Challenge",Sheet3!$A$1:'Sheet3'!$K$1,0),FALSE),IFERROR(IF(VLOOKUP($I99,Sheet3!$A$1:'Sheet3'!$K$222,MATCH("Blue",Sheet3!$A$1:$K$1,0),FALSE)&gt;0,VLOOKUP($I99,Sheet3!$A$1:'Sheet3'!$K$222,MATCH("Blue",Sheet3!$A$1:$K$1,0),FALSE)*3,IF(VLOOKUP($I99,Sheet3!$A$1:'Sheet3'!$K$222,MATCH("Purple",Sheet3!$A$1:$K$1,0),FALSE)&gt;0,VLOOKUP($I99,Sheet3!$A$1:'Sheet3'!$K$222,MATCH("Purple",Sheet3!$A$1:$K$1,0),FALSE)*4,IF(VLOOKUP($I99,Sheet3!$A$1:'Sheet3'!$K$222,MATCH("Green",Sheet3!$A$1:$K$1,0),FALSE)&gt;0,VLOOKUP($I99,Sheet3!$A$1:'Sheet3'!$K$222,MATCH("Green",Sheet3!$A$1:$K$1,0),FALSE)*2,IF(VLOOKUP($I99,Sheet3!$A$1:'Sheet3'!$K$222,MATCH("White",Sheet3!$A$1:$K$1,0),FALSE)&gt;0,VLOOKUP($I99,Sheet3!$A$1:'Sheet3'!$K$222,MATCH("White",Sheet3!$A$1:$K$1,0),FALSE),IF(VLOOKUP($I99,Sheet3!$A$1:'Sheet3'!$K$222,MATCH("Yellow",Sheet3!$A$1:$K$1,0),FALSE)&gt;0,VLOOKUP($I99,Sheet3!$A$1:'Sheet3'!$K$222,MATCH("Yellow",Sheet3!$A$1:$K$1,0),FALSE)*5,0))))),0)),0)</f>
        <v>0</v>
      </c>
      <c r="AE99">
        <f>IFERROR(IF(VLOOKUP($J99,Sheet3!$A$1:'Sheet3'!$K$222,MATCH("Challenge",Sheet3!$A$1:'Sheet3'!$K$1,0),FALSE)&gt;=1,IFERROR(IF(VLOOKUP($J99,Sheet3!$A$1:'Sheet3'!$K$222,MATCH("Blue",Sheet3!$A$1:$K$1,0),FALSE)&gt;0,VLOOKUP($J99,Sheet3!$A$1:'Sheet3'!$K$222,MATCH("Blue",Sheet3!$A$1:$K$1,0),FALSE)*3,IF(VLOOKUP($J99,Sheet3!$A$1:'Sheet3'!$K$222,MATCH("Purple",Sheet3!$A$1:$K$1,0),FALSE)&gt;0,VLOOKUP($J99,Sheet3!$A$1:'Sheet3'!$K$222,MATCH("Purple",Sheet3!$A$1:$K$1,0),FALSE)*4,IF(VLOOKUP($J99,Sheet3!$A$1:'Sheet3'!$K$222,MATCH("Green",Sheet3!$A$1:$K$1,0),FALSE)&gt;0,VLOOKUP($J99,Sheet3!$A$1:'Sheet3'!$K$222,MATCH("Green",Sheet3!$A$1:$K$1,0),FALSE)*2,IF(VLOOKUP($J99,Sheet3!$A$1:'Sheet3'!$K$222,MATCH("White",Sheet3!$A$1:$K$1,0),FALSE)&gt;0,VLOOKUP($J99,Sheet3!$A$1:'Sheet3'!$K$222,MATCH("White",Sheet3!$A$1:$K$1,0),FALSE),IF(VLOOKUP($J99,Sheet3!$A$1:'Sheet3'!$K$222,MATCH("Yellow",Sheet3!$A$1:$K$1,0),FALSE)&gt;0,VLOOKUP($J99,Sheet3!$A$1:'Sheet3'!$K$222,MATCH("Yellow",Sheet3!$A$1:$K$1,0),FALSE)*5,0))))),0)/VLOOKUP($J99,Sheet3!$A$1:'Sheet3'!$K$222,MATCH("Challenge",Sheet3!$A$1:'Sheet3'!$K$1,0),FALSE),IFERROR(IF(VLOOKUP($J99,Sheet3!$A$1:'Sheet3'!$K$222,MATCH("Blue",Sheet3!$A$1:$K$1,0),FALSE)&gt;0,VLOOKUP($J99,Sheet3!$A$1:'Sheet3'!$K$222,MATCH("Blue",Sheet3!$A$1:$K$1,0),FALSE)*3,IF(VLOOKUP($J99,Sheet3!$A$1:'Sheet3'!$K$222,MATCH("Purple",Sheet3!$A$1:$K$1,0),FALSE)&gt;0,VLOOKUP($J99,Sheet3!$A$1:'Sheet3'!$K$222,MATCH("Purple",Sheet3!$A$1:$K$1,0),FALSE)*4,IF(VLOOKUP($J99,Sheet3!$A$1:'Sheet3'!$K$222,MATCH("Green",Sheet3!$A$1:$K$1,0),FALSE)&gt;0,VLOOKUP($J99,Sheet3!$A$1:'Sheet3'!$K$222,MATCH("Green",Sheet3!$A$1:$K$1,0),FALSE)*2,IF(VLOOKUP($J99,Sheet3!$A$1:'Sheet3'!$K$222,MATCH("White",Sheet3!$A$1:$K$1,0),FALSE)&gt;0,VLOOKUP($J99,Sheet3!$A$1:'Sheet3'!$K$222,MATCH("White",Sheet3!$A$1:$K$1,0),FALSE),IF(VLOOKUP($J99,Sheet3!$A$1:'Sheet3'!$K$222,MATCH("Yellow",Sheet3!$A$1:$K$1,0),FALSE)&gt;0,VLOOKUP($J99,Sheet3!$A$1:'Sheet3'!$K$222,MATCH("Yellow",Sheet3!$A$1:$K$1,0),FALSE)*5,0))))),0)),0)+IFERROR(IF(VLOOKUP($K99,Sheet3!$A$1:'Sheet3'!$K$222,MATCH("Challenge",Sheet3!$A$1:'Sheet3'!$K$1,0),FALSE)&gt;=1,IFERROR(IF(VLOOKUP($K99,Sheet3!$A$1:'Sheet3'!$K$222,MATCH("Blue",Sheet3!$A$1:$K$1,0),FALSE)&gt;0,VLOOKUP($K99,Sheet3!$A$1:'Sheet3'!$K$222,MATCH("Blue",Sheet3!$A$1:$K$1,0),FALSE)*3,IF(VLOOKUP($K99,Sheet3!$A$1:'Sheet3'!$K$222,MATCH("Purple",Sheet3!$A$1:$K$1,0),FALSE)&gt;0,VLOOKUP($K99,Sheet3!$A$1:'Sheet3'!$K$222,MATCH("Purple",Sheet3!$A$1:$K$1,0),FALSE)*4,IF(VLOOKUP($K99,Sheet3!$A$1:'Sheet3'!$K$222,MATCH("Green",Sheet3!$A$1:$K$1,0),FALSE)&gt;0,VLOOKUP($K99,Sheet3!$A$1:'Sheet3'!$K$222,MATCH("Green",Sheet3!$A$1:$K$1,0),FALSE)*2,IF(VLOOKUP($K99,Sheet3!$A$1:'Sheet3'!$K$222,MATCH("White",Sheet3!$A$1:$K$1,0),FALSE)&gt;0,VLOOKUP($K99,Sheet3!$A$1:'Sheet3'!$K$222,MATCH("White",Sheet3!$A$1:$K$1,0),FALSE),IF(VLOOKUP($K99,Sheet3!$A$1:'Sheet3'!$K$222,MATCH("Yellow",Sheet3!$A$1:$K$1,0),FALSE)&gt;0,VLOOKUP($K99,Sheet3!$A$1:'Sheet3'!$K$222,MATCH("Yellow",Sheet3!$A$1:$K$1,0),FALSE)*5,0))))),0)/VLOOKUP($K99,Sheet3!$A$1:'Sheet3'!$K$222,MATCH("Challenge",Sheet3!$A$1:'Sheet3'!$K$1,0),FALSE),IFERROR(IF(VLOOKUP($K99,Sheet3!$A$1:'Sheet3'!$K$222,MATCH("Blue",Sheet3!$A$1:$K$1,0),FALSE)&gt;0,VLOOKUP($K99,Sheet3!$A$1:'Sheet3'!$K$222,MATCH("Blue",Sheet3!$A$1:$K$1,0),FALSE)*3,IF(VLOOKUP($K99,Sheet3!$A$1:'Sheet3'!$K$222,MATCH("Purple",Sheet3!$A$1:$K$1,0),FALSE)&gt;0,VLOOKUP($K99,Sheet3!$A$1:'Sheet3'!$K$222,MATCH("Purple",Sheet3!$A$1:$K$1,0),FALSE)*4,IF(VLOOKUP($K99,Sheet3!$A$1:'Sheet3'!$K$222,MATCH("Green",Sheet3!$A$1:$K$1,0),FALSE)&gt;0,VLOOKUP($K99,Sheet3!$A$1:'Sheet3'!$K$222,MATCH("Green",Sheet3!$A$1:$K$1,0),FALSE)*2,IF(VLOOKUP($K99,Sheet3!$A$1:'Sheet3'!$K$222,MATCH("White",Sheet3!$A$1:$K$1,0),FALSE)&gt;0,VLOOKUP($K99,Sheet3!$A$1:'Sheet3'!$K$222,MATCH("White",Sheet3!$A$1:$K$1,0),FALSE),IF(VLOOKUP($K99,Sheet3!$A$1:'Sheet3'!$K$222,MATCH("Yellow",Sheet3!$A$1:$K$1,0),FALSE)&gt;0,VLOOKUP($K99,Sheet3!$A$1:'Sheet3'!$K$222,MATCH("Yellow",Sheet3!$A$1:$K$1,0),FALSE)*5,0))))),0)),0)</f>
        <v>0</v>
      </c>
      <c r="AF99">
        <f>IFERROR(IF(VLOOKUP($L99,Sheet3!$A$1:'Sheet3'!$K$222,MATCH("Challenge",Sheet3!$A$1:'Sheet3'!$K$1,0),FALSE)&gt;=1,IFERROR(IF(VLOOKUP($L99,Sheet3!$A$1:'Sheet3'!$K$222,MATCH("Blue",Sheet3!$A$1:$K$1,0),FALSE)&gt;0,VLOOKUP($L99,Sheet3!$A$1:'Sheet3'!$K$222,MATCH("Blue",Sheet3!$A$1:$K$1,0),FALSE)*3,IF(VLOOKUP($L99,Sheet3!$A$1:'Sheet3'!$K$222,MATCH("Purple",Sheet3!$A$1:$K$1,0),FALSE)&gt;0,VLOOKUP($L99,Sheet3!$A$1:'Sheet3'!$K$222,MATCH("Purple",Sheet3!$A$1:$K$1,0),FALSE)*4,IF(VLOOKUP($L99,Sheet3!$A$1:'Sheet3'!$K$222,MATCH("Green",Sheet3!$A$1:$K$1,0),FALSE)&gt;0,VLOOKUP($L99,Sheet3!$A$1:'Sheet3'!$K$222,MATCH("Green",Sheet3!$A$1:$K$1,0),FALSE)*2,IF(VLOOKUP($L99,Sheet3!$A$1:'Sheet3'!$K$222,MATCH("White",Sheet3!$A$1:$K$1,0),FALSE)&gt;0,VLOOKUP($L99,Sheet3!$A$1:'Sheet3'!$K$222,MATCH("White",Sheet3!$A$1:$K$1,0),FALSE),IF(VLOOKUP($L99,Sheet3!$A$1:'Sheet3'!$K$222,MATCH("Yellow",Sheet3!$A$1:$K$1,0),FALSE)&gt;0,VLOOKUP($L99,Sheet3!$A$1:'Sheet3'!$K$222,MATCH("Yellow",Sheet3!$A$1:$K$1,0),FALSE)*5,0))))),0)/VLOOKUP($L99,Sheet3!$A$1:'Sheet3'!$K$222,MATCH("Challenge",Sheet3!$A$1:'Sheet3'!$K$1,0),FALSE),IFERROR(IF(VLOOKUP($L99,Sheet3!$A$1:'Sheet3'!$K$222,MATCH("Blue",Sheet3!$A$1:$K$1,0),FALSE)&gt;0,VLOOKUP($L99,Sheet3!$A$1:'Sheet3'!$K$222,MATCH("Blue",Sheet3!$A$1:$K$1,0),FALSE)*3,IF(VLOOKUP($L99,Sheet3!$A$1:'Sheet3'!$K$222,MATCH("Purple",Sheet3!$A$1:$K$1,0),FALSE)&gt;0,VLOOKUP($L99,Sheet3!$A$1:'Sheet3'!$K$222,MATCH("Purple",Sheet3!$A$1:$K$1,0),FALSE)*4,IF(VLOOKUP($L99,Sheet3!$A$1:'Sheet3'!$K$222,MATCH("Green",Sheet3!$A$1:$K$1,0),FALSE)&gt;0,VLOOKUP($L99,Sheet3!$A$1:'Sheet3'!$K$222,MATCH("Green",Sheet3!$A$1:$K$1,0),FALSE)*2,IF(VLOOKUP($L99,Sheet3!$A$1:'Sheet3'!$K$222,MATCH("White",Sheet3!$A$1:$K$1,0),FALSE)&gt;0,VLOOKUP($L99,Sheet3!$A$1:'Sheet3'!$K$222,MATCH("White",Sheet3!$A$1:$K$1,0),FALSE),IF(VLOOKUP($L99,Sheet3!$A$1:'Sheet3'!$K$222,MATCH("Yellow",Sheet3!$A$1:$K$1,0),FALSE)&gt;0,VLOOKUP($L99,Sheet3!$A$1:'Sheet3'!$K$222,MATCH("Yellow",Sheet3!$A$1:$K$1,0),FALSE)*5,0))))),0)),0)+IFERROR(IF(VLOOKUP($M99,Sheet3!$A$1:'Sheet3'!$K$222,MATCH("Challenge",Sheet3!$A$1:'Sheet3'!$K$1,0),FALSE)&gt;=1,IFERROR(IF(VLOOKUP($M99,Sheet3!$A$1:'Sheet3'!$K$222,MATCH("Blue",Sheet3!$A$1:$K$1,0),FALSE)&gt;0,VLOOKUP($M99,Sheet3!$A$1:'Sheet3'!$K$222,MATCH("Blue",Sheet3!$A$1:$K$1,0),FALSE)*3,IF(VLOOKUP($M99,Sheet3!$A$1:'Sheet3'!$K$222,MATCH("Purple",Sheet3!$A$1:$K$1,0),FALSE)&gt;0,VLOOKUP($M99,Sheet3!$A$1:'Sheet3'!$K$222,MATCH("Purple",Sheet3!$A$1:$K$1,0),FALSE)*4,IF(VLOOKUP($M99,Sheet3!$A$1:'Sheet3'!$K$222,MATCH("Green",Sheet3!$A$1:$K$1,0),FALSE)&gt;0,VLOOKUP($M99,Sheet3!$A$1:'Sheet3'!$K$222,MATCH("Green",Sheet3!$A$1:$K$1,0),FALSE)*2,IF(VLOOKUP($M99,Sheet3!$A$1:'Sheet3'!$K$222,MATCH("White",Sheet3!$A$1:$K$1,0),FALSE)&gt;0,VLOOKUP($M99,Sheet3!$A$1:'Sheet3'!$K$222,MATCH("White",Sheet3!$A$1:$K$1,0),FALSE),IF(VLOOKUP($M99,Sheet3!$A$1:'Sheet3'!$K$222,MATCH("Yellow",Sheet3!$A$1:$K$1,0),FALSE)&gt;0,VLOOKUP($M99,Sheet3!$A$1:'Sheet3'!$K$222,MATCH("Yellow",Sheet3!$A$1:$K$1,0),FALSE)*5,0))))),0)/VLOOKUP($M99,Sheet3!$A$1:'Sheet3'!$K$222,MATCH("Challenge",Sheet3!$A$1:'Sheet3'!$K$1,0),FALSE),IFERROR(IF(VLOOKUP($M99,Sheet3!$A$1:'Sheet3'!$K$222,MATCH("Blue",Sheet3!$A$1:$K$1,0),FALSE)&gt;0,VLOOKUP($M99,Sheet3!$A$1:'Sheet3'!$K$222,MATCH("Blue",Sheet3!$A$1:$K$1,0),FALSE)*3,IF(VLOOKUP($M99,Sheet3!$A$1:'Sheet3'!$K$222,MATCH("Purple",Sheet3!$A$1:$K$1,0),FALSE)&gt;0,VLOOKUP($M99,Sheet3!$A$1:'Sheet3'!$K$222,MATCH("Purple",Sheet3!$A$1:$K$1,0),FALSE)*4,IF(VLOOKUP($M99,Sheet3!$A$1:'Sheet3'!$K$222,MATCH("Green",Sheet3!$A$1:$K$1,0),FALSE)&gt;0,VLOOKUP($M99,Sheet3!$A$1:'Sheet3'!$K$222,MATCH("Green",Sheet3!$A$1:$K$1,0),FALSE)*2,IF(VLOOKUP($M99,Sheet3!$A$1:'Sheet3'!$K$222,MATCH("White",Sheet3!$A$1:$K$1,0),FALSE)&gt;0,VLOOKUP($M99,Sheet3!$A$1:'Sheet3'!$K$222,MATCH("White",Sheet3!$A$1:$K$1,0),FALSE),IF(VLOOKUP($M99,Sheet3!$A$1:'Sheet3'!$K$222,MATCH("Yellow",Sheet3!$A$1:$K$1,0),FALSE)&gt;0,VLOOKUP($M99,Sheet3!$A$1:'Sheet3'!$K$222,MATCH("Yellow",Sheet3!$A$1:$K$1,0),FALSE)*5,0))))),0)),0)</f>
        <v>0</v>
      </c>
      <c r="AG99">
        <f>IFERROR(IF(VLOOKUP($N99,Sheet3!$A$1:'Sheet3'!$K$222,MATCH("Challenge",Sheet3!$A$1:'Sheet3'!$K$1,0),FALSE)&gt;=1,IFERROR(IF(VLOOKUP($N99,Sheet3!$A$1:'Sheet3'!$K$222,MATCH("Blue",Sheet3!$A$1:$K$1,0),FALSE)&gt;0,VLOOKUP($N99,Sheet3!$A$1:'Sheet3'!$K$222,MATCH("Blue",Sheet3!$A$1:$K$1,0),FALSE)*3,IF(VLOOKUP($N99,Sheet3!$A$1:'Sheet3'!$K$222,MATCH("Purple",Sheet3!$A$1:$K$1,0),FALSE)&gt;0,VLOOKUP($N99,Sheet3!$A$1:'Sheet3'!$K$222,MATCH("Purple",Sheet3!$A$1:$K$1,0),FALSE)*4,IF(VLOOKUP($N99,Sheet3!$A$1:'Sheet3'!$K$222,MATCH("Green",Sheet3!$A$1:$K$1,0),FALSE)&gt;0,VLOOKUP($N99,Sheet3!$A$1:'Sheet3'!$K$222,MATCH("Green",Sheet3!$A$1:$K$1,0),FALSE)*2,IF(VLOOKUP($N99,Sheet3!$A$1:'Sheet3'!$K$222,MATCH("White",Sheet3!$A$1:$K$1,0),FALSE)&gt;0,VLOOKUP($N99,Sheet3!$A$1:'Sheet3'!$K$222,MATCH("White",Sheet3!$A$1:$K$1,0),FALSE),IF(VLOOKUP($N99,Sheet3!$A$1:'Sheet3'!$K$222,MATCH("Yellow",Sheet3!$A$1:$K$1,0),FALSE)&gt;0,VLOOKUP($N99,Sheet3!$A$1:'Sheet3'!$K$222,MATCH("Yellow",Sheet3!$A$1:$K$1,0),FALSE)*5,0))))),0)/VLOOKUP($N99,Sheet3!$A$1:'Sheet3'!$K$222,MATCH("Challenge",Sheet3!$A$1:'Sheet3'!$K$1,0),FALSE),IFERROR(IF(VLOOKUP($N99,Sheet3!$A$1:'Sheet3'!$K$222,MATCH("Blue",Sheet3!$A$1:$K$1,0),FALSE)&gt;0,VLOOKUP($N99,Sheet3!$A$1:'Sheet3'!$K$222,MATCH("Blue",Sheet3!$A$1:$K$1,0),FALSE)*3,IF(VLOOKUP($N99,Sheet3!$A$1:'Sheet3'!$K$222,MATCH("Purple",Sheet3!$A$1:$K$1,0),FALSE)&gt;0,VLOOKUP($N99,Sheet3!$A$1:'Sheet3'!$K$222,MATCH("Purple",Sheet3!$A$1:$K$1,0),FALSE)*4,IF(VLOOKUP($N99,Sheet3!$A$1:'Sheet3'!$K$222,MATCH("Green",Sheet3!$A$1:$K$1,0),FALSE)&gt;0,VLOOKUP($N99,Sheet3!$A$1:'Sheet3'!$K$222,MATCH("Green",Sheet3!$A$1:$K$1,0),FALSE)*2,IF(VLOOKUP($N99,Sheet3!$A$1:'Sheet3'!$K$222,MATCH("White",Sheet3!$A$1:$K$1,0),FALSE)&gt;0,VLOOKUP($N99,Sheet3!$A$1:'Sheet3'!$K$222,MATCH("White",Sheet3!$A$1:$K$1,0),FALSE),IF(VLOOKUP($N99,Sheet3!$A$1:'Sheet3'!$K$222,MATCH("Yellow",Sheet3!$A$1:$K$1,0),FALSE)&gt;0,VLOOKUP($N99,Sheet3!$A$1:'Sheet3'!$K$222,MATCH("Yellow",Sheet3!$A$1:$K$1,0),FALSE)*5,0))))),0)),0)+IFERROR(IF(VLOOKUP($O99,Sheet3!$A$1:'Sheet3'!$K$222,MATCH("Challenge",Sheet3!$A$1:'Sheet3'!$K$1,0),FALSE)&gt;=1,IFERROR(IF(VLOOKUP($O99,Sheet3!$A$1:'Sheet3'!$K$222,MATCH("Blue",Sheet3!$A$1:$K$1,0),FALSE)&gt;0,VLOOKUP($O99,Sheet3!$A$1:'Sheet3'!$K$222,MATCH("Blue",Sheet3!$A$1:$K$1,0),FALSE)*3,IF(VLOOKUP($O99,Sheet3!$A$1:'Sheet3'!$K$222,MATCH("Purple",Sheet3!$A$1:$K$1,0),FALSE)&gt;0,VLOOKUP($O99,Sheet3!$A$1:'Sheet3'!$K$222,MATCH("Purple",Sheet3!$A$1:$K$1,0),FALSE)*4,IF(VLOOKUP($O99,Sheet3!$A$1:'Sheet3'!$K$222,MATCH("Green",Sheet3!$A$1:$K$1,0),FALSE)&gt;0,VLOOKUP($O99,Sheet3!$A$1:'Sheet3'!$K$222,MATCH("Green",Sheet3!$A$1:$K$1,0),FALSE)*2,IF(VLOOKUP($O99,Sheet3!$A$1:'Sheet3'!$K$222,MATCH("White",Sheet3!$A$1:$K$1,0),FALSE)&gt;0,VLOOKUP($O99,Sheet3!$A$1:'Sheet3'!$K$222,MATCH("White",Sheet3!$A$1:$K$1,0),FALSE),IF(VLOOKUP($O99,Sheet3!$A$1:'Sheet3'!$K$222,MATCH("Yellow",Sheet3!$A$1:$K$1,0),FALSE)&gt;0,VLOOKUP($O99,Sheet3!$A$1:'Sheet3'!$K$222,MATCH("Yellow",Sheet3!$A$1:$K$1,0),FALSE)*5,0))))),0)/VLOOKUP($O99,Sheet3!$A$1:'Sheet3'!$K$222,MATCH("Challenge",Sheet3!$A$1:'Sheet3'!$K$1,0),FALSE),IFERROR(IF(VLOOKUP($O99,Sheet3!$A$1:'Sheet3'!$K$222,MATCH("Blue",Sheet3!$A$1:$K$1,0),FALSE)&gt;0,VLOOKUP($O99,Sheet3!$A$1:'Sheet3'!$K$222,MATCH("Blue",Sheet3!$A$1:$K$1,0),FALSE)*3,IF(VLOOKUP($O99,Sheet3!$A$1:'Sheet3'!$K$222,MATCH("Purple",Sheet3!$A$1:$K$1,0),FALSE)&gt;0,VLOOKUP($O99,Sheet3!$A$1:'Sheet3'!$K$222,MATCH("Purple",Sheet3!$A$1:$K$1,0),FALSE)*4,IF(VLOOKUP($O99,Sheet3!$A$1:'Sheet3'!$K$222,MATCH("Green",Sheet3!$A$1:$K$1,0),FALSE)&gt;0,VLOOKUP($O99,Sheet3!$A$1:'Sheet3'!$K$222,MATCH("Green",Sheet3!$A$1:$K$1,0),FALSE)*2,IF(VLOOKUP($O99,Sheet3!$A$1:'Sheet3'!$K$222,MATCH("White",Sheet3!$A$1:$K$1,0),FALSE)&gt;0,VLOOKUP($O99,Sheet3!$A$1:'Sheet3'!$K$222,MATCH("White",Sheet3!$A$1:$K$1,0),FALSE),IF(VLOOKUP($O99,Sheet3!$A$1:'Sheet3'!$K$222,MATCH("Yellow",Sheet3!$A$1:$K$1,0),FALSE)&gt;0,VLOOKUP($O99,Sheet3!$A$1:'Sheet3'!$K$222,MATCH("Yellow",Sheet3!$A$1:$K$1,0),FALSE)*5,0))))),0)),0)</f>
        <v>0</v>
      </c>
      <c r="AH99">
        <f>VLOOKUP($D99,Sheet3!$A$1:'Sheet3'!$K$222,4,FALSE)</f>
        <v>0</v>
      </c>
      <c r="AI99">
        <f>VLOOKUP($D99,Sheet3!$A$1:'Sheet3'!$K$222,5,FALSE)</f>
        <v>1</v>
      </c>
    </row>
    <row r="100" spans="1:35" x14ac:dyDescent="0.25">
      <c r="A100" t="s">
        <v>42</v>
      </c>
      <c r="B100">
        <f>INDEX('Ingredients(Full)'!$A$1:$AA$180,MATCH(Score!$A100,'Ingredients(Full)'!$A$1:$A$180,0),MATCH(Score!B$1,'Ingredients(Full)'!$A$1:$AA$1,0))</f>
        <v>5</v>
      </c>
      <c r="C100">
        <f t="shared" si="3"/>
        <v>156.42857142857142</v>
      </c>
      <c r="D100" t="str">
        <f>IF(D$1&lt;=$B100,INDEX('Ingredients(Full)'!$A$1:$AA$180,MATCH(Score!$A100,'Ingredients(Full)'!$A$1:$A$180,0),MATCH(Score!D$1,'Ingredients(Full)'!$A$1:$AA$1,0)),"")</f>
        <v>Mk 5 Chiewab Hypo Syringe Prototype Salvage</v>
      </c>
      <c r="E100" t="str">
        <f>IF(E$1&lt;=$B100,INDEX('Ingredients(Full)'!$A$1:$AA$140,MATCH(Score!$A100,'Ingredients(Full)'!$A$1:$A$140,0),MATCH(Score!E$1,'Ingredients(Full)'!$A$1:$AA$1,0)),"")</f>
        <v>Mk 5 Neuro-Saav Electrobinoculars Salvage</v>
      </c>
      <c r="F100" t="str">
        <f>IF(F$1&lt;=$B100,INDEX('Ingredients(Full)'!$A$1:$AA$140,MATCH(Score!$A100,'Ingredients(Full)'!$A$1:$A$140,0),MATCH(Score!F$1,'Ingredients(Full)'!$A$1:$AA$1,0)),"")</f>
        <v>Mk 4 Chiewab Hypo Syringe Prototype Salvage</v>
      </c>
      <c r="G100" t="str">
        <f>IF(G$1&lt;=$B100,INDEX('Ingredients(Full)'!$A$1:$AA$140,MATCH(Score!$A100,'Ingredients(Full)'!$A$1:$A$140,0),MATCH(Score!G$1,'Ingredients(Full)'!$A$1:$AA$1,0)),"")</f>
        <v>Mk 2 CEC Fusion Furnace</v>
      </c>
      <c r="H100" t="str">
        <f>IF(H$1&lt;=$B100,INDEX('Ingredients(Full)'!$A$1:$AA$140,MATCH(Score!$A100,'Ingredients(Full)'!$A$1:$A$140,0),MATCH(Score!H$1,'Ingredients(Full)'!$A$1:$AA$1,0)),"")</f>
        <v>Mk 5 SoroSuub Keypad Salvage</v>
      </c>
      <c r="I100" t="str">
        <f>IF(I$1&lt;=$B100,INDEX('Ingredients(Full)'!$A$1:$AA$140,MATCH(Score!$A100,'Ingredients(Full)'!$A$1:$A$140,0),MATCH(Score!I$1,'Ingredients(Full)'!$A$1:$AA$1,0)),"")</f>
        <v/>
      </c>
      <c r="J100" t="str">
        <f>IF(J$1&lt;=$B100,INDEX('Ingredients(Full)'!$A$1:$AA$140,MATCH(Score!$A100,'Ingredients(Full)'!$A$1:$A$140,0),MATCH(Score!J$1,'Ingredients(Full)'!$A$1:$AA$1,0)),"")</f>
        <v/>
      </c>
      <c r="K100" t="str">
        <f>IF(K$1&lt;=$B100,INDEX('Ingredients(Full)'!$A$1:$AA$140,MATCH(Score!$A100,'Ingredients(Full)'!$A$1:$A$140,0),MATCH(Score!K$1,'Ingredients(Full)'!$A$1:$AA$1,0)),"")</f>
        <v/>
      </c>
      <c r="L100" t="str">
        <f>IF(L$1&lt;=$B100,INDEX('Ingredients(Full)'!$A$1:$AA$140,MATCH(Score!$A100,'Ingredients(Full)'!$A$1:$A$140,0),MATCH(Score!L$1,'Ingredients(Full)'!$A$1:$AA$1,0)),"")</f>
        <v/>
      </c>
      <c r="M100" t="str">
        <f>IF(M$1&lt;=$B100,INDEX('Ingredients(Full)'!$A$1:$AA$140,MATCH(Score!$A100,'Ingredients(Full)'!$A$1:$A$140,0),MATCH(Score!M$1,'Ingredients(Full)'!$A$1:$AA$1,0)),"")</f>
        <v/>
      </c>
      <c r="N100" t="str">
        <f>IF(N$1&lt;=$B100,INDEX('Ingredients(Full)'!$A$1:$AA$140,MATCH(Score!$A100,'Ingredients(Full)'!$A$1:$A$140,0),MATCH(Score!N$1,'Ingredients(Full)'!$A$1:$AA$1,0)),"")</f>
        <v/>
      </c>
      <c r="O100" t="str">
        <f>IF(O$1&lt;=$B100,INDEX('Ingredients(Full)'!$A$1:$AA$140,MATCH(Score!$A100,'Ingredients(Full)'!$A$1:$A$140,0),MATCH(Score!O$1,'Ingredients(Full)'!$A$1:$AA$1,0)),"")</f>
        <v/>
      </c>
      <c r="P100">
        <f>IF(VALUE(RIGHT(P$1,LEN(P$1)-1))&lt;=$B100,INDEX('Ingredients(Full)'!$A$1:$AA$140,MATCH(Score!$A100,'Ingredients(Full)'!$A$1:$A$140,0),MATCH(Score!P$1,'Ingredients(Full)'!$A$1:$AA$1,0)),"")</f>
        <v>20</v>
      </c>
      <c r="Q100">
        <f>IF(VALUE(RIGHT(Q$1,LEN(Q$1)-1))&lt;=$B100,INDEX('Ingredients(Full)'!$A$1:$AA$140,MATCH(Score!$A100,'Ingredients(Full)'!$A$1:$A$140,0),MATCH(Score!Q$1,'Ingredients(Full)'!$A$1:$AA$1,0)),"")</f>
        <v>5</v>
      </c>
      <c r="R100">
        <f>IF(VALUE(RIGHT(R$1,LEN(R$1)-1))&lt;=$B100,INDEX('Ingredients(Full)'!$A$1:$AA$140,MATCH(Score!$A100,'Ingredients(Full)'!$A$1:$A$140,0),MATCH(Score!R$1,'Ingredients(Full)'!$A$1:$AA$1,0)),"")</f>
        <v>5</v>
      </c>
      <c r="S100">
        <f>IF(VALUE(RIGHT(S$1,LEN(S$1)-1))&lt;=$B100,INDEX('Ingredients(Full)'!$A$1:$AA$140,MATCH(Score!$A100,'Ingredients(Full)'!$A$1:$A$140,0),MATCH(Score!S$1,'Ingredients(Full)'!$A$1:$AA$1,0)),"")</f>
        <v>5</v>
      </c>
      <c r="T100">
        <f>IF(VALUE(RIGHT(T$1,LEN(T$1)-1))&lt;=$B100,INDEX('Ingredients(Full)'!$A$1:$AA$140,MATCH(Score!$A100,'Ingredients(Full)'!$A$1:$A$140,0),MATCH(Score!T$1,'Ingredients(Full)'!$A$1:$AA$1,0)),"")</f>
        <v>20</v>
      </c>
      <c r="U100" t="str">
        <f>IF(VALUE(RIGHT(U$1,LEN(U$1)-1))&lt;=$B100,INDEX('Ingredients(Full)'!$A$1:$AA$140,MATCH(Score!$A100,'Ingredients(Full)'!$A$1:$A$140,0),MATCH(Score!U$1,'Ingredients(Full)'!$A$1:$AA$1,0)),"")</f>
        <v/>
      </c>
      <c r="V100" t="str">
        <f>IF(VALUE(RIGHT(V$1,LEN(V$1)-1))&lt;=$B100,INDEX('Ingredients(Full)'!$A$1:$AA$140,MATCH(Score!$A100,'Ingredients(Full)'!$A$1:$A$140,0),MATCH(Score!V$1,'Ingredients(Full)'!$A$1:$AA$1,0)),"")</f>
        <v/>
      </c>
      <c r="W100" t="str">
        <f>IF(VALUE(RIGHT(W$1,LEN(W$1)-1))&lt;=$B100,INDEX('Ingredients(Full)'!$A$1:$AA$140,MATCH(Score!$A100,'Ingredients(Full)'!$A$1:$A$140,0),MATCH(Score!W$1,'Ingredients(Full)'!$A$1:$AA$1,0)),"")</f>
        <v/>
      </c>
      <c r="X100" t="str">
        <f>IF(VALUE(RIGHT(X$1,LEN(X$1)-1))&lt;=$B100,INDEX('Ingredients(Full)'!$A$1:$AA$140,MATCH(Score!$A100,'Ingredients(Full)'!$A$1:$A$140,0),MATCH(Score!X$1,'Ingredients(Full)'!$A$1:$AA$1,0)),"")</f>
        <v/>
      </c>
      <c r="Y100" t="str">
        <f>IF(VALUE(RIGHT(Y$1,LEN(Y$1)-1))&lt;=$B100,INDEX('Ingredients(Full)'!$A$1:$AA$140,MATCH(Score!$A100,'Ingredients(Full)'!$A$1:$A$140,0),MATCH(Score!Y$1,'Ingredients(Full)'!$A$1:$AA$1,0)),"")</f>
        <v/>
      </c>
      <c r="Z100" t="str">
        <f>IF(VALUE(RIGHT(Z$1,LEN(Z$1)-1))&lt;=$B100,INDEX('Ingredients(Full)'!$A$1:$AA$140,MATCH(Score!$A100,'Ingredients(Full)'!$A$1:$A$140,0),MATCH(Score!Z$1,'Ingredients(Full)'!$A$1:$AA$1,0)),"")</f>
        <v/>
      </c>
      <c r="AA100" t="str">
        <f>IF(VALUE(RIGHT(AA$1,LEN(AA$1)-1))&lt;=$B100,INDEX('Ingredients(Full)'!$A$1:$AA$140,MATCH(Score!$A100,'Ingredients(Full)'!$A$1:$A$140,0),MATCH(Score!AA$1,'Ingredients(Full)'!$A$1:$AA$1,0)),"")</f>
        <v/>
      </c>
      <c r="AB100">
        <f>IFERROR(IF(VLOOKUP($D100,Sheet3!$A$1:'Sheet3'!$K$222,MATCH("Challenge",Sheet3!$A$1:'Sheet3'!$K$1,0),FALSE)&gt;=1,IFERROR(IF(VLOOKUP($D100,Sheet3!$A$1:'Sheet3'!$K$222,MATCH("Blue",Sheet3!$A$1:$K$1,0),FALSE)&gt;0,VLOOKUP($D100,Sheet3!$A$1:'Sheet3'!$K$222,MATCH("Blue",Sheet3!$A$1:$K$1,0),FALSE)*3,IF(VLOOKUP($D100,Sheet3!$A$1:'Sheet3'!$K$222,MATCH("Purple",Sheet3!$A$1:$K$1,0),FALSE)&gt;0,VLOOKUP($D100,Sheet3!$A$1:'Sheet3'!$K$222,MATCH("Purple",Sheet3!$A$1:$K$1,0),FALSE)*4,IF(VLOOKUP($D100,Sheet3!$A$1:'Sheet3'!$K$222,MATCH("Green",Sheet3!$A$1:$K$1,0),FALSE)&gt;0,VLOOKUP($D100,Sheet3!$A$1:'Sheet3'!$K$222,MATCH("Green",Sheet3!$A$1:$K$1,0),FALSE)*2,IF(VLOOKUP($D100,Sheet3!$A$1:'Sheet3'!$K$222,MATCH("White",Sheet3!$A$1:$K$1,0),FALSE)&gt;0,VLOOKUP($D100,Sheet3!$A$1:'Sheet3'!$K$222,MATCH("White",Sheet3!$A$1:$K$1,0),FALSE),IF(VLOOKUP($D100,Sheet3!$A$1:'Sheet3'!$K$222,MATCH("Yellow",Sheet3!$A$1:$K$1,0),FALSE)&gt;0,VLOOKUP($D100,Sheet3!$A$1:'Sheet3'!$K$222,MATCH("Yellow",Sheet3!$A$1:$K$1,0),FALSE)*2.5,0))))),0)/VLOOKUP($D100,Sheet3!$A$1:'Sheet3'!$K$222,MATCH("Challenge",Sheet3!$A$1:'Sheet3'!$K$1,0),FALSE),IFERROR(IF(VLOOKUP($D100,Sheet3!$A$1:'Sheet3'!$K$222,MATCH("Blue",Sheet3!$A$1:$K$1,0),FALSE)&gt;0,VLOOKUP($D100,Sheet3!$A$1:'Sheet3'!$K$222,MATCH("Blue",Sheet3!$A$1:$K$1,0),FALSE)*3,IF(VLOOKUP($D100,Sheet3!$A$1:'Sheet3'!$K$222,MATCH("Purple",Sheet3!$A$1:$K$1,0),FALSE)&gt;0,VLOOKUP($D100,Sheet3!$A$1:'Sheet3'!$K$222,MATCH("Purple",Sheet3!$A$1:$K$1,0),FALSE)*4,IF(VLOOKUP($D100,Sheet3!$A$1:'Sheet3'!$K$222,MATCH("Green",Sheet3!$A$1:$K$1,0),FALSE)&gt;0,VLOOKUP($D100,Sheet3!$A$1:'Sheet3'!$K$222,MATCH("Green",Sheet3!$A$1:$K$1,0),FALSE)*2,IF(VLOOKUP($D100,Sheet3!$A$1:'Sheet3'!$K$222,MATCH("White",Sheet3!$A$1:$K$1,0),FALSE)&gt;0,VLOOKUP($D100,Sheet3!$A$1:'Sheet3'!$K$222,MATCH("White",Sheet3!$A$1:$K$1,0),FALSE),IF(VLOOKUP($D100,Sheet3!$A$1:'Sheet3'!$K$222,MATCH("Yellow",Sheet3!$A$1:$K$1,0),FALSE)&gt;0,VLOOKUP($D100,Sheet3!$A$1:'Sheet3'!$K$222,MATCH("Yellow",Sheet3!$A$1:$K$1,0),FALSE)*2.5,0))))),0)),0)+IFERROR(IF(VLOOKUP($E100,Sheet3!$A$1:'Sheet3'!$K$222,MATCH("Challenge",Sheet3!$A$1:'Sheet3'!$K$1,0),FALSE)&gt;=1,IFERROR(IF(VLOOKUP($E100,Sheet3!$A$1:'Sheet3'!$K$222,MATCH("Blue",Sheet3!$A$1:$K$1,0),FALSE)&gt;0,VLOOKUP($E100,Sheet3!$A$1:'Sheet3'!$K$222,MATCH("Blue",Sheet3!$A$1:$K$1,0),FALSE)*3,IF(VLOOKUP($E100,Sheet3!$A$1:'Sheet3'!$K$222,MATCH("Purple",Sheet3!$A$1:$K$1,0),FALSE)&gt;0,VLOOKUP($E100,Sheet3!$A$1:'Sheet3'!$K$222,MATCH("Purple",Sheet3!$A$1:$K$1,0),FALSE)*4,IF(VLOOKUP($E100,Sheet3!$A$1:'Sheet3'!$K$222,MATCH("Green",Sheet3!$A$1:$K$1,0),FALSE)&gt;0,VLOOKUP($E100,Sheet3!$A$1:'Sheet3'!$K$222,MATCH("Green",Sheet3!$A$1:$K$1,0),FALSE)*2,IF(VLOOKUP($E100,Sheet3!$A$1:'Sheet3'!$K$222,MATCH("White",Sheet3!$A$1:$K$1,0),FALSE)&gt;0,VLOOKUP($E100,Sheet3!$A$1:'Sheet3'!$K$222,MATCH("White",Sheet3!$A$1:$K$1,0),FALSE),IF(VLOOKUP($E100,Sheet3!$A$1:'Sheet3'!$K$222,MATCH("Yellow",Sheet3!$A$1:$K$1,0),FALSE)&gt;0,VLOOKUP($E100,Sheet3!$A$1:'Sheet3'!$K$222,MATCH("Yellow",Sheet3!$A$1:$K$1,0),FALSE)*2.5,0))))),0)/VLOOKUP($E100,Sheet3!$A$1:'Sheet3'!$K$222,MATCH("Challenge",Sheet3!$A$1:'Sheet3'!$K$1,0),FALSE),IFERROR(IF(VLOOKUP($E100,Sheet3!$A$1:'Sheet3'!$K$222,MATCH("Blue",Sheet3!$A$1:$K$1,0),FALSE)&gt;0,VLOOKUP($E100,Sheet3!$A$1:'Sheet3'!$K$222,MATCH("Blue",Sheet3!$A$1:$K$1,0),FALSE)*3,IF(VLOOKUP($E100,Sheet3!$A$1:'Sheet3'!$K$222,MATCH("Purple",Sheet3!$A$1:$K$1,0),FALSE)&gt;0,VLOOKUP($E100,Sheet3!$A$1:'Sheet3'!$K$222,MATCH("Purple",Sheet3!$A$1:$K$1,0),FALSE)*4,IF(VLOOKUP($E100,Sheet3!$A$1:'Sheet3'!$K$222,MATCH("Green",Sheet3!$A$1:$K$1,0),FALSE)&gt;0,VLOOKUP($E100,Sheet3!$A$1:'Sheet3'!$K$222,MATCH("Green",Sheet3!$A$1:$K$1,0),FALSE)*2,IF(VLOOKUP($E100,Sheet3!$A$1:'Sheet3'!$K$222,MATCH("White",Sheet3!$A$1:$K$1,0),FALSE)&gt;0,VLOOKUP($E100,Sheet3!$A$1:'Sheet3'!$K$222,MATCH("White",Sheet3!$A$1:$K$1,0),FALSE),IF(VLOOKUP($E100,Sheet3!$A$1:'Sheet3'!$K$222,MATCH("Yellow",Sheet3!$A$1:$K$1,0),FALSE)&gt;0,VLOOKUP($E100,Sheet3!$A$1:'Sheet3'!$K$222,MATCH("Yellow",Sheet3!$A$1:$K$1,0),FALSE)*2.5,0))))),0)),0)</f>
        <v>83</v>
      </c>
      <c r="AC100">
        <f>IFERROR(IF(VLOOKUP($F100,Sheet3!$A$1:'Sheet3'!$K$222,MATCH("Challenge",Sheet3!$A$1:'Sheet3'!$K$1,0),FALSE)&gt;=1,IFERROR(IF(VLOOKUP($F100,Sheet3!$A$1:'Sheet3'!$K$222,MATCH("Blue",Sheet3!$A$1:$K$1,0),FALSE)&gt;0,VLOOKUP($F100,Sheet3!$A$1:'Sheet3'!$K$222,MATCH("Blue",Sheet3!$A$1:$K$1,0),FALSE)*3,IF(VLOOKUP($F100,Sheet3!$A$1:'Sheet3'!$K$222,MATCH("Purple",Sheet3!$A$1:$K$1,0),FALSE)&gt;0,VLOOKUP($F100,Sheet3!$A$1:'Sheet3'!$K$222,MATCH("Purple",Sheet3!$A$1:$K$1,0),FALSE)*4,IF(VLOOKUP($F100,Sheet3!$A$1:'Sheet3'!$K$222,MATCH("Green",Sheet3!$A$1:$K$1,0),FALSE)&gt;0,VLOOKUP($F100,Sheet3!$A$1:'Sheet3'!$K$222,MATCH("Green",Sheet3!$A$1:$K$1,0),FALSE)*2,IF(VLOOKUP($F100,Sheet3!$A$1:'Sheet3'!$K$222,MATCH("White",Sheet3!$A$1:$K$1,0),FALSE)&gt;0,VLOOKUP($F100,Sheet3!$A$1:'Sheet3'!$K$222,MATCH("White",Sheet3!$A$1:$K$1,0),FALSE),IF(VLOOKUP($F100,Sheet3!$A$1:'Sheet3'!$K$222,MATCH("Yellow",Sheet3!$A$1:$K$1,0),FALSE)&gt;0,VLOOKUP($F100,Sheet3!$A$1:'Sheet3'!$K$222,MATCH("Yellow",Sheet3!$A$1:$K$1,0),FALSE)*5,0))))),0)/VLOOKUP($F100,Sheet3!$A$1:'Sheet3'!$K$222,MATCH("Challenge",Sheet3!$A$1:'Sheet3'!$K$1,0),FALSE),IFERROR(IF(VLOOKUP($F100,Sheet3!$A$1:'Sheet3'!$K$222,MATCH("Blue",Sheet3!$A$1:$K$1,0),FALSE)&gt;0,VLOOKUP($F100,Sheet3!$A$1:'Sheet3'!$K$222,MATCH("Blue",Sheet3!$A$1:$K$1,0),FALSE)*3,IF(VLOOKUP($F100,Sheet3!$A$1:'Sheet3'!$K$222,MATCH("Purple",Sheet3!$A$1:$K$1,0),FALSE)&gt;0,VLOOKUP($F100,Sheet3!$A$1:'Sheet3'!$K$222,MATCH("Purple",Sheet3!$A$1:$K$1,0),FALSE)*4,IF(VLOOKUP($F100,Sheet3!$A$1:'Sheet3'!$K$222,MATCH("Green",Sheet3!$A$1:$K$1,0),FALSE)&gt;0,VLOOKUP($F100,Sheet3!$A$1:'Sheet3'!$K$222,MATCH("Green",Sheet3!$A$1:$K$1,0),FALSE)*2,IF(VLOOKUP($F100,Sheet3!$A$1:'Sheet3'!$K$222,MATCH("White",Sheet3!$A$1:$K$1,0),FALSE)&gt;0,VLOOKUP($F100,Sheet3!$A$1:'Sheet3'!$K$222,MATCH("White",Sheet3!$A$1:$K$1,0),FALSE),IF(VLOOKUP($F100,Sheet3!$A$1:'Sheet3'!$K$222,MATCH("Yellow",Sheet3!$A$1:$K$1,0),FALSE)&gt;0,VLOOKUP($F100,Sheet3!$A$1:'Sheet3'!$K$222,MATCH("Yellow",Sheet3!$A$1:$K$1,0),FALSE)*5,0))))),0)),0)+IFERROR(IF(VLOOKUP($G100,Sheet3!$A$1:'Sheet3'!$K$222,MATCH("Challenge",Sheet3!$A$1:'Sheet3'!$K$1,0),FALSE)&gt;=1,IFERROR(IF(VLOOKUP($G100,Sheet3!$A$1:'Sheet3'!$K$222,MATCH("Blue",Sheet3!$A$1:$K$1,0),FALSE)&gt;0,VLOOKUP($G100,Sheet3!$A$1:'Sheet3'!$K$222,MATCH("Blue",Sheet3!$A$1:$K$1,0),FALSE)*3,IF(VLOOKUP($G100,Sheet3!$A$1:'Sheet3'!$K$222,MATCH("Purple",Sheet3!$A$1:$K$1,0),FALSE)&gt;0,VLOOKUP($G100,Sheet3!$A$1:'Sheet3'!$K$222,MATCH("Purple",Sheet3!$A$1:$K$1,0),FALSE)*4,IF(VLOOKUP($G100,Sheet3!$A$1:'Sheet3'!$K$222,MATCH("Green",Sheet3!$A$1:$K$1,0),FALSE)&gt;0,VLOOKUP($G100,Sheet3!$A$1:'Sheet3'!$K$222,MATCH("Green",Sheet3!$A$1:$K$1,0),FALSE)*2,IF(VLOOKUP($G100,Sheet3!$A$1:'Sheet3'!$K$222,MATCH("White",Sheet3!$A$1:$K$1,0),FALSE)&gt;0,VLOOKUP($G100,Sheet3!$A$1:'Sheet3'!$K$222,MATCH("White",Sheet3!$A$1:$K$1,0),FALSE),IF(VLOOKUP($G100,Sheet3!$A$1:'Sheet3'!$K$222,MATCH("Yellow",Sheet3!$A$1:$K$1,0),FALSE)&gt;0,VLOOKUP($G100,Sheet3!$A$1:'Sheet3'!$K$222,MATCH("Yellow",Sheet3!$A$1:$K$1,0),FALSE)*5,0))))),0)/VLOOKUP($G100,Sheet3!$A$1:'Sheet3'!$K$222,MATCH("Challenge",Sheet3!$A$1:'Sheet3'!$K$1,0),FALSE),IFERROR(IF(VLOOKUP($G100,Sheet3!$A$1:'Sheet3'!$K$222,MATCH("Blue",Sheet3!$A$1:$K$1,0),FALSE)&gt;0,VLOOKUP($G100,Sheet3!$A$1:'Sheet3'!$K$222,MATCH("Blue",Sheet3!$A$1:$K$1,0),FALSE)*3,IF(VLOOKUP($G100,Sheet3!$A$1:'Sheet3'!$K$222,MATCH("Purple",Sheet3!$A$1:$K$1,0),FALSE)&gt;0,VLOOKUP($G100,Sheet3!$A$1:'Sheet3'!$K$222,MATCH("Purple",Sheet3!$A$1:$K$1,0),FALSE)*4,IF(VLOOKUP($G100,Sheet3!$A$1:'Sheet3'!$K$222,MATCH("Green",Sheet3!$A$1:$K$1,0),FALSE)&gt;0,VLOOKUP($G100,Sheet3!$A$1:'Sheet3'!$K$222,MATCH("Green",Sheet3!$A$1:$K$1,0),FALSE)*2,IF(VLOOKUP($G100,Sheet3!$A$1:'Sheet3'!$K$222,MATCH("White",Sheet3!$A$1:$K$1,0),FALSE)&gt;0,VLOOKUP($G100,Sheet3!$A$1:'Sheet3'!$K$222,MATCH("White",Sheet3!$A$1:$K$1,0),FALSE),IF(VLOOKUP($G100,Sheet3!$A$1:'Sheet3'!$K$222,MATCH("Yellow",Sheet3!$A$1:$K$1,0),FALSE)&gt;0,VLOOKUP($G100,Sheet3!$A$1:'Sheet3'!$K$222,MATCH("Yellow",Sheet3!$A$1:$K$1,0),FALSE)*5,0))))),0)),0)</f>
        <v>62</v>
      </c>
      <c r="AD100">
        <f>IFERROR(IF(VLOOKUP($H100,Sheet3!$A$1:'Sheet3'!$K$222,MATCH("Challenge",Sheet3!$A$1:'Sheet3'!$K$1,0),FALSE)&gt;=1,IFERROR(IF(VLOOKUP($H100,Sheet3!$A$1:'Sheet3'!$K$222,MATCH("Blue",Sheet3!$A$1:$K$1,0),FALSE)&gt;0,VLOOKUP($H100,Sheet3!$A$1:'Sheet3'!$K$222,MATCH("Blue",Sheet3!$A$1:$K$1,0),FALSE)*3,IF(VLOOKUP($H100,Sheet3!$A$1:'Sheet3'!$K$222,MATCH("Purple",Sheet3!$A$1:$K$1,0),FALSE)&gt;0,VLOOKUP($H100,Sheet3!$A$1:'Sheet3'!$K$222,MATCH("Purple",Sheet3!$A$1:$K$1,0),FALSE)*4,IF(VLOOKUP($H100,Sheet3!$A$1:'Sheet3'!$K$222,MATCH("Green",Sheet3!$A$1:$K$1,0),FALSE)&gt;0,VLOOKUP($H100,Sheet3!$A$1:'Sheet3'!$K$222,MATCH("Green",Sheet3!$A$1:$K$1,0),FALSE)*2,IF(VLOOKUP($H100,Sheet3!$A$1:'Sheet3'!$K$222,MATCH("White",Sheet3!$A$1:$K$1,0),FALSE)&gt;0,VLOOKUP($H100,Sheet3!$A$1:'Sheet3'!$K$222,MATCH("White",Sheet3!$A$1:$K$1,0),FALSE),IF(VLOOKUP($H100,Sheet3!$A$1:'Sheet3'!$K$222,MATCH("Yellow",Sheet3!$A$1:$K$1,0),FALSE)&gt;0,VLOOKUP($H100,Sheet3!$A$1:'Sheet3'!$K$222,MATCH("Yellow",Sheet3!$A$1:$K$1,0),FALSE)*5,0))))),0)/VLOOKUP($H100,Sheet3!$A$1:'Sheet3'!$K$222,MATCH("Challenge",Sheet3!$A$1:'Sheet3'!$K$1,0),FALSE),IFERROR(IF(VLOOKUP($H100,Sheet3!$A$1:'Sheet3'!$K$222,MATCH("Blue",Sheet3!$A$1:$K$1,0),FALSE)&gt;0,VLOOKUP($H100,Sheet3!$A$1:'Sheet3'!$K$222,MATCH("Blue",Sheet3!$A$1:$K$1,0),FALSE)*3,IF(VLOOKUP($H100,Sheet3!$A$1:'Sheet3'!$K$222,MATCH("Purple",Sheet3!$A$1:$K$1,0),FALSE)&gt;0,VLOOKUP($H100,Sheet3!$A$1:'Sheet3'!$K$222,MATCH("Purple",Sheet3!$A$1:$K$1,0),FALSE)*4,IF(VLOOKUP($H100,Sheet3!$A$1:'Sheet3'!$K$222,MATCH("Green",Sheet3!$A$1:$K$1,0),FALSE)&gt;0,VLOOKUP($H100,Sheet3!$A$1:'Sheet3'!$K$222,MATCH("Green",Sheet3!$A$1:$K$1,0),FALSE)*2,IF(VLOOKUP($H100,Sheet3!$A$1:'Sheet3'!$K$222,MATCH("White",Sheet3!$A$1:$K$1,0),FALSE)&gt;0,VLOOKUP($H100,Sheet3!$A$1:'Sheet3'!$K$222,MATCH("White",Sheet3!$A$1:$K$1,0),FALSE),IF(VLOOKUP($H100,Sheet3!$A$1:'Sheet3'!$K$222,MATCH("Yellow",Sheet3!$A$1:$K$1,0),FALSE)&gt;0,VLOOKUP($H100,Sheet3!$A$1:'Sheet3'!$K$222,MATCH("Yellow",Sheet3!$A$1:$K$1,0),FALSE)*5,0))))),0)),0)+IFERROR(IF(VLOOKUP($I100,Sheet3!$A$1:'Sheet3'!$K$222,MATCH("Challenge",Sheet3!$A$1:'Sheet3'!$K$1,0),FALSE)&gt;=1,IFERROR(IF(VLOOKUP($I100,Sheet3!$A$1:'Sheet3'!$K$222,MATCH("Blue",Sheet3!$A$1:$K$1,0),FALSE)&gt;0,VLOOKUP($I100,Sheet3!$A$1:'Sheet3'!$K$222,MATCH("Blue",Sheet3!$A$1:$K$1,0),FALSE)*3,IF(VLOOKUP($I100,Sheet3!$A$1:'Sheet3'!$K$222,MATCH("Purple",Sheet3!$A$1:$K$1,0),FALSE)&gt;0,VLOOKUP($I100,Sheet3!$A$1:'Sheet3'!$K$222,MATCH("Purple",Sheet3!$A$1:$K$1,0),FALSE)*4,IF(VLOOKUP($I100,Sheet3!$A$1:'Sheet3'!$K$222,MATCH("Green",Sheet3!$A$1:$K$1,0),FALSE)&gt;0,VLOOKUP($I100,Sheet3!$A$1:'Sheet3'!$K$222,MATCH("Green",Sheet3!$A$1:$K$1,0),FALSE)*2,IF(VLOOKUP($I100,Sheet3!$A$1:'Sheet3'!$K$222,MATCH("White",Sheet3!$A$1:$K$1,0),FALSE)&gt;0,VLOOKUP($I100,Sheet3!$A$1:'Sheet3'!$K$222,MATCH("White",Sheet3!$A$1:$K$1,0),FALSE),IF(VLOOKUP($I100,Sheet3!$A$1:'Sheet3'!$K$222,MATCH("Yellow",Sheet3!$A$1:$K$1,0),FALSE)&gt;0,VLOOKUP($I100,Sheet3!$A$1:'Sheet3'!$K$222,MATCH("Yellow",Sheet3!$A$1:$K$1,0),FALSE)*5,0))))),0)/VLOOKUP($I100,Sheet3!$A$1:'Sheet3'!$K$222,MATCH("Challenge",Sheet3!$A$1:'Sheet3'!$K$1,0),FALSE),IFERROR(IF(VLOOKUP($I100,Sheet3!$A$1:'Sheet3'!$K$222,MATCH("Blue",Sheet3!$A$1:$K$1,0),FALSE)&gt;0,VLOOKUP($I100,Sheet3!$A$1:'Sheet3'!$K$222,MATCH("Blue",Sheet3!$A$1:$K$1,0),FALSE)*3,IF(VLOOKUP($I100,Sheet3!$A$1:'Sheet3'!$K$222,MATCH("Purple",Sheet3!$A$1:$K$1,0),FALSE)&gt;0,VLOOKUP($I100,Sheet3!$A$1:'Sheet3'!$K$222,MATCH("Purple",Sheet3!$A$1:$K$1,0),FALSE)*4,IF(VLOOKUP($I100,Sheet3!$A$1:'Sheet3'!$K$222,MATCH("Green",Sheet3!$A$1:$K$1,0),FALSE)&gt;0,VLOOKUP($I100,Sheet3!$A$1:'Sheet3'!$K$222,MATCH("Green",Sheet3!$A$1:$K$1,0),FALSE)*2,IF(VLOOKUP($I100,Sheet3!$A$1:'Sheet3'!$K$222,MATCH("White",Sheet3!$A$1:$K$1,0),FALSE)&gt;0,VLOOKUP($I100,Sheet3!$A$1:'Sheet3'!$K$222,MATCH("White",Sheet3!$A$1:$K$1,0),FALSE),IF(VLOOKUP($I100,Sheet3!$A$1:'Sheet3'!$K$222,MATCH("Yellow",Sheet3!$A$1:$K$1,0),FALSE)&gt;0,VLOOKUP($I100,Sheet3!$A$1:'Sheet3'!$K$222,MATCH("Yellow",Sheet3!$A$1:$K$1,0),FALSE)*5,0))))),0)),0)</f>
        <v>11.428571428571429</v>
      </c>
      <c r="AE100">
        <f>IFERROR(IF(VLOOKUP($J100,Sheet3!$A$1:'Sheet3'!$K$222,MATCH("Challenge",Sheet3!$A$1:'Sheet3'!$K$1,0),FALSE)&gt;=1,IFERROR(IF(VLOOKUP($J100,Sheet3!$A$1:'Sheet3'!$K$222,MATCH("Blue",Sheet3!$A$1:$K$1,0),FALSE)&gt;0,VLOOKUP($J100,Sheet3!$A$1:'Sheet3'!$K$222,MATCH("Blue",Sheet3!$A$1:$K$1,0),FALSE)*3,IF(VLOOKUP($J100,Sheet3!$A$1:'Sheet3'!$K$222,MATCH("Purple",Sheet3!$A$1:$K$1,0),FALSE)&gt;0,VLOOKUP($J100,Sheet3!$A$1:'Sheet3'!$K$222,MATCH("Purple",Sheet3!$A$1:$K$1,0),FALSE)*4,IF(VLOOKUP($J100,Sheet3!$A$1:'Sheet3'!$K$222,MATCH("Green",Sheet3!$A$1:$K$1,0),FALSE)&gt;0,VLOOKUP($J100,Sheet3!$A$1:'Sheet3'!$K$222,MATCH("Green",Sheet3!$A$1:$K$1,0),FALSE)*2,IF(VLOOKUP($J100,Sheet3!$A$1:'Sheet3'!$K$222,MATCH("White",Sheet3!$A$1:$K$1,0),FALSE)&gt;0,VLOOKUP($J100,Sheet3!$A$1:'Sheet3'!$K$222,MATCH("White",Sheet3!$A$1:$K$1,0),FALSE),IF(VLOOKUP($J100,Sheet3!$A$1:'Sheet3'!$K$222,MATCH("Yellow",Sheet3!$A$1:$K$1,0),FALSE)&gt;0,VLOOKUP($J100,Sheet3!$A$1:'Sheet3'!$K$222,MATCH("Yellow",Sheet3!$A$1:$K$1,0),FALSE)*5,0))))),0)/VLOOKUP($J100,Sheet3!$A$1:'Sheet3'!$K$222,MATCH("Challenge",Sheet3!$A$1:'Sheet3'!$K$1,0),FALSE),IFERROR(IF(VLOOKUP($J100,Sheet3!$A$1:'Sheet3'!$K$222,MATCH("Blue",Sheet3!$A$1:$K$1,0),FALSE)&gt;0,VLOOKUP($J100,Sheet3!$A$1:'Sheet3'!$K$222,MATCH("Blue",Sheet3!$A$1:$K$1,0),FALSE)*3,IF(VLOOKUP($J100,Sheet3!$A$1:'Sheet3'!$K$222,MATCH("Purple",Sheet3!$A$1:$K$1,0),FALSE)&gt;0,VLOOKUP($J100,Sheet3!$A$1:'Sheet3'!$K$222,MATCH("Purple",Sheet3!$A$1:$K$1,0),FALSE)*4,IF(VLOOKUP($J100,Sheet3!$A$1:'Sheet3'!$K$222,MATCH("Green",Sheet3!$A$1:$K$1,0),FALSE)&gt;0,VLOOKUP($J100,Sheet3!$A$1:'Sheet3'!$K$222,MATCH("Green",Sheet3!$A$1:$K$1,0),FALSE)*2,IF(VLOOKUP($J100,Sheet3!$A$1:'Sheet3'!$K$222,MATCH("White",Sheet3!$A$1:$K$1,0),FALSE)&gt;0,VLOOKUP($J100,Sheet3!$A$1:'Sheet3'!$K$222,MATCH("White",Sheet3!$A$1:$K$1,0),FALSE),IF(VLOOKUP($J100,Sheet3!$A$1:'Sheet3'!$K$222,MATCH("Yellow",Sheet3!$A$1:$K$1,0),FALSE)&gt;0,VLOOKUP($J100,Sheet3!$A$1:'Sheet3'!$K$222,MATCH("Yellow",Sheet3!$A$1:$K$1,0),FALSE)*5,0))))),0)),0)+IFERROR(IF(VLOOKUP($K100,Sheet3!$A$1:'Sheet3'!$K$222,MATCH("Challenge",Sheet3!$A$1:'Sheet3'!$K$1,0),FALSE)&gt;=1,IFERROR(IF(VLOOKUP($K100,Sheet3!$A$1:'Sheet3'!$K$222,MATCH("Blue",Sheet3!$A$1:$K$1,0),FALSE)&gt;0,VLOOKUP($K100,Sheet3!$A$1:'Sheet3'!$K$222,MATCH("Blue",Sheet3!$A$1:$K$1,0),FALSE)*3,IF(VLOOKUP($K100,Sheet3!$A$1:'Sheet3'!$K$222,MATCH("Purple",Sheet3!$A$1:$K$1,0),FALSE)&gt;0,VLOOKUP($K100,Sheet3!$A$1:'Sheet3'!$K$222,MATCH("Purple",Sheet3!$A$1:$K$1,0),FALSE)*4,IF(VLOOKUP($K100,Sheet3!$A$1:'Sheet3'!$K$222,MATCH("Green",Sheet3!$A$1:$K$1,0),FALSE)&gt;0,VLOOKUP($K100,Sheet3!$A$1:'Sheet3'!$K$222,MATCH("Green",Sheet3!$A$1:$K$1,0),FALSE)*2,IF(VLOOKUP($K100,Sheet3!$A$1:'Sheet3'!$K$222,MATCH("White",Sheet3!$A$1:$K$1,0),FALSE)&gt;0,VLOOKUP($K100,Sheet3!$A$1:'Sheet3'!$K$222,MATCH("White",Sheet3!$A$1:$K$1,0),FALSE),IF(VLOOKUP($K100,Sheet3!$A$1:'Sheet3'!$K$222,MATCH("Yellow",Sheet3!$A$1:$K$1,0),FALSE)&gt;0,VLOOKUP($K100,Sheet3!$A$1:'Sheet3'!$K$222,MATCH("Yellow",Sheet3!$A$1:$K$1,0),FALSE)*5,0))))),0)/VLOOKUP($K100,Sheet3!$A$1:'Sheet3'!$K$222,MATCH("Challenge",Sheet3!$A$1:'Sheet3'!$K$1,0),FALSE),IFERROR(IF(VLOOKUP($K100,Sheet3!$A$1:'Sheet3'!$K$222,MATCH("Blue",Sheet3!$A$1:$K$1,0),FALSE)&gt;0,VLOOKUP($K100,Sheet3!$A$1:'Sheet3'!$K$222,MATCH("Blue",Sheet3!$A$1:$K$1,0),FALSE)*3,IF(VLOOKUP($K100,Sheet3!$A$1:'Sheet3'!$K$222,MATCH("Purple",Sheet3!$A$1:$K$1,0),FALSE)&gt;0,VLOOKUP($K100,Sheet3!$A$1:'Sheet3'!$K$222,MATCH("Purple",Sheet3!$A$1:$K$1,0),FALSE)*4,IF(VLOOKUP($K100,Sheet3!$A$1:'Sheet3'!$K$222,MATCH("Green",Sheet3!$A$1:$K$1,0),FALSE)&gt;0,VLOOKUP($K100,Sheet3!$A$1:'Sheet3'!$K$222,MATCH("Green",Sheet3!$A$1:$K$1,0),FALSE)*2,IF(VLOOKUP($K100,Sheet3!$A$1:'Sheet3'!$K$222,MATCH("White",Sheet3!$A$1:$K$1,0),FALSE)&gt;0,VLOOKUP($K100,Sheet3!$A$1:'Sheet3'!$K$222,MATCH("White",Sheet3!$A$1:$K$1,0),FALSE),IF(VLOOKUP($K100,Sheet3!$A$1:'Sheet3'!$K$222,MATCH("Yellow",Sheet3!$A$1:$K$1,0),FALSE)&gt;0,VLOOKUP($K100,Sheet3!$A$1:'Sheet3'!$K$222,MATCH("Yellow",Sheet3!$A$1:$K$1,0),FALSE)*5,0))))),0)),0)</f>
        <v>0</v>
      </c>
      <c r="AF100">
        <f>IFERROR(IF(VLOOKUP($L100,Sheet3!$A$1:'Sheet3'!$K$222,MATCH("Challenge",Sheet3!$A$1:'Sheet3'!$K$1,0),FALSE)&gt;=1,IFERROR(IF(VLOOKUP($L100,Sheet3!$A$1:'Sheet3'!$K$222,MATCH("Blue",Sheet3!$A$1:$K$1,0),FALSE)&gt;0,VLOOKUP($L100,Sheet3!$A$1:'Sheet3'!$K$222,MATCH("Blue",Sheet3!$A$1:$K$1,0),FALSE)*3,IF(VLOOKUP($L100,Sheet3!$A$1:'Sheet3'!$K$222,MATCH("Purple",Sheet3!$A$1:$K$1,0),FALSE)&gt;0,VLOOKUP($L100,Sheet3!$A$1:'Sheet3'!$K$222,MATCH("Purple",Sheet3!$A$1:$K$1,0),FALSE)*4,IF(VLOOKUP($L100,Sheet3!$A$1:'Sheet3'!$K$222,MATCH("Green",Sheet3!$A$1:$K$1,0),FALSE)&gt;0,VLOOKUP($L100,Sheet3!$A$1:'Sheet3'!$K$222,MATCH("Green",Sheet3!$A$1:$K$1,0),FALSE)*2,IF(VLOOKUP($L100,Sheet3!$A$1:'Sheet3'!$K$222,MATCH("White",Sheet3!$A$1:$K$1,0),FALSE)&gt;0,VLOOKUP($L100,Sheet3!$A$1:'Sheet3'!$K$222,MATCH("White",Sheet3!$A$1:$K$1,0),FALSE),IF(VLOOKUP($L100,Sheet3!$A$1:'Sheet3'!$K$222,MATCH("Yellow",Sheet3!$A$1:$K$1,0),FALSE)&gt;0,VLOOKUP($L100,Sheet3!$A$1:'Sheet3'!$K$222,MATCH("Yellow",Sheet3!$A$1:$K$1,0),FALSE)*5,0))))),0)/VLOOKUP($L100,Sheet3!$A$1:'Sheet3'!$K$222,MATCH("Challenge",Sheet3!$A$1:'Sheet3'!$K$1,0),FALSE),IFERROR(IF(VLOOKUP($L100,Sheet3!$A$1:'Sheet3'!$K$222,MATCH("Blue",Sheet3!$A$1:$K$1,0),FALSE)&gt;0,VLOOKUP($L100,Sheet3!$A$1:'Sheet3'!$K$222,MATCH("Blue",Sheet3!$A$1:$K$1,0),FALSE)*3,IF(VLOOKUP($L100,Sheet3!$A$1:'Sheet3'!$K$222,MATCH("Purple",Sheet3!$A$1:$K$1,0),FALSE)&gt;0,VLOOKUP($L100,Sheet3!$A$1:'Sheet3'!$K$222,MATCH("Purple",Sheet3!$A$1:$K$1,0),FALSE)*4,IF(VLOOKUP($L100,Sheet3!$A$1:'Sheet3'!$K$222,MATCH("Green",Sheet3!$A$1:$K$1,0),FALSE)&gt;0,VLOOKUP($L100,Sheet3!$A$1:'Sheet3'!$K$222,MATCH("Green",Sheet3!$A$1:$K$1,0),FALSE)*2,IF(VLOOKUP($L100,Sheet3!$A$1:'Sheet3'!$K$222,MATCH("White",Sheet3!$A$1:$K$1,0),FALSE)&gt;0,VLOOKUP($L100,Sheet3!$A$1:'Sheet3'!$K$222,MATCH("White",Sheet3!$A$1:$K$1,0),FALSE),IF(VLOOKUP($L100,Sheet3!$A$1:'Sheet3'!$K$222,MATCH("Yellow",Sheet3!$A$1:$K$1,0),FALSE)&gt;0,VLOOKUP($L100,Sheet3!$A$1:'Sheet3'!$K$222,MATCH("Yellow",Sheet3!$A$1:$K$1,0),FALSE)*5,0))))),0)),0)+IFERROR(IF(VLOOKUP($M100,Sheet3!$A$1:'Sheet3'!$K$222,MATCH("Challenge",Sheet3!$A$1:'Sheet3'!$K$1,0),FALSE)&gt;=1,IFERROR(IF(VLOOKUP($M100,Sheet3!$A$1:'Sheet3'!$K$222,MATCH("Blue",Sheet3!$A$1:$K$1,0),FALSE)&gt;0,VLOOKUP($M100,Sheet3!$A$1:'Sheet3'!$K$222,MATCH("Blue",Sheet3!$A$1:$K$1,0),FALSE)*3,IF(VLOOKUP($M100,Sheet3!$A$1:'Sheet3'!$K$222,MATCH("Purple",Sheet3!$A$1:$K$1,0),FALSE)&gt;0,VLOOKUP($M100,Sheet3!$A$1:'Sheet3'!$K$222,MATCH("Purple",Sheet3!$A$1:$K$1,0),FALSE)*4,IF(VLOOKUP($M100,Sheet3!$A$1:'Sheet3'!$K$222,MATCH("Green",Sheet3!$A$1:$K$1,0),FALSE)&gt;0,VLOOKUP($M100,Sheet3!$A$1:'Sheet3'!$K$222,MATCH("Green",Sheet3!$A$1:$K$1,0),FALSE)*2,IF(VLOOKUP($M100,Sheet3!$A$1:'Sheet3'!$K$222,MATCH("White",Sheet3!$A$1:$K$1,0),FALSE)&gt;0,VLOOKUP($M100,Sheet3!$A$1:'Sheet3'!$K$222,MATCH("White",Sheet3!$A$1:$K$1,0),FALSE),IF(VLOOKUP($M100,Sheet3!$A$1:'Sheet3'!$K$222,MATCH("Yellow",Sheet3!$A$1:$K$1,0),FALSE)&gt;0,VLOOKUP($M100,Sheet3!$A$1:'Sheet3'!$K$222,MATCH("Yellow",Sheet3!$A$1:$K$1,0),FALSE)*5,0))))),0)/VLOOKUP($M100,Sheet3!$A$1:'Sheet3'!$K$222,MATCH("Challenge",Sheet3!$A$1:'Sheet3'!$K$1,0),FALSE),IFERROR(IF(VLOOKUP($M100,Sheet3!$A$1:'Sheet3'!$K$222,MATCH("Blue",Sheet3!$A$1:$K$1,0),FALSE)&gt;0,VLOOKUP($M100,Sheet3!$A$1:'Sheet3'!$K$222,MATCH("Blue",Sheet3!$A$1:$K$1,0),FALSE)*3,IF(VLOOKUP($M100,Sheet3!$A$1:'Sheet3'!$K$222,MATCH("Purple",Sheet3!$A$1:$K$1,0),FALSE)&gt;0,VLOOKUP($M100,Sheet3!$A$1:'Sheet3'!$K$222,MATCH("Purple",Sheet3!$A$1:$K$1,0),FALSE)*4,IF(VLOOKUP($M100,Sheet3!$A$1:'Sheet3'!$K$222,MATCH("Green",Sheet3!$A$1:$K$1,0),FALSE)&gt;0,VLOOKUP($M100,Sheet3!$A$1:'Sheet3'!$K$222,MATCH("Green",Sheet3!$A$1:$K$1,0),FALSE)*2,IF(VLOOKUP($M100,Sheet3!$A$1:'Sheet3'!$K$222,MATCH("White",Sheet3!$A$1:$K$1,0),FALSE)&gt;0,VLOOKUP($M100,Sheet3!$A$1:'Sheet3'!$K$222,MATCH("White",Sheet3!$A$1:$K$1,0),FALSE),IF(VLOOKUP($M100,Sheet3!$A$1:'Sheet3'!$K$222,MATCH("Yellow",Sheet3!$A$1:$K$1,0),FALSE)&gt;0,VLOOKUP($M100,Sheet3!$A$1:'Sheet3'!$K$222,MATCH("Yellow",Sheet3!$A$1:$K$1,0),FALSE)*5,0))))),0)),0)</f>
        <v>0</v>
      </c>
      <c r="AG100">
        <f>IFERROR(IF(VLOOKUP($N100,Sheet3!$A$1:'Sheet3'!$K$222,MATCH("Challenge",Sheet3!$A$1:'Sheet3'!$K$1,0),FALSE)&gt;=1,IFERROR(IF(VLOOKUP($N100,Sheet3!$A$1:'Sheet3'!$K$222,MATCH("Blue",Sheet3!$A$1:$K$1,0),FALSE)&gt;0,VLOOKUP($N100,Sheet3!$A$1:'Sheet3'!$K$222,MATCH("Blue",Sheet3!$A$1:$K$1,0),FALSE)*3,IF(VLOOKUP($N100,Sheet3!$A$1:'Sheet3'!$K$222,MATCH("Purple",Sheet3!$A$1:$K$1,0),FALSE)&gt;0,VLOOKUP($N100,Sheet3!$A$1:'Sheet3'!$K$222,MATCH("Purple",Sheet3!$A$1:$K$1,0),FALSE)*4,IF(VLOOKUP($N100,Sheet3!$A$1:'Sheet3'!$K$222,MATCH("Green",Sheet3!$A$1:$K$1,0),FALSE)&gt;0,VLOOKUP($N100,Sheet3!$A$1:'Sheet3'!$K$222,MATCH("Green",Sheet3!$A$1:$K$1,0),FALSE)*2,IF(VLOOKUP($N100,Sheet3!$A$1:'Sheet3'!$K$222,MATCH("White",Sheet3!$A$1:$K$1,0),FALSE)&gt;0,VLOOKUP($N100,Sheet3!$A$1:'Sheet3'!$K$222,MATCH("White",Sheet3!$A$1:$K$1,0),FALSE),IF(VLOOKUP($N100,Sheet3!$A$1:'Sheet3'!$K$222,MATCH("Yellow",Sheet3!$A$1:$K$1,0),FALSE)&gt;0,VLOOKUP($N100,Sheet3!$A$1:'Sheet3'!$K$222,MATCH("Yellow",Sheet3!$A$1:$K$1,0),FALSE)*5,0))))),0)/VLOOKUP($N100,Sheet3!$A$1:'Sheet3'!$K$222,MATCH("Challenge",Sheet3!$A$1:'Sheet3'!$K$1,0),FALSE),IFERROR(IF(VLOOKUP($N100,Sheet3!$A$1:'Sheet3'!$K$222,MATCH("Blue",Sheet3!$A$1:$K$1,0),FALSE)&gt;0,VLOOKUP($N100,Sheet3!$A$1:'Sheet3'!$K$222,MATCH("Blue",Sheet3!$A$1:$K$1,0),FALSE)*3,IF(VLOOKUP($N100,Sheet3!$A$1:'Sheet3'!$K$222,MATCH("Purple",Sheet3!$A$1:$K$1,0),FALSE)&gt;0,VLOOKUP($N100,Sheet3!$A$1:'Sheet3'!$K$222,MATCH("Purple",Sheet3!$A$1:$K$1,0),FALSE)*4,IF(VLOOKUP($N100,Sheet3!$A$1:'Sheet3'!$K$222,MATCH("Green",Sheet3!$A$1:$K$1,0),FALSE)&gt;0,VLOOKUP($N100,Sheet3!$A$1:'Sheet3'!$K$222,MATCH("Green",Sheet3!$A$1:$K$1,0),FALSE)*2,IF(VLOOKUP($N100,Sheet3!$A$1:'Sheet3'!$K$222,MATCH("White",Sheet3!$A$1:$K$1,0),FALSE)&gt;0,VLOOKUP($N100,Sheet3!$A$1:'Sheet3'!$K$222,MATCH("White",Sheet3!$A$1:$K$1,0),FALSE),IF(VLOOKUP($N100,Sheet3!$A$1:'Sheet3'!$K$222,MATCH("Yellow",Sheet3!$A$1:$K$1,0),FALSE)&gt;0,VLOOKUP($N100,Sheet3!$A$1:'Sheet3'!$K$222,MATCH("Yellow",Sheet3!$A$1:$K$1,0),FALSE)*5,0))))),0)),0)+IFERROR(IF(VLOOKUP($O100,Sheet3!$A$1:'Sheet3'!$K$222,MATCH("Challenge",Sheet3!$A$1:'Sheet3'!$K$1,0),FALSE)&gt;=1,IFERROR(IF(VLOOKUP($O100,Sheet3!$A$1:'Sheet3'!$K$222,MATCH("Blue",Sheet3!$A$1:$K$1,0),FALSE)&gt;0,VLOOKUP($O100,Sheet3!$A$1:'Sheet3'!$K$222,MATCH("Blue",Sheet3!$A$1:$K$1,0),FALSE)*3,IF(VLOOKUP($O100,Sheet3!$A$1:'Sheet3'!$K$222,MATCH("Purple",Sheet3!$A$1:$K$1,0),FALSE)&gt;0,VLOOKUP($O100,Sheet3!$A$1:'Sheet3'!$K$222,MATCH("Purple",Sheet3!$A$1:$K$1,0),FALSE)*4,IF(VLOOKUP($O100,Sheet3!$A$1:'Sheet3'!$K$222,MATCH("Green",Sheet3!$A$1:$K$1,0),FALSE)&gt;0,VLOOKUP($O100,Sheet3!$A$1:'Sheet3'!$K$222,MATCH("Green",Sheet3!$A$1:$K$1,0),FALSE)*2,IF(VLOOKUP($O100,Sheet3!$A$1:'Sheet3'!$K$222,MATCH("White",Sheet3!$A$1:$K$1,0),FALSE)&gt;0,VLOOKUP($O100,Sheet3!$A$1:'Sheet3'!$K$222,MATCH("White",Sheet3!$A$1:$K$1,0),FALSE),IF(VLOOKUP($O100,Sheet3!$A$1:'Sheet3'!$K$222,MATCH("Yellow",Sheet3!$A$1:$K$1,0),FALSE)&gt;0,VLOOKUP($O100,Sheet3!$A$1:'Sheet3'!$K$222,MATCH("Yellow",Sheet3!$A$1:$K$1,0),FALSE)*5,0))))),0)/VLOOKUP($O100,Sheet3!$A$1:'Sheet3'!$K$222,MATCH("Challenge",Sheet3!$A$1:'Sheet3'!$K$1,0),FALSE),IFERROR(IF(VLOOKUP($O100,Sheet3!$A$1:'Sheet3'!$K$222,MATCH("Blue",Sheet3!$A$1:$K$1,0),FALSE)&gt;0,VLOOKUP($O100,Sheet3!$A$1:'Sheet3'!$K$222,MATCH("Blue",Sheet3!$A$1:$K$1,0),FALSE)*3,IF(VLOOKUP($O100,Sheet3!$A$1:'Sheet3'!$K$222,MATCH("Purple",Sheet3!$A$1:$K$1,0),FALSE)&gt;0,VLOOKUP($O100,Sheet3!$A$1:'Sheet3'!$K$222,MATCH("Purple",Sheet3!$A$1:$K$1,0),FALSE)*4,IF(VLOOKUP($O100,Sheet3!$A$1:'Sheet3'!$K$222,MATCH("Green",Sheet3!$A$1:$K$1,0),FALSE)&gt;0,VLOOKUP($O100,Sheet3!$A$1:'Sheet3'!$K$222,MATCH("Green",Sheet3!$A$1:$K$1,0),FALSE)*2,IF(VLOOKUP($O100,Sheet3!$A$1:'Sheet3'!$K$222,MATCH("White",Sheet3!$A$1:$K$1,0),FALSE)&gt;0,VLOOKUP($O100,Sheet3!$A$1:'Sheet3'!$K$222,MATCH("White",Sheet3!$A$1:$K$1,0),FALSE),IF(VLOOKUP($O100,Sheet3!$A$1:'Sheet3'!$K$222,MATCH("Yellow",Sheet3!$A$1:$K$1,0),FALSE)&gt;0,VLOOKUP($O100,Sheet3!$A$1:'Sheet3'!$K$222,MATCH("Yellow",Sheet3!$A$1:$K$1,0),FALSE)*5,0))))),0)),0)</f>
        <v>0</v>
      </c>
      <c r="AH100">
        <f>VLOOKUP($D100,Sheet3!$A$1:'Sheet3'!$K$222,4,FALSE)</f>
        <v>0</v>
      </c>
      <c r="AI100">
        <f>VLOOKUP($D100,Sheet3!$A$1:'Sheet3'!$K$222,5,FALSE)</f>
        <v>0</v>
      </c>
    </row>
    <row r="101" spans="1:35" x14ac:dyDescent="0.25">
      <c r="A101" t="s">
        <v>114</v>
      </c>
      <c r="B101">
        <f>INDEX('Ingredients(Full)'!$A$1:$AA$180,MATCH(Score!$A101,'Ingredients(Full)'!$A$1:$A$180,0),MATCH(Score!B$1,'Ingredients(Full)'!$A$1:$AA$1,0))</f>
        <v>1</v>
      </c>
      <c r="C101">
        <f t="shared" si="3"/>
        <v>2</v>
      </c>
      <c r="D101" t="str">
        <f>IF(D$1&lt;=$B101,INDEX('Ingredients(Full)'!$A$1:$AA$180,MATCH(Score!$A101,'Ingredients(Full)'!$A$1:$A$180,0),MATCH(Score!D$1,'Ingredients(Full)'!$A$1:$AA$1,0)),"")</f>
        <v>Mk 5 Fabritech Data Pad</v>
      </c>
      <c r="E101" t="str">
        <f>IF(E$1&lt;=$B101,INDEX('Ingredients(Full)'!$A$1:$AA$140,MATCH(Score!$A101,'Ingredients(Full)'!$A$1:$A$140,0),MATCH(Score!E$1,'Ingredients(Full)'!$A$1:$AA$1,0)),"")</f>
        <v/>
      </c>
      <c r="F101" t="str">
        <f>IF(F$1&lt;=$B101,INDEX('Ingredients(Full)'!$A$1:$AA$140,MATCH(Score!$A101,'Ingredients(Full)'!$A$1:$A$140,0),MATCH(Score!F$1,'Ingredients(Full)'!$A$1:$AA$1,0)),"")</f>
        <v/>
      </c>
      <c r="G101" t="str">
        <f>IF(G$1&lt;=$B101,INDEX('Ingredients(Full)'!$A$1:$AA$140,MATCH(Score!$A101,'Ingredients(Full)'!$A$1:$A$140,0),MATCH(Score!G$1,'Ingredients(Full)'!$A$1:$AA$1,0)),"")</f>
        <v/>
      </c>
      <c r="H101" t="str">
        <f>IF(H$1&lt;=$B101,INDEX('Ingredients(Full)'!$A$1:$AA$140,MATCH(Score!$A101,'Ingredients(Full)'!$A$1:$A$140,0),MATCH(Score!H$1,'Ingredients(Full)'!$A$1:$AA$1,0)),"")</f>
        <v/>
      </c>
      <c r="I101" t="str">
        <f>IF(I$1&lt;=$B101,INDEX('Ingredients(Full)'!$A$1:$AA$140,MATCH(Score!$A101,'Ingredients(Full)'!$A$1:$A$140,0),MATCH(Score!I$1,'Ingredients(Full)'!$A$1:$AA$1,0)),"")</f>
        <v/>
      </c>
      <c r="J101" t="str">
        <f>IF(J$1&lt;=$B101,INDEX('Ingredients(Full)'!$A$1:$AA$140,MATCH(Score!$A101,'Ingredients(Full)'!$A$1:$A$140,0),MATCH(Score!J$1,'Ingredients(Full)'!$A$1:$AA$1,0)),"")</f>
        <v/>
      </c>
      <c r="K101" t="str">
        <f>IF(K$1&lt;=$B101,INDEX('Ingredients(Full)'!$A$1:$AA$140,MATCH(Score!$A101,'Ingredients(Full)'!$A$1:$A$140,0),MATCH(Score!K$1,'Ingredients(Full)'!$A$1:$AA$1,0)),"")</f>
        <v/>
      </c>
      <c r="L101" t="str">
        <f>IF(L$1&lt;=$B101,INDEX('Ingredients(Full)'!$A$1:$AA$140,MATCH(Score!$A101,'Ingredients(Full)'!$A$1:$A$140,0),MATCH(Score!L$1,'Ingredients(Full)'!$A$1:$AA$1,0)),"")</f>
        <v/>
      </c>
      <c r="M101" t="str">
        <f>IF(M$1&lt;=$B101,INDEX('Ingredients(Full)'!$A$1:$AA$140,MATCH(Score!$A101,'Ingredients(Full)'!$A$1:$A$140,0),MATCH(Score!M$1,'Ingredients(Full)'!$A$1:$AA$1,0)),"")</f>
        <v/>
      </c>
      <c r="N101" t="str">
        <f>IF(N$1&lt;=$B101,INDEX('Ingredients(Full)'!$A$1:$AA$140,MATCH(Score!$A101,'Ingredients(Full)'!$A$1:$A$140,0),MATCH(Score!N$1,'Ingredients(Full)'!$A$1:$AA$1,0)),"")</f>
        <v/>
      </c>
      <c r="O101" t="str">
        <f>IF(O$1&lt;=$B101,INDEX('Ingredients(Full)'!$A$1:$AA$140,MATCH(Score!$A101,'Ingredients(Full)'!$A$1:$A$140,0),MATCH(Score!O$1,'Ingredients(Full)'!$A$1:$AA$1,0)),"")</f>
        <v/>
      </c>
      <c r="P101">
        <f>IF(VALUE(RIGHT(P$1,LEN(P$1)-1))&lt;=$B101,INDEX('Ingredients(Full)'!$A$1:$AA$140,MATCH(Score!$A101,'Ingredients(Full)'!$A$1:$A$140,0),MATCH(Score!P$1,'Ingredients(Full)'!$A$1:$AA$1,0)),"")</f>
        <v>1</v>
      </c>
      <c r="Q101" t="str">
        <f>IF(VALUE(RIGHT(Q$1,LEN(Q$1)-1))&lt;=$B101,INDEX('Ingredients(Full)'!$A$1:$AA$140,MATCH(Score!$A101,'Ingredients(Full)'!$A$1:$A$140,0),MATCH(Score!Q$1,'Ingredients(Full)'!$A$1:$AA$1,0)),"")</f>
        <v/>
      </c>
      <c r="R101" t="str">
        <f>IF(VALUE(RIGHT(R$1,LEN(R$1)-1))&lt;=$B101,INDEX('Ingredients(Full)'!$A$1:$AA$140,MATCH(Score!$A101,'Ingredients(Full)'!$A$1:$A$140,0),MATCH(Score!R$1,'Ingredients(Full)'!$A$1:$AA$1,0)),"")</f>
        <v/>
      </c>
      <c r="S101" t="str">
        <f>IF(VALUE(RIGHT(S$1,LEN(S$1)-1))&lt;=$B101,INDEX('Ingredients(Full)'!$A$1:$AA$140,MATCH(Score!$A101,'Ingredients(Full)'!$A$1:$A$140,0),MATCH(Score!S$1,'Ingredients(Full)'!$A$1:$AA$1,0)),"")</f>
        <v/>
      </c>
      <c r="T101" t="str">
        <f>IF(VALUE(RIGHT(T$1,LEN(T$1)-1))&lt;=$B101,INDEX('Ingredients(Full)'!$A$1:$AA$140,MATCH(Score!$A101,'Ingredients(Full)'!$A$1:$A$140,0),MATCH(Score!T$1,'Ingredients(Full)'!$A$1:$AA$1,0)),"")</f>
        <v/>
      </c>
      <c r="U101" t="str">
        <f>IF(VALUE(RIGHT(U$1,LEN(U$1)-1))&lt;=$B101,INDEX('Ingredients(Full)'!$A$1:$AA$140,MATCH(Score!$A101,'Ingredients(Full)'!$A$1:$A$140,0),MATCH(Score!U$1,'Ingredients(Full)'!$A$1:$AA$1,0)),"")</f>
        <v/>
      </c>
      <c r="V101" t="str">
        <f>IF(VALUE(RIGHT(V$1,LEN(V$1)-1))&lt;=$B101,INDEX('Ingredients(Full)'!$A$1:$AA$140,MATCH(Score!$A101,'Ingredients(Full)'!$A$1:$A$140,0),MATCH(Score!V$1,'Ingredients(Full)'!$A$1:$AA$1,0)),"")</f>
        <v/>
      </c>
      <c r="W101" t="str">
        <f>IF(VALUE(RIGHT(W$1,LEN(W$1)-1))&lt;=$B101,INDEX('Ingredients(Full)'!$A$1:$AA$140,MATCH(Score!$A101,'Ingredients(Full)'!$A$1:$A$140,0),MATCH(Score!W$1,'Ingredients(Full)'!$A$1:$AA$1,0)),"")</f>
        <v/>
      </c>
      <c r="X101" t="str">
        <f>IF(VALUE(RIGHT(X$1,LEN(X$1)-1))&lt;=$B101,INDEX('Ingredients(Full)'!$A$1:$AA$140,MATCH(Score!$A101,'Ingredients(Full)'!$A$1:$A$140,0),MATCH(Score!X$1,'Ingredients(Full)'!$A$1:$AA$1,0)),"")</f>
        <v/>
      </c>
      <c r="Y101" t="str">
        <f>IF(VALUE(RIGHT(Y$1,LEN(Y$1)-1))&lt;=$B101,INDEX('Ingredients(Full)'!$A$1:$AA$140,MATCH(Score!$A101,'Ingredients(Full)'!$A$1:$A$140,0),MATCH(Score!Y$1,'Ingredients(Full)'!$A$1:$AA$1,0)),"")</f>
        <v/>
      </c>
      <c r="Z101" t="str">
        <f>IF(VALUE(RIGHT(Z$1,LEN(Z$1)-1))&lt;=$B101,INDEX('Ingredients(Full)'!$A$1:$AA$140,MATCH(Score!$A101,'Ingredients(Full)'!$A$1:$A$140,0),MATCH(Score!Z$1,'Ingredients(Full)'!$A$1:$AA$1,0)),"")</f>
        <v/>
      </c>
      <c r="AA101" t="str">
        <f>IF(VALUE(RIGHT(AA$1,LEN(AA$1)-1))&lt;=$B101,INDEX('Ingredients(Full)'!$A$1:$AA$140,MATCH(Score!$A101,'Ingredients(Full)'!$A$1:$A$140,0),MATCH(Score!AA$1,'Ingredients(Full)'!$A$1:$AA$1,0)),"")</f>
        <v/>
      </c>
      <c r="AB101">
        <f>IFERROR(IF(VLOOKUP($D101,Sheet3!$A$1:'Sheet3'!$K$222,MATCH("Challenge",Sheet3!$A$1:'Sheet3'!$K$1,0),FALSE)&gt;=1,IFERROR(IF(VLOOKUP($D101,Sheet3!$A$1:'Sheet3'!$K$222,MATCH("Blue",Sheet3!$A$1:$K$1,0),FALSE)&gt;0,VLOOKUP($D101,Sheet3!$A$1:'Sheet3'!$K$222,MATCH("Blue",Sheet3!$A$1:$K$1,0),FALSE)*3,IF(VLOOKUP($D101,Sheet3!$A$1:'Sheet3'!$K$222,MATCH("Purple",Sheet3!$A$1:$K$1,0),FALSE)&gt;0,VLOOKUP($D101,Sheet3!$A$1:'Sheet3'!$K$222,MATCH("Purple",Sheet3!$A$1:$K$1,0),FALSE)*4,IF(VLOOKUP($D101,Sheet3!$A$1:'Sheet3'!$K$222,MATCH("Green",Sheet3!$A$1:$K$1,0),FALSE)&gt;0,VLOOKUP($D101,Sheet3!$A$1:'Sheet3'!$K$222,MATCH("Green",Sheet3!$A$1:$K$1,0),FALSE)*2,IF(VLOOKUP($D101,Sheet3!$A$1:'Sheet3'!$K$222,MATCH("White",Sheet3!$A$1:$K$1,0),FALSE)&gt;0,VLOOKUP($D101,Sheet3!$A$1:'Sheet3'!$K$222,MATCH("White",Sheet3!$A$1:$K$1,0),FALSE),IF(VLOOKUP($D101,Sheet3!$A$1:'Sheet3'!$K$222,MATCH("Yellow",Sheet3!$A$1:$K$1,0),FALSE)&gt;0,VLOOKUP($D101,Sheet3!$A$1:'Sheet3'!$K$222,MATCH("Yellow",Sheet3!$A$1:$K$1,0),FALSE)*2.5,0))))),0)/VLOOKUP($D101,Sheet3!$A$1:'Sheet3'!$K$222,MATCH("Challenge",Sheet3!$A$1:'Sheet3'!$K$1,0),FALSE),IFERROR(IF(VLOOKUP($D101,Sheet3!$A$1:'Sheet3'!$K$222,MATCH("Blue",Sheet3!$A$1:$K$1,0),FALSE)&gt;0,VLOOKUP($D101,Sheet3!$A$1:'Sheet3'!$K$222,MATCH("Blue",Sheet3!$A$1:$K$1,0),FALSE)*3,IF(VLOOKUP($D101,Sheet3!$A$1:'Sheet3'!$K$222,MATCH("Purple",Sheet3!$A$1:$K$1,0),FALSE)&gt;0,VLOOKUP($D101,Sheet3!$A$1:'Sheet3'!$K$222,MATCH("Purple",Sheet3!$A$1:$K$1,0),FALSE)*4,IF(VLOOKUP($D101,Sheet3!$A$1:'Sheet3'!$K$222,MATCH("Green",Sheet3!$A$1:$K$1,0),FALSE)&gt;0,VLOOKUP($D101,Sheet3!$A$1:'Sheet3'!$K$222,MATCH("Green",Sheet3!$A$1:$K$1,0),FALSE)*2,IF(VLOOKUP($D101,Sheet3!$A$1:'Sheet3'!$K$222,MATCH("White",Sheet3!$A$1:$K$1,0),FALSE)&gt;0,VLOOKUP($D101,Sheet3!$A$1:'Sheet3'!$K$222,MATCH("White",Sheet3!$A$1:$K$1,0),FALSE),IF(VLOOKUP($D101,Sheet3!$A$1:'Sheet3'!$K$222,MATCH("Yellow",Sheet3!$A$1:$K$1,0),FALSE)&gt;0,VLOOKUP($D101,Sheet3!$A$1:'Sheet3'!$K$222,MATCH("Yellow",Sheet3!$A$1:$K$1,0),FALSE)*2.5,0))))),0)),0)+IFERROR(IF(VLOOKUP($E101,Sheet3!$A$1:'Sheet3'!$K$222,MATCH("Challenge",Sheet3!$A$1:'Sheet3'!$K$1,0),FALSE)&gt;=1,IFERROR(IF(VLOOKUP($E101,Sheet3!$A$1:'Sheet3'!$K$222,MATCH("Blue",Sheet3!$A$1:$K$1,0),FALSE)&gt;0,VLOOKUP($E101,Sheet3!$A$1:'Sheet3'!$K$222,MATCH("Blue",Sheet3!$A$1:$K$1,0),FALSE)*3,IF(VLOOKUP($E101,Sheet3!$A$1:'Sheet3'!$K$222,MATCH("Purple",Sheet3!$A$1:$K$1,0),FALSE)&gt;0,VLOOKUP($E101,Sheet3!$A$1:'Sheet3'!$K$222,MATCH("Purple",Sheet3!$A$1:$K$1,0),FALSE)*4,IF(VLOOKUP($E101,Sheet3!$A$1:'Sheet3'!$K$222,MATCH("Green",Sheet3!$A$1:$K$1,0),FALSE)&gt;0,VLOOKUP($E101,Sheet3!$A$1:'Sheet3'!$K$222,MATCH("Green",Sheet3!$A$1:$K$1,0),FALSE)*2,IF(VLOOKUP($E101,Sheet3!$A$1:'Sheet3'!$K$222,MATCH("White",Sheet3!$A$1:$K$1,0),FALSE)&gt;0,VLOOKUP($E101,Sheet3!$A$1:'Sheet3'!$K$222,MATCH("White",Sheet3!$A$1:$K$1,0),FALSE),IF(VLOOKUP($E101,Sheet3!$A$1:'Sheet3'!$K$222,MATCH("Yellow",Sheet3!$A$1:$K$1,0),FALSE)&gt;0,VLOOKUP($E101,Sheet3!$A$1:'Sheet3'!$K$222,MATCH("Yellow",Sheet3!$A$1:$K$1,0),FALSE)*2.5,0))))),0)/VLOOKUP($E101,Sheet3!$A$1:'Sheet3'!$K$222,MATCH("Challenge",Sheet3!$A$1:'Sheet3'!$K$1,0),FALSE),IFERROR(IF(VLOOKUP($E101,Sheet3!$A$1:'Sheet3'!$K$222,MATCH("Blue",Sheet3!$A$1:$K$1,0),FALSE)&gt;0,VLOOKUP($E101,Sheet3!$A$1:'Sheet3'!$K$222,MATCH("Blue",Sheet3!$A$1:$K$1,0),FALSE)*3,IF(VLOOKUP($E101,Sheet3!$A$1:'Sheet3'!$K$222,MATCH("Purple",Sheet3!$A$1:$K$1,0),FALSE)&gt;0,VLOOKUP($E101,Sheet3!$A$1:'Sheet3'!$K$222,MATCH("Purple",Sheet3!$A$1:$K$1,0),FALSE)*4,IF(VLOOKUP($E101,Sheet3!$A$1:'Sheet3'!$K$222,MATCH("Green",Sheet3!$A$1:$K$1,0),FALSE)&gt;0,VLOOKUP($E101,Sheet3!$A$1:'Sheet3'!$K$222,MATCH("Green",Sheet3!$A$1:$K$1,0),FALSE)*2,IF(VLOOKUP($E101,Sheet3!$A$1:'Sheet3'!$K$222,MATCH("White",Sheet3!$A$1:$K$1,0),FALSE)&gt;0,VLOOKUP($E101,Sheet3!$A$1:'Sheet3'!$K$222,MATCH("White",Sheet3!$A$1:$K$1,0),FALSE),IF(VLOOKUP($E101,Sheet3!$A$1:'Sheet3'!$K$222,MATCH("Yellow",Sheet3!$A$1:$K$1,0),FALSE)&gt;0,VLOOKUP($E101,Sheet3!$A$1:'Sheet3'!$K$222,MATCH("Yellow",Sheet3!$A$1:$K$1,0),FALSE)*2.5,0))))),0)),0)</f>
        <v>2</v>
      </c>
      <c r="AC101">
        <f>IFERROR(IF(VLOOKUP($F101,Sheet3!$A$1:'Sheet3'!$K$222,MATCH("Challenge",Sheet3!$A$1:'Sheet3'!$K$1,0),FALSE)&gt;=1,IFERROR(IF(VLOOKUP($F101,Sheet3!$A$1:'Sheet3'!$K$222,MATCH("Blue",Sheet3!$A$1:$K$1,0),FALSE)&gt;0,VLOOKUP($F101,Sheet3!$A$1:'Sheet3'!$K$222,MATCH("Blue",Sheet3!$A$1:$K$1,0),FALSE)*3,IF(VLOOKUP($F101,Sheet3!$A$1:'Sheet3'!$K$222,MATCH("Purple",Sheet3!$A$1:$K$1,0),FALSE)&gt;0,VLOOKUP($F101,Sheet3!$A$1:'Sheet3'!$K$222,MATCH("Purple",Sheet3!$A$1:$K$1,0),FALSE)*4,IF(VLOOKUP($F101,Sheet3!$A$1:'Sheet3'!$K$222,MATCH("Green",Sheet3!$A$1:$K$1,0),FALSE)&gt;0,VLOOKUP($F101,Sheet3!$A$1:'Sheet3'!$K$222,MATCH("Green",Sheet3!$A$1:$K$1,0),FALSE)*2,IF(VLOOKUP($F101,Sheet3!$A$1:'Sheet3'!$K$222,MATCH("White",Sheet3!$A$1:$K$1,0),FALSE)&gt;0,VLOOKUP($F101,Sheet3!$A$1:'Sheet3'!$K$222,MATCH("White",Sheet3!$A$1:$K$1,0),FALSE),IF(VLOOKUP($F101,Sheet3!$A$1:'Sheet3'!$K$222,MATCH("Yellow",Sheet3!$A$1:$K$1,0),FALSE)&gt;0,VLOOKUP($F101,Sheet3!$A$1:'Sheet3'!$K$222,MATCH("Yellow",Sheet3!$A$1:$K$1,0),FALSE)*5,0))))),0)/VLOOKUP($F101,Sheet3!$A$1:'Sheet3'!$K$222,MATCH("Challenge",Sheet3!$A$1:'Sheet3'!$K$1,0),FALSE),IFERROR(IF(VLOOKUP($F101,Sheet3!$A$1:'Sheet3'!$K$222,MATCH("Blue",Sheet3!$A$1:$K$1,0),FALSE)&gt;0,VLOOKUP($F101,Sheet3!$A$1:'Sheet3'!$K$222,MATCH("Blue",Sheet3!$A$1:$K$1,0),FALSE)*3,IF(VLOOKUP($F101,Sheet3!$A$1:'Sheet3'!$K$222,MATCH("Purple",Sheet3!$A$1:$K$1,0),FALSE)&gt;0,VLOOKUP($F101,Sheet3!$A$1:'Sheet3'!$K$222,MATCH("Purple",Sheet3!$A$1:$K$1,0),FALSE)*4,IF(VLOOKUP($F101,Sheet3!$A$1:'Sheet3'!$K$222,MATCH("Green",Sheet3!$A$1:$K$1,0),FALSE)&gt;0,VLOOKUP($F101,Sheet3!$A$1:'Sheet3'!$K$222,MATCH("Green",Sheet3!$A$1:$K$1,0),FALSE)*2,IF(VLOOKUP($F101,Sheet3!$A$1:'Sheet3'!$K$222,MATCH("White",Sheet3!$A$1:$K$1,0),FALSE)&gt;0,VLOOKUP($F101,Sheet3!$A$1:'Sheet3'!$K$222,MATCH("White",Sheet3!$A$1:$K$1,0),FALSE),IF(VLOOKUP($F101,Sheet3!$A$1:'Sheet3'!$K$222,MATCH("Yellow",Sheet3!$A$1:$K$1,0),FALSE)&gt;0,VLOOKUP($F101,Sheet3!$A$1:'Sheet3'!$K$222,MATCH("Yellow",Sheet3!$A$1:$K$1,0),FALSE)*5,0))))),0)),0)+IFERROR(IF(VLOOKUP($G101,Sheet3!$A$1:'Sheet3'!$K$222,MATCH("Challenge",Sheet3!$A$1:'Sheet3'!$K$1,0),FALSE)&gt;=1,IFERROR(IF(VLOOKUP($G101,Sheet3!$A$1:'Sheet3'!$K$222,MATCH("Blue",Sheet3!$A$1:$K$1,0),FALSE)&gt;0,VLOOKUP($G101,Sheet3!$A$1:'Sheet3'!$K$222,MATCH("Blue",Sheet3!$A$1:$K$1,0),FALSE)*3,IF(VLOOKUP($G101,Sheet3!$A$1:'Sheet3'!$K$222,MATCH("Purple",Sheet3!$A$1:$K$1,0),FALSE)&gt;0,VLOOKUP($G101,Sheet3!$A$1:'Sheet3'!$K$222,MATCH("Purple",Sheet3!$A$1:$K$1,0),FALSE)*4,IF(VLOOKUP($G101,Sheet3!$A$1:'Sheet3'!$K$222,MATCH("Green",Sheet3!$A$1:$K$1,0),FALSE)&gt;0,VLOOKUP($G101,Sheet3!$A$1:'Sheet3'!$K$222,MATCH("Green",Sheet3!$A$1:$K$1,0),FALSE)*2,IF(VLOOKUP($G101,Sheet3!$A$1:'Sheet3'!$K$222,MATCH("White",Sheet3!$A$1:$K$1,0),FALSE)&gt;0,VLOOKUP($G101,Sheet3!$A$1:'Sheet3'!$K$222,MATCH("White",Sheet3!$A$1:$K$1,0),FALSE),IF(VLOOKUP($G101,Sheet3!$A$1:'Sheet3'!$K$222,MATCH("Yellow",Sheet3!$A$1:$K$1,0),FALSE)&gt;0,VLOOKUP($G101,Sheet3!$A$1:'Sheet3'!$K$222,MATCH("Yellow",Sheet3!$A$1:$K$1,0),FALSE)*5,0))))),0)/VLOOKUP($G101,Sheet3!$A$1:'Sheet3'!$K$222,MATCH("Challenge",Sheet3!$A$1:'Sheet3'!$K$1,0),FALSE),IFERROR(IF(VLOOKUP($G101,Sheet3!$A$1:'Sheet3'!$K$222,MATCH("Blue",Sheet3!$A$1:$K$1,0),FALSE)&gt;0,VLOOKUP($G101,Sheet3!$A$1:'Sheet3'!$K$222,MATCH("Blue",Sheet3!$A$1:$K$1,0),FALSE)*3,IF(VLOOKUP($G101,Sheet3!$A$1:'Sheet3'!$K$222,MATCH("Purple",Sheet3!$A$1:$K$1,0),FALSE)&gt;0,VLOOKUP($G101,Sheet3!$A$1:'Sheet3'!$K$222,MATCH("Purple",Sheet3!$A$1:$K$1,0),FALSE)*4,IF(VLOOKUP($G101,Sheet3!$A$1:'Sheet3'!$K$222,MATCH("Green",Sheet3!$A$1:$K$1,0),FALSE)&gt;0,VLOOKUP($G101,Sheet3!$A$1:'Sheet3'!$K$222,MATCH("Green",Sheet3!$A$1:$K$1,0),FALSE)*2,IF(VLOOKUP($G101,Sheet3!$A$1:'Sheet3'!$K$222,MATCH("White",Sheet3!$A$1:$K$1,0),FALSE)&gt;0,VLOOKUP($G101,Sheet3!$A$1:'Sheet3'!$K$222,MATCH("White",Sheet3!$A$1:$K$1,0),FALSE),IF(VLOOKUP($G101,Sheet3!$A$1:'Sheet3'!$K$222,MATCH("Yellow",Sheet3!$A$1:$K$1,0),FALSE)&gt;0,VLOOKUP($G101,Sheet3!$A$1:'Sheet3'!$K$222,MATCH("Yellow",Sheet3!$A$1:$K$1,0),FALSE)*5,0))))),0)),0)</f>
        <v>0</v>
      </c>
      <c r="AD101">
        <f>IFERROR(IF(VLOOKUP($H101,Sheet3!$A$1:'Sheet3'!$K$222,MATCH("Challenge",Sheet3!$A$1:'Sheet3'!$K$1,0),FALSE)&gt;=1,IFERROR(IF(VLOOKUP($H101,Sheet3!$A$1:'Sheet3'!$K$222,MATCH("Blue",Sheet3!$A$1:$K$1,0),FALSE)&gt;0,VLOOKUP($H101,Sheet3!$A$1:'Sheet3'!$K$222,MATCH("Blue",Sheet3!$A$1:$K$1,0),FALSE)*3,IF(VLOOKUP($H101,Sheet3!$A$1:'Sheet3'!$K$222,MATCH("Purple",Sheet3!$A$1:$K$1,0),FALSE)&gt;0,VLOOKUP($H101,Sheet3!$A$1:'Sheet3'!$K$222,MATCH("Purple",Sheet3!$A$1:$K$1,0),FALSE)*4,IF(VLOOKUP($H101,Sheet3!$A$1:'Sheet3'!$K$222,MATCH("Green",Sheet3!$A$1:$K$1,0),FALSE)&gt;0,VLOOKUP($H101,Sheet3!$A$1:'Sheet3'!$K$222,MATCH("Green",Sheet3!$A$1:$K$1,0),FALSE)*2,IF(VLOOKUP($H101,Sheet3!$A$1:'Sheet3'!$K$222,MATCH("White",Sheet3!$A$1:$K$1,0),FALSE)&gt;0,VLOOKUP($H101,Sheet3!$A$1:'Sheet3'!$K$222,MATCH("White",Sheet3!$A$1:$K$1,0),FALSE),IF(VLOOKUP($H101,Sheet3!$A$1:'Sheet3'!$K$222,MATCH("Yellow",Sheet3!$A$1:$K$1,0),FALSE)&gt;0,VLOOKUP($H101,Sheet3!$A$1:'Sheet3'!$K$222,MATCH("Yellow",Sheet3!$A$1:$K$1,0),FALSE)*5,0))))),0)/VLOOKUP($H101,Sheet3!$A$1:'Sheet3'!$K$222,MATCH("Challenge",Sheet3!$A$1:'Sheet3'!$K$1,0),FALSE),IFERROR(IF(VLOOKUP($H101,Sheet3!$A$1:'Sheet3'!$K$222,MATCH("Blue",Sheet3!$A$1:$K$1,0),FALSE)&gt;0,VLOOKUP($H101,Sheet3!$A$1:'Sheet3'!$K$222,MATCH("Blue",Sheet3!$A$1:$K$1,0),FALSE)*3,IF(VLOOKUP($H101,Sheet3!$A$1:'Sheet3'!$K$222,MATCH("Purple",Sheet3!$A$1:$K$1,0),FALSE)&gt;0,VLOOKUP($H101,Sheet3!$A$1:'Sheet3'!$K$222,MATCH("Purple",Sheet3!$A$1:$K$1,0),FALSE)*4,IF(VLOOKUP($H101,Sheet3!$A$1:'Sheet3'!$K$222,MATCH("Green",Sheet3!$A$1:$K$1,0),FALSE)&gt;0,VLOOKUP($H101,Sheet3!$A$1:'Sheet3'!$K$222,MATCH("Green",Sheet3!$A$1:$K$1,0),FALSE)*2,IF(VLOOKUP($H101,Sheet3!$A$1:'Sheet3'!$K$222,MATCH("White",Sheet3!$A$1:$K$1,0),FALSE)&gt;0,VLOOKUP($H101,Sheet3!$A$1:'Sheet3'!$K$222,MATCH("White",Sheet3!$A$1:$K$1,0),FALSE),IF(VLOOKUP($H101,Sheet3!$A$1:'Sheet3'!$K$222,MATCH("Yellow",Sheet3!$A$1:$K$1,0),FALSE)&gt;0,VLOOKUP($H101,Sheet3!$A$1:'Sheet3'!$K$222,MATCH("Yellow",Sheet3!$A$1:$K$1,0),FALSE)*5,0))))),0)),0)+IFERROR(IF(VLOOKUP($I101,Sheet3!$A$1:'Sheet3'!$K$222,MATCH("Challenge",Sheet3!$A$1:'Sheet3'!$K$1,0),FALSE)&gt;=1,IFERROR(IF(VLOOKUP($I101,Sheet3!$A$1:'Sheet3'!$K$222,MATCH("Blue",Sheet3!$A$1:$K$1,0),FALSE)&gt;0,VLOOKUP($I101,Sheet3!$A$1:'Sheet3'!$K$222,MATCH("Blue",Sheet3!$A$1:$K$1,0),FALSE)*3,IF(VLOOKUP($I101,Sheet3!$A$1:'Sheet3'!$K$222,MATCH("Purple",Sheet3!$A$1:$K$1,0),FALSE)&gt;0,VLOOKUP($I101,Sheet3!$A$1:'Sheet3'!$K$222,MATCH("Purple",Sheet3!$A$1:$K$1,0),FALSE)*4,IF(VLOOKUP($I101,Sheet3!$A$1:'Sheet3'!$K$222,MATCH("Green",Sheet3!$A$1:$K$1,0),FALSE)&gt;0,VLOOKUP($I101,Sheet3!$A$1:'Sheet3'!$K$222,MATCH("Green",Sheet3!$A$1:$K$1,0),FALSE)*2,IF(VLOOKUP($I101,Sheet3!$A$1:'Sheet3'!$K$222,MATCH("White",Sheet3!$A$1:$K$1,0),FALSE)&gt;0,VLOOKUP($I101,Sheet3!$A$1:'Sheet3'!$K$222,MATCH("White",Sheet3!$A$1:$K$1,0),FALSE),IF(VLOOKUP($I101,Sheet3!$A$1:'Sheet3'!$K$222,MATCH("Yellow",Sheet3!$A$1:$K$1,0),FALSE)&gt;0,VLOOKUP($I101,Sheet3!$A$1:'Sheet3'!$K$222,MATCH("Yellow",Sheet3!$A$1:$K$1,0),FALSE)*5,0))))),0)/VLOOKUP($I101,Sheet3!$A$1:'Sheet3'!$K$222,MATCH("Challenge",Sheet3!$A$1:'Sheet3'!$K$1,0),FALSE),IFERROR(IF(VLOOKUP($I101,Sheet3!$A$1:'Sheet3'!$K$222,MATCH("Blue",Sheet3!$A$1:$K$1,0),FALSE)&gt;0,VLOOKUP($I101,Sheet3!$A$1:'Sheet3'!$K$222,MATCH("Blue",Sheet3!$A$1:$K$1,0),FALSE)*3,IF(VLOOKUP($I101,Sheet3!$A$1:'Sheet3'!$K$222,MATCH("Purple",Sheet3!$A$1:$K$1,0),FALSE)&gt;0,VLOOKUP($I101,Sheet3!$A$1:'Sheet3'!$K$222,MATCH("Purple",Sheet3!$A$1:$K$1,0),FALSE)*4,IF(VLOOKUP($I101,Sheet3!$A$1:'Sheet3'!$K$222,MATCH("Green",Sheet3!$A$1:$K$1,0),FALSE)&gt;0,VLOOKUP($I101,Sheet3!$A$1:'Sheet3'!$K$222,MATCH("Green",Sheet3!$A$1:$K$1,0),FALSE)*2,IF(VLOOKUP($I101,Sheet3!$A$1:'Sheet3'!$K$222,MATCH("White",Sheet3!$A$1:$K$1,0),FALSE)&gt;0,VLOOKUP($I101,Sheet3!$A$1:'Sheet3'!$K$222,MATCH("White",Sheet3!$A$1:$K$1,0),FALSE),IF(VLOOKUP($I101,Sheet3!$A$1:'Sheet3'!$K$222,MATCH("Yellow",Sheet3!$A$1:$K$1,0),FALSE)&gt;0,VLOOKUP($I101,Sheet3!$A$1:'Sheet3'!$K$222,MATCH("Yellow",Sheet3!$A$1:$K$1,0),FALSE)*5,0))))),0)),0)</f>
        <v>0</v>
      </c>
      <c r="AE101">
        <f>IFERROR(IF(VLOOKUP($J101,Sheet3!$A$1:'Sheet3'!$K$222,MATCH("Challenge",Sheet3!$A$1:'Sheet3'!$K$1,0),FALSE)&gt;=1,IFERROR(IF(VLOOKUP($J101,Sheet3!$A$1:'Sheet3'!$K$222,MATCH("Blue",Sheet3!$A$1:$K$1,0),FALSE)&gt;0,VLOOKUP($J101,Sheet3!$A$1:'Sheet3'!$K$222,MATCH("Blue",Sheet3!$A$1:$K$1,0),FALSE)*3,IF(VLOOKUP($J101,Sheet3!$A$1:'Sheet3'!$K$222,MATCH("Purple",Sheet3!$A$1:$K$1,0),FALSE)&gt;0,VLOOKUP($J101,Sheet3!$A$1:'Sheet3'!$K$222,MATCH("Purple",Sheet3!$A$1:$K$1,0),FALSE)*4,IF(VLOOKUP($J101,Sheet3!$A$1:'Sheet3'!$K$222,MATCH("Green",Sheet3!$A$1:$K$1,0),FALSE)&gt;0,VLOOKUP($J101,Sheet3!$A$1:'Sheet3'!$K$222,MATCH("Green",Sheet3!$A$1:$K$1,0),FALSE)*2,IF(VLOOKUP($J101,Sheet3!$A$1:'Sheet3'!$K$222,MATCH("White",Sheet3!$A$1:$K$1,0),FALSE)&gt;0,VLOOKUP($J101,Sheet3!$A$1:'Sheet3'!$K$222,MATCH("White",Sheet3!$A$1:$K$1,0),FALSE),IF(VLOOKUP($J101,Sheet3!$A$1:'Sheet3'!$K$222,MATCH("Yellow",Sheet3!$A$1:$K$1,0),FALSE)&gt;0,VLOOKUP($J101,Sheet3!$A$1:'Sheet3'!$K$222,MATCH("Yellow",Sheet3!$A$1:$K$1,0),FALSE)*5,0))))),0)/VLOOKUP($J101,Sheet3!$A$1:'Sheet3'!$K$222,MATCH("Challenge",Sheet3!$A$1:'Sheet3'!$K$1,0),FALSE),IFERROR(IF(VLOOKUP($J101,Sheet3!$A$1:'Sheet3'!$K$222,MATCH("Blue",Sheet3!$A$1:$K$1,0),FALSE)&gt;0,VLOOKUP($J101,Sheet3!$A$1:'Sheet3'!$K$222,MATCH("Blue",Sheet3!$A$1:$K$1,0),FALSE)*3,IF(VLOOKUP($J101,Sheet3!$A$1:'Sheet3'!$K$222,MATCH("Purple",Sheet3!$A$1:$K$1,0),FALSE)&gt;0,VLOOKUP($J101,Sheet3!$A$1:'Sheet3'!$K$222,MATCH("Purple",Sheet3!$A$1:$K$1,0),FALSE)*4,IF(VLOOKUP($J101,Sheet3!$A$1:'Sheet3'!$K$222,MATCH("Green",Sheet3!$A$1:$K$1,0),FALSE)&gt;0,VLOOKUP($J101,Sheet3!$A$1:'Sheet3'!$K$222,MATCH("Green",Sheet3!$A$1:$K$1,0),FALSE)*2,IF(VLOOKUP($J101,Sheet3!$A$1:'Sheet3'!$K$222,MATCH("White",Sheet3!$A$1:$K$1,0),FALSE)&gt;0,VLOOKUP($J101,Sheet3!$A$1:'Sheet3'!$K$222,MATCH("White",Sheet3!$A$1:$K$1,0),FALSE),IF(VLOOKUP($J101,Sheet3!$A$1:'Sheet3'!$K$222,MATCH("Yellow",Sheet3!$A$1:$K$1,0),FALSE)&gt;0,VLOOKUP($J101,Sheet3!$A$1:'Sheet3'!$K$222,MATCH("Yellow",Sheet3!$A$1:$K$1,0),FALSE)*5,0))))),0)),0)+IFERROR(IF(VLOOKUP($K101,Sheet3!$A$1:'Sheet3'!$K$222,MATCH("Challenge",Sheet3!$A$1:'Sheet3'!$K$1,0),FALSE)&gt;=1,IFERROR(IF(VLOOKUP($K101,Sheet3!$A$1:'Sheet3'!$K$222,MATCH("Blue",Sheet3!$A$1:$K$1,0),FALSE)&gt;0,VLOOKUP($K101,Sheet3!$A$1:'Sheet3'!$K$222,MATCH("Blue",Sheet3!$A$1:$K$1,0),FALSE)*3,IF(VLOOKUP($K101,Sheet3!$A$1:'Sheet3'!$K$222,MATCH("Purple",Sheet3!$A$1:$K$1,0),FALSE)&gt;0,VLOOKUP($K101,Sheet3!$A$1:'Sheet3'!$K$222,MATCH("Purple",Sheet3!$A$1:$K$1,0),FALSE)*4,IF(VLOOKUP($K101,Sheet3!$A$1:'Sheet3'!$K$222,MATCH("Green",Sheet3!$A$1:$K$1,0),FALSE)&gt;0,VLOOKUP($K101,Sheet3!$A$1:'Sheet3'!$K$222,MATCH("Green",Sheet3!$A$1:$K$1,0),FALSE)*2,IF(VLOOKUP($K101,Sheet3!$A$1:'Sheet3'!$K$222,MATCH("White",Sheet3!$A$1:$K$1,0),FALSE)&gt;0,VLOOKUP($K101,Sheet3!$A$1:'Sheet3'!$K$222,MATCH("White",Sheet3!$A$1:$K$1,0),FALSE),IF(VLOOKUP($K101,Sheet3!$A$1:'Sheet3'!$K$222,MATCH("Yellow",Sheet3!$A$1:$K$1,0),FALSE)&gt;0,VLOOKUP($K101,Sheet3!$A$1:'Sheet3'!$K$222,MATCH("Yellow",Sheet3!$A$1:$K$1,0),FALSE)*5,0))))),0)/VLOOKUP($K101,Sheet3!$A$1:'Sheet3'!$K$222,MATCH("Challenge",Sheet3!$A$1:'Sheet3'!$K$1,0),FALSE),IFERROR(IF(VLOOKUP($K101,Sheet3!$A$1:'Sheet3'!$K$222,MATCH("Blue",Sheet3!$A$1:$K$1,0),FALSE)&gt;0,VLOOKUP($K101,Sheet3!$A$1:'Sheet3'!$K$222,MATCH("Blue",Sheet3!$A$1:$K$1,0),FALSE)*3,IF(VLOOKUP($K101,Sheet3!$A$1:'Sheet3'!$K$222,MATCH("Purple",Sheet3!$A$1:$K$1,0),FALSE)&gt;0,VLOOKUP($K101,Sheet3!$A$1:'Sheet3'!$K$222,MATCH("Purple",Sheet3!$A$1:$K$1,0),FALSE)*4,IF(VLOOKUP($K101,Sheet3!$A$1:'Sheet3'!$K$222,MATCH("Green",Sheet3!$A$1:$K$1,0),FALSE)&gt;0,VLOOKUP($K101,Sheet3!$A$1:'Sheet3'!$K$222,MATCH("Green",Sheet3!$A$1:$K$1,0),FALSE)*2,IF(VLOOKUP($K101,Sheet3!$A$1:'Sheet3'!$K$222,MATCH("White",Sheet3!$A$1:$K$1,0),FALSE)&gt;0,VLOOKUP($K101,Sheet3!$A$1:'Sheet3'!$K$222,MATCH("White",Sheet3!$A$1:$K$1,0),FALSE),IF(VLOOKUP($K101,Sheet3!$A$1:'Sheet3'!$K$222,MATCH("Yellow",Sheet3!$A$1:$K$1,0),FALSE)&gt;0,VLOOKUP($K101,Sheet3!$A$1:'Sheet3'!$K$222,MATCH("Yellow",Sheet3!$A$1:$K$1,0),FALSE)*5,0))))),0)),0)</f>
        <v>0</v>
      </c>
      <c r="AF101">
        <f>IFERROR(IF(VLOOKUP($L101,Sheet3!$A$1:'Sheet3'!$K$222,MATCH("Challenge",Sheet3!$A$1:'Sheet3'!$K$1,0),FALSE)&gt;=1,IFERROR(IF(VLOOKUP($L101,Sheet3!$A$1:'Sheet3'!$K$222,MATCH("Blue",Sheet3!$A$1:$K$1,0),FALSE)&gt;0,VLOOKUP($L101,Sheet3!$A$1:'Sheet3'!$K$222,MATCH("Blue",Sheet3!$A$1:$K$1,0),FALSE)*3,IF(VLOOKUP($L101,Sheet3!$A$1:'Sheet3'!$K$222,MATCH("Purple",Sheet3!$A$1:$K$1,0),FALSE)&gt;0,VLOOKUP($L101,Sheet3!$A$1:'Sheet3'!$K$222,MATCH("Purple",Sheet3!$A$1:$K$1,0),FALSE)*4,IF(VLOOKUP($L101,Sheet3!$A$1:'Sheet3'!$K$222,MATCH("Green",Sheet3!$A$1:$K$1,0),FALSE)&gt;0,VLOOKUP($L101,Sheet3!$A$1:'Sheet3'!$K$222,MATCH("Green",Sheet3!$A$1:$K$1,0),FALSE)*2,IF(VLOOKUP($L101,Sheet3!$A$1:'Sheet3'!$K$222,MATCH("White",Sheet3!$A$1:$K$1,0),FALSE)&gt;0,VLOOKUP($L101,Sheet3!$A$1:'Sheet3'!$K$222,MATCH("White",Sheet3!$A$1:$K$1,0),FALSE),IF(VLOOKUP($L101,Sheet3!$A$1:'Sheet3'!$K$222,MATCH("Yellow",Sheet3!$A$1:$K$1,0),FALSE)&gt;0,VLOOKUP($L101,Sheet3!$A$1:'Sheet3'!$K$222,MATCH("Yellow",Sheet3!$A$1:$K$1,0),FALSE)*5,0))))),0)/VLOOKUP($L101,Sheet3!$A$1:'Sheet3'!$K$222,MATCH("Challenge",Sheet3!$A$1:'Sheet3'!$K$1,0),FALSE),IFERROR(IF(VLOOKUP($L101,Sheet3!$A$1:'Sheet3'!$K$222,MATCH("Blue",Sheet3!$A$1:$K$1,0),FALSE)&gt;0,VLOOKUP($L101,Sheet3!$A$1:'Sheet3'!$K$222,MATCH("Blue",Sheet3!$A$1:$K$1,0),FALSE)*3,IF(VLOOKUP($L101,Sheet3!$A$1:'Sheet3'!$K$222,MATCH("Purple",Sheet3!$A$1:$K$1,0),FALSE)&gt;0,VLOOKUP($L101,Sheet3!$A$1:'Sheet3'!$K$222,MATCH("Purple",Sheet3!$A$1:$K$1,0),FALSE)*4,IF(VLOOKUP($L101,Sheet3!$A$1:'Sheet3'!$K$222,MATCH("Green",Sheet3!$A$1:$K$1,0),FALSE)&gt;0,VLOOKUP($L101,Sheet3!$A$1:'Sheet3'!$K$222,MATCH("Green",Sheet3!$A$1:$K$1,0),FALSE)*2,IF(VLOOKUP($L101,Sheet3!$A$1:'Sheet3'!$K$222,MATCH("White",Sheet3!$A$1:$K$1,0),FALSE)&gt;0,VLOOKUP($L101,Sheet3!$A$1:'Sheet3'!$K$222,MATCH("White",Sheet3!$A$1:$K$1,0),FALSE),IF(VLOOKUP($L101,Sheet3!$A$1:'Sheet3'!$K$222,MATCH("Yellow",Sheet3!$A$1:$K$1,0),FALSE)&gt;0,VLOOKUP($L101,Sheet3!$A$1:'Sheet3'!$K$222,MATCH("Yellow",Sheet3!$A$1:$K$1,0),FALSE)*5,0))))),0)),0)+IFERROR(IF(VLOOKUP($M101,Sheet3!$A$1:'Sheet3'!$K$222,MATCH("Challenge",Sheet3!$A$1:'Sheet3'!$K$1,0),FALSE)&gt;=1,IFERROR(IF(VLOOKUP($M101,Sheet3!$A$1:'Sheet3'!$K$222,MATCH("Blue",Sheet3!$A$1:$K$1,0),FALSE)&gt;0,VLOOKUP($M101,Sheet3!$A$1:'Sheet3'!$K$222,MATCH("Blue",Sheet3!$A$1:$K$1,0),FALSE)*3,IF(VLOOKUP($M101,Sheet3!$A$1:'Sheet3'!$K$222,MATCH("Purple",Sheet3!$A$1:$K$1,0),FALSE)&gt;0,VLOOKUP($M101,Sheet3!$A$1:'Sheet3'!$K$222,MATCH("Purple",Sheet3!$A$1:$K$1,0),FALSE)*4,IF(VLOOKUP($M101,Sheet3!$A$1:'Sheet3'!$K$222,MATCH("Green",Sheet3!$A$1:$K$1,0),FALSE)&gt;0,VLOOKUP($M101,Sheet3!$A$1:'Sheet3'!$K$222,MATCH("Green",Sheet3!$A$1:$K$1,0),FALSE)*2,IF(VLOOKUP($M101,Sheet3!$A$1:'Sheet3'!$K$222,MATCH("White",Sheet3!$A$1:$K$1,0),FALSE)&gt;0,VLOOKUP($M101,Sheet3!$A$1:'Sheet3'!$K$222,MATCH("White",Sheet3!$A$1:$K$1,0),FALSE),IF(VLOOKUP($M101,Sheet3!$A$1:'Sheet3'!$K$222,MATCH("Yellow",Sheet3!$A$1:$K$1,0),FALSE)&gt;0,VLOOKUP($M101,Sheet3!$A$1:'Sheet3'!$K$222,MATCH("Yellow",Sheet3!$A$1:$K$1,0),FALSE)*5,0))))),0)/VLOOKUP($M101,Sheet3!$A$1:'Sheet3'!$K$222,MATCH("Challenge",Sheet3!$A$1:'Sheet3'!$K$1,0),FALSE),IFERROR(IF(VLOOKUP($M101,Sheet3!$A$1:'Sheet3'!$K$222,MATCH("Blue",Sheet3!$A$1:$K$1,0),FALSE)&gt;0,VLOOKUP($M101,Sheet3!$A$1:'Sheet3'!$K$222,MATCH("Blue",Sheet3!$A$1:$K$1,0),FALSE)*3,IF(VLOOKUP($M101,Sheet3!$A$1:'Sheet3'!$K$222,MATCH("Purple",Sheet3!$A$1:$K$1,0),FALSE)&gt;0,VLOOKUP($M101,Sheet3!$A$1:'Sheet3'!$K$222,MATCH("Purple",Sheet3!$A$1:$K$1,0),FALSE)*4,IF(VLOOKUP($M101,Sheet3!$A$1:'Sheet3'!$K$222,MATCH("Green",Sheet3!$A$1:$K$1,0),FALSE)&gt;0,VLOOKUP($M101,Sheet3!$A$1:'Sheet3'!$K$222,MATCH("Green",Sheet3!$A$1:$K$1,0),FALSE)*2,IF(VLOOKUP($M101,Sheet3!$A$1:'Sheet3'!$K$222,MATCH("White",Sheet3!$A$1:$K$1,0),FALSE)&gt;0,VLOOKUP($M101,Sheet3!$A$1:'Sheet3'!$K$222,MATCH("White",Sheet3!$A$1:$K$1,0),FALSE),IF(VLOOKUP($M101,Sheet3!$A$1:'Sheet3'!$K$222,MATCH("Yellow",Sheet3!$A$1:$K$1,0),FALSE)&gt;0,VLOOKUP($M101,Sheet3!$A$1:'Sheet3'!$K$222,MATCH("Yellow",Sheet3!$A$1:$K$1,0),FALSE)*5,0))))),0)),0)</f>
        <v>0</v>
      </c>
      <c r="AG101">
        <f>IFERROR(IF(VLOOKUP($N101,Sheet3!$A$1:'Sheet3'!$K$222,MATCH("Challenge",Sheet3!$A$1:'Sheet3'!$K$1,0),FALSE)&gt;=1,IFERROR(IF(VLOOKUP($N101,Sheet3!$A$1:'Sheet3'!$K$222,MATCH("Blue",Sheet3!$A$1:$K$1,0),FALSE)&gt;0,VLOOKUP($N101,Sheet3!$A$1:'Sheet3'!$K$222,MATCH("Blue",Sheet3!$A$1:$K$1,0),FALSE)*3,IF(VLOOKUP($N101,Sheet3!$A$1:'Sheet3'!$K$222,MATCH("Purple",Sheet3!$A$1:$K$1,0),FALSE)&gt;0,VLOOKUP($N101,Sheet3!$A$1:'Sheet3'!$K$222,MATCH("Purple",Sheet3!$A$1:$K$1,0),FALSE)*4,IF(VLOOKUP($N101,Sheet3!$A$1:'Sheet3'!$K$222,MATCH("Green",Sheet3!$A$1:$K$1,0),FALSE)&gt;0,VLOOKUP($N101,Sheet3!$A$1:'Sheet3'!$K$222,MATCH("Green",Sheet3!$A$1:$K$1,0),FALSE)*2,IF(VLOOKUP($N101,Sheet3!$A$1:'Sheet3'!$K$222,MATCH("White",Sheet3!$A$1:$K$1,0),FALSE)&gt;0,VLOOKUP($N101,Sheet3!$A$1:'Sheet3'!$K$222,MATCH("White",Sheet3!$A$1:$K$1,0),FALSE),IF(VLOOKUP($N101,Sheet3!$A$1:'Sheet3'!$K$222,MATCH("Yellow",Sheet3!$A$1:$K$1,0),FALSE)&gt;0,VLOOKUP($N101,Sheet3!$A$1:'Sheet3'!$K$222,MATCH("Yellow",Sheet3!$A$1:$K$1,0),FALSE)*5,0))))),0)/VLOOKUP($N101,Sheet3!$A$1:'Sheet3'!$K$222,MATCH("Challenge",Sheet3!$A$1:'Sheet3'!$K$1,0),FALSE),IFERROR(IF(VLOOKUP($N101,Sheet3!$A$1:'Sheet3'!$K$222,MATCH("Blue",Sheet3!$A$1:$K$1,0),FALSE)&gt;0,VLOOKUP($N101,Sheet3!$A$1:'Sheet3'!$K$222,MATCH("Blue",Sheet3!$A$1:$K$1,0),FALSE)*3,IF(VLOOKUP($N101,Sheet3!$A$1:'Sheet3'!$K$222,MATCH("Purple",Sheet3!$A$1:$K$1,0),FALSE)&gt;0,VLOOKUP($N101,Sheet3!$A$1:'Sheet3'!$K$222,MATCH("Purple",Sheet3!$A$1:$K$1,0),FALSE)*4,IF(VLOOKUP($N101,Sheet3!$A$1:'Sheet3'!$K$222,MATCH("Green",Sheet3!$A$1:$K$1,0),FALSE)&gt;0,VLOOKUP($N101,Sheet3!$A$1:'Sheet3'!$K$222,MATCH("Green",Sheet3!$A$1:$K$1,0),FALSE)*2,IF(VLOOKUP($N101,Sheet3!$A$1:'Sheet3'!$K$222,MATCH("White",Sheet3!$A$1:$K$1,0),FALSE)&gt;0,VLOOKUP($N101,Sheet3!$A$1:'Sheet3'!$K$222,MATCH("White",Sheet3!$A$1:$K$1,0),FALSE),IF(VLOOKUP($N101,Sheet3!$A$1:'Sheet3'!$K$222,MATCH("Yellow",Sheet3!$A$1:$K$1,0),FALSE)&gt;0,VLOOKUP($N101,Sheet3!$A$1:'Sheet3'!$K$222,MATCH("Yellow",Sheet3!$A$1:$K$1,0),FALSE)*5,0))))),0)),0)+IFERROR(IF(VLOOKUP($O101,Sheet3!$A$1:'Sheet3'!$K$222,MATCH("Challenge",Sheet3!$A$1:'Sheet3'!$K$1,0),FALSE)&gt;=1,IFERROR(IF(VLOOKUP($O101,Sheet3!$A$1:'Sheet3'!$K$222,MATCH("Blue",Sheet3!$A$1:$K$1,0),FALSE)&gt;0,VLOOKUP($O101,Sheet3!$A$1:'Sheet3'!$K$222,MATCH("Blue",Sheet3!$A$1:$K$1,0),FALSE)*3,IF(VLOOKUP($O101,Sheet3!$A$1:'Sheet3'!$K$222,MATCH("Purple",Sheet3!$A$1:$K$1,0),FALSE)&gt;0,VLOOKUP($O101,Sheet3!$A$1:'Sheet3'!$K$222,MATCH("Purple",Sheet3!$A$1:$K$1,0),FALSE)*4,IF(VLOOKUP($O101,Sheet3!$A$1:'Sheet3'!$K$222,MATCH("Green",Sheet3!$A$1:$K$1,0),FALSE)&gt;0,VLOOKUP($O101,Sheet3!$A$1:'Sheet3'!$K$222,MATCH("Green",Sheet3!$A$1:$K$1,0),FALSE)*2,IF(VLOOKUP($O101,Sheet3!$A$1:'Sheet3'!$K$222,MATCH("White",Sheet3!$A$1:$K$1,0),FALSE)&gt;0,VLOOKUP($O101,Sheet3!$A$1:'Sheet3'!$K$222,MATCH("White",Sheet3!$A$1:$K$1,0),FALSE),IF(VLOOKUP($O101,Sheet3!$A$1:'Sheet3'!$K$222,MATCH("Yellow",Sheet3!$A$1:$K$1,0),FALSE)&gt;0,VLOOKUP($O101,Sheet3!$A$1:'Sheet3'!$K$222,MATCH("Yellow",Sheet3!$A$1:$K$1,0),FALSE)*5,0))))),0)/VLOOKUP($O101,Sheet3!$A$1:'Sheet3'!$K$222,MATCH("Challenge",Sheet3!$A$1:'Sheet3'!$K$1,0),FALSE),IFERROR(IF(VLOOKUP($O101,Sheet3!$A$1:'Sheet3'!$K$222,MATCH("Blue",Sheet3!$A$1:$K$1,0),FALSE)&gt;0,VLOOKUP($O101,Sheet3!$A$1:'Sheet3'!$K$222,MATCH("Blue",Sheet3!$A$1:$K$1,0),FALSE)*3,IF(VLOOKUP($O101,Sheet3!$A$1:'Sheet3'!$K$222,MATCH("Purple",Sheet3!$A$1:$K$1,0),FALSE)&gt;0,VLOOKUP($O101,Sheet3!$A$1:'Sheet3'!$K$222,MATCH("Purple",Sheet3!$A$1:$K$1,0),FALSE)*4,IF(VLOOKUP($O101,Sheet3!$A$1:'Sheet3'!$K$222,MATCH("Green",Sheet3!$A$1:$K$1,0),FALSE)&gt;0,VLOOKUP($O101,Sheet3!$A$1:'Sheet3'!$K$222,MATCH("Green",Sheet3!$A$1:$K$1,0),FALSE)*2,IF(VLOOKUP($O101,Sheet3!$A$1:'Sheet3'!$K$222,MATCH("White",Sheet3!$A$1:$K$1,0),FALSE)&gt;0,VLOOKUP($O101,Sheet3!$A$1:'Sheet3'!$K$222,MATCH("White",Sheet3!$A$1:$K$1,0),FALSE),IF(VLOOKUP($O101,Sheet3!$A$1:'Sheet3'!$K$222,MATCH("Yellow",Sheet3!$A$1:$K$1,0),FALSE)&gt;0,VLOOKUP($O101,Sheet3!$A$1:'Sheet3'!$K$222,MATCH("Yellow",Sheet3!$A$1:$K$1,0),FALSE)*5,0))))),0)),0)</f>
        <v>0</v>
      </c>
      <c r="AH101">
        <f>VLOOKUP($D101,Sheet3!$A$1:'Sheet3'!$K$222,4,FALSE)</f>
        <v>0</v>
      </c>
      <c r="AI101">
        <f>VLOOKUP($D101,Sheet3!$A$1:'Sheet3'!$K$222,5,FALSE)</f>
        <v>0</v>
      </c>
    </row>
    <row r="102" spans="1:35" x14ac:dyDescent="0.25">
      <c r="A102" t="s">
        <v>92</v>
      </c>
      <c r="B102">
        <f>INDEX('Ingredients(Full)'!$A$1:$AA$180,MATCH(Score!$A102,'Ingredients(Full)'!$A$1:$A$180,0),MATCH(Score!B$1,'Ingredients(Full)'!$A$1:$AA$1,0))</f>
        <v>1</v>
      </c>
      <c r="C102">
        <f t="shared" si="3"/>
        <v>3</v>
      </c>
      <c r="D102" t="str">
        <f>IF(D$1&lt;=$B102,INDEX('Ingredients(Full)'!$A$1:$AA$180,MATCH(Score!$A102,'Ingredients(Full)'!$A$1:$A$180,0),MATCH(Score!D$1,'Ingredients(Full)'!$A$1:$AA$1,0)),"")</f>
        <v>Mk 5 Loronar Power Cell Salvage</v>
      </c>
      <c r="E102" t="str">
        <f>IF(E$1&lt;=$B102,INDEX('Ingredients(Full)'!$A$1:$AA$140,MATCH(Score!$A102,'Ingredients(Full)'!$A$1:$A$140,0),MATCH(Score!E$1,'Ingredients(Full)'!$A$1:$AA$1,0)),"")</f>
        <v/>
      </c>
      <c r="F102" t="str">
        <f>IF(F$1&lt;=$B102,INDEX('Ingredients(Full)'!$A$1:$AA$140,MATCH(Score!$A102,'Ingredients(Full)'!$A$1:$A$140,0),MATCH(Score!F$1,'Ingredients(Full)'!$A$1:$AA$1,0)),"")</f>
        <v/>
      </c>
      <c r="G102" t="str">
        <f>IF(G$1&lt;=$B102,INDEX('Ingredients(Full)'!$A$1:$AA$140,MATCH(Score!$A102,'Ingredients(Full)'!$A$1:$A$140,0),MATCH(Score!G$1,'Ingredients(Full)'!$A$1:$AA$1,0)),"")</f>
        <v/>
      </c>
      <c r="H102" t="str">
        <f>IF(H$1&lt;=$B102,INDEX('Ingredients(Full)'!$A$1:$AA$140,MATCH(Score!$A102,'Ingredients(Full)'!$A$1:$A$140,0),MATCH(Score!H$1,'Ingredients(Full)'!$A$1:$AA$1,0)),"")</f>
        <v/>
      </c>
      <c r="I102" t="str">
        <f>IF(I$1&lt;=$B102,INDEX('Ingredients(Full)'!$A$1:$AA$140,MATCH(Score!$A102,'Ingredients(Full)'!$A$1:$A$140,0),MATCH(Score!I$1,'Ingredients(Full)'!$A$1:$AA$1,0)),"")</f>
        <v/>
      </c>
      <c r="J102" t="str">
        <f>IF(J$1&lt;=$B102,INDEX('Ingredients(Full)'!$A$1:$AA$140,MATCH(Score!$A102,'Ingredients(Full)'!$A$1:$A$140,0),MATCH(Score!J$1,'Ingredients(Full)'!$A$1:$AA$1,0)),"")</f>
        <v/>
      </c>
      <c r="K102" t="str">
        <f>IF(K$1&lt;=$B102,INDEX('Ingredients(Full)'!$A$1:$AA$140,MATCH(Score!$A102,'Ingredients(Full)'!$A$1:$A$140,0),MATCH(Score!K$1,'Ingredients(Full)'!$A$1:$AA$1,0)),"")</f>
        <v/>
      </c>
      <c r="L102" t="str">
        <f>IF(L$1&lt;=$B102,INDEX('Ingredients(Full)'!$A$1:$AA$140,MATCH(Score!$A102,'Ingredients(Full)'!$A$1:$A$140,0),MATCH(Score!L$1,'Ingredients(Full)'!$A$1:$AA$1,0)),"")</f>
        <v/>
      </c>
      <c r="M102" t="str">
        <f>IF(M$1&lt;=$B102,INDEX('Ingredients(Full)'!$A$1:$AA$140,MATCH(Score!$A102,'Ingredients(Full)'!$A$1:$A$140,0),MATCH(Score!M$1,'Ingredients(Full)'!$A$1:$AA$1,0)),"")</f>
        <v/>
      </c>
      <c r="N102" t="str">
        <f>IF(N$1&lt;=$B102,INDEX('Ingredients(Full)'!$A$1:$AA$140,MATCH(Score!$A102,'Ingredients(Full)'!$A$1:$A$140,0),MATCH(Score!N$1,'Ingredients(Full)'!$A$1:$AA$1,0)),"")</f>
        <v/>
      </c>
      <c r="O102" t="str">
        <f>IF(O$1&lt;=$B102,INDEX('Ingredients(Full)'!$A$1:$AA$140,MATCH(Score!$A102,'Ingredients(Full)'!$A$1:$A$140,0),MATCH(Score!O$1,'Ingredients(Full)'!$A$1:$AA$1,0)),"")</f>
        <v/>
      </c>
      <c r="P102">
        <f>IF(VALUE(RIGHT(P$1,LEN(P$1)-1))&lt;=$B102,INDEX('Ingredients(Full)'!$A$1:$AA$140,MATCH(Score!$A102,'Ingredients(Full)'!$A$1:$A$140,0),MATCH(Score!P$1,'Ingredients(Full)'!$A$1:$AA$1,0)),"")</f>
        <v>5</v>
      </c>
      <c r="Q102" t="str">
        <f>IF(VALUE(RIGHT(Q$1,LEN(Q$1)-1))&lt;=$B102,INDEX('Ingredients(Full)'!$A$1:$AA$140,MATCH(Score!$A102,'Ingredients(Full)'!$A$1:$A$140,0),MATCH(Score!Q$1,'Ingredients(Full)'!$A$1:$AA$1,0)),"")</f>
        <v/>
      </c>
      <c r="R102" t="str">
        <f>IF(VALUE(RIGHT(R$1,LEN(R$1)-1))&lt;=$B102,INDEX('Ingredients(Full)'!$A$1:$AA$140,MATCH(Score!$A102,'Ingredients(Full)'!$A$1:$A$140,0),MATCH(Score!R$1,'Ingredients(Full)'!$A$1:$AA$1,0)),"")</f>
        <v/>
      </c>
      <c r="S102" t="str">
        <f>IF(VALUE(RIGHT(S$1,LEN(S$1)-1))&lt;=$B102,INDEX('Ingredients(Full)'!$A$1:$AA$140,MATCH(Score!$A102,'Ingredients(Full)'!$A$1:$A$140,0),MATCH(Score!S$1,'Ingredients(Full)'!$A$1:$AA$1,0)),"")</f>
        <v/>
      </c>
      <c r="T102" t="str">
        <f>IF(VALUE(RIGHT(T$1,LEN(T$1)-1))&lt;=$B102,INDEX('Ingredients(Full)'!$A$1:$AA$140,MATCH(Score!$A102,'Ingredients(Full)'!$A$1:$A$140,0),MATCH(Score!T$1,'Ingredients(Full)'!$A$1:$AA$1,0)),"")</f>
        <v/>
      </c>
      <c r="U102" t="str">
        <f>IF(VALUE(RIGHT(U$1,LEN(U$1)-1))&lt;=$B102,INDEX('Ingredients(Full)'!$A$1:$AA$140,MATCH(Score!$A102,'Ingredients(Full)'!$A$1:$A$140,0),MATCH(Score!U$1,'Ingredients(Full)'!$A$1:$AA$1,0)),"")</f>
        <v/>
      </c>
      <c r="V102" t="str">
        <f>IF(VALUE(RIGHT(V$1,LEN(V$1)-1))&lt;=$B102,INDEX('Ingredients(Full)'!$A$1:$AA$140,MATCH(Score!$A102,'Ingredients(Full)'!$A$1:$A$140,0),MATCH(Score!V$1,'Ingredients(Full)'!$A$1:$AA$1,0)),"")</f>
        <v/>
      </c>
      <c r="W102" t="str">
        <f>IF(VALUE(RIGHT(W$1,LEN(W$1)-1))&lt;=$B102,INDEX('Ingredients(Full)'!$A$1:$AA$140,MATCH(Score!$A102,'Ingredients(Full)'!$A$1:$A$140,0),MATCH(Score!W$1,'Ingredients(Full)'!$A$1:$AA$1,0)),"")</f>
        <v/>
      </c>
      <c r="X102" t="str">
        <f>IF(VALUE(RIGHT(X$1,LEN(X$1)-1))&lt;=$B102,INDEX('Ingredients(Full)'!$A$1:$AA$140,MATCH(Score!$A102,'Ingredients(Full)'!$A$1:$A$140,0),MATCH(Score!X$1,'Ingredients(Full)'!$A$1:$AA$1,0)),"")</f>
        <v/>
      </c>
      <c r="Y102" t="str">
        <f>IF(VALUE(RIGHT(Y$1,LEN(Y$1)-1))&lt;=$B102,INDEX('Ingredients(Full)'!$A$1:$AA$140,MATCH(Score!$A102,'Ingredients(Full)'!$A$1:$A$140,0),MATCH(Score!Y$1,'Ingredients(Full)'!$A$1:$AA$1,0)),"")</f>
        <v/>
      </c>
      <c r="Z102" t="str">
        <f>IF(VALUE(RIGHT(Z$1,LEN(Z$1)-1))&lt;=$B102,INDEX('Ingredients(Full)'!$A$1:$AA$140,MATCH(Score!$A102,'Ingredients(Full)'!$A$1:$A$140,0),MATCH(Score!Z$1,'Ingredients(Full)'!$A$1:$AA$1,0)),"")</f>
        <v/>
      </c>
      <c r="AA102" t="str">
        <f>IF(VALUE(RIGHT(AA$1,LEN(AA$1)-1))&lt;=$B102,INDEX('Ingredients(Full)'!$A$1:$AA$140,MATCH(Score!$A102,'Ingredients(Full)'!$A$1:$A$140,0),MATCH(Score!AA$1,'Ingredients(Full)'!$A$1:$AA$1,0)),"")</f>
        <v/>
      </c>
      <c r="AB102">
        <f>IFERROR(IF(VLOOKUP($D102,Sheet3!$A$1:'Sheet3'!$K$222,MATCH("Challenge",Sheet3!$A$1:'Sheet3'!$K$1,0),FALSE)&gt;=1,IFERROR(IF(VLOOKUP($D102,Sheet3!$A$1:'Sheet3'!$K$222,MATCH("Blue",Sheet3!$A$1:$K$1,0),FALSE)&gt;0,VLOOKUP($D102,Sheet3!$A$1:'Sheet3'!$K$222,MATCH("Blue",Sheet3!$A$1:$K$1,0),FALSE)*3,IF(VLOOKUP($D102,Sheet3!$A$1:'Sheet3'!$K$222,MATCH("Purple",Sheet3!$A$1:$K$1,0),FALSE)&gt;0,VLOOKUP($D102,Sheet3!$A$1:'Sheet3'!$K$222,MATCH("Purple",Sheet3!$A$1:$K$1,0),FALSE)*4,IF(VLOOKUP($D102,Sheet3!$A$1:'Sheet3'!$K$222,MATCH("Green",Sheet3!$A$1:$K$1,0),FALSE)&gt;0,VLOOKUP($D102,Sheet3!$A$1:'Sheet3'!$K$222,MATCH("Green",Sheet3!$A$1:$K$1,0),FALSE)*2,IF(VLOOKUP($D102,Sheet3!$A$1:'Sheet3'!$K$222,MATCH("White",Sheet3!$A$1:$K$1,0),FALSE)&gt;0,VLOOKUP($D102,Sheet3!$A$1:'Sheet3'!$K$222,MATCH("White",Sheet3!$A$1:$K$1,0),FALSE),IF(VLOOKUP($D102,Sheet3!$A$1:'Sheet3'!$K$222,MATCH("Yellow",Sheet3!$A$1:$K$1,0),FALSE)&gt;0,VLOOKUP($D102,Sheet3!$A$1:'Sheet3'!$K$222,MATCH("Yellow",Sheet3!$A$1:$K$1,0),FALSE)*2.5,0))))),0)/VLOOKUP($D102,Sheet3!$A$1:'Sheet3'!$K$222,MATCH("Challenge",Sheet3!$A$1:'Sheet3'!$K$1,0),FALSE),IFERROR(IF(VLOOKUP($D102,Sheet3!$A$1:'Sheet3'!$K$222,MATCH("Blue",Sheet3!$A$1:$K$1,0),FALSE)&gt;0,VLOOKUP($D102,Sheet3!$A$1:'Sheet3'!$K$222,MATCH("Blue",Sheet3!$A$1:$K$1,0),FALSE)*3,IF(VLOOKUP($D102,Sheet3!$A$1:'Sheet3'!$K$222,MATCH("Purple",Sheet3!$A$1:$K$1,0),FALSE)&gt;0,VLOOKUP($D102,Sheet3!$A$1:'Sheet3'!$K$222,MATCH("Purple",Sheet3!$A$1:$K$1,0),FALSE)*4,IF(VLOOKUP($D102,Sheet3!$A$1:'Sheet3'!$K$222,MATCH("Green",Sheet3!$A$1:$K$1,0),FALSE)&gt;0,VLOOKUP($D102,Sheet3!$A$1:'Sheet3'!$K$222,MATCH("Green",Sheet3!$A$1:$K$1,0),FALSE)*2,IF(VLOOKUP($D102,Sheet3!$A$1:'Sheet3'!$K$222,MATCH("White",Sheet3!$A$1:$K$1,0),FALSE)&gt;0,VLOOKUP($D102,Sheet3!$A$1:'Sheet3'!$K$222,MATCH("White",Sheet3!$A$1:$K$1,0),FALSE),IF(VLOOKUP($D102,Sheet3!$A$1:'Sheet3'!$K$222,MATCH("Yellow",Sheet3!$A$1:$K$1,0),FALSE)&gt;0,VLOOKUP($D102,Sheet3!$A$1:'Sheet3'!$K$222,MATCH("Yellow",Sheet3!$A$1:$K$1,0),FALSE)*2.5,0))))),0)),0)+IFERROR(IF(VLOOKUP($E102,Sheet3!$A$1:'Sheet3'!$K$222,MATCH("Challenge",Sheet3!$A$1:'Sheet3'!$K$1,0),FALSE)&gt;=1,IFERROR(IF(VLOOKUP($E102,Sheet3!$A$1:'Sheet3'!$K$222,MATCH("Blue",Sheet3!$A$1:$K$1,0),FALSE)&gt;0,VLOOKUP($E102,Sheet3!$A$1:'Sheet3'!$K$222,MATCH("Blue",Sheet3!$A$1:$K$1,0),FALSE)*3,IF(VLOOKUP($E102,Sheet3!$A$1:'Sheet3'!$K$222,MATCH("Purple",Sheet3!$A$1:$K$1,0),FALSE)&gt;0,VLOOKUP($E102,Sheet3!$A$1:'Sheet3'!$K$222,MATCH("Purple",Sheet3!$A$1:$K$1,0),FALSE)*4,IF(VLOOKUP($E102,Sheet3!$A$1:'Sheet3'!$K$222,MATCH("Green",Sheet3!$A$1:$K$1,0),FALSE)&gt;0,VLOOKUP($E102,Sheet3!$A$1:'Sheet3'!$K$222,MATCH("Green",Sheet3!$A$1:$K$1,0),FALSE)*2,IF(VLOOKUP($E102,Sheet3!$A$1:'Sheet3'!$K$222,MATCH("White",Sheet3!$A$1:$K$1,0),FALSE)&gt;0,VLOOKUP($E102,Sheet3!$A$1:'Sheet3'!$K$222,MATCH("White",Sheet3!$A$1:$K$1,0),FALSE),IF(VLOOKUP($E102,Sheet3!$A$1:'Sheet3'!$K$222,MATCH("Yellow",Sheet3!$A$1:$K$1,0),FALSE)&gt;0,VLOOKUP($E102,Sheet3!$A$1:'Sheet3'!$K$222,MATCH("Yellow",Sheet3!$A$1:$K$1,0),FALSE)*2.5,0))))),0)/VLOOKUP($E102,Sheet3!$A$1:'Sheet3'!$K$222,MATCH("Challenge",Sheet3!$A$1:'Sheet3'!$K$1,0),FALSE),IFERROR(IF(VLOOKUP($E102,Sheet3!$A$1:'Sheet3'!$K$222,MATCH("Blue",Sheet3!$A$1:$K$1,0),FALSE)&gt;0,VLOOKUP($E102,Sheet3!$A$1:'Sheet3'!$K$222,MATCH("Blue",Sheet3!$A$1:$K$1,0),FALSE)*3,IF(VLOOKUP($E102,Sheet3!$A$1:'Sheet3'!$K$222,MATCH("Purple",Sheet3!$A$1:$K$1,0),FALSE)&gt;0,VLOOKUP($E102,Sheet3!$A$1:'Sheet3'!$K$222,MATCH("Purple",Sheet3!$A$1:$K$1,0),FALSE)*4,IF(VLOOKUP($E102,Sheet3!$A$1:'Sheet3'!$K$222,MATCH("Green",Sheet3!$A$1:$K$1,0),FALSE)&gt;0,VLOOKUP($E102,Sheet3!$A$1:'Sheet3'!$K$222,MATCH("Green",Sheet3!$A$1:$K$1,0),FALSE)*2,IF(VLOOKUP($E102,Sheet3!$A$1:'Sheet3'!$K$222,MATCH("White",Sheet3!$A$1:$K$1,0),FALSE)&gt;0,VLOOKUP($E102,Sheet3!$A$1:'Sheet3'!$K$222,MATCH("White",Sheet3!$A$1:$K$1,0),FALSE),IF(VLOOKUP($E102,Sheet3!$A$1:'Sheet3'!$K$222,MATCH("Yellow",Sheet3!$A$1:$K$1,0),FALSE)&gt;0,VLOOKUP($E102,Sheet3!$A$1:'Sheet3'!$K$222,MATCH("Yellow",Sheet3!$A$1:$K$1,0),FALSE)*2.5,0))))),0)),0)</f>
        <v>3</v>
      </c>
      <c r="AC102">
        <f>IFERROR(IF(VLOOKUP($F102,Sheet3!$A$1:'Sheet3'!$K$222,MATCH("Challenge",Sheet3!$A$1:'Sheet3'!$K$1,0),FALSE)&gt;=1,IFERROR(IF(VLOOKUP($F102,Sheet3!$A$1:'Sheet3'!$K$222,MATCH("Blue",Sheet3!$A$1:$K$1,0),FALSE)&gt;0,VLOOKUP($F102,Sheet3!$A$1:'Sheet3'!$K$222,MATCH("Blue",Sheet3!$A$1:$K$1,0),FALSE)*3,IF(VLOOKUP($F102,Sheet3!$A$1:'Sheet3'!$K$222,MATCH("Purple",Sheet3!$A$1:$K$1,0),FALSE)&gt;0,VLOOKUP($F102,Sheet3!$A$1:'Sheet3'!$K$222,MATCH("Purple",Sheet3!$A$1:$K$1,0),FALSE)*4,IF(VLOOKUP($F102,Sheet3!$A$1:'Sheet3'!$K$222,MATCH("Green",Sheet3!$A$1:$K$1,0),FALSE)&gt;0,VLOOKUP($F102,Sheet3!$A$1:'Sheet3'!$K$222,MATCH("Green",Sheet3!$A$1:$K$1,0),FALSE)*2,IF(VLOOKUP($F102,Sheet3!$A$1:'Sheet3'!$K$222,MATCH("White",Sheet3!$A$1:$K$1,0),FALSE)&gt;0,VLOOKUP($F102,Sheet3!$A$1:'Sheet3'!$K$222,MATCH("White",Sheet3!$A$1:$K$1,0),FALSE),IF(VLOOKUP($F102,Sheet3!$A$1:'Sheet3'!$K$222,MATCH("Yellow",Sheet3!$A$1:$K$1,0),FALSE)&gt;0,VLOOKUP($F102,Sheet3!$A$1:'Sheet3'!$K$222,MATCH("Yellow",Sheet3!$A$1:$K$1,0),FALSE)*5,0))))),0)/VLOOKUP($F102,Sheet3!$A$1:'Sheet3'!$K$222,MATCH("Challenge",Sheet3!$A$1:'Sheet3'!$K$1,0),FALSE),IFERROR(IF(VLOOKUP($F102,Sheet3!$A$1:'Sheet3'!$K$222,MATCH("Blue",Sheet3!$A$1:$K$1,0),FALSE)&gt;0,VLOOKUP($F102,Sheet3!$A$1:'Sheet3'!$K$222,MATCH("Blue",Sheet3!$A$1:$K$1,0),FALSE)*3,IF(VLOOKUP($F102,Sheet3!$A$1:'Sheet3'!$K$222,MATCH("Purple",Sheet3!$A$1:$K$1,0),FALSE)&gt;0,VLOOKUP($F102,Sheet3!$A$1:'Sheet3'!$K$222,MATCH("Purple",Sheet3!$A$1:$K$1,0),FALSE)*4,IF(VLOOKUP($F102,Sheet3!$A$1:'Sheet3'!$K$222,MATCH("Green",Sheet3!$A$1:$K$1,0),FALSE)&gt;0,VLOOKUP($F102,Sheet3!$A$1:'Sheet3'!$K$222,MATCH("Green",Sheet3!$A$1:$K$1,0),FALSE)*2,IF(VLOOKUP($F102,Sheet3!$A$1:'Sheet3'!$K$222,MATCH("White",Sheet3!$A$1:$K$1,0),FALSE)&gt;0,VLOOKUP($F102,Sheet3!$A$1:'Sheet3'!$K$222,MATCH("White",Sheet3!$A$1:$K$1,0),FALSE),IF(VLOOKUP($F102,Sheet3!$A$1:'Sheet3'!$K$222,MATCH("Yellow",Sheet3!$A$1:$K$1,0),FALSE)&gt;0,VLOOKUP($F102,Sheet3!$A$1:'Sheet3'!$K$222,MATCH("Yellow",Sheet3!$A$1:$K$1,0),FALSE)*5,0))))),0)),0)+IFERROR(IF(VLOOKUP($G102,Sheet3!$A$1:'Sheet3'!$K$222,MATCH("Challenge",Sheet3!$A$1:'Sheet3'!$K$1,0),FALSE)&gt;=1,IFERROR(IF(VLOOKUP($G102,Sheet3!$A$1:'Sheet3'!$K$222,MATCH("Blue",Sheet3!$A$1:$K$1,0),FALSE)&gt;0,VLOOKUP($G102,Sheet3!$A$1:'Sheet3'!$K$222,MATCH("Blue",Sheet3!$A$1:$K$1,0),FALSE)*3,IF(VLOOKUP($G102,Sheet3!$A$1:'Sheet3'!$K$222,MATCH("Purple",Sheet3!$A$1:$K$1,0),FALSE)&gt;0,VLOOKUP($G102,Sheet3!$A$1:'Sheet3'!$K$222,MATCH("Purple",Sheet3!$A$1:$K$1,0),FALSE)*4,IF(VLOOKUP($G102,Sheet3!$A$1:'Sheet3'!$K$222,MATCH("Green",Sheet3!$A$1:$K$1,0),FALSE)&gt;0,VLOOKUP($G102,Sheet3!$A$1:'Sheet3'!$K$222,MATCH("Green",Sheet3!$A$1:$K$1,0),FALSE)*2,IF(VLOOKUP($G102,Sheet3!$A$1:'Sheet3'!$K$222,MATCH("White",Sheet3!$A$1:$K$1,0),FALSE)&gt;0,VLOOKUP($G102,Sheet3!$A$1:'Sheet3'!$K$222,MATCH("White",Sheet3!$A$1:$K$1,0),FALSE),IF(VLOOKUP($G102,Sheet3!$A$1:'Sheet3'!$K$222,MATCH("Yellow",Sheet3!$A$1:$K$1,0),FALSE)&gt;0,VLOOKUP($G102,Sheet3!$A$1:'Sheet3'!$K$222,MATCH("Yellow",Sheet3!$A$1:$K$1,0),FALSE)*5,0))))),0)/VLOOKUP($G102,Sheet3!$A$1:'Sheet3'!$K$222,MATCH("Challenge",Sheet3!$A$1:'Sheet3'!$K$1,0),FALSE),IFERROR(IF(VLOOKUP($G102,Sheet3!$A$1:'Sheet3'!$K$222,MATCH("Blue",Sheet3!$A$1:$K$1,0),FALSE)&gt;0,VLOOKUP($G102,Sheet3!$A$1:'Sheet3'!$K$222,MATCH("Blue",Sheet3!$A$1:$K$1,0),FALSE)*3,IF(VLOOKUP($G102,Sheet3!$A$1:'Sheet3'!$K$222,MATCH("Purple",Sheet3!$A$1:$K$1,0),FALSE)&gt;0,VLOOKUP($G102,Sheet3!$A$1:'Sheet3'!$K$222,MATCH("Purple",Sheet3!$A$1:$K$1,0),FALSE)*4,IF(VLOOKUP($G102,Sheet3!$A$1:'Sheet3'!$K$222,MATCH("Green",Sheet3!$A$1:$K$1,0),FALSE)&gt;0,VLOOKUP($G102,Sheet3!$A$1:'Sheet3'!$K$222,MATCH("Green",Sheet3!$A$1:$K$1,0),FALSE)*2,IF(VLOOKUP($G102,Sheet3!$A$1:'Sheet3'!$K$222,MATCH("White",Sheet3!$A$1:$K$1,0),FALSE)&gt;0,VLOOKUP($G102,Sheet3!$A$1:'Sheet3'!$K$222,MATCH("White",Sheet3!$A$1:$K$1,0),FALSE),IF(VLOOKUP($G102,Sheet3!$A$1:'Sheet3'!$K$222,MATCH("Yellow",Sheet3!$A$1:$K$1,0),FALSE)&gt;0,VLOOKUP($G102,Sheet3!$A$1:'Sheet3'!$K$222,MATCH("Yellow",Sheet3!$A$1:$K$1,0),FALSE)*5,0))))),0)),0)</f>
        <v>0</v>
      </c>
      <c r="AD102">
        <f>IFERROR(IF(VLOOKUP($H102,Sheet3!$A$1:'Sheet3'!$K$222,MATCH("Challenge",Sheet3!$A$1:'Sheet3'!$K$1,0),FALSE)&gt;=1,IFERROR(IF(VLOOKUP($H102,Sheet3!$A$1:'Sheet3'!$K$222,MATCH("Blue",Sheet3!$A$1:$K$1,0),FALSE)&gt;0,VLOOKUP($H102,Sheet3!$A$1:'Sheet3'!$K$222,MATCH("Blue",Sheet3!$A$1:$K$1,0),FALSE)*3,IF(VLOOKUP($H102,Sheet3!$A$1:'Sheet3'!$K$222,MATCH("Purple",Sheet3!$A$1:$K$1,0),FALSE)&gt;0,VLOOKUP($H102,Sheet3!$A$1:'Sheet3'!$K$222,MATCH("Purple",Sheet3!$A$1:$K$1,0),FALSE)*4,IF(VLOOKUP($H102,Sheet3!$A$1:'Sheet3'!$K$222,MATCH("Green",Sheet3!$A$1:$K$1,0),FALSE)&gt;0,VLOOKUP($H102,Sheet3!$A$1:'Sheet3'!$K$222,MATCH("Green",Sheet3!$A$1:$K$1,0),FALSE)*2,IF(VLOOKUP($H102,Sheet3!$A$1:'Sheet3'!$K$222,MATCH("White",Sheet3!$A$1:$K$1,0),FALSE)&gt;0,VLOOKUP($H102,Sheet3!$A$1:'Sheet3'!$K$222,MATCH("White",Sheet3!$A$1:$K$1,0),FALSE),IF(VLOOKUP($H102,Sheet3!$A$1:'Sheet3'!$K$222,MATCH("Yellow",Sheet3!$A$1:$K$1,0),FALSE)&gt;0,VLOOKUP($H102,Sheet3!$A$1:'Sheet3'!$K$222,MATCH("Yellow",Sheet3!$A$1:$K$1,0),FALSE)*5,0))))),0)/VLOOKUP($H102,Sheet3!$A$1:'Sheet3'!$K$222,MATCH("Challenge",Sheet3!$A$1:'Sheet3'!$K$1,0),FALSE),IFERROR(IF(VLOOKUP($H102,Sheet3!$A$1:'Sheet3'!$K$222,MATCH("Blue",Sheet3!$A$1:$K$1,0),FALSE)&gt;0,VLOOKUP($H102,Sheet3!$A$1:'Sheet3'!$K$222,MATCH("Blue",Sheet3!$A$1:$K$1,0),FALSE)*3,IF(VLOOKUP($H102,Sheet3!$A$1:'Sheet3'!$K$222,MATCH("Purple",Sheet3!$A$1:$K$1,0),FALSE)&gt;0,VLOOKUP($H102,Sheet3!$A$1:'Sheet3'!$K$222,MATCH("Purple",Sheet3!$A$1:$K$1,0),FALSE)*4,IF(VLOOKUP($H102,Sheet3!$A$1:'Sheet3'!$K$222,MATCH("Green",Sheet3!$A$1:$K$1,0),FALSE)&gt;0,VLOOKUP($H102,Sheet3!$A$1:'Sheet3'!$K$222,MATCH("Green",Sheet3!$A$1:$K$1,0),FALSE)*2,IF(VLOOKUP($H102,Sheet3!$A$1:'Sheet3'!$K$222,MATCH("White",Sheet3!$A$1:$K$1,0),FALSE)&gt;0,VLOOKUP($H102,Sheet3!$A$1:'Sheet3'!$K$222,MATCH("White",Sheet3!$A$1:$K$1,0),FALSE),IF(VLOOKUP($H102,Sheet3!$A$1:'Sheet3'!$K$222,MATCH("Yellow",Sheet3!$A$1:$K$1,0),FALSE)&gt;0,VLOOKUP($H102,Sheet3!$A$1:'Sheet3'!$K$222,MATCH("Yellow",Sheet3!$A$1:$K$1,0),FALSE)*5,0))))),0)),0)+IFERROR(IF(VLOOKUP($I102,Sheet3!$A$1:'Sheet3'!$K$222,MATCH("Challenge",Sheet3!$A$1:'Sheet3'!$K$1,0),FALSE)&gt;=1,IFERROR(IF(VLOOKUP($I102,Sheet3!$A$1:'Sheet3'!$K$222,MATCH("Blue",Sheet3!$A$1:$K$1,0),FALSE)&gt;0,VLOOKUP($I102,Sheet3!$A$1:'Sheet3'!$K$222,MATCH("Blue",Sheet3!$A$1:$K$1,0),FALSE)*3,IF(VLOOKUP($I102,Sheet3!$A$1:'Sheet3'!$K$222,MATCH("Purple",Sheet3!$A$1:$K$1,0),FALSE)&gt;0,VLOOKUP($I102,Sheet3!$A$1:'Sheet3'!$K$222,MATCH("Purple",Sheet3!$A$1:$K$1,0),FALSE)*4,IF(VLOOKUP($I102,Sheet3!$A$1:'Sheet3'!$K$222,MATCH("Green",Sheet3!$A$1:$K$1,0),FALSE)&gt;0,VLOOKUP($I102,Sheet3!$A$1:'Sheet3'!$K$222,MATCH("Green",Sheet3!$A$1:$K$1,0),FALSE)*2,IF(VLOOKUP($I102,Sheet3!$A$1:'Sheet3'!$K$222,MATCH("White",Sheet3!$A$1:$K$1,0),FALSE)&gt;0,VLOOKUP($I102,Sheet3!$A$1:'Sheet3'!$K$222,MATCH("White",Sheet3!$A$1:$K$1,0),FALSE),IF(VLOOKUP($I102,Sheet3!$A$1:'Sheet3'!$K$222,MATCH("Yellow",Sheet3!$A$1:$K$1,0),FALSE)&gt;0,VLOOKUP($I102,Sheet3!$A$1:'Sheet3'!$K$222,MATCH("Yellow",Sheet3!$A$1:$K$1,0),FALSE)*5,0))))),0)/VLOOKUP($I102,Sheet3!$A$1:'Sheet3'!$K$222,MATCH("Challenge",Sheet3!$A$1:'Sheet3'!$K$1,0),FALSE),IFERROR(IF(VLOOKUP($I102,Sheet3!$A$1:'Sheet3'!$K$222,MATCH("Blue",Sheet3!$A$1:$K$1,0),FALSE)&gt;0,VLOOKUP($I102,Sheet3!$A$1:'Sheet3'!$K$222,MATCH("Blue",Sheet3!$A$1:$K$1,0),FALSE)*3,IF(VLOOKUP($I102,Sheet3!$A$1:'Sheet3'!$K$222,MATCH("Purple",Sheet3!$A$1:$K$1,0),FALSE)&gt;0,VLOOKUP($I102,Sheet3!$A$1:'Sheet3'!$K$222,MATCH("Purple",Sheet3!$A$1:$K$1,0),FALSE)*4,IF(VLOOKUP($I102,Sheet3!$A$1:'Sheet3'!$K$222,MATCH("Green",Sheet3!$A$1:$K$1,0),FALSE)&gt;0,VLOOKUP($I102,Sheet3!$A$1:'Sheet3'!$K$222,MATCH("Green",Sheet3!$A$1:$K$1,0),FALSE)*2,IF(VLOOKUP($I102,Sheet3!$A$1:'Sheet3'!$K$222,MATCH("White",Sheet3!$A$1:$K$1,0),FALSE)&gt;0,VLOOKUP($I102,Sheet3!$A$1:'Sheet3'!$K$222,MATCH("White",Sheet3!$A$1:$K$1,0),FALSE),IF(VLOOKUP($I102,Sheet3!$A$1:'Sheet3'!$K$222,MATCH("Yellow",Sheet3!$A$1:$K$1,0),FALSE)&gt;0,VLOOKUP($I102,Sheet3!$A$1:'Sheet3'!$K$222,MATCH("Yellow",Sheet3!$A$1:$K$1,0),FALSE)*5,0))))),0)),0)</f>
        <v>0</v>
      </c>
      <c r="AE102">
        <f>IFERROR(IF(VLOOKUP($J102,Sheet3!$A$1:'Sheet3'!$K$222,MATCH("Challenge",Sheet3!$A$1:'Sheet3'!$K$1,0),FALSE)&gt;=1,IFERROR(IF(VLOOKUP($J102,Sheet3!$A$1:'Sheet3'!$K$222,MATCH("Blue",Sheet3!$A$1:$K$1,0),FALSE)&gt;0,VLOOKUP($J102,Sheet3!$A$1:'Sheet3'!$K$222,MATCH("Blue",Sheet3!$A$1:$K$1,0),FALSE)*3,IF(VLOOKUP($J102,Sheet3!$A$1:'Sheet3'!$K$222,MATCH("Purple",Sheet3!$A$1:$K$1,0),FALSE)&gt;0,VLOOKUP($J102,Sheet3!$A$1:'Sheet3'!$K$222,MATCH("Purple",Sheet3!$A$1:$K$1,0),FALSE)*4,IF(VLOOKUP($J102,Sheet3!$A$1:'Sheet3'!$K$222,MATCH("Green",Sheet3!$A$1:$K$1,0),FALSE)&gt;0,VLOOKUP($J102,Sheet3!$A$1:'Sheet3'!$K$222,MATCH("Green",Sheet3!$A$1:$K$1,0),FALSE)*2,IF(VLOOKUP($J102,Sheet3!$A$1:'Sheet3'!$K$222,MATCH("White",Sheet3!$A$1:$K$1,0),FALSE)&gt;0,VLOOKUP($J102,Sheet3!$A$1:'Sheet3'!$K$222,MATCH("White",Sheet3!$A$1:$K$1,0),FALSE),IF(VLOOKUP($J102,Sheet3!$A$1:'Sheet3'!$K$222,MATCH("Yellow",Sheet3!$A$1:$K$1,0),FALSE)&gt;0,VLOOKUP($J102,Sheet3!$A$1:'Sheet3'!$K$222,MATCH("Yellow",Sheet3!$A$1:$K$1,0),FALSE)*5,0))))),0)/VLOOKUP($J102,Sheet3!$A$1:'Sheet3'!$K$222,MATCH("Challenge",Sheet3!$A$1:'Sheet3'!$K$1,0),FALSE),IFERROR(IF(VLOOKUP($J102,Sheet3!$A$1:'Sheet3'!$K$222,MATCH("Blue",Sheet3!$A$1:$K$1,0),FALSE)&gt;0,VLOOKUP($J102,Sheet3!$A$1:'Sheet3'!$K$222,MATCH("Blue",Sheet3!$A$1:$K$1,0),FALSE)*3,IF(VLOOKUP($J102,Sheet3!$A$1:'Sheet3'!$K$222,MATCH("Purple",Sheet3!$A$1:$K$1,0),FALSE)&gt;0,VLOOKUP($J102,Sheet3!$A$1:'Sheet3'!$K$222,MATCH("Purple",Sheet3!$A$1:$K$1,0),FALSE)*4,IF(VLOOKUP($J102,Sheet3!$A$1:'Sheet3'!$K$222,MATCH("Green",Sheet3!$A$1:$K$1,0),FALSE)&gt;0,VLOOKUP($J102,Sheet3!$A$1:'Sheet3'!$K$222,MATCH("Green",Sheet3!$A$1:$K$1,0),FALSE)*2,IF(VLOOKUP($J102,Sheet3!$A$1:'Sheet3'!$K$222,MATCH("White",Sheet3!$A$1:$K$1,0),FALSE)&gt;0,VLOOKUP($J102,Sheet3!$A$1:'Sheet3'!$K$222,MATCH("White",Sheet3!$A$1:$K$1,0),FALSE),IF(VLOOKUP($J102,Sheet3!$A$1:'Sheet3'!$K$222,MATCH("Yellow",Sheet3!$A$1:$K$1,0),FALSE)&gt;0,VLOOKUP($J102,Sheet3!$A$1:'Sheet3'!$K$222,MATCH("Yellow",Sheet3!$A$1:$K$1,0),FALSE)*5,0))))),0)),0)+IFERROR(IF(VLOOKUP($K102,Sheet3!$A$1:'Sheet3'!$K$222,MATCH("Challenge",Sheet3!$A$1:'Sheet3'!$K$1,0),FALSE)&gt;=1,IFERROR(IF(VLOOKUP($K102,Sheet3!$A$1:'Sheet3'!$K$222,MATCH("Blue",Sheet3!$A$1:$K$1,0),FALSE)&gt;0,VLOOKUP($K102,Sheet3!$A$1:'Sheet3'!$K$222,MATCH("Blue",Sheet3!$A$1:$K$1,0),FALSE)*3,IF(VLOOKUP($K102,Sheet3!$A$1:'Sheet3'!$K$222,MATCH("Purple",Sheet3!$A$1:$K$1,0),FALSE)&gt;0,VLOOKUP($K102,Sheet3!$A$1:'Sheet3'!$K$222,MATCH("Purple",Sheet3!$A$1:$K$1,0),FALSE)*4,IF(VLOOKUP($K102,Sheet3!$A$1:'Sheet3'!$K$222,MATCH("Green",Sheet3!$A$1:$K$1,0),FALSE)&gt;0,VLOOKUP($K102,Sheet3!$A$1:'Sheet3'!$K$222,MATCH("Green",Sheet3!$A$1:$K$1,0),FALSE)*2,IF(VLOOKUP($K102,Sheet3!$A$1:'Sheet3'!$K$222,MATCH("White",Sheet3!$A$1:$K$1,0),FALSE)&gt;0,VLOOKUP($K102,Sheet3!$A$1:'Sheet3'!$K$222,MATCH("White",Sheet3!$A$1:$K$1,0),FALSE),IF(VLOOKUP($K102,Sheet3!$A$1:'Sheet3'!$K$222,MATCH("Yellow",Sheet3!$A$1:$K$1,0),FALSE)&gt;0,VLOOKUP($K102,Sheet3!$A$1:'Sheet3'!$K$222,MATCH("Yellow",Sheet3!$A$1:$K$1,0),FALSE)*5,0))))),0)/VLOOKUP($K102,Sheet3!$A$1:'Sheet3'!$K$222,MATCH("Challenge",Sheet3!$A$1:'Sheet3'!$K$1,0),FALSE),IFERROR(IF(VLOOKUP($K102,Sheet3!$A$1:'Sheet3'!$K$222,MATCH("Blue",Sheet3!$A$1:$K$1,0),FALSE)&gt;0,VLOOKUP($K102,Sheet3!$A$1:'Sheet3'!$K$222,MATCH("Blue",Sheet3!$A$1:$K$1,0),FALSE)*3,IF(VLOOKUP($K102,Sheet3!$A$1:'Sheet3'!$K$222,MATCH("Purple",Sheet3!$A$1:$K$1,0),FALSE)&gt;0,VLOOKUP($K102,Sheet3!$A$1:'Sheet3'!$K$222,MATCH("Purple",Sheet3!$A$1:$K$1,0),FALSE)*4,IF(VLOOKUP($K102,Sheet3!$A$1:'Sheet3'!$K$222,MATCH("Green",Sheet3!$A$1:$K$1,0),FALSE)&gt;0,VLOOKUP($K102,Sheet3!$A$1:'Sheet3'!$K$222,MATCH("Green",Sheet3!$A$1:$K$1,0),FALSE)*2,IF(VLOOKUP($K102,Sheet3!$A$1:'Sheet3'!$K$222,MATCH("White",Sheet3!$A$1:$K$1,0),FALSE)&gt;0,VLOOKUP($K102,Sheet3!$A$1:'Sheet3'!$K$222,MATCH("White",Sheet3!$A$1:$K$1,0),FALSE),IF(VLOOKUP($K102,Sheet3!$A$1:'Sheet3'!$K$222,MATCH("Yellow",Sheet3!$A$1:$K$1,0),FALSE)&gt;0,VLOOKUP($K102,Sheet3!$A$1:'Sheet3'!$K$222,MATCH("Yellow",Sheet3!$A$1:$K$1,0),FALSE)*5,0))))),0)),0)</f>
        <v>0</v>
      </c>
      <c r="AF102">
        <f>IFERROR(IF(VLOOKUP($L102,Sheet3!$A$1:'Sheet3'!$K$222,MATCH("Challenge",Sheet3!$A$1:'Sheet3'!$K$1,0),FALSE)&gt;=1,IFERROR(IF(VLOOKUP($L102,Sheet3!$A$1:'Sheet3'!$K$222,MATCH("Blue",Sheet3!$A$1:$K$1,0),FALSE)&gt;0,VLOOKUP($L102,Sheet3!$A$1:'Sheet3'!$K$222,MATCH("Blue",Sheet3!$A$1:$K$1,0),FALSE)*3,IF(VLOOKUP($L102,Sheet3!$A$1:'Sheet3'!$K$222,MATCH("Purple",Sheet3!$A$1:$K$1,0),FALSE)&gt;0,VLOOKUP($L102,Sheet3!$A$1:'Sheet3'!$K$222,MATCH("Purple",Sheet3!$A$1:$K$1,0),FALSE)*4,IF(VLOOKUP($L102,Sheet3!$A$1:'Sheet3'!$K$222,MATCH("Green",Sheet3!$A$1:$K$1,0),FALSE)&gt;0,VLOOKUP($L102,Sheet3!$A$1:'Sheet3'!$K$222,MATCH("Green",Sheet3!$A$1:$K$1,0),FALSE)*2,IF(VLOOKUP($L102,Sheet3!$A$1:'Sheet3'!$K$222,MATCH("White",Sheet3!$A$1:$K$1,0),FALSE)&gt;0,VLOOKUP($L102,Sheet3!$A$1:'Sheet3'!$K$222,MATCH("White",Sheet3!$A$1:$K$1,0),FALSE),IF(VLOOKUP($L102,Sheet3!$A$1:'Sheet3'!$K$222,MATCH("Yellow",Sheet3!$A$1:$K$1,0),FALSE)&gt;0,VLOOKUP($L102,Sheet3!$A$1:'Sheet3'!$K$222,MATCH("Yellow",Sheet3!$A$1:$K$1,0),FALSE)*5,0))))),0)/VLOOKUP($L102,Sheet3!$A$1:'Sheet3'!$K$222,MATCH("Challenge",Sheet3!$A$1:'Sheet3'!$K$1,0),FALSE),IFERROR(IF(VLOOKUP($L102,Sheet3!$A$1:'Sheet3'!$K$222,MATCH("Blue",Sheet3!$A$1:$K$1,0),FALSE)&gt;0,VLOOKUP($L102,Sheet3!$A$1:'Sheet3'!$K$222,MATCH("Blue",Sheet3!$A$1:$K$1,0),FALSE)*3,IF(VLOOKUP($L102,Sheet3!$A$1:'Sheet3'!$K$222,MATCH("Purple",Sheet3!$A$1:$K$1,0),FALSE)&gt;0,VLOOKUP($L102,Sheet3!$A$1:'Sheet3'!$K$222,MATCH("Purple",Sheet3!$A$1:$K$1,0),FALSE)*4,IF(VLOOKUP($L102,Sheet3!$A$1:'Sheet3'!$K$222,MATCH("Green",Sheet3!$A$1:$K$1,0),FALSE)&gt;0,VLOOKUP($L102,Sheet3!$A$1:'Sheet3'!$K$222,MATCH("Green",Sheet3!$A$1:$K$1,0),FALSE)*2,IF(VLOOKUP($L102,Sheet3!$A$1:'Sheet3'!$K$222,MATCH("White",Sheet3!$A$1:$K$1,0),FALSE)&gt;0,VLOOKUP($L102,Sheet3!$A$1:'Sheet3'!$K$222,MATCH("White",Sheet3!$A$1:$K$1,0),FALSE),IF(VLOOKUP($L102,Sheet3!$A$1:'Sheet3'!$K$222,MATCH("Yellow",Sheet3!$A$1:$K$1,0),FALSE)&gt;0,VLOOKUP($L102,Sheet3!$A$1:'Sheet3'!$K$222,MATCH("Yellow",Sheet3!$A$1:$K$1,0),FALSE)*5,0))))),0)),0)+IFERROR(IF(VLOOKUP($M102,Sheet3!$A$1:'Sheet3'!$K$222,MATCH("Challenge",Sheet3!$A$1:'Sheet3'!$K$1,0),FALSE)&gt;=1,IFERROR(IF(VLOOKUP($M102,Sheet3!$A$1:'Sheet3'!$K$222,MATCH("Blue",Sheet3!$A$1:$K$1,0),FALSE)&gt;0,VLOOKUP($M102,Sheet3!$A$1:'Sheet3'!$K$222,MATCH("Blue",Sheet3!$A$1:$K$1,0),FALSE)*3,IF(VLOOKUP($M102,Sheet3!$A$1:'Sheet3'!$K$222,MATCH("Purple",Sheet3!$A$1:$K$1,0),FALSE)&gt;0,VLOOKUP($M102,Sheet3!$A$1:'Sheet3'!$K$222,MATCH("Purple",Sheet3!$A$1:$K$1,0),FALSE)*4,IF(VLOOKUP($M102,Sheet3!$A$1:'Sheet3'!$K$222,MATCH("Green",Sheet3!$A$1:$K$1,0),FALSE)&gt;0,VLOOKUP($M102,Sheet3!$A$1:'Sheet3'!$K$222,MATCH("Green",Sheet3!$A$1:$K$1,0),FALSE)*2,IF(VLOOKUP($M102,Sheet3!$A$1:'Sheet3'!$K$222,MATCH("White",Sheet3!$A$1:$K$1,0),FALSE)&gt;0,VLOOKUP($M102,Sheet3!$A$1:'Sheet3'!$K$222,MATCH("White",Sheet3!$A$1:$K$1,0),FALSE),IF(VLOOKUP($M102,Sheet3!$A$1:'Sheet3'!$K$222,MATCH("Yellow",Sheet3!$A$1:$K$1,0),FALSE)&gt;0,VLOOKUP($M102,Sheet3!$A$1:'Sheet3'!$K$222,MATCH("Yellow",Sheet3!$A$1:$K$1,0),FALSE)*5,0))))),0)/VLOOKUP($M102,Sheet3!$A$1:'Sheet3'!$K$222,MATCH("Challenge",Sheet3!$A$1:'Sheet3'!$K$1,0),FALSE),IFERROR(IF(VLOOKUP($M102,Sheet3!$A$1:'Sheet3'!$K$222,MATCH("Blue",Sheet3!$A$1:$K$1,0),FALSE)&gt;0,VLOOKUP($M102,Sheet3!$A$1:'Sheet3'!$K$222,MATCH("Blue",Sheet3!$A$1:$K$1,0),FALSE)*3,IF(VLOOKUP($M102,Sheet3!$A$1:'Sheet3'!$K$222,MATCH("Purple",Sheet3!$A$1:$K$1,0),FALSE)&gt;0,VLOOKUP($M102,Sheet3!$A$1:'Sheet3'!$K$222,MATCH("Purple",Sheet3!$A$1:$K$1,0),FALSE)*4,IF(VLOOKUP($M102,Sheet3!$A$1:'Sheet3'!$K$222,MATCH("Green",Sheet3!$A$1:$K$1,0),FALSE)&gt;0,VLOOKUP($M102,Sheet3!$A$1:'Sheet3'!$K$222,MATCH("Green",Sheet3!$A$1:$K$1,0),FALSE)*2,IF(VLOOKUP($M102,Sheet3!$A$1:'Sheet3'!$K$222,MATCH("White",Sheet3!$A$1:$K$1,0),FALSE)&gt;0,VLOOKUP($M102,Sheet3!$A$1:'Sheet3'!$K$222,MATCH("White",Sheet3!$A$1:$K$1,0),FALSE),IF(VLOOKUP($M102,Sheet3!$A$1:'Sheet3'!$K$222,MATCH("Yellow",Sheet3!$A$1:$K$1,0),FALSE)&gt;0,VLOOKUP($M102,Sheet3!$A$1:'Sheet3'!$K$222,MATCH("Yellow",Sheet3!$A$1:$K$1,0),FALSE)*5,0))))),0)),0)</f>
        <v>0</v>
      </c>
      <c r="AG102">
        <f>IFERROR(IF(VLOOKUP($N102,Sheet3!$A$1:'Sheet3'!$K$222,MATCH("Challenge",Sheet3!$A$1:'Sheet3'!$K$1,0),FALSE)&gt;=1,IFERROR(IF(VLOOKUP($N102,Sheet3!$A$1:'Sheet3'!$K$222,MATCH("Blue",Sheet3!$A$1:$K$1,0),FALSE)&gt;0,VLOOKUP($N102,Sheet3!$A$1:'Sheet3'!$K$222,MATCH("Blue",Sheet3!$A$1:$K$1,0),FALSE)*3,IF(VLOOKUP($N102,Sheet3!$A$1:'Sheet3'!$K$222,MATCH("Purple",Sheet3!$A$1:$K$1,0),FALSE)&gt;0,VLOOKUP($N102,Sheet3!$A$1:'Sheet3'!$K$222,MATCH("Purple",Sheet3!$A$1:$K$1,0),FALSE)*4,IF(VLOOKUP($N102,Sheet3!$A$1:'Sheet3'!$K$222,MATCH("Green",Sheet3!$A$1:$K$1,0),FALSE)&gt;0,VLOOKUP($N102,Sheet3!$A$1:'Sheet3'!$K$222,MATCH("Green",Sheet3!$A$1:$K$1,0),FALSE)*2,IF(VLOOKUP($N102,Sheet3!$A$1:'Sheet3'!$K$222,MATCH("White",Sheet3!$A$1:$K$1,0),FALSE)&gt;0,VLOOKUP($N102,Sheet3!$A$1:'Sheet3'!$K$222,MATCH("White",Sheet3!$A$1:$K$1,0),FALSE),IF(VLOOKUP($N102,Sheet3!$A$1:'Sheet3'!$K$222,MATCH("Yellow",Sheet3!$A$1:$K$1,0),FALSE)&gt;0,VLOOKUP($N102,Sheet3!$A$1:'Sheet3'!$K$222,MATCH("Yellow",Sheet3!$A$1:$K$1,0),FALSE)*5,0))))),0)/VLOOKUP($N102,Sheet3!$A$1:'Sheet3'!$K$222,MATCH("Challenge",Sheet3!$A$1:'Sheet3'!$K$1,0),FALSE),IFERROR(IF(VLOOKUP($N102,Sheet3!$A$1:'Sheet3'!$K$222,MATCH("Blue",Sheet3!$A$1:$K$1,0),FALSE)&gt;0,VLOOKUP($N102,Sheet3!$A$1:'Sheet3'!$K$222,MATCH("Blue",Sheet3!$A$1:$K$1,0),FALSE)*3,IF(VLOOKUP($N102,Sheet3!$A$1:'Sheet3'!$K$222,MATCH("Purple",Sheet3!$A$1:$K$1,0),FALSE)&gt;0,VLOOKUP($N102,Sheet3!$A$1:'Sheet3'!$K$222,MATCH("Purple",Sheet3!$A$1:$K$1,0),FALSE)*4,IF(VLOOKUP($N102,Sheet3!$A$1:'Sheet3'!$K$222,MATCH("Green",Sheet3!$A$1:$K$1,0),FALSE)&gt;0,VLOOKUP($N102,Sheet3!$A$1:'Sheet3'!$K$222,MATCH("Green",Sheet3!$A$1:$K$1,0),FALSE)*2,IF(VLOOKUP($N102,Sheet3!$A$1:'Sheet3'!$K$222,MATCH("White",Sheet3!$A$1:$K$1,0),FALSE)&gt;0,VLOOKUP($N102,Sheet3!$A$1:'Sheet3'!$K$222,MATCH("White",Sheet3!$A$1:$K$1,0),FALSE),IF(VLOOKUP($N102,Sheet3!$A$1:'Sheet3'!$K$222,MATCH("Yellow",Sheet3!$A$1:$K$1,0),FALSE)&gt;0,VLOOKUP($N102,Sheet3!$A$1:'Sheet3'!$K$222,MATCH("Yellow",Sheet3!$A$1:$K$1,0),FALSE)*5,0))))),0)),0)+IFERROR(IF(VLOOKUP($O102,Sheet3!$A$1:'Sheet3'!$K$222,MATCH("Challenge",Sheet3!$A$1:'Sheet3'!$K$1,0),FALSE)&gt;=1,IFERROR(IF(VLOOKUP($O102,Sheet3!$A$1:'Sheet3'!$K$222,MATCH("Blue",Sheet3!$A$1:$K$1,0),FALSE)&gt;0,VLOOKUP($O102,Sheet3!$A$1:'Sheet3'!$K$222,MATCH("Blue",Sheet3!$A$1:$K$1,0),FALSE)*3,IF(VLOOKUP($O102,Sheet3!$A$1:'Sheet3'!$K$222,MATCH("Purple",Sheet3!$A$1:$K$1,0),FALSE)&gt;0,VLOOKUP($O102,Sheet3!$A$1:'Sheet3'!$K$222,MATCH("Purple",Sheet3!$A$1:$K$1,0),FALSE)*4,IF(VLOOKUP($O102,Sheet3!$A$1:'Sheet3'!$K$222,MATCH("Green",Sheet3!$A$1:$K$1,0),FALSE)&gt;0,VLOOKUP($O102,Sheet3!$A$1:'Sheet3'!$K$222,MATCH("Green",Sheet3!$A$1:$K$1,0),FALSE)*2,IF(VLOOKUP($O102,Sheet3!$A$1:'Sheet3'!$K$222,MATCH("White",Sheet3!$A$1:$K$1,0),FALSE)&gt;0,VLOOKUP($O102,Sheet3!$A$1:'Sheet3'!$K$222,MATCH("White",Sheet3!$A$1:$K$1,0),FALSE),IF(VLOOKUP($O102,Sheet3!$A$1:'Sheet3'!$K$222,MATCH("Yellow",Sheet3!$A$1:$K$1,0),FALSE)&gt;0,VLOOKUP($O102,Sheet3!$A$1:'Sheet3'!$K$222,MATCH("Yellow",Sheet3!$A$1:$K$1,0),FALSE)*5,0))))),0)/VLOOKUP($O102,Sheet3!$A$1:'Sheet3'!$K$222,MATCH("Challenge",Sheet3!$A$1:'Sheet3'!$K$1,0),FALSE),IFERROR(IF(VLOOKUP($O102,Sheet3!$A$1:'Sheet3'!$K$222,MATCH("Blue",Sheet3!$A$1:$K$1,0),FALSE)&gt;0,VLOOKUP($O102,Sheet3!$A$1:'Sheet3'!$K$222,MATCH("Blue",Sheet3!$A$1:$K$1,0),FALSE)*3,IF(VLOOKUP($O102,Sheet3!$A$1:'Sheet3'!$K$222,MATCH("Purple",Sheet3!$A$1:$K$1,0),FALSE)&gt;0,VLOOKUP($O102,Sheet3!$A$1:'Sheet3'!$K$222,MATCH("Purple",Sheet3!$A$1:$K$1,0),FALSE)*4,IF(VLOOKUP($O102,Sheet3!$A$1:'Sheet3'!$K$222,MATCH("Green",Sheet3!$A$1:$K$1,0),FALSE)&gt;0,VLOOKUP($O102,Sheet3!$A$1:'Sheet3'!$K$222,MATCH("Green",Sheet3!$A$1:$K$1,0),FALSE)*2,IF(VLOOKUP($O102,Sheet3!$A$1:'Sheet3'!$K$222,MATCH("White",Sheet3!$A$1:$K$1,0),FALSE)&gt;0,VLOOKUP($O102,Sheet3!$A$1:'Sheet3'!$K$222,MATCH("White",Sheet3!$A$1:$K$1,0),FALSE),IF(VLOOKUP($O102,Sheet3!$A$1:'Sheet3'!$K$222,MATCH("Yellow",Sheet3!$A$1:$K$1,0),FALSE)&gt;0,VLOOKUP($O102,Sheet3!$A$1:'Sheet3'!$K$222,MATCH("Yellow",Sheet3!$A$1:$K$1,0),FALSE)*5,0))))),0)),0)</f>
        <v>0</v>
      </c>
      <c r="AH102">
        <f>VLOOKUP($D102,Sheet3!$A$1:'Sheet3'!$K$222,4,FALSE)</f>
        <v>0</v>
      </c>
      <c r="AI102">
        <f>VLOOKUP($D102,Sheet3!$A$1:'Sheet3'!$K$222,5,FALSE)</f>
        <v>0</v>
      </c>
    </row>
    <row r="103" spans="1:35" x14ac:dyDescent="0.25">
      <c r="A103" t="s">
        <v>74</v>
      </c>
      <c r="B103">
        <f>INDEX('Ingredients(Full)'!$A$1:$AA$180,MATCH(Score!$A103,'Ingredients(Full)'!$A$1:$A$180,0),MATCH(Score!B$1,'Ingredients(Full)'!$A$1:$AA$1,0))</f>
        <v>4</v>
      </c>
      <c r="C103">
        <f t="shared" si="3"/>
        <v>8.3333333333333339</v>
      </c>
      <c r="D103" t="str">
        <f>IF(D$1&lt;=$B103,INDEX('Ingredients(Full)'!$A$1:$AA$180,MATCH(Score!$A103,'Ingredients(Full)'!$A$1:$A$180,0),MATCH(Score!D$1,'Ingredients(Full)'!$A$1:$AA$1,0)),"")</f>
        <v>Mk 3 Neuro-Saav Electrobinoculars</v>
      </c>
      <c r="E103" t="str">
        <f>IF(E$1&lt;=$B103,INDEX('Ingredients(Full)'!$A$1:$AA$140,MATCH(Score!$A103,'Ingredients(Full)'!$A$1:$A$140,0),MATCH(Score!E$1,'Ingredients(Full)'!$A$1:$AA$1,0)),"")</f>
        <v>Mk 4 BAW Armor Mod Salvage</v>
      </c>
      <c r="F103" t="str">
        <f>IF(F$1&lt;=$B103,INDEX('Ingredients(Full)'!$A$1:$AA$140,MATCH(Score!$A103,'Ingredients(Full)'!$A$1:$A$140,0),MATCH(Score!F$1,'Ingredients(Full)'!$A$1:$AA$1,0)),"")</f>
        <v>Mk 3 Arakyd Droid Caller Salvage</v>
      </c>
      <c r="G103" t="str">
        <f>IF(G$1&lt;=$B103,INDEX('Ingredients(Full)'!$A$1:$AA$140,MATCH(Score!$A103,'Ingredients(Full)'!$A$1:$A$140,0),MATCH(Score!G$1,'Ingredients(Full)'!$A$1:$AA$1,0)),"")</f>
        <v>Mk 5 Loronar Power Cell Salvage</v>
      </c>
      <c r="H103" t="str">
        <f>IF(H$1&lt;=$B103,INDEX('Ingredients(Full)'!$A$1:$AA$140,MATCH(Score!$A103,'Ingredients(Full)'!$A$1:$A$140,0),MATCH(Score!H$1,'Ingredients(Full)'!$A$1:$AA$1,0)),"")</f>
        <v/>
      </c>
      <c r="I103" t="str">
        <f>IF(I$1&lt;=$B103,INDEX('Ingredients(Full)'!$A$1:$AA$140,MATCH(Score!$A103,'Ingredients(Full)'!$A$1:$A$140,0),MATCH(Score!I$1,'Ingredients(Full)'!$A$1:$AA$1,0)),"")</f>
        <v/>
      </c>
      <c r="J103" t="str">
        <f>IF(J$1&lt;=$B103,INDEX('Ingredients(Full)'!$A$1:$AA$140,MATCH(Score!$A103,'Ingredients(Full)'!$A$1:$A$140,0),MATCH(Score!J$1,'Ingredients(Full)'!$A$1:$AA$1,0)),"")</f>
        <v/>
      </c>
      <c r="K103" t="str">
        <f>IF(K$1&lt;=$B103,INDEX('Ingredients(Full)'!$A$1:$AA$140,MATCH(Score!$A103,'Ingredients(Full)'!$A$1:$A$140,0),MATCH(Score!K$1,'Ingredients(Full)'!$A$1:$AA$1,0)),"")</f>
        <v/>
      </c>
      <c r="L103" t="str">
        <f>IF(L$1&lt;=$B103,INDEX('Ingredients(Full)'!$A$1:$AA$140,MATCH(Score!$A103,'Ingredients(Full)'!$A$1:$A$140,0),MATCH(Score!L$1,'Ingredients(Full)'!$A$1:$AA$1,0)),"")</f>
        <v/>
      </c>
      <c r="M103" t="str">
        <f>IF(M$1&lt;=$B103,INDEX('Ingredients(Full)'!$A$1:$AA$140,MATCH(Score!$A103,'Ingredients(Full)'!$A$1:$A$140,0),MATCH(Score!M$1,'Ingredients(Full)'!$A$1:$AA$1,0)),"")</f>
        <v/>
      </c>
      <c r="N103" t="str">
        <f>IF(N$1&lt;=$B103,INDEX('Ingredients(Full)'!$A$1:$AA$140,MATCH(Score!$A103,'Ingredients(Full)'!$A$1:$A$140,0),MATCH(Score!N$1,'Ingredients(Full)'!$A$1:$AA$1,0)),"")</f>
        <v/>
      </c>
      <c r="O103" t="str">
        <f>IF(O$1&lt;=$B103,INDEX('Ingredients(Full)'!$A$1:$AA$140,MATCH(Score!$A103,'Ingredients(Full)'!$A$1:$A$140,0),MATCH(Score!O$1,'Ingredients(Full)'!$A$1:$AA$1,0)),"")</f>
        <v/>
      </c>
      <c r="P103">
        <f>IF(VALUE(RIGHT(P$1,LEN(P$1)-1))&lt;=$B103,INDEX('Ingredients(Full)'!$A$1:$AA$140,MATCH(Score!$A103,'Ingredients(Full)'!$A$1:$A$140,0),MATCH(Score!P$1,'Ingredients(Full)'!$A$1:$AA$1,0)),"")</f>
        <v>1</v>
      </c>
      <c r="Q103">
        <f>IF(VALUE(RIGHT(Q$1,LEN(Q$1)-1))&lt;=$B103,INDEX('Ingredients(Full)'!$A$1:$AA$140,MATCH(Score!$A103,'Ingredients(Full)'!$A$1:$A$140,0),MATCH(Score!Q$1,'Ingredients(Full)'!$A$1:$AA$1,0)),"")</f>
        <v>5</v>
      </c>
      <c r="R103">
        <f>IF(VALUE(RIGHT(R$1,LEN(R$1)-1))&lt;=$B103,INDEX('Ingredients(Full)'!$A$1:$AA$140,MATCH(Score!$A103,'Ingredients(Full)'!$A$1:$A$140,0),MATCH(Score!R$1,'Ingredients(Full)'!$A$1:$AA$1,0)),"")</f>
        <v>5</v>
      </c>
      <c r="S103">
        <f>IF(VALUE(RIGHT(S$1,LEN(S$1)-1))&lt;=$B103,INDEX('Ingredients(Full)'!$A$1:$AA$140,MATCH(Score!$A103,'Ingredients(Full)'!$A$1:$A$140,0),MATCH(Score!S$1,'Ingredients(Full)'!$A$1:$AA$1,0)),"")</f>
        <v>5</v>
      </c>
      <c r="T103" t="str">
        <f>IF(VALUE(RIGHT(T$1,LEN(T$1)-1))&lt;=$B103,INDEX('Ingredients(Full)'!$A$1:$AA$140,MATCH(Score!$A103,'Ingredients(Full)'!$A$1:$A$140,0),MATCH(Score!T$1,'Ingredients(Full)'!$A$1:$AA$1,0)),"")</f>
        <v/>
      </c>
      <c r="U103" t="str">
        <f>IF(VALUE(RIGHT(U$1,LEN(U$1)-1))&lt;=$B103,INDEX('Ingredients(Full)'!$A$1:$AA$140,MATCH(Score!$A103,'Ingredients(Full)'!$A$1:$A$140,0),MATCH(Score!U$1,'Ingredients(Full)'!$A$1:$AA$1,0)),"")</f>
        <v/>
      </c>
      <c r="V103" t="str">
        <f>IF(VALUE(RIGHT(V$1,LEN(V$1)-1))&lt;=$B103,INDEX('Ingredients(Full)'!$A$1:$AA$140,MATCH(Score!$A103,'Ingredients(Full)'!$A$1:$A$140,0),MATCH(Score!V$1,'Ingredients(Full)'!$A$1:$AA$1,0)),"")</f>
        <v/>
      </c>
      <c r="W103" t="str">
        <f>IF(VALUE(RIGHT(W$1,LEN(W$1)-1))&lt;=$B103,INDEX('Ingredients(Full)'!$A$1:$AA$140,MATCH(Score!$A103,'Ingredients(Full)'!$A$1:$A$140,0),MATCH(Score!W$1,'Ingredients(Full)'!$A$1:$AA$1,0)),"")</f>
        <v/>
      </c>
      <c r="X103" t="str">
        <f>IF(VALUE(RIGHT(X$1,LEN(X$1)-1))&lt;=$B103,INDEX('Ingredients(Full)'!$A$1:$AA$140,MATCH(Score!$A103,'Ingredients(Full)'!$A$1:$A$140,0),MATCH(Score!X$1,'Ingredients(Full)'!$A$1:$AA$1,0)),"")</f>
        <v/>
      </c>
      <c r="Y103" t="str">
        <f>IF(VALUE(RIGHT(Y$1,LEN(Y$1)-1))&lt;=$B103,INDEX('Ingredients(Full)'!$A$1:$AA$140,MATCH(Score!$A103,'Ingredients(Full)'!$A$1:$A$140,0),MATCH(Score!Y$1,'Ingredients(Full)'!$A$1:$AA$1,0)),"")</f>
        <v/>
      </c>
      <c r="Z103" t="str">
        <f>IF(VALUE(RIGHT(Z$1,LEN(Z$1)-1))&lt;=$B103,INDEX('Ingredients(Full)'!$A$1:$AA$140,MATCH(Score!$A103,'Ingredients(Full)'!$A$1:$A$140,0),MATCH(Score!Z$1,'Ingredients(Full)'!$A$1:$AA$1,0)),"")</f>
        <v/>
      </c>
      <c r="AA103" t="str">
        <f>IF(VALUE(RIGHT(AA$1,LEN(AA$1)-1))&lt;=$B103,INDEX('Ingredients(Full)'!$A$1:$AA$140,MATCH(Score!$A103,'Ingredients(Full)'!$A$1:$A$140,0),MATCH(Score!AA$1,'Ingredients(Full)'!$A$1:$AA$1,0)),"")</f>
        <v/>
      </c>
      <c r="AB103">
        <f>IFERROR(IF(VLOOKUP($D103,Sheet3!$A$1:'Sheet3'!$K$222,MATCH("Challenge",Sheet3!$A$1:'Sheet3'!$K$1,0),FALSE)&gt;=1,IFERROR(IF(VLOOKUP($D103,Sheet3!$A$1:'Sheet3'!$K$222,MATCH("Blue",Sheet3!$A$1:$K$1,0),FALSE)&gt;0,VLOOKUP($D103,Sheet3!$A$1:'Sheet3'!$K$222,MATCH("Blue",Sheet3!$A$1:$K$1,0),FALSE)*3,IF(VLOOKUP($D103,Sheet3!$A$1:'Sheet3'!$K$222,MATCH("Purple",Sheet3!$A$1:$K$1,0),FALSE)&gt;0,VLOOKUP($D103,Sheet3!$A$1:'Sheet3'!$K$222,MATCH("Purple",Sheet3!$A$1:$K$1,0),FALSE)*4,IF(VLOOKUP($D103,Sheet3!$A$1:'Sheet3'!$K$222,MATCH("Green",Sheet3!$A$1:$K$1,0),FALSE)&gt;0,VLOOKUP($D103,Sheet3!$A$1:'Sheet3'!$K$222,MATCH("Green",Sheet3!$A$1:$K$1,0),FALSE)*2,IF(VLOOKUP($D103,Sheet3!$A$1:'Sheet3'!$K$222,MATCH("White",Sheet3!$A$1:$K$1,0),FALSE)&gt;0,VLOOKUP($D103,Sheet3!$A$1:'Sheet3'!$K$222,MATCH("White",Sheet3!$A$1:$K$1,0),FALSE),IF(VLOOKUP($D103,Sheet3!$A$1:'Sheet3'!$K$222,MATCH("Yellow",Sheet3!$A$1:$K$1,0),FALSE)&gt;0,VLOOKUP($D103,Sheet3!$A$1:'Sheet3'!$K$222,MATCH("Yellow",Sheet3!$A$1:$K$1,0),FALSE)*2.5,0))))),0)/VLOOKUP($D103,Sheet3!$A$1:'Sheet3'!$K$222,MATCH("Challenge",Sheet3!$A$1:'Sheet3'!$K$1,0),FALSE),IFERROR(IF(VLOOKUP($D103,Sheet3!$A$1:'Sheet3'!$K$222,MATCH("Blue",Sheet3!$A$1:$K$1,0),FALSE)&gt;0,VLOOKUP($D103,Sheet3!$A$1:'Sheet3'!$K$222,MATCH("Blue",Sheet3!$A$1:$K$1,0),FALSE)*3,IF(VLOOKUP($D103,Sheet3!$A$1:'Sheet3'!$K$222,MATCH("Purple",Sheet3!$A$1:$K$1,0),FALSE)&gt;0,VLOOKUP($D103,Sheet3!$A$1:'Sheet3'!$K$222,MATCH("Purple",Sheet3!$A$1:$K$1,0),FALSE)*4,IF(VLOOKUP($D103,Sheet3!$A$1:'Sheet3'!$K$222,MATCH("Green",Sheet3!$A$1:$K$1,0),FALSE)&gt;0,VLOOKUP($D103,Sheet3!$A$1:'Sheet3'!$K$222,MATCH("Green",Sheet3!$A$1:$K$1,0),FALSE)*2,IF(VLOOKUP($D103,Sheet3!$A$1:'Sheet3'!$K$222,MATCH("White",Sheet3!$A$1:$K$1,0),FALSE)&gt;0,VLOOKUP($D103,Sheet3!$A$1:'Sheet3'!$K$222,MATCH("White",Sheet3!$A$1:$K$1,0),FALSE),IF(VLOOKUP($D103,Sheet3!$A$1:'Sheet3'!$K$222,MATCH("Yellow",Sheet3!$A$1:$K$1,0),FALSE)&gt;0,VLOOKUP($D103,Sheet3!$A$1:'Sheet3'!$K$222,MATCH("Yellow",Sheet3!$A$1:$K$1,0),FALSE)*2.5,0))))),0)),0)+IFERROR(IF(VLOOKUP($E103,Sheet3!$A$1:'Sheet3'!$K$222,MATCH("Challenge",Sheet3!$A$1:'Sheet3'!$K$1,0),FALSE)&gt;=1,IFERROR(IF(VLOOKUP($E103,Sheet3!$A$1:'Sheet3'!$K$222,MATCH("Blue",Sheet3!$A$1:$K$1,0),FALSE)&gt;0,VLOOKUP($E103,Sheet3!$A$1:'Sheet3'!$K$222,MATCH("Blue",Sheet3!$A$1:$K$1,0),FALSE)*3,IF(VLOOKUP($E103,Sheet3!$A$1:'Sheet3'!$K$222,MATCH("Purple",Sheet3!$A$1:$K$1,0),FALSE)&gt;0,VLOOKUP($E103,Sheet3!$A$1:'Sheet3'!$K$222,MATCH("Purple",Sheet3!$A$1:$K$1,0),FALSE)*4,IF(VLOOKUP($E103,Sheet3!$A$1:'Sheet3'!$K$222,MATCH("Green",Sheet3!$A$1:$K$1,0),FALSE)&gt;0,VLOOKUP($E103,Sheet3!$A$1:'Sheet3'!$K$222,MATCH("Green",Sheet3!$A$1:$K$1,0),FALSE)*2,IF(VLOOKUP($E103,Sheet3!$A$1:'Sheet3'!$K$222,MATCH("White",Sheet3!$A$1:$K$1,0),FALSE)&gt;0,VLOOKUP($E103,Sheet3!$A$1:'Sheet3'!$K$222,MATCH("White",Sheet3!$A$1:$K$1,0),FALSE),IF(VLOOKUP($E103,Sheet3!$A$1:'Sheet3'!$K$222,MATCH("Yellow",Sheet3!$A$1:$K$1,0),FALSE)&gt;0,VLOOKUP($E103,Sheet3!$A$1:'Sheet3'!$K$222,MATCH("Yellow",Sheet3!$A$1:$K$1,0),FALSE)*2.5,0))))),0)/VLOOKUP($E103,Sheet3!$A$1:'Sheet3'!$K$222,MATCH("Challenge",Sheet3!$A$1:'Sheet3'!$K$1,0),FALSE),IFERROR(IF(VLOOKUP($E103,Sheet3!$A$1:'Sheet3'!$K$222,MATCH("Blue",Sheet3!$A$1:$K$1,0),FALSE)&gt;0,VLOOKUP($E103,Sheet3!$A$1:'Sheet3'!$K$222,MATCH("Blue",Sheet3!$A$1:$K$1,0),FALSE)*3,IF(VLOOKUP($E103,Sheet3!$A$1:'Sheet3'!$K$222,MATCH("Purple",Sheet3!$A$1:$K$1,0),FALSE)&gt;0,VLOOKUP($E103,Sheet3!$A$1:'Sheet3'!$K$222,MATCH("Purple",Sheet3!$A$1:$K$1,0),FALSE)*4,IF(VLOOKUP($E103,Sheet3!$A$1:'Sheet3'!$K$222,MATCH("Green",Sheet3!$A$1:$K$1,0),FALSE)&gt;0,VLOOKUP($E103,Sheet3!$A$1:'Sheet3'!$K$222,MATCH("Green",Sheet3!$A$1:$K$1,0),FALSE)*2,IF(VLOOKUP($E103,Sheet3!$A$1:'Sheet3'!$K$222,MATCH("White",Sheet3!$A$1:$K$1,0),FALSE)&gt;0,VLOOKUP($E103,Sheet3!$A$1:'Sheet3'!$K$222,MATCH("White",Sheet3!$A$1:$K$1,0),FALSE),IF(VLOOKUP($E103,Sheet3!$A$1:'Sheet3'!$K$222,MATCH("Yellow",Sheet3!$A$1:$K$1,0),FALSE)&gt;0,VLOOKUP($E103,Sheet3!$A$1:'Sheet3'!$K$222,MATCH("Yellow",Sheet3!$A$1:$K$1,0),FALSE)*2.5,0))))),0)),0)</f>
        <v>3.666666666666667</v>
      </c>
      <c r="AC103">
        <f>IFERROR(IF(VLOOKUP($F103,Sheet3!$A$1:'Sheet3'!$K$222,MATCH("Challenge",Sheet3!$A$1:'Sheet3'!$K$1,0),FALSE)&gt;=1,IFERROR(IF(VLOOKUP($F103,Sheet3!$A$1:'Sheet3'!$K$222,MATCH("Blue",Sheet3!$A$1:$K$1,0),FALSE)&gt;0,VLOOKUP($F103,Sheet3!$A$1:'Sheet3'!$K$222,MATCH("Blue",Sheet3!$A$1:$K$1,0),FALSE)*3,IF(VLOOKUP($F103,Sheet3!$A$1:'Sheet3'!$K$222,MATCH("Purple",Sheet3!$A$1:$K$1,0),FALSE)&gt;0,VLOOKUP($F103,Sheet3!$A$1:'Sheet3'!$K$222,MATCH("Purple",Sheet3!$A$1:$K$1,0),FALSE)*4,IF(VLOOKUP($F103,Sheet3!$A$1:'Sheet3'!$K$222,MATCH("Green",Sheet3!$A$1:$K$1,0),FALSE)&gt;0,VLOOKUP($F103,Sheet3!$A$1:'Sheet3'!$K$222,MATCH("Green",Sheet3!$A$1:$K$1,0),FALSE)*2,IF(VLOOKUP($F103,Sheet3!$A$1:'Sheet3'!$K$222,MATCH("White",Sheet3!$A$1:$K$1,0),FALSE)&gt;0,VLOOKUP($F103,Sheet3!$A$1:'Sheet3'!$K$222,MATCH("White",Sheet3!$A$1:$K$1,0),FALSE),IF(VLOOKUP($F103,Sheet3!$A$1:'Sheet3'!$K$222,MATCH("Yellow",Sheet3!$A$1:$K$1,0),FALSE)&gt;0,VLOOKUP($F103,Sheet3!$A$1:'Sheet3'!$K$222,MATCH("Yellow",Sheet3!$A$1:$K$1,0),FALSE)*5,0))))),0)/VLOOKUP($F103,Sheet3!$A$1:'Sheet3'!$K$222,MATCH("Challenge",Sheet3!$A$1:'Sheet3'!$K$1,0),FALSE),IFERROR(IF(VLOOKUP($F103,Sheet3!$A$1:'Sheet3'!$K$222,MATCH("Blue",Sheet3!$A$1:$K$1,0),FALSE)&gt;0,VLOOKUP($F103,Sheet3!$A$1:'Sheet3'!$K$222,MATCH("Blue",Sheet3!$A$1:$K$1,0),FALSE)*3,IF(VLOOKUP($F103,Sheet3!$A$1:'Sheet3'!$K$222,MATCH("Purple",Sheet3!$A$1:$K$1,0),FALSE)&gt;0,VLOOKUP($F103,Sheet3!$A$1:'Sheet3'!$K$222,MATCH("Purple",Sheet3!$A$1:$K$1,0),FALSE)*4,IF(VLOOKUP($F103,Sheet3!$A$1:'Sheet3'!$K$222,MATCH("Green",Sheet3!$A$1:$K$1,0),FALSE)&gt;0,VLOOKUP($F103,Sheet3!$A$1:'Sheet3'!$K$222,MATCH("Green",Sheet3!$A$1:$K$1,0),FALSE)*2,IF(VLOOKUP($F103,Sheet3!$A$1:'Sheet3'!$K$222,MATCH("White",Sheet3!$A$1:$K$1,0),FALSE)&gt;0,VLOOKUP($F103,Sheet3!$A$1:'Sheet3'!$K$222,MATCH("White",Sheet3!$A$1:$K$1,0),FALSE),IF(VLOOKUP($F103,Sheet3!$A$1:'Sheet3'!$K$222,MATCH("Yellow",Sheet3!$A$1:$K$1,0),FALSE)&gt;0,VLOOKUP($F103,Sheet3!$A$1:'Sheet3'!$K$222,MATCH("Yellow",Sheet3!$A$1:$K$1,0),FALSE)*5,0))))),0)),0)+IFERROR(IF(VLOOKUP($G103,Sheet3!$A$1:'Sheet3'!$K$222,MATCH("Challenge",Sheet3!$A$1:'Sheet3'!$K$1,0),FALSE)&gt;=1,IFERROR(IF(VLOOKUP($G103,Sheet3!$A$1:'Sheet3'!$K$222,MATCH("Blue",Sheet3!$A$1:$K$1,0),FALSE)&gt;0,VLOOKUP($G103,Sheet3!$A$1:'Sheet3'!$K$222,MATCH("Blue",Sheet3!$A$1:$K$1,0),FALSE)*3,IF(VLOOKUP($G103,Sheet3!$A$1:'Sheet3'!$K$222,MATCH("Purple",Sheet3!$A$1:$K$1,0),FALSE)&gt;0,VLOOKUP($G103,Sheet3!$A$1:'Sheet3'!$K$222,MATCH("Purple",Sheet3!$A$1:$K$1,0),FALSE)*4,IF(VLOOKUP($G103,Sheet3!$A$1:'Sheet3'!$K$222,MATCH("Green",Sheet3!$A$1:$K$1,0),FALSE)&gt;0,VLOOKUP($G103,Sheet3!$A$1:'Sheet3'!$K$222,MATCH("Green",Sheet3!$A$1:$K$1,0),FALSE)*2,IF(VLOOKUP($G103,Sheet3!$A$1:'Sheet3'!$K$222,MATCH("White",Sheet3!$A$1:$K$1,0),FALSE)&gt;0,VLOOKUP($G103,Sheet3!$A$1:'Sheet3'!$K$222,MATCH("White",Sheet3!$A$1:$K$1,0),FALSE),IF(VLOOKUP($G103,Sheet3!$A$1:'Sheet3'!$K$222,MATCH("Yellow",Sheet3!$A$1:$K$1,0),FALSE)&gt;0,VLOOKUP($G103,Sheet3!$A$1:'Sheet3'!$K$222,MATCH("Yellow",Sheet3!$A$1:$K$1,0),FALSE)*5,0))))),0)/VLOOKUP($G103,Sheet3!$A$1:'Sheet3'!$K$222,MATCH("Challenge",Sheet3!$A$1:'Sheet3'!$K$1,0),FALSE),IFERROR(IF(VLOOKUP($G103,Sheet3!$A$1:'Sheet3'!$K$222,MATCH("Blue",Sheet3!$A$1:$K$1,0),FALSE)&gt;0,VLOOKUP($G103,Sheet3!$A$1:'Sheet3'!$K$222,MATCH("Blue",Sheet3!$A$1:$K$1,0),FALSE)*3,IF(VLOOKUP($G103,Sheet3!$A$1:'Sheet3'!$K$222,MATCH("Purple",Sheet3!$A$1:$K$1,0),FALSE)&gt;0,VLOOKUP($G103,Sheet3!$A$1:'Sheet3'!$K$222,MATCH("Purple",Sheet3!$A$1:$K$1,0),FALSE)*4,IF(VLOOKUP($G103,Sheet3!$A$1:'Sheet3'!$K$222,MATCH("Green",Sheet3!$A$1:$K$1,0),FALSE)&gt;0,VLOOKUP($G103,Sheet3!$A$1:'Sheet3'!$K$222,MATCH("Green",Sheet3!$A$1:$K$1,0),FALSE)*2,IF(VLOOKUP($G103,Sheet3!$A$1:'Sheet3'!$K$222,MATCH("White",Sheet3!$A$1:$K$1,0),FALSE)&gt;0,VLOOKUP($G103,Sheet3!$A$1:'Sheet3'!$K$222,MATCH("White",Sheet3!$A$1:$K$1,0),FALSE),IF(VLOOKUP($G103,Sheet3!$A$1:'Sheet3'!$K$222,MATCH("Yellow",Sheet3!$A$1:$K$1,0),FALSE)&gt;0,VLOOKUP($G103,Sheet3!$A$1:'Sheet3'!$K$222,MATCH("Yellow",Sheet3!$A$1:$K$1,0),FALSE)*5,0))))),0)),0)</f>
        <v>4.666666666666667</v>
      </c>
      <c r="AD103">
        <f>IFERROR(IF(VLOOKUP($H103,Sheet3!$A$1:'Sheet3'!$K$222,MATCH("Challenge",Sheet3!$A$1:'Sheet3'!$K$1,0),FALSE)&gt;=1,IFERROR(IF(VLOOKUP($H103,Sheet3!$A$1:'Sheet3'!$K$222,MATCH("Blue",Sheet3!$A$1:$K$1,0),FALSE)&gt;0,VLOOKUP($H103,Sheet3!$A$1:'Sheet3'!$K$222,MATCH("Blue",Sheet3!$A$1:$K$1,0),FALSE)*3,IF(VLOOKUP($H103,Sheet3!$A$1:'Sheet3'!$K$222,MATCH("Purple",Sheet3!$A$1:$K$1,0),FALSE)&gt;0,VLOOKUP($H103,Sheet3!$A$1:'Sheet3'!$K$222,MATCH("Purple",Sheet3!$A$1:$K$1,0),FALSE)*4,IF(VLOOKUP($H103,Sheet3!$A$1:'Sheet3'!$K$222,MATCH("Green",Sheet3!$A$1:$K$1,0),FALSE)&gt;0,VLOOKUP($H103,Sheet3!$A$1:'Sheet3'!$K$222,MATCH("Green",Sheet3!$A$1:$K$1,0),FALSE)*2,IF(VLOOKUP($H103,Sheet3!$A$1:'Sheet3'!$K$222,MATCH("White",Sheet3!$A$1:$K$1,0),FALSE)&gt;0,VLOOKUP($H103,Sheet3!$A$1:'Sheet3'!$K$222,MATCH("White",Sheet3!$A$1:$K$1,0),FALSE),IF(VLOOKUP($H103,Sheet3!$A$1:'Sheet3'!$K$222,MATCH("Yellow",Sheet3!$A$1:$K$1,0),FALSE)&gt;0,VLOOKUP($H103,Sheet3!$A$1:'Sheet3'!$K$222,MATCH("Yellow",Sheet3!$A$1:$K$1,0),FALSE)*5,0))))),0)/VLOOKUP($H103,Sheet3!$A$1:'Sheet3'!$K$222,MATCH("Challenge",Sheet3!$A$1:'Sheet3'!$K$1,0),FALSE),IFERROR(IF(VLOOKUP($H103,Sheet3!$A$1:'Sheet3'!$K$222,MATCH("Blue",Sheet3!$A$1:$K$1,0),FALSE)&gt;0,VLOOKUP($H103,Sheet3!$A$1:'Sheet3'!$K$222,MATCH("Blue",Sheet3!$A$1:$K$1,0),FALSE)*3,IF(VLOOKUP($H103,Sheet3!$A$1:'Sheet3'!$K$222,MATCH("Purple",Sheet3!$A$1:$K$1,0),FALSE)&gt;0,VLOOKUP($H103,Sheet3!$A$1:'Sheet3'!$K$222,MATCH("Purple",Sheet3!$A$1:$K$1,0),FALSE)*4,IF(VLOOKUP($H103,Sheet3!$A$1:'Sheet3'!$K$222,MATCH("Green",Sheet3!$A$1:$K$1,0),FALSE)&gt;0,VLOOKUP($H103,Sheet3!$A$1:'Sheet3'!$K$222,MATCH("Green",Sheet3!$A$1:$K$1,0),FALSE)*2,IF(VLOOKUP($H103,Sheet3!$A$1:'Sheet3'!$K$222,MATCH("White",Sheet3!$A$1:$K$1,0),FALSE)&gt;0,VLOOKUP($H103,Sheet3!$A$1:'Sheet3'!$K$222,MATCH("White",Sheet3!$A$1:$K$1,0),FALSE),IF(VLOOKUP($H103,Sheet3!$A$1:'Sheet3'!$K$222,MATCH("Yellow",Sheet3!$A$1:$K$1,0),FALSE)&gt;0,VLOOKUP($H103,Sheet3!$A$1:'Sheet3'!$K$222,MATCH("Yellow",Sheet3!$A$1:$K$1,0),FALSE)*5,0))))),0)),0)+IFERROR(IF(VLOOKUP($I103,Sheet3!$A$1:'Sheet3'!$K$222,MATCH("Challenge",Sheet3!$A$1:'Sheet3'!$K$1,0),FALSE)&gt;=1,IFERROR(IF(VLOOKUP($I103,Sheet3!$A$1:'Sheet3'!$K$222,MATCH("Blue",Sheet3!$A$1:$K$1,0),FALSE)&gt;0,VLOOKUP($I103,Sheet3!$A$1:'Sheet3'!$K$222,MATCH("Blue",Sheet3!$A$1:$K$1,0),FALSE)*3,IF(VLOOKUP($I103,Sheet3!$A$1:'Sheet3'!$K$222,MATCH("Purple",Sheet3!$A$1:$K$1,0),FALSE)&gt;0,VLOOKUP($I103,Sheet3!$A$1:'Sheet3'!$K$222,MATCH("Purple",Sheet3!$A$1:$K$1,0),FALSE)*4,IF(VLOOKUP($I103,Sheet3!$A$1:'Sheet3'!$K$222,MATCH("Green",Sheet3!$A$1:$K$1,0),FALSE)&gt;0,VLOOKUP($I103,Sheet3!$A$1:'Sheet3'!$K$222,MATCH("Green",Sheet3!$A$1:$K$1,0),FALSE)*2,IF(VLOOKUP($I103,Sheet3!$A$1:'Sheet3'!$K$222,MATCH("White",Sheet3!$A$1:$K$1,0),FALSE)&gt;0,VLOOKUP($I103,Sheet3!$A$1:'Sheet3'!$K$222,MATCH("White",Sheet3!$A$1:$K$1,0),FALSE),IF(VLOOKUP($I103,Sheet3!$A$1:'Sheet3'!$K$222,MATCH("Yellow",Sheet3!$A$1:$K$1,0),FALSE)&gt;0,VLOOKUP($I103,Sheet3!$A$1:'Sheet3'!$K$222,MATCH("Yellow",Sheet3!$A$1:$K$1,0),FALSE)*5,0))))),0)/VLOOKUP($I103,Sheet3!$A$1:'Sheet3'!$K$222,MATCH("Challenge",Sheet3!$A$1:'Sheet3'!$K$1,0),FALSE),IFERROR(IF(VLOOKUP($I103,Sheet3!$A$1:'Sheet3'!$K$222,MATCH("Blue",Sheet3!$A$1:$K$1,0),FALSE)&gt;0,VLOOKUP($I103,Sheet3!$A$1:'Sheet3'!$K$222,MATCH("Blue",Sheet3!$A$1:$K$1,0),FALSE)*3,IF(VLOOKUP($I103,Sheet3!$A$1:'Sheet3'!$K$222,MATCH("Purple",Sheet3!$A$1:$K$1,0),FALSE)&gt;0,VLOOKUP($I103,Sheet3!$A$1:'Sheet3'!$K$222,MATCH("Purple",Sheet3!$A$1:$K$1,0),FALSE)*4,IF(VLOOKUP($I103,Sheet3!$A$1:'Sheet3'!$K$222,MATCH("Green",Sheet3!$A$1:$K$1,0),FALSE)&gt;0,VLOOKUP($I103,Sheet3!$A$1:'Sheet3'!$K$222,MATCH("Green",Sheet3!$A$1:$K$1,0),FALSE)*2,IF(VLOOKUP($I103,Sheet3!$A$1:'Sheet3'!$K$222,MATCH("White",Sheet3!$A$1:$K$1,0),FALSE)&gt;0,VLOOKUP($I103,Sheet3!$A$1:'Sheet3'!$K$222,MATCH("White",Sheet3!$A$1:$K$1,0),FALSE),IF(VLOOKUP($I103,Sheet3!$A$1:'Sheet3'!$K$222,MATCH("Yellow",Sheet3!$A$1:$K$1,0),FALSE)&gt;0,VLOOKUP($I103,Sheet3!$A$1:'Sheet3'!$K$222,MATCH("Yellow",Sheet3!$A$1:$K$1,0),FALSE)*5,0))))),0)),0)</f>
        <v>0</v>
      </c>
      <c r="AE103">
        <f>IFERROR(IF(VLOOKUP($J103,Sheet3!$A$1:'Sheet3'!$K$222,MATCH("Challenge",Sheet3!$A$1:'Sheet3'!$K$1,0),FALSE)&gt;=1,IFERROR(IF(VLOOKUP($J103,Sheet3!$A$1:'Sheet3'!$K$222,MATCH("Blue",Sheet3!$A$1:$K$1,0),FALSE)&gt;0,VLOOKUP($J103,Sheet3!$A$1:'Sheet3'!$K$222,MATCH("Blue",Sheet3!$A$1:$K$1,0),FALSE)*3,IF(VLOOKUP($J103,Sheet3!$A$1:'Sheet3'!$K$222,MATCH("Purple",Sheet3!$A$1:$K$1,0),FALSE)&gt;0,VLOOKUP($J103,Sheet3!$A$1:'Sheet3'!$K$222,MATCH("Purple",Sheet3!$A$1:$K$1,0),FALSE)*4,IF(VLOOKUP($J103,Sheet3!$A$1:'Sheet3'!$K$222,MATCH("Green",Sheet3!$A$1:$K$1,0),FALSE)&gt;0,VLOOKUP($J103,Sheet3!$A$1:'Sheet3'!$K$222,MATCH("Green",Sheet3!$A$1:$K$1,0),FALSE)*2,IF(VLOOKUP($J103,Sheet3!$A$1:'Sheet3'!$K$222,MATCH("White",Sheet3!$A$1:$K$1,0),FALSE)&gt;0,VLOOKUP($J103,Sheet3!$A$1:'Sheet3'!$K$222,MATCH("White",Sheet3!$A$1:$K$1,0),FALSE),IF(VLOOKUP($J103,Sheet3!$A$1:'Sheet3'!$K$222,MATCH("Yellow",Sheet3!$A$1:$K$1,0),FALSE)&gt;0,VLOOKUP($J103,Sheet3!$A$1:'Sheet3'!$K$222,MATCH("Yellow",Sheet3!$A$1:$K$1,0),FALSE)*5,0))))),0)/VLOOKUP($J103,Sheet3!$A$1:'Sheet3'!$K$222,MATCH("Challenge",Sheet3!$A$1:'Sheet3'!$K$1,0),FALSE),IFERROR(IF(VLOOKUP($J103,Sheet3!$A$1:'Sheet3'!$K$222,MATCH("Blue",Sheet3!$A$1:$K$1,0),FALSE)&gt;0,VLOOKUP($J103,Sheet3!$A$1:'Sheet3'!$K$222,MATCH("Blue",Sheet3!$A$1:$K$1,0),FALSE)*3,IF(VLOOKUP($J103,Sheet3!$A$1:'Sheet3'!$K$222,MATCH("Purple",Sheet3!$A$1:$K$1,0),FALSE)&gt;0,VLOOKUP($J103,Sheet3!$A$1:'Sheet3'!$K$222,MATCH("Purple",Sheet3!$A$1:$K$1,0),FALSE)*4,IF(VLOOKUP($J103,Sheet3!$A$1:'Sheet3'!$K$222,MATCH("Green",Sheet3!$A$1:$K$1,0),FALSE)&gt;0,VLOOKUP($J103,Sheet3!$A$1:'Sheet3'!$K$222,MATCH("Green",Sheet3!$A$1:$K$1,0),FALSE)*2,IF(VLOOKUP($J103,Sheet3!$A$1:'Sheet3'!$K$222,MATCH("White",Sheet3!$A$1:$K$1,0),FALSE)&gt;0,VLOOKUP($J103,Sheet3!$A$1:'Sheet3'!$K$222,MATCH("White",Sheet3!$A$1:$K$1,0),FALSE),IF(VLOOKUP($J103,Sheet3!$A$1:'Sheet3'!$K$222,MATCH("Yellow",Sheet3!$A$1:$K$1,0),FALSE)&gt;0,VLOOKUP($J103,Sheet3!$A$1:'Sheet3'!$K$222,MATCH("Yellow",Sheet3!$A$1:$K$1,0),FALSE)*5,0))))),0)),0)+IFERROR(IF(VLOOKUP($K103,Sheet3!$A$1:'Sheet3'!$K$222,MATCH("Challenge",Sheet3!$A$1:'Sheet3'!$K$1,0),FALSE)&gt;=1,IFERROR(IF(VLOOKUP($K103,Sheet3!$A$1:'Sheet3'!$K$222,MATCH("Blue",Sheet3!$A$1:$K$1,0),FALSE)&gt;0,VLOOKUP($K103,Sheet3!$A$1:'Sheet3'!$K$222,MATCH("Blue",Sheet3!$A$1:$K$1,0),FALSE)*3,IF(VLOOKUP($K103,Sheet3!$A$1:'Sheet3'!$K$222,MATCH("Purple",Sheet3!$A$1:$K$1,0),FALSE)&gt;0,VLOOKUP($K103,Sheet3!$A$1:'Sheet3'!$K$222,MATCH("Purple",Sheet3!$A$1:$K$1,0),FALSE)*4,IF(VLOOKUP($K103,Sheet3!$A$1:'Sheet3'!$K$222,MATCH("Green",Sheet3!$A$1:$K$1,0),FALSE)&gt;0,VLOOKUP($K103,Sheet3!$A$1:'Sheet3'!$K$222,MATCH("Green",Sheet3!$A$1:$K$1,0),FALSE)*2,IF(VLOOKUP($K103,Sheet3!$A$1:'Sheet3'!$K$222,MATCH("White",Sheet3!$A$1:$K$1,0),FALSE)&gt;0,VLOOKUP($K103,Sheet3!$A$1:'Sheet3'!$K$222,MATCH("White",Sheet3!$A$1:$K$1,0),FALSE),IF(VLOOKUP($K103,Sheet3!$A$1:'Sheet3'!$K$222,MATCH("Yellow",Sheet3!$A$1:$K$1,0),FALSE)&gt;0,VLOOKUP($K103,Sheet3!$A$1:'Sheet3'!$K$222,MATCH("Yellow",Sheet3!$A$1:$K$1,0),FALSE)*5,0))))),0)/VLOOKUP($K103,Sheet3!$A$1:'Sheet3'!$K$222,MATCH("Challenge",Sheet3!$A$1:'Sheet3'!$K$1,0),FALSE),IFERROR(IF(VLOOKUP($K103,Sheet3!$A$1:'Sheet3'!$K$222,MATCH("Blue",Sheet3!$A$1:$K$1,0),FALSE)&gt;0,VLOOKUP($K103,Sheet3!$A$1:'Sheet3'!$K$222,MATCH("Blue",Sheet3!$A$1:$K$1,0),FALSE)*3,IF(VLOOKUP($K103,Sheet3!$A$1:'Sheet3'!$K$222,MATCH("Purple",Sheet3!$A$1:$K$1,0),FALSE)&gt;0,VLOOKUP($K103,Sheet3!$A$1:'Sheet3'!$K$222,MATCH("Purple",Sheet3!$A$1:$K$1,0),FALSE)*4,IF(VLOOKUP($K103,Sheet3!$A$1:'Sheet3'!$K$222,MATCH("Green",Sheet3!$A$1:$K$1,0),FALSE)&gt;0,VLOOKUP($K103,Sheet3!$A$1:'Sheet3'!$K$222,MATCH("Green",Sheet3!$A$1:$K$1,0),FALSE)*2,IF(VLOOKUP($K103,Sheet3!$A$1:'Sheet3'!$K$222,MATCH("White",Sheet3!$A$1:$K$1,0),FALSE)&gt;0,VLOOKUP($K103,Sheet3!$A$1:'Sheet3'!$K$222,MATCH("White",Sheet3!$A$1:$K$1,0),FALSE),IF(VLOOKUP($K103,Sheet3!$A$1:'Sheet3'!$K$222,MATCH("Yellow",Sheet3!$A$1:$K$1,0),FALSE)&gt;0,VLOOKUP($K103,Sheet3!$A$1:'Sheet3'!$K$222,MATCH("Yellow",Sheet3!$A$1:$K$1,0),FALSE)*5,0))))),0)),0)</f>
        <v>0</v>
      </c>
      <c r="AF103">
        <f>IFERROR(IF(VLOOKUP($L103,Sheet3!$A$1:'Sheet3'!$K$222,MATCH("Challenge",Sheet3!$A$1:'Sheet3'!$K$1,0),FALSE)&gt;=1,IFERROR(IF(VLOOKUP($L103,Sheet3!$A$1:'Sheet3'!$K$222,MATCH("Blue",Sheet3!$A$1:$K$1,0),FALSE)&gt;0,VLOOKUP($L103,Sheet3!$A$1:'Sheet3'!$K$222,MATCH("Blue",Sheet3!$A$1:$K$1,0),FALSE)*3,IF(VLOOKUP($L103,Sheet3!$A$1:'Sheet3'!$K$222,MATCH("Purple",Sheet3!$A$1:$K$1,0),FALSE)&gt;0,VLOOKUP($L103,Sheet3!$A$1:'Sheet3'!$K$222,MATCH("Purple",Sheet3!$A$1:$K$1,0),FALSE)*4,IF(VLOOKUP($L103,Sheet3!$A$1:'Sheet3'!$K$222,MATCH("Green",Sheet3!$A$1:$K$1,0),FALSE)&gt;0,VLOOKUP($L103,Sheet3!$A$1:'Sheet3'!$K$222,MATCH("Green",Sheet3!$A$1:$K$1,0),FALSE)*2,IF(VLOOKUP($L103,Sheet3!$A$1:'Sheet3'!$K$222,MATCH("White",Sheet3!$A$1:$K$1,0),FALSE)&gt;0,VLOOKUP($L103,Sheet3!$A$1:'Sheet3'!$K$222,MATCH("White",Sheet3!$A$1:$K$1,0),FALSE),IF(VLOOKUP($L103,Sheet3!$A$1:'Sheet3'!$K$222,MATCH("Yellow",Sheet3!$A$1:$K$1,0),FALSE)&gt;0,VLOOKUP($L103,Sheet3!$A$1:'Sheet3'!$K$222,MATCH("Yellow",Sheet3!$A$1:$K$1,0),FALSE)*5,0))))),0)/VLOOKUP($L103,Sheet3!$A$1:'Sheet3'!$K$222,MATCH("Challenge",Sheet3!$A$1:'Sheet3'!$K$1,0),FALSE),IFERROR(IF(VLOOKUP($L103,Sheet3!$A$1:'Sheet3'!$K$222,MATCH("Blue",Sheet3!$A$1:$K$1,0),FALSE)&gt;0,VLOOKUP($L103,Sheet3!$A$1:'Sheet3'!$K$222,MATCH("Blue",Sheet3!$A$1:$K$1,0),FALSE)*3,IF(VLOOKUP($L103,Sheet3!$A$1:'Sheet3'!$K$222,MATCH("Purple",Sheet3!$A$1:$K$1,0),FALSE)&gt;0,VLOOKUP($L103,Sheet3!$A$1:'Sheet3'!$K$222,MATCH("Purple",Sheet3!$A$1:$K$1,0),FALSE)*4,IF(VLOOKUP($L103,Sheet3!$A$1:'Sheet3'!$K$222,MATCH("Green",Sheet3!$A$1:$K$1,0),FALSE)&gt;0,VLOOKUP($L103,Sheet3!$A$1:'Sheet3'!$K$222,MATCH("Green",Sheet3!$A$1:$K$1,0),FALSE)*2,IF(VLOOKUP($L103,Sheet3!$A$1:'Sheet3'!$K$222,MATCH("White",Sheet3!$A$1:$K$1,0),FALSE)&gt;0,VLOOKUP($L103,Sheet3!$A$1:'Sheet3'!$K$222,MATCH("White",Sheet3!$A$1:$K$1,0),FALSE),IF(VLOOKUP($L103,Sheet3!$A$1:'Sheet3'!$K$222,MATCH("Yellow",Sheet3!$A$1:$K$1,0),FALSE)&gt;0,VLOOKUP($L103,Sheet3!$A$1:'Sheet3'!$K$222,MATCH("Yellow",Sheet3!$A$1:$K$1,0),FALSE)*5,0))))),0)),0)+IFERROR(IF(VLOOKUP($M103,Sheet3!$A$1:'Sheet3'!$K$222,MATCH("Challenge",Sheet3!$A$1:'Sheet3'!$K$1,0),FALSE)&gt;=1,IFERROR(IF(VLOOKUP($M103,Sheet3!$A$1:'Sheet3'!$K$222,MATCH("Blue",Sheet3!$A$1:$K$1,0),FALSE)&gt;0,VLOOKUP($M103,Sheet3!$A$1:'Sheet3'!$K$222,MATCH("Blue",Sheet3!$A$1:$K$1,0),FALSE)*3,IF(VLOOKUP($M103,Sheet3!$A$1:'Sheet3'!$K$222,MATCH("Purple",Sheet3!$A$1:$K$1,0),FALSE)&gt;0,VLOOKUP($M103,Sheet3!$A$1:'Sheet3'!$K$222,MATCH("Purple",Sheet3!$A$1:$K$1,0),FALSE)*4,IF(VLOOKUP($M103,Sheet3!$A$1:'Sheet3'!$K$222,MATCH("Green",Sheet3!$A$1:$K$1,0),FALSE)&gt;0,VLOOKUP($M103,Sheet3!$A$1:'Sheet3'!$K$222,MATCH("Green",Sheet3!$A$1:$K$1,0),FALSE)*2,IF(VLOOKUP($M103,Sheet3!$A$1:'Sheet3'!$K$222,MATCH("White",Sheet3!$A$1:$K$1,0),FALSE)&gt;0,VLOOKUP($M103,Sheet3!$A$1:'Sheet3'!$K$222,MATCH("White",Sheet3!$A$1:$K$1,0),FALSE),IF(VLOOKUP($M103,Sheet3!$A$1:'Sheet3'!$K$222,MATCH("Yellow",Sheet3!$A$1:$K$1,0),FALSE)&gt;0,VLOOKUP($M103,Sheet3!$A$1:'Sheet3'!$K$222,MATCH("Yellow",Sheet3!$A$1:$K$1,0),FALSE)*5,0))))),0)/VLOOKUP($M103,Sheet3!$A$1:'Sheet3'!$K$222,MATCH("Challenge",Sheet3!$A$1:'Sheet3'!$K$1,0),FALSE),IFERROR(IF(VLOOKUP($M103,Sheet3!$A$1:'Sheet3'!$K$222,MATCH("Blue",Sheet3!$A$1:$K$1,0),FALSE)&gt;0,VLOOKUP($M103,Sheet3!$A$1:'Sheet3'!$K$222,MATCH("Blue",Sheet3!$A$1:$K$1,0),FALSE)*3,IF(VLOOKUP($M103,Sheet3!$A$1:'Sheet3'!$K$222,MATCH("Purple",Sheet3!$A$1:$K$1,0),FALSE)&gt;0,VLOOKUP($M103,Sheet3!$A$1:'Sheet3'!$K$222,MATCH("Purple",Sheet3!$A$1:$K$1,0),FALSE)*4,IF(VLOOKUP($M103,Sheet3!$A$1:'Sheet3'!$K$222,MATCH("Green",Sheet3!$A$1:$K$1,0),FALSE)&gt;0,VLOOKUP($M103,Sheet3!$A$1:'Sheet3'!$K$222,MATCH("Green",Sheet3!$A$1:$K$1,0),FALSE)*2,IF(VLOOKUP($M103,Sheet3!$A$1:'Sheet3'!$K$222,MATCH("White",Sheet3!$A$1:$K$1,0),FALSE)&gt;0,VLOOKUP($M103,Sheet3!$A$1:'Sheet3'!$K$222,MATCH("White",Sheet3!$A$1:$K$1,0),FALSE),IF(VLOOKUP($M103,Sheet3!$A$1:'Sheet3'!$K$222,MATCH("Yellow",Sheet3!$A$1:$K$1,0),FALSE)&gt;0,VLOOKUP($M103,Sheet3!$A$1:'Sheet3'!$K$222,MATCH("Yellow",Sheet3!$A$1:$K$1,0),FALSE)*5,0))))),0)),0)</f>
        <v>0</v>
      </c>
      <c r="AG103">
        <f>IFERROR(IF(VLOOKUP($N103,Sheet3!$A$1:'Sheet3'!$K$222,MATCH("Challenge",Sheet3!$A$1:'Sheet3'!$K$1,0),FALSE)&gt;=1,IFERROR(IF(VLOOKUP($N103,Sheet3!$A$1:'Sheet3'!$K$222,MATCH("Blue",Sheet3!$A$1:$K$1,0),FALSE)&gt;0,VLOOKUP($N103,Sheet3!$A$1:'Sheet3'!$K$222,MATCH("Blue",Sheet3!$A$1:$K$1,0),FALSE)*3,IF(VLOOKUP($N103,Sheet3!$A$1:'Sheet3'!$K$222,MATCH("Purple",Sheet3!$A$1:$K$1,0),FALSE)&gt;0,VLOOKUP($N103,Sheet3!$A$1:'Sheet3'!$K$222,MATCH("Purple",Sheet3!$A$1:$K$1,0),FALSE)*4,IF(VLOOKUP($N103,Sheet3!$A$1:'Sheet3'!$K$222,MATCH("Green",Sheet3!$A$1:$K$1,0),FALSE)&gt;0,VLOOKUP($N103,Sheet3!$A$1:'Sheet3'!$K$222,MATCH("Green",Sheet3!$A$1:$K$1,0),FALSE)*2,IF(VLOOKUP($N103,Sheet3!$A$1:'Sheet3'!$K$222,MATCH("White",Sheet3!$A$1:$K$1,0),FALSE)&gt;0,VLOOKUP($N103,Sheet3!$A$1:'Sheet3'!$K$222,MATCH("White",Sheet3!$A$1:$K$1,0),FALSE),IF(VLOOKUP($N103,Sheet3!$A$1:'Sheet3'!$K$222,MATCH("Yellow",Sheet3!$A$1:$K$1,0),FALSE)&gt;0,VLOOKUP($N103,Sheet3!$A$1:'Sheet3'!$K$222,MATCH("Yellow",Sheet3!$A$1:$K$1,0),FALSE)*5,0))))),0)/VLOOKUP($N103,Sheet3!$A$1:'Sheet3'!$K$222,MATCH("Challenge",Sheet3!$A$1:'Sheet3'!$K$1,0),FALSE),IFERROR(IF(VLOOKUP($N103,Sheet3!$A$1:'Sheet3'!$K$222,MATCH("Blue",Sheet3!$A$1:$K$1,0),FALSE)&gt;0,VLOOKUP($N103,Sheet3!$A$1:'Sheet3'!$K$222,MATCH("Blue",Sheet3!$A$1:$K$1,0),FALSE)*3,IF(VLOOKUP($N103,Sheet3!$A$1:'Sheet3'!$K$222,MATCH("Purple",Sheet3!$A$1:$K$1,0),FALSE)&gt;0,VLOOKUP($N103,Sheet3!$A$1:'Sheet3'!$K$222,MATCH("Purple",Sheet3!$A$1:$K$1,0),FALSE)*4,IF(VLOOKUP($N103,Sheet3!$A$1:'Sheet3'!$K$222,MATCH("Green",Sheet3!$A$1:$K$1,0),FALSE)&gt;0,VLOOKUP($N103,Sheet3!$A$1:'Sheet3'!$K$222,MATCH("Green",Sheet3!$A$1:$K$1,0),FALSE)*2,IF(VLOOKUP($N103,Sheet3!$A$1:'Sheet3'!$K$222,MATCH("White",Sheet3!$A$1:$K$1,0),FALSE)&gt;0,VLOOKUP($N103,Sheet3!$A$1:'Sheet3'!$K$222,MATCH("White",Sheet3!$A$1:$K$1,0),FALSE),IF(VLOOKUP($N103,Sheet3!$A$1:'Sheet3'!$K$222,MATCH("Yellow",Sheet3!$A$1:$K$1,0),FALSE)&gt;0,VLOOKUP($N103,Sheet3!$A$1:'Sheet3'!$K$222,MATCH("Yellow",Sheet3!$A$1:$K$1,0),FALSE)*5,0))))),0)),0)+IFERROR(IF(VLOOKUP($O103,Sheet3!$A$1:'Sheet3'!$K$222,MATCH("Challenge",Sheet3!$A$1:'Sheet3'!$K$1,0),FALSE)&gt;=1,IFERROR(IF(VLOOKUP($O103,Sheet3!$A$1:'Sheet3'!$K$222,MATCH("Blue",Sheet3!$A$1:$K$1,0),FALSE)&gt;0,VLOOKUP($O103,Sheet3!$A$1:'Sheet3'!$K$222,MATCH("Blue",Sheet3!$A$1:$K$1,0),FALSE)*3,IF(VLOOKUP($O103,Sheet3!$A$1:'Sheet3'!$K$222,MATCH("Purple",Sheet3!$A$1:$K$1,0),FALSE)&gt;0,VLOOKUP($O103,Sheet3!$A$1:'Sheet3'!$K$222,MATCH("Purple",Sheet3!$A$1:$K$1,0),FALSE)*4,IF(VLOOKUP($O103,Sheet3!$A$1:'Sheet3'!$K$222,MATCH("Green",Sheet3!$A$1:$K$1,0),FALSE)&gt;0,VLOOKUP($O103,Sheet3!$A$1:'Sheet3'!$K$222,MATCH("Green",Sheet3!$A$1:$K$1,0),FALSE)*2,IF(VLOOKUP($O103,Sheet3!$A$1:'Sheet3'!$K$222,MATCH("White",Sheet3!$A$1:$K$1,0),FALSE)&gt;0,VLOOKUP($O103,Sheet3!$A$1:'Sheet3'!$K$222,MATCH("White",Sheet3!$A$1:$K$1,0),FALSE),IF(VLOOKUP($O103,Sheet3!$A$1:'Sheet3'!$K$222,MATCH("Yellow",Sheet3!$A$1:$K$1,0),FALSE)&gt;0,VLOOKUP($O103,Sheet3!$A$1:'Sheet3'!$K$222,MATCH("Yellow",Sheet3!$A$1:$K$1,0),FALSE)*5,0))))),0)/VLOOKUP($O103,Sheet3!$A$1:'Sheet3'!$K$222,MATCH("Challenge",Sheet3!$A$1:'Sheet3'!$K$1,0),FALSE),IFERROR(IF(VLOOKUP($O103,Sheet3!$A$1:'Sheet3'!$K$222,MATCH("Blue",Sheet3!$A$1:$K$1,0),FALSE)&gt;0,VLOOKUP($O103,Sheet3!$A$1:'Sheet3'!$K$222,MATCH("Blue",Sheet3!$A$1:$K$1,0),FALSE)*3,IF(VLOOKUP($O103,Sheet3!$A$1:'Sheet3'!$K$222,MATCH("Purple",Sheet3!$A$1:$K$1,0),FALSE)&gt;0,VLOOKUP($O103,Sheet3!$A$1:'Sheet3'!$K$222,MATCH("Purple",Sheet3!$A$1:$K$1,0),FALSE)*4,IF(VLOOKUP($O103,Sheet3!$A$1:'Sheet3'!$K$222,MATCH("Green",Sheet3!$A$1:$K$1,0),FALSE)&gt;0,VLOOKUP($O103,Sheet3!$A$1:'Sheet3'!$K$222,MATCH("Green",Sheet3!$A$1:$K$1,0),FALSE)*2,IF(VLOOKUP($O103,Sheet3!$A$1:'Sheet3'!$K$222,MATCH("White",Sheet3!$A$1:$K$1,0),FALSE)&gt;0,VLOOKUP($O103,Sheet3!$A$1:'Sheet3'!$K$222,MATCH("White",Sheet3!$A$1:$K$1,0),FALSE),IF(VLOOKUP($O103,Sheet3!$A$1:'Sheet3'!$K$222,MATCH("Yellow",Sheet3!$A$1:$K$1,0),FALSE)&gt;0,VLOOKUP($O103,Sheet3!$A$1:'Sheet3'!$K$222,MATCH("Yellow",Sheet3!$A$1:$K$1,0),FALSE)*5,0))))),0)),0)</f>
        <v>0</v>
      </c>
      <c r="AH103">
        <f>VLOOKUP($D103,Sheet3!$A$1:'Sheet3'!$K$222,4,FALSE)</f>
        <v>0</v>
      </c>
      <c r="AI103">
        <f>VLOOKUP($D103,Sheet3!$A$1:'Sheet3'!$K$222,5,FALSE)</f>
        <v>0</v>
      </c>
    </row>
    <row r="104" spans="1:35" x14ac:dyDescent="0.25">
      <c r="A104" t="s">
        <v>28</v>
      </c>
      <c r="B104">
        <f>INDEX('Ingredients(Full)'!$A$1:$AA$180,MATCH(Score!$A104,'Ingredients(Full)'!$A$1:$A$180,0),MATCH(Score!B$1,'Ingredients(Full)'!$A$1:$AA$1,0))</f>
        <v>4</v>
      </c>
      <c r="C104">
        <f t="shared" si="3"/>
        <v>337.33333333333337</v>
      </c>
      <c r="D104" t="str">
        <f>IF(D$1&lt;=$B104,INDEX('Ingredients(Full)'!$A$1:$AA$180,MATCH(Score!$A104,'Ingredients(Full)'!$A$1:$A$180,0),MATCH(Score!D$1,'Ingredients(Full)'!$A$1:$AA$1,0)),"")</f>
        <v>Mk 5 Merr-Sonn Thermal Detonator Prototype Salvage</v>
      </c>
      <c r="E104" t="str">
        <f>IF(E$1&lt;=$B104,INDEX('Ingredients(Full)'!$A$1:$AA$140,MATCH(Score!$A104,'Ingredients(Full)'!$A$1:$A$140,0),MATCH(Score!E$1,'Ingredients(Full)'!$A$1:$AA$1,0)),"")</f>
        <v>Mk 3 BAW Armor Mod</v>
      </c>
      <c r="F104" t="str">
        <f>IF(F$1&lt;=$B104,INDEX('Ingredients(Full)'!$A$1:$AA$140,MATCH(Score!$A104,'Ingredients(Full)'!$A$1:$A$140,0),MATCH(Score!F$1,'Ingredients(Full)'!$A$1:$AA$1,0)),"")</f>
        <v>Mk 2 Fabritech Data Pad</v>
      </c>
      <c r="G104" t="str">
        <f>IF(G$1&lt;=$B104,INDEX('Ingredients(Full)'!$A$1:$AA$140,MATCH(Score!$A104,'Ingredients(Full)'!$A$1:$A$140,0),MATCH(Score!G$1,'Ingredients(Full)'!$A$1:$AA$1,0)),"")</f>
        <v>Mk 3 Carbanti Sensor Array Salvage</v>
      </c>
      <c r="H104" t="str">
        <f>IF(H$1&lt;=$B104,INDEX('Ingredients(Full)'!$A$1:$AA$140,MATCH(Score!$A104,'Ingredients(Full)'!$A$1:$A$140,0),MATCH(Score!H$1,'Ingredients(Full)'!$A$1:$AA$1,0)),"")</f>
        <v/>
      </c>
      <c r="I104" t="str">
        <f>IF(I$1&lt;=$B104,INDEX('Ingredients(Full)'!$A$1:$AA$140,MATCH(Score!$A104,'Ingredients(Full)'!$A$1:$A$140,0),MATCH(Score!I$1,'Ingredients(Full)'!$A$1:$AA$1,0)),"")</f>
        <v/>
      </c>
      <c r="J104" t="str">
        <f>IF(J$1&lt;=$B104,INDEX('Ingredients(Full)'!$A$1:$AA$140,MATCH(Score!$A104,'Ingredients(Full)'!$A$1:$A$140,0),MATCH(Score!J$1,'Ingredients(Full)'!$A$1:$AA$1,0)),"")</f>
        <v/>
      </c>
      <c r="K104" t="str">
        <f>IF(K$1&lt;=$B104,INDEX('Ingredients(Full)'!$A$1:$AA$140,MATCH(Score!$A104,'Ingredients(Full)'!$A$1:$A$140,0),MATCH(Score!K$1,'Ingredients(Full)'!$A$1:$AA$1,0)),"")</f>
        <v/>
      </c>
      <c r="L104" t="str">
        <f>IF(L$1&lt;=$B104,INDEX('Ingredients(Full)'!$A$1:$AA$140,MATCH(Score!$A104,'Ingredients(Full)'!$A$1:$A$140,0),MATCH(Score!L$1,'Ingredients(Full)'!$A$1:$AA$1,0)),"")</f>
        <v/>
      </c>
      <c r="M104" t="str">
        <f>IF(M$1&lt;=$B104,INDEX('Ingredients(Full)'!$A$1:$AA$140,MATCH(Score!$A104,'Ingredients(Full)'!$A$1:$A$140,0),MATCH(Score!M$1,'Ingredients(Full)'!$A$1:$AA$1,0)),"")</f>
        <v/>
      </c>
      <c r="N104" t="str">
        <f>IF(N$1&lt;=$B104,INDEX('Ingredients(Full)'!$A$1:$AA$140,MATCH(Score!$A104,'Ingredients(Full)'!$A$1:$A$140,0),MATCH(Score!N$1,'Ingredients(Full)'!$A$1:$AA$1,0)),"")</f>
        <v/>
      </c>
      <c r="O104" t="str">
        <f>IF(O$1&lt;=$B104,INDEX('Ingredients(Full)'!$A$1:$AA$140,MATCH(Score!$A104,'Ingredients(Full)'!$A$1:$A$140,0),MATCH(Score!O$1,'Ingredients(Full)'!$A$1:$AA$1,0)),"")</f>
        <v/>
      </c>
      <c r="P104">
        <f>IF(VALUE(RIGHT(P$1,LEN(P$1)-1))&lt;=$B104,INDEX('Ingredients(Full)'!$A$1:$AA$140,MATCH(Score!$A104,'Ingredients(Full)'!$A$1:$A$140,0),MATCH(Score!P$1,'Ingredients(Full)'!$A$1:$AA$1,0)),"")</f>
        <v>50</v>
      </c>
      <c r="Q104">
        <f>IF(VALUE(RIGHT(Q$1,LEN(Q$1)-1))&lt;=$B104,INDEX('Ingredients(Full)'!$A$1:$AA$140,MATCH(Score!$A104,'Ingredients(Full)'!$A$1:$A$140,0),MATCH(Score!Q$1,'Ingredients(Full)'!$A$1:$AA$1,0)),"")</f>
        <v>1</v>
      </c>
      <c r="R104">
        <f>IF(VALUE(RIGHT(R$1,LEN(R$1)-1))&lt;=$B104,INDEX('Ingredients(Full)'!$A$1:$AA$140,MATCH(Score!$A104,'Ingredients(Full)'!$A$1:$A$140,0),MATCH(Score!R$1,'Ingredients(Full)'!$A$1:$AA$1,0)),"")</f>
        <v>1</v>
      </c>
      <c r="S104">
        <f>IF(VALUE(RIGHT(S$1,LEN(S$1)-1))&lt;=$B104,INDEX('Ingredients(Full)'!$A$1:$AA$140,MATCH(Score!$A104,'Ingredients(Full)'!$A$1:$A$140,0),MATCH(Score!S$1,'Ingredients(Full)'!$A$1:$AA$1,0)),"")</f>
        <v>50</v>
      </c>
      <c r="T104" t="str">
        <f>IF(VALUE(RIGHT(T$1,LEN(T$1)-1))&lt;=$B104,INDEX('Ingredients(Full)'!$A$1:$AA$140,MATCH(Score!$A104,'Ingredients(Full)'!$A$1:$A$140,0),MATCH(Score!T$1,'Ingredients(Full)'!$A$1:$AA$1,0)),"")</f>
        <v/>
      </c>
      <c r="U104" t="str">
        <f>IF(VALUE(RIGHT(U$1,LEN(U$1)-1))&lt;=$B104,INDEX('Ingredients(Full)'!$A$1:$AA$140,MATCH(Score!$A104,'Ingredients(Full)'!$A$1:$A$140,0),MATCH(Score!U$1,'Ingredients(Full)'!$A$1:$AA$1,0)),"")</f>
        <v/>
      </c>
      <c r="V104" t="str">
        <f>IF(VALUE(RIGHT(V$1,LEN(V$1)-1))&lt;=$B104,INDEX('Ingredients(Full)'!$A$1:$AA$140,MATCH(Score!$A104,'Ingredients(Full)'!$A$1:$A$140,0),MATCH(Score!V$1,'Ingredients(Full)'!$A$1:$AA$1,0)),"")</f>
        <v/>
      </c>
      <c r="W104" t="str">
        <f>IF(VALUE(RIGHT(W$1,LEN(W$1)-1))&lt;=$B104,INDEX('Ingredients(Full)'!$A$1:$AA$140,MATCH(Score!$A104,'Ingredients(Full)'!$A$1:$A$140,0),MATCH(Score!W$1,'Ingredients(Full)'!$A$1:$AA$1,0)),"")</f>
        <v/>
      </c>
      <c r="X104" t="str">
        <f>IF(VALUE(RIGHT(X$1,LEN(X$1)-1))&lt;=$B104,INDEX('Ingredients(Full)'!$A$1:$AA$140,MATCH(Score!$A104,'Ingredients(Full)'!$A$1:$A$140,0),MATCH(Score!X$1,'Ingredients(Full)'!$A$1:$AA$1,0)),"")</f>
        <v/>
      </c>
      <c r="Y104" t="str">
        <f>IF(VALUE(RIGHT(Y$1,LEN(Y$1)-1))&lt;=$B104,INDEX('Ingredients(Full)'!$A$1:$AA$140,MATCH(Score!$A104,'Ingredients(Full)'!$A$1:$A$140,0),MATCH(Score!Y$1,'Ingredients(Full)'!$A$1:$AA$1,0)),"")</f>
        <v/>
      </c>
      <c r="Z104" t="str">
        <f>IF(VALUE(RIGHT(Z$1,LEN(Z$1)-1))&lt;=$B104,INDEX('Ingredients(Full)'!$A$1:$AA$140,MATCH(Score!$A104,'Ingredients(Full)'!$A$1:$A$140,0),MATCH(Score!Z$1,'Ingredients(Full)'!$A$1:$AA$1,0)),"")</f>
        <v/>
      </c>
      <c r="AA104" t="str">
        <f>IF(VALUE(RIGHT(AA$1,LEN(AA$1)-1))&lt;=$B104,INDEX('Ingredients(Full)'!$A$1:$AA$140,MATCH(Score!$A104,'Ingredients(Full)'!$A$1:$A$140,0),MATCH(Score!AA$1,'Ingredients(Full)'!$A$1:$AA$1,0)),"")</f>
        <v/>
      </c>
      <c r="AB104">
        <f>IFERROR(IF(VLOOKUP($D104,Sheet3!$A$1:'Sheet3'!$K$222,MATCH("Challenge",Sheet3!$A$1:'Sheet3'!$K$1,0),FALSE)&gt;=1,IFERROR(IF(VLOOKUP($D104,Sheet3!$A$1:'Sheet3'!$K$222,MATCH("Blue",Sheet3!$A$1:$K$1,0),FALSE)&gt;0,VLOOKUP($D104,Sheet3!$A$1:'Sheet3'!$K$222,MATCH("Blue",Sheet3!$A$1:$K$1,0),FALSE)*3,IF(VLOOKUP($D104,Sheet3!$A$1:'Sheet3'!$K$222,MATCH("Purple",Sheet3!$A$1:$K$1,0),FALSE)&gt;0,VLOOKUP($D104,Sheet3!$A$1:'Sheet3'!$K$222,MATCH("Purple",Sheet3!$A$1:$K$1,0),FALSE)*4,IF(VLOOKUP($D104,Sheet3!$A$1:'Sheet3'!$K$222,MATCH("Green",Sheet3!$A$1:$K$1,0),FALSE)&gt;0,VLOOKUP($D104,Sheet3!$A$1:'Sheet3'!$K$222,MATCH("Green",Sheet3!$A$1:$K$1,0),FALSE)*2,IF(VLOOKUP($D104,Sheet3!$A$1:'Sheet3'!$K$222,MATCH("White",Sheet3!$A$1:$K$1,0),FALSE)&gt;0,VLOOKUP($D104,Sheet3!$A$1:'Sheet3'!$K$222,MATCH("White",Sheet3!$A$1:$K$1,0),FALSE),IF(VLOOKUP($D104,Sheet3!$A$1:'Sheet3'!$K$222,MATCH("Yellow",Sheet3!$A$1:$K$1,0),FALSE)&gt;0,VLOOKUP($D104,Sheet3!$A$1:'Sheet3'!$K$222,MATCH("Yellow",Sheet3!$A$1:$K$1,0),FALSE)*2.5,0))))),0)/VLOOKUP($D104,Sheet3!$A$1:'Sheet3'!$K$222,MATCH("Challenge",Sheet3!$A$1:'Sheet3'!$K$1,0),FALSE),IFERROR(IF(VLOOKUP($D104,Sheet3!$A$1:'Sheet3'!$K$222,MATCH("Blue",Sheet3!$A$1:$K$1,0),FALSE)&gt;0,VLOOKUP($D104,Sheet3!$A$1:'Sheet3'!$K$222,MATCH("Blue",Sheet3!$A$1:$K$1,0),FALSE)*3,IF(VLOOKUP($D104,Sheet3!$A$1:'Sheet3'!$K$222,MATCH("Purple",Sheet3!$A$1:$K$1,0),FALSE)&gt;0,VLOOKUP($D104,Sheet3!$A$1:'Sheet3'!$K$222,MATCH("Purple",Sheet3!$A$1:$K$1,0),FALSE)*4,IF(VLOOKUP($D104,Sheet3!$A$1:'Sheet3'!$K$222,MATCH("Green",Sheet3!$A$1:$K$1,0),FALSE)&gt;0,VLOOKUP($D104,Sheet3!$A$1:'Sheet3'!$K$222,MATCH("Green",Sheet3!$A$1:$K$1,0),FALSE)*2,IF(VLOOKUP($D104,Sheet3!$A$1:'Sheet3'!$K$222,MATCH("White",Sheet3!$A$1:$K$1,0),FALSE)&gt;0,VLOOKUP($D104,Sheet3!$A$1:'Sheet3'!$K$222,MATCH("White",Sheet3!$A$1:$K$1,0),FALSE),IF(VLOOKUP($D104,Sheet3!$A$1:'Sheet3'!$K$222,MATCH("Yellow",Sheet3!$A$1:$K$1,0),FALSE)&gt;0,VLOOKUP($D104,Sheet3!$A$1:'Sheet3'!$K$222,MATCH("Yellow",Sheet3!$A$1:$K$1,0),FALSE)*2.5,0))))),0)),0)+IFERROR(IF(VLOOKUP($E104,Sheet3!$A$1:'Sheet3'!$K$222,MATCH("Challenge",Sheet3!$A$1:'Sheet3'!$K$1,0),FALSE)&gt;=1,IFERROR(IF(VLOOKUP($E104,Sheet3!$A$1:'Sheet3'!$K$222,MATCH("Blue",Sheet3!$A$1:$K$1,0),FALSE)&gt;0,VLOOKUP($E104,Sheet3!$A$1:'Sheet3'!$K$222,MATCH("Blue",Sheet3!$A$1:$K$1,0),FALSE)*3,IF(VLOOKUP($E104,Sheet3!$A$1:'Sheet3'!$K$222,MATCH("Purple",Sheet3!$A$1:$K$1,0),FALSE)&gt;0,VLOOKUP($E104,Sheet3!$A$1:'Sheet3'!$K$222,MATCH("Purple",Sheet3!$A$1:$K$1,0),FALSE)*4,IF(VLOOKUP($E104,Sheet3!$A$1:'Sheet3'!$K$222,MATCH("Green",Sheet3!$A$1:$K$1,0),FALSE)&gt;0,VLOOKUP($E104,Sheet3!$A$1:'Sheet3'!$K$222,MATCH("Green",Sheet3!$A$1:$K$1,0),FALSE)*2,IF(VLOOKUP($E104,Sheet3!$A$1:'Sheet3'!$K$222,MATCH("White",Sheet3!$A$1:$K$1,0),FALSE)&gt;0,VLOOKUP($E104,Sheet3!$A$1:'Sheet3'!$K$222,MATCH("White",Sheet3!$A$1:$K$1,0),FALSE),IF(VLOOKUP($E104,Sheet3!$A$1:'Sheet3'!$K$222,MATCH("Yellow",Sheet3!$A$1:$K$1,0),FALSE)&gt;0,VLOOKUP($E104,Sheet3!$A$1:'Sheet3'!$K$222,MATCH("Yellow",Sheet3!$A$1:$K$1,0),FALSE)*2.5,0))))),0)/VLOOKUP($E104,Sheet3!$A$1:'Sheet3'!$K$222,MATCH("Challenge",Sheet3!$A$1:'Sheet3'!$K$1,0),FALSE),IFERROR(IF(VLOOKUP($E104,Sheet3!$A$1:'Sheet3'!$K$222,MATCH("Blue",Sheet3!$A$1:$K$1,0),FALSE)&gt;0,VLOOKUP($E104,Sheet3!$A$1:'Sheet3'!$K$222,MATCH("Blue",Sheet3!$A$1:$K$1,0),FALSE)*3,IF(VLOOKUP($E104,Sheet3!$A$1:'Sheet3'!$K$222,MATCH("Purple",Sheet3!$A$1:$K$1,0),FALSE)&gt;0,VLOOKUP($E104,Sheet3!$A$1:'Sheet3'!$K$222,MATCH("Purple",Sheet3!$A$1:$K$1,0),FALSE)*4,IF(VLOOKUP($E104,Sheet3!$A$1:'Sheet3'!$K$222,MATCH("Green",Sheet3!$A$1:$K$1,0),FALSE)&gt;0,VLOOKUP($E104,Sheet3!$A$1:'Sheet3'!$K$222,MATCH("Green",Sheet3!$A$1:$K$1,0),FALSE)*2,IF(VLOOKUP($E104,Sheet3!$A$1:'Sheet3'!$K$222,MATCH("White",Sheet3!$A$1:$K$1,0),FALSE)&gt;0,VLOOKUP($E104,Sheet3!$A$1:'Sheet3'!$K$222,MATCH("White",Sheet3!$A$1:$K$1,0),FALSE),IF(VLOOKUP($E104,Sheet3!$A$1:'Sheet3'!$K$222,MATCH("Yellow",Sheet3!$A$1:$K$1,0),FALSE)&gt;0,VLOOKUP($E104,Sheet3!$A$1:'Sheet3'!$K$222,MATCH("Yellow",Sheet3!$A$1:$K$1,0),FALSE)*2.5,0))))),0)),0)</f>
        <v>202</v>
      </c>
      <c r="AC104">
        <f>IFERROR(IF(VLOOKUP($F104,Sheet3!$A$1:'Sheet3'!$K$222,MATCH("Challenge",Sheet3!$A$1:'Sheet3'!$K$1,0),FALSE)&gt;=1,IFERROR(IF(VLOOKUP($F104,Sheet3!$A$1:'Sheet3'!$K$222,MATCH("Blue",Sheet3!$A$1:$K$1,0),FALSE)&gt;0,VLOOKUP($F104,Sheet3!$A$1:'Sheet3'!$K$222,MATCH("Blue",Sheet3!$A$1:$K$1,0),FALSE)*3,IF(VLOOKUP($F104,Sheet3!$A$1:'Sheet3'!$K$222,MATCH("Purple",Sheet3!$A$1:$K$1,0),FALSE)&gt;0,VLOOKUP($F104,Sheet3!$A$1:'Sheet3'!$K$222,MATCH("Purple",Sheet3!$A$1:$K$1,0),FALSE)*4,IF(VLOOKUP($F104,Sheet3!$A$1:'Sheet3'!$K$222,MATCH("Green",Sheet3!$A$1:$K$1,0),FALSE)&gt;0,VLOOKUP($F104,Sheet3!$A$1:'Sheet3'!$K$222,MATCH("Green",Sheet3!$A$1:$K$1,0),FALSE)*2,IF(VLOOKUP($F104,Sheet3!$A$1:'Sheet3'!$K$222,MATCH("White",Sheet3!$A$1:$K$1,0),FALSE)&gt;0,VLOOKUP($F104,Sheet3!$A$1:'Sheet3'!$K$222,MATCH("White",Sheet3!$A$1:$K$1,0),FALSE),IF(VLOOKUP($F104,Sheet3!$A$1:'Sheet3'!$K$222,MATCH("Yellow",Sheet3!$A$1:$K$1,0),FALSE)&gt;0,VLOOKUP($F104,Sheet3!$A$1:'Sheet3'!$K$222,MATCH("Yellow",Sheet3!$A$1:$K$1,0),FALSE)*5,0))))),0)/VLOOKUP($F104,Sheet3!$A$1:'Sheet3'!$K$222,MATCH("Challenge",Sheet3!$A$1:'Sheet3'!$K$1,0),FALSE),IFERROR(IF(VLOOKUP($F104,Sheet3!$A$1:'Sheet3'!$K$222,MATCH("Blue",Sheet3!$A$1:$K$1,0),FALSE)&gt;0,VLOOKUP($F104,Sheet3!$A$1:'Sheet3'!$K$222,MATCH("Blue",Sheet3!$A$1:$K$1,0),FALSE)*3,IF(VLOOKUP($F104,Sheet3!$A$1:'Sheet3'!$K$222,MATCH("Purple",Sheet3!$A$1:$K$1,0),FALSE)&gt;0,VLOOKUP($F104,Sheet3!$A$1:'Sheet3'!$K$222,MATCH("Purple",Sheet3!$A$1:$K$1,0),FALSE)*4,IF(VLOOKUP($F104,Sheet3!$A$1:'Sheet3'!$K$222,MATCH("Green",Sheet3!$A$1:$K$1,0),FALSE)&gt;0,VLOOKUP($F104,Sheet3!$A$1:'Sheet3'!$K$222,MATCH("Green",Sheet3!$A$1:$K$1,0),FALSE)*2,IF(VLOOKUP($F104,Sheet3!$A$1:'Sheet3'!$K$222,MATCH("White",Sheet3!$A$1:$K$1,0),FALSE)&gt;0,VLOOKUP($F104,Sheet3!$A$1:'Sheet3'!$K$222,MATCH("White",Sheet3!$A$1:$K$1,0),FALSE),IF(VLOOKUP($F104,Sheet3!$A$1:'Sheet3'!$K$222,MATCH("Yellow",Sheet3!$A$1:$K$1,0),FALSE)&gt;0,VLOOKUP($F104,Sheet3!$A$1:'Sheet3'!$K$222,MATCH("Yellow",Sheet3!$A$1:$K$1,0),FALSE)*5,0))))),0)),0)+IFERROR(IF(VLOOKUP($G104,Sheet3!$A$1:'Sheet3'!$K$222,MATCH("Challenge",Sheet3!$A$1:'Sheet3'!$K$1,0),FALSE)&gt;=1,IFERROR(IF(VLOOKUP($G104,Sheet3!$A$1:'Sheet3'!$K$222,MATCH("Blue",Sheet3!$A$1:$K$1,0),FALSE)&gt;0,VLOOKUP($G104,Sheet3!$A$1:'Sheet3'!$K$222,MATCH("Blue",Sheet3!$A$1:$K$1,0),FALSE)*3,IF(VLOOKUP($G104,Sheet3!$A$1:'Sheet3'!$K$222,MATCH("Purple",Sheet3!$A$1:$K$1,0),FALSE)&gt;0,VLOOKUP($G104,Sheet3!$A$1:'Sheet3'!$K$222,MATCH("Purple",Sheet3!$A$1:$K$1,0),FALSE)*4,IF(VLOOKUP($G104,Sheet3!$A$1:'Sheet3'!$K$222,MATCH("Green",Sheet3!$A$1:$K$1,0),FALSE)&gt;0,VLOOKUP($G104,Sheet3!$A$1:'Sheet3'!$K$222,MATCH("Green",Sheet3!$A$1:$K$1,0),FALSE)*2,IF(VLOOKUP($G104,Sheet3!$A$1:'Sheet3'!$K$222,MATCH("White",Sheet3!$A$1:$K$1,0),FALSE)&gt;0,VLOOKUP($G104,Sheet3!$A$1:'Sheet3'!$K$222,MATCH("White",Sheet3!$A$1:$K$1,0),FALSE),IF(VLOOKUP($G104,Sheet3!$A$1:'Sheet3'!$K$222,MATCH("Yellow",Sheet3!$A$1:$K$1,0),FALSE)&gt;0,VLOOKUP($G104,Sheet3!$A$1:'Sheet3'!$K$222,MATCH("Yellow",Sheet3!$A$1:$K$1,0),FALSE)*5,0))))),0)/VLOOKUP($G104,Sheet3!$A$1:'Sheet3'!$K$222,MATCH("Challenge",Sheet3!$A$1:'Sheet3'!$K$1,0),FALSE),IFERROR(IF(VLOOKUP($G104,Sheet3!$A$1:'Sheet3'!$K$222,MATCH("Blue",Sheet3!$A$1:$K$1,0),FALSE)&gt;0,VLOOKUP($G104,Sheet3!$A$1:'Sheet3'!$K$222,MATCH("Blue",Sheet3!$A$1:$K$1,0),FALSE)*3,IF(VLOOKUP($G104,Sheet3!$A$1:'Sheet3'!$K$222,MATCH("Purple",Sheet3!$A$1:$K$1,0),FALSE)&gt;0,VLOOKUP($G104,Sheet3!$A$1:'Sheet3'!$K$222,MATCH("Purple",Sheet3!$A$1:$K$1,0),FALSE)*4,IF(VLOOKUP($G104,Sheet3!$A$1:'Sheet3'!$K$222,MATCH("Green",Sheet3!$A$1:$K$1,0),FALSE)&gt;0,VLOOKUP($G104,Sheet3!$A$1:'Sheet3'!$K$222,MATCH("Green",Sheet3!$A$1:$K$1,0),FALSE)*2,IF(VLOOKUP($G104,Sheet3!$A$1:'Sheet3'!$K$222,MATCH("White",Sheet3!$A$1:$K$1,0),FALSE)&gt;0,VLOOKUP($G104,Sheet3!$A$1:'Sheet3'!$K$222,MATCH("White",Sheet3!$A$1:$K$1,0),FALSE),IF(VLOOKUP($G104,Sheet3!$A$1:'Sheet3'!$K$222,MATCH("Yellow",Sheet3!$A$1:$K$1,0),FALSE)&gt;0,VLOOKUP($G104,Sheet3!$A$1:'Sheet3'!$K$222,MATCH("Yellow",Sheet3!$A$1:$K$1,0),FALSE)*5,0))))),0)),0)</f>
        <v>135.33333333333334</v>
      </c>
      <c r="AD104">
        <f>IFERROR(IF(VLOOKUP($H104,Sheet3!$A$1:'Sheet3'!$K$222,MATCH("Challenge",Sheet3!$A$1:'Sheet3'!$K$1,0),FALSE)&gt;=1,IFERROR(IF(VLOOKUP($H104,Sheet3!$A$1:'Sheet3'!$K$222,MATCH("Blue",Sheet3!$A$1:$K$1,0),FALSE)&gt;0,VLOOKUP($H104,Sheet3!$A$1:'Sheet3'!$K$222,MATCH("Blue",Sheet3!$A$1:$K$1,0),FALSE)*3,IF(VLOOKUP($H104,Sheet3!$A$1:'Sheet3'!$K$222,MATCH("Purple",Sheet3!$A$1:$K$1,0),FALSE)&gt;0,VLOOKUP($H104,Sheet3!$A$1:'Sheet3'!$K$222,MATCH("Purple",Sheet3!$A$1:$K$1,0),FALSE)*4,IF(VLOOKUP($H104,Sheet3!$A$1:'Sheet3'!$K$222,MATCH("Green",Sheet3!$A$1:$K$1,0),FALSE)&gt;0,VLOOKUP($H104,Sheet3!$A$1:'Sheet3'!$K$222,MATCH("Green",Sheet3!$A$1:$K$1,0),FALSE)*2,IF(VLOOKUP($H104,Sheet3!$A$1:'Sheet3'!$K$222,MATCH("White",Sheet3!$A$1:$K$1,0),FALSE)&gt;0,VLOOKUP($H104,Sheet3!$A$1:'Sheet3'!$K$222,MATCH("White",Sheet3!$A$1:$K$1,0),FALSE),IF(VLOOKUP($H104,Sheet3!$A$1:'Sheet3'!$K$222,MATCH("Yellow",Sheet3!$A$1:$K$1,0),FALSE)&gt;0,VLOOKUP($H104,Sheet3!$A$1:'Sheet3'!$K$222,MATCH("Yellow",Sheet3!$A$1:$K$1,0),FALSE)*5,0))))),0)/VLOOKUP($H104,Sheet3!$A$1:'Sheet3'!$K$222,MATCH("Challenge",Sheet3!$A$1:'Sheet3'!$K$1,0),FALSE),IFERROR(IF(VLOOKUP($H104,Sheet3!$A$1:'Sheet3'!$K$222,MATCH("Blue",Sheet3!$A$1:$K$1,0),FALSE)&gt;0,VLOOKUP($H104,Sheet3!$A$1:'Sheet3'!$K$222,MATCH("Blue",Sheet3!$A$1:$K$1,0),FALSE)*3,IF(VLOOKUP($H104,Sheet3!$A$1:'Sheet3'!$K$222,MATCH("Purple",Sheet3!$A$1:$K$1,0),FALSE)&gt;0,VLOOKUP($H104,Sheet3!$A$1:'Sheet3'!$K$222,MATCH("Purple",Sheet3!$A$1:$K$1,0),FALSE)*4,IF(VLOOKUP($H104,Sheet3!$A$1:'Sheet3'!$K$222,MATCH("Green",Sheet3!$A$1:$K$1,0),FALSE)&gt;0,VLOOKUP($H104,Sheet3!$A$1:'Sheet3'!$K$222,MATCH("Green",Sheet3!$A$1:$K$1,0),FALSE)*2,IF(VLOOKUP($H104,Sheet3!$A$1:'Sheet3'!$K$222,MATCH("White",Sheet3!$A$1:$K$1,0),FALSE)&gt;0,VLOOKUP($H104,Sheet3!$A$1:'Sheet3'!$K$222,MATCH("White",Sheet3!$A$1:$K$1,0),FALSE),IF(VLOOKUP($H104,Sheet3!$A$1:'Sheet3'!$K$222,MATCH("Yellow",Sheet3!$A$1:$K$1,0),FALSE)&gt;0,VLOOKUP($H104,Sheet3!$A$1:'Sheet3'!$K$222,MATCH("Yellow",Sheet3!$A$1:$K$1,0),FALSE)*5,0))))),0)),0)+IFERROR(IF(VLOOKUP($I104,Sheet3!$A$1:'Sheet3'!$K$222,MATCH("Challenge",Sheet3!$A$1:'Sheet3'!$K$1,0),FALSE)&gt;=1,IFERROR(IF(VLOOKUP($I104,Sheet3!$A$1:'Sheet3'!$K$222,MATCH("Blue",Sheet3!$A$1:$K$1,0),FALSE)&gt;0,VLOOKUP($I104,Sheet3!$A$1:'Sheet3'!$K$222,MATCH("Blue",Sheet3!$A$1:$K$1,0),FALSE)*3,IF(VLOOKUP($I104,Sheet3!$A$1:'Sheet3'!$K$222,MATCH("Purple",Sheet3!$A$1:$K$1,0),FALSE)&gt;0,VLOOKUP($I104,Sheet3!$A$1:'Sheet3'!$K$222,MATCH("Purple",Sheet3!$A$1:$K$1,0),FALSE)*4,IF(VLOOKUP($I104,Sheet3!$A$1:'Sheet3'!$K$222,MATCH("Green",Sheet3!$A$1:$K$1,0),FALSE)&gt;0,VLOOKUP($I104,Sheet3!$A$1:'Sheet3'!$K$222,MATCH("Green",Sheet3!$A$1:$K$1,0),FALSE)*2,IF(VLOOKUP($I104,Sheet3!$A$1:'Sheet3'!$K$222,MATCH("White",Sheet3!$A$1:$K$1,0),FALSE)&gt;0,VLOOKUP($I104,Sheet3!$A$1:'Sheet3'!$K$222,MATCH("White",Sheet3!$A$1:$K$1,0),FALSE),IF(VLOOKUP($I104,Sheet3!$A$1:'Sheet3'!$K$222,MATCH("Yellow",Sheet3!$A$1:$K$1,0),FALSE)&gt;0,VLOOKUP($I104,Sheet3!$A$1:'Sheet3'!$K$222,MATCH("Yellow",Sheet3!$A$1:$K$1,0),FALSE)*5,0))))),0)/VLOOKUP($I104,Sheet3!$A$1:'Sheet3'!$K$222,MATCH("Challenge",Sheet3!$A$1:'Sheet3'!$K$1,0),FALSE),IFERROR(IF(VLOOKUP($I104,Sheet3!$A$1:'Sheet3'!$K$222,MATCH("Blue",Sheet3!$A$1:$K$1,0),FALSE)&gt;0,VLOOKUP($I104,Sheet3!$A$1:'Sheet3'!$K$222,MATCH("Blue",Sheet3!$A$1:$K$1,0),FALSE)*3,IF(VLOOKUP($I104,Sheet3!$A$1:'Sheet3'!$K$222,MATCH("Purple",Sheet3!$A$1:$K$1,0),FALSE)&gt;0,VLOOKUP($I104,Sheet3!$A$1:'Sheet3'!$K$222,MATCH("Purple",Sheet3!$A$1:$K$1,0),FALSE)*4,IF(VLOOKUP($I104,Sheet3!$A$1:'Sheet3'!$K$222,MATCH("Green",Sheet3!$A$1:$K$1,0),FALSE)&gt;0,VLOOKUP($I104,Sheet3!$A$1:'Sheet3'!$K$222,MATCH("Green",Sheet3!$A$1:$K$1,0),FALSE)*2,IF(VLOOKUP($I104,Sheet3!$A$1:'Sheet3'!$K$222,MATCH("White",Sheet3!$A$1:$K$1,0),FALSE)&gt;0,VLOOKUP($I104,Sheet3!$A$1:'Sheet3'!$K$222,MATCH("White",Sheet3!$A$1:$K$1,0),FALSE),IF(VLOOKUP($I104,Sheet3!$A$1:'Sheet3'!$K$222,MATCH("Yellow",Sheet3!$A$1:$K$1,0),FALSE)&gt;0,VLOOKUP($I104,Sheet3!$A$1:'Sheet3'!$K$222,MATCH("Yellow",Sheet3!$A$1:$K$1,0),FALSE)*5,0))))),0)),0)</f>
        <v>0</v>
      </c>
      <c r="AE104">
        <f>IFERROR(IF(VLOOKUP($J104,Sheet3!$A$1:'Sheet3'!$K$222,MATCH("Challenge",Sheet3!$A$1:'Sheet3'!$K$1,0),FALSE)&gt;=1,IFERROR(IF(VLOOKUP($J104,Sheet3!$A$1:'Sheet3'!$K$222,MATCH("Blue",Sheet3!$A$1:$K$1,0),FALSE)&gt;0,VLOOKUP($J104,Sheet3!$A$1:'Sheet3'!$K$222,MATCH("Blue",Sheet3!$A$1:$K$1,0),FALSE)*3,IF(VLOOKUP($J104,Sheet3!$A$1:'Sheet3'!$K$222,MATCH("Purple",Sheet3!$A$1:$K$1,0),FALSE)&gt;0,VLOOKUP($J104,Sheet3!$A$1:'Sheet3'!$K$222,MATCH("Purple",Sheet3!$A$1:$K$1,0),FALSE)*4,IF(VLOOKUP($J104,Sheet3!$A$1:'Sheet3'!$K$222,MATCH("Green",Sheet3!$A$1:$K$1,0),FALSE)&gt;0,VLOOKUP($J104,Sheet3!$A$1:'Sheet3'!$K$222,MATCH("Green",Sheet3!$A$1:$K$1,0),FALSE)*2,IF(VLOOKUP($J104,Sheet3!$A$1:'Sheet3'!$K$222,MATCH("White",Sheet3!$A$1:$K$1,0),FALSE)&gt;0,VLOOKUP($J104,Sheet3!$A$1:'Sheet3'!$K$222,MATCH("White",Sheet3!$A$1:$K$1,0),FALSE),IF(VLOOKUP($J104,Sheet3!$A$1:'Sheet3'!$K$222,MATCH("Yellow",Sheet3!$A$1:$K$1,0),FALSE)&gt;0,VLOOKUP($J104,Sheet3!$A$1:'Sheet3'!$K$222,MATCH("Yellow",Sheet3!$A$1:$K$1,0),FALSE)*5,0))))),0)/VLOOKUP($J104,Sheet3!$A$1:'Sheet3'!$K$222,MATCH("Challenge",Sheet3!$A$1:'Sheet3'!$K$1,0),FALSE),IFERROR(IF(VLOOKUP($J104,Sheet3!$A$1:'Sheet3'!$K$222,MATCH("Blue",Sheet3!$A$1:$K$1,0),FALSE)&gt;0,VLOOKUP($J104,Sheet3!$A$1:'Sheet3'!$K$222,MATCH("Blue",Sheet3!$A$1:$K$1,0),FALSE)*3,IF(VLOOKUP($J104,Sheet3!$A$1:'Sheet3'!$K$222,MATCH("Purple",Sheet3!$A$1:$K$1,0),FALSE)&gt;0,VLOOKUP($J104,Sheet3!$A$1:'Sheet3'!$K$222,MATCH("Purple",Sheet3!$A$1:$K$1,0),FALSE)*4,IF(VLOOKUP($J104,Sheet3!$A$1:'Sheet3'!$K$222,MATCH("Green",Sheet3!$A$1:$K$1,0),FALSE)&gt;0,VLOOKUP($J104,Sheet3!$A$1:'Sheet3'!$K$222,MATCH("Green",Sheet3!$A$1:$K$1,0),FALSE)*2,IF(VLOOKUP($J104,Sheet3!$A$1:'Sheet3'!$K$222,MATCH("White",Sheet3!$A$1:$K$1,0),FALSE)&gt;0,VLOOKUP($J104,Sheet3!$A$1:'Sheet3'!$K$222,MATCH("White",Sheet3!$A$1:$K$1,0),FALSE),IF(VLOOKUP($J104,Sheet3!$A$1:'Sheet3'!$K$222,MATCH("Yellow",Sheet3!$A$1:$K$1,0),FALSE)&gt;0,VLOOKUP($J104,Sheet3!$A$1:'Sheet3'!$K$222,MATCH("Yellow",Sheet3!$A$1:$K$1,0),FALSE)*5,0))))),0)),0)+IFERROR(IF(VLOOKUP($K104,Sheet3!$A$1:'Sheet3'!$K$222,MATCH("Challenge",Sheet3!$A$1:'Sheet3'!$K$1,0),FALSE)&gt;=1,IFERROR(IF(VLOOKUP($K104,Sheet3!$A$1:'Sheet3'!$K$222,MATCH("Blue",Sheet3!$A$1:$K$1,0),FALSE)&gt;0,VLOOKUP($K104,Sheet3!$A$1:'Sheet3'!$K$222,MATCH("Blue",Sheet3!$A$1:$K$1,0),FALSE)*3,IF(VLOOKUP($K104,Sheet3!$A$1:'Sheet3'!$K$222,MATCH("Purple",Sheet3!$A$1:$K$1,0),FALSE)&gt;0,VLOOKUP($K104,Sheet3!$A$1:'Sheet3'!$K$222,MATCH("Purple",Sheet3!$A$1:$K$1,0),FALSE)*4,IF(VLOOKUP($K104,Sheet3!$A$1:'Sheet3'!$K$222,MATCH("Green",Sheet3!$A$1:$K$1,0),FALSE)&gt;0,VLOOKUP($K104,Sheet3!$A$1:'Sheet3'!$K$222,MATCH("Green",Sheet3!$A$1:$K$1,0),FALSE)*2,IF(VLOOKUP($K104,Sheet3!$A$1:'Sheet3'!$K$222,MATCH("White",Sheet3!$A$1:$K$1,0),FALSE)&gt;0,VLOOKUP($K104,Sheet3!$A$1:'Sheet3'!$K$222,MATCH("White",Sheet3!$A$1:$K$1,0),FALSE),IF(VLOOKUP($K104,Sheet3!$A$1:'Sheet3'!$K$222,MATCH("Yellow",Sheet3!$A$1:$K$1,0),FALSE)&gt;0,VLOOKUP($K104,Sheet3!$A$1:'Sheet3'!$K$222,MATCH("Yellow",Sheet3!$A$1:$K$1,0),FALSE)*5,0))))),0)/VLOOKUP($K104,Sheet3!$A$1:'Sheet3'!$K$222,MATCH("Challenge",Sheet3!$A$1:'Sheet3'!$K$1,0),FALSE),IFERROR(IF(VLOOKUP($K104,Sheet3!$A$1:'Sheet3'!$K$222,MATCH("Blue",Sheet3!$A$1:$K$1,0),FALSE)&gt;0,VLOOKUP($K104,Sheet3!$A$1:'Sheet3'!$K$222,MATCH("Blue",Sheet3!$A$1:$K$1,0),FALSE)*3,IF(VLOOKUP($K104,Sheet3!$A$1:'Sheet3'!$K$222,MATCH("Purple",Sheet3!$A$1:$K$1,0),FALSE)&gt;0,VLOOKUP($K104,Sheet3!$A$1:'Sheet3'!$K$222,MATCH("Purple",Sheet3!$A$1:$K$1,0),FALSE)*4,IF(VLOOKUP($K104,Sheet3!$A$1:'Sheet3'!$K$222,MATCH("Green",Sheet3!$A$1:$K$1,0),FALSE)&gt;0,VLOOKUP($K104,Sheet3!$A$1:'Sheet3'!$K$222,MATCH("Green",Sheet3!$A$1:$K$1,0),FALSE)*2,IF(VLOOKUP($K104,Sheet3!$A$1:'Sheet3'!$K$222,MATCH("White",Sheet3!$A$1:$K$1,0),FALSE)&gt;0,VLOOKUP($K104,Sheet3!$A$1:'Sheet3'!$K$222,MATCH("White",Sheet3!$A$1:$K$1,0),FALSE),IF(VLOOKUP($K104,Sheet3!$A$1:'Sheet3'!$K$222,MATCH("Yellow",Sheet3!$A$1:$K$1,0),FALSE)&gt;0,VLOOKUP($K104,Sheet3!$A$1:'Sheet3'!$K$222,MATCH("Yellow",Sheet3!$A$1:$K$1,0),FALSE)*5,0))))),0)),0)</f>
        <v>0</v>
      </c>
      <c r="AF104">
        <f>IFERROR(IF(VLOOKUP($L104,Sheet3!$A$1:'Sheet3'!$K$222,MATCH("Challenge",Sheet3!$A$1:'Sheet3'!$K$1,0),FALSE)&gt;=1,IFERROR(IF(VLOOKUP($L104,Sheet3!$A$1:'Sheet3'!$K$222,MATCH("Blue",Sheet3!$A$1:$K$1,0),FALSE)&gt;0,VLOOKUP($L104,Sheet3!$A$1:'Sheet3'!$K$222,MATCH("Blue",Sheet3!$A$1:$K$1,0),FALSE)*3,IF(VLOOKUP($L104,Sheet3!$A$1:'Sheet3'!$K$222,MATCH("Purple",Sheet3!$A$1:$K$1,0),FALSE)&gt;0,VLOOKUP($L104,Sheet3!$A$1:'Sheet3'!$K$222,MATCH("Purple",Sheet3!$A$1:$K$1,0),FALSE)*4,IF(VLOOKUP($L104,Sheet3!$A$1:'Sheet3'!$K$222,MATCH("Green",Sheet3!$A$1:$K$1,0),FALSE)&gt;0,VLOOKUP($L104,Sheet3!$A$1:'Sheet3'!$K$222,MATCH("Green",Sheet3!$A$1:$K$1,0),FALSE)*2,IF(VLOOKUP($L104,Sheet3!$A$1:'Sheet3'!$K$222,MATCH("White",Sheet3!$A$1:$K$1,0),FALSE)&gt;0,VLOOKUP($L104,Sheet3!$A$1:'Sheet3'!$K$222,MATCH("White",Sheet3!$A$1:$K$1,0),FALSE),IF(VLOOKUP($L104,Sheet3!$A$1:'Sheet3'!$K$222,MATCH("Yellow",Sheet3!$A$1:$K$1,0),FALSE)&gt;0,VLOOKUP($L104,Sheet3!$A$1:'Sheet3'!$K$222,MATCH("Yellow",Sheet3!$A$1:$K$1,0),FALSE)*5,0))))),0)/VLOOKUP($L104,Sheet3!$A$1:'Sheet3'!$K$222,MATCH("Challenge",Sheet3!$A$1:'Sheet3'!$K$1,0),FALSE),IFERROR(IF(VLOOKUP($L104,Sheet3!$A$1:'Sheet3'!$K$222,MATCH("Blue",Sheet3!$A$1:$K$1,0),FALSE)&gt;0,VLOOKUP($L104,Sheet3!$A$1:'Sheet3'!$K$222,MATCH("Blue",Sheet3!$A$1:$K$1,0),FALSE)*3,IF(VLOOKUP($L104,Sheet3!$A$1:'Sheet3'!$K$222,MATCH("Purple",Sheet3!$A$1:$K$1,0),FALSE)&gt;0,VLOOKUP($L104,Sheet3!$A$1:'Sheet3'!$K$222,MATCH("Purple",Sheet3!$A$1:$K$1,0),FALSE)*4,IF(VLOOKUP($L104,Sheet3!$A$1:'Sheet3'!$K$222,MATCH("Green",Sheet3!$A$1:$K$1,0),FALSE)&gt;0,VLOOKUP($L104,Sheet3!$A$1:'Sheet3'!$K$222,MATCH("Green",Sheet3!$A$1:$K$1,0),FALSE)*2,IF(VLOOKUP($L104,Sheet3!$A$1:'Sheet3'!$K$222,MATCH("White",Sheet3!$A$1:$K$1,0),FALSE)&gt;0,VLOOKUP($L104,Sheet3!$A$1:'Sheet3'!$K$222,MATCH("White",Sheet3!$A$1:$K$1,0),FALSE),IF(VLOOKUP($L104,Sheet3!$A$1:'Sheet3'!$K$222,MATCH("Yellow",Sheet3!$A$1:$K$1,0),FALSE)&gt;0,VLOOKUP($L104,Sheet3!$A$1:'Sheet3'!$K$222,MATCH("Yellow",Sheet3!$A$1:$K$1,0),FALSE)*5,0))))),0)),0)+IFERROR(IF(VLOOKUP($M104,Sheet3!$A$1:'Sheet3'!$K$222,MATCH("Challenge",Sheet3!$A$1:'Sheet3'!$K$1,0),FALSE)&gt;=1,IFERROR(IF(VLOOKUP($M104,Sheet3!$A$1:'Sheet3'!$K$222,MATCH("Blue",Sheet3!$A$1:$K$1,0),FALSE)&gt;0,VLOOKUP($M104,Sheet3!$A$1:'Sheet3'!$K$222,MATCH("Blue",Sheet3!$A$1:$K$1,0),FALSE)*3,IF(VLOOKUP($M104,Sheet3!$A$1:'Sheet3'!$K$222,MATCH("Purple",Sheet3!$A$1:$K$1,0),FALSE)&gt;0,VLOOKUP($M104,Sheet3!$A$1:'Sheet3'!$K$222,MATCH("Purple",Sheet3!$A$1:$K$1,0),FALSE)*4,IF(VLOOKUP($M104,Sheet3!$A$1:'Sheet3'!$K$222,MATCH("Green",Sheet3!$A$1:$K$1,0),FALSE)&gt;0,VLOOKUP($M104,Sheet3!$A$1:'Sheet3'!$K$222,MATCH("Green",Sheet3!$A$1:$K$1,0),FALSE)*2,IF(VLOOKUP($M104,Sheet3!$A$1:'Sheet3'!$K$222,MATCH("White",Sheet3!$A$1:$K$1,0),FALSE)&gt;0,VLOOKUP($M104,Sheet3!$A$1:'Sheet3'!$K$222,MATCH("White",Sheet3!$A$1:$K$1,0),FALSE),IF(VLOOKUP($M104,Sheet3!$A$1:'Sheet3'!$K$222,MATCH("Yellow",Sheet3!$A$1:$K$1,0),FALSE)&gt;0,VLOOKUP($M104,Sheet3!$A$1:'Sheet3'!$K$222,MATCH("Yellow",Sheet3!$A$1:$K$1,0),FALSE)*5,0))))),0)/VLOOKUP($M104,Sheet3!$A$1:'Sheet3'!$K$222,MATCH("Challenge",Sheet3!$A$1:'Sheet3'!$K$1,0),FALSE),IFERROR(IF(VLOOKUP($M104,Sheet3!$A$1:'Sheet3'!$K$222,MATCH("Blue",Sheet3!$A$1:$K$1,0),FALSE)&gt;0,VLOOKUP($M104,Sheet3!$A$1:'Sheet3'!$K$222,MATCH("Blue",Sheet3!$A$1:$K$1,0),FALSE)*3,IF(VLOOKUP($M104,Sheet3!$A$1:'Sheet3'!$K$222,MATCH("Purple",Sheet3!$A$1:$K$1,0),FALSE)&gt;0,VLOOKUP($M104,Sheet3!$A$1:'Sheet3'!$K$222,MATCH("Purple",Sheet3!$A$1:$K$1,0),FALSE)*4,IF(VLOOKUP($M104,Sheet3!$A$1:'Sheet3'!$K$222,MATCH("Green",Sheet3!$A$1:$K$1,0),FALSE)&gt;0,VLOOKUP($M104,Sheet3!$A$1:'Sheet3'!$K$222,MATCH("Green",Sheet3!$A$1:$K$1,0),FALSE)*2,IF(VLOOKUP($M104,Sheet3!$A$1:'Sheet3'!$K$222,MATCH("White",Sheet3!$A$1:$K$1,0),FALSE)&gt;0,VLOOKUP($M104,Sheet3!$A$1:'Sheet3'!$K$222,MATCH("White",Sheet3!$A$1:$K$1,0),FALSE),IF(VLOOKUP($M104,Sheet3!$A$1:'Sheet3'!$K$222,MATCH("Yellow",Sheet3!$A$1:$K$1,0),FALSE)&gt;0,VLOOKUP($M104,Sheet3!$A$1:'Sheet3'!$K$222,MATCH("Yellow",Sheet3!$A$1:$K$1,0),FALSE)*5,0))))),0)),0)</f>
        <v>0</v>
      </c>
      <c r="AG104">
        <f>IFERROR(IF(VLOOKUP($N104,Sheet3!$A$1:'Sheet3'!$K$222,MATCH("Challenge",Sheet3!$A$1:'Sheet3'!$K$1,0),FALSE)&gt;=1,IFERROR(IF(VLOOKUP($N104,Sheet3!$A$1:'Sheet3'!$K$222,MATCH("Blue",Sheet3!$A$1:$K$1,0),FALSE)&gt;0,VLOOKUP($N104,Sheet3!$A$1:'Sheet3'!$K$222,MATCH("Blue",Sheet3!$A$1:$K$1,0),FALSE)*3,IF(VLOOKUP($N104,Sheet3!$A$1:'Sheet3'!$K$222,MATCH("Purple",Sheet3!$A$1:$K$1,0),FALSE)&gt;0,VLOOKUP($N104,Sheet3!$A$1:'Sheet3'!$K$222,MATCH("Purple",Sheet3!$A$1:$K$1,0),FALSE)*4,IF(VLOOKUP($N104,Sheet3!$A$1:'Sheet3'!$K$222,MATCH("Green",Sheet3!$A$1:$K$1,0),FALSE)&gt;0,VLOOKUP($N104,Sheet3!$A$1:'Sheet3'!$K$222,MATCH("Green",Sheet3!$A$1:$K$1,0),FALSE)*2,IF(VLOOKUP($N104,Sheet3!$A$1:'Sheet3'!$K$222,MATCH("White",Sheet3!$A$1:$K$1,0),FALSE)&gt;0,VLOOKUP($N104,Sheet3!$A$1:'Sheet3'!$K$222,MATCH("White",Sheet3!$A$1:$K$1,0),FALSE),IF(VLOOKUP($N104,Sheet3!$A$1:'Sheet3'!$K$222,MATCH("Yellow",Sheet3!$A$1:$K$1,0),FALSE)&gt;0,VLOOKUP($N104,Sheet3!$A$1:'Sheet3'!$K$222,MATCH("Yellow",Sheet3!$A$1:$K$1,0),FALSE)*5,0))))),0)/VLOOKUP($N104,Sheet3!$A$1:'Sheet3'!$K$222,MATCH("Challenge",Sheet3!$A$1:'Sheet3'!$K$1,0),FALSE),IFERROR(IF(VLOOKUP($N104,Sheet3!$A$1:'Sheet3'!$K$222,MATCH("Blue",Sheet3!$A$1:$K$1,0),FALSE)&gt;0,VLOOKUP($N104,Sheet3!$A$1:'Sheet3'!$K$222,MATCH("Blue",Sheet3!$A$1:$K$1,0),FALSE)*3,IF(VLOOKUP($N104,Sheet3!$A$1:'Sheet3'!$K$222,MATCH("Purple",Sheet3!$A$1:$K$1,0),FALSE)&gt;0,VLOOKUP($N104,Sheet3!$A$1:'Sheet3'!$K$222,MATCH("Purple",Sheet3!$A$1:$K$1,0),FALSE)*4,IF(VLOOKUP($N104,Sheet3!$A$1:'Sheet3'!$K$222,MATCH("Green",Sheet3!$A$1:$K$1,0),FALSE)&gt;0,VLOOKUP($N104,Sheet3!$A$1:'Sheet3'!$K$222,MATCH("Green",Sheet3!$A$1:$K$1,0),FALSE)*2,IF(VLOOKUP($N104,Sheet3!$A$1:'Sheet3'!$K$222,MATCH("White",Sheet3!$A$1:$K$1,0),FALSE)&gt;0,VLOOKUP($N104,Sheet3!$A$1:'Sheet3'!$K$222,MATCH("White",Sheet3!$A$1:$K$1,0),FALSE),IF(VLOOKUP($N104,Sheet3!$A$1:'Sheet3'!$K$222,MATCH("Yellow",Sheet3!$A$1:$K$1,0),FALSE)&gt;0,VLOOKUP($N104,Sheet3!$A$1:'Sheet3'!$K$222,MATCH("Yellow",Sheet3!$A$1:$K$1,0),FALSE)*5,0))))),0)),0)+IFERROR(IF(VLOOKUP($O104,Sheet3!$A$1:'Sheet3'!$K$222,MATCH("Challenge",Sheet3!$A$1:'Sheet3'!$K$1,0),FALSE)&gt;=1,IFERROR(IF(VLOOKUP($O104,Sheet3!$A$1:'Sheet3'!$K$222,MATCH("Blue",Sheet3!$A$1:$K$1,0),FALSE)&gt;0,VLOOKUP($O104,Sheet3!$A$1:'Sheet3'!$K$222,MATCH("Blue",Sheet3!$A$1:$K$1,0),FALSE)*3,IF(VLOOKUP($O104,Sheet3!$A$1:'Sheet3'!$K$222,MATCH("Purple",Sheet3!$A$1:$K$1,0),FALSE)&gt;0,VLOOKUP($O104,Sheet3!$A$1:'Sheet3'!$K$222,MATCH("Purple",Sheet3!$A$1:$K$1,0),FALSE)*4,IF(VLOOKUP($O104,Sheet3!$A$1:'Sheet3'!$K$222,MATCH("Green",Sheet3!$A$1:$K$1,0),FALSE)&gt;0,VLOOKUP($O104,Sheet3!$A$1:'Sheet3'!$K$222,MATCH("Green",Sheet3!$A$1:$K$1,0),FALSE)*2,IF(VLOOKUP($O104,Sheet3!$A$1:'Sheet3'!$K$222,MATCH("White",Sheet3!$A$1:$K$1,0),FALSE)&gt;0,VLOOKUP($O104,Sheet3!$A$1:'Sheet3'!$K$222,MATCH("White",Sheet3!$A$1:$K$1,0),FALSE),IF(VLOOKUP($O104,Sheet3!$A$1:'Sheet3'!$K$222,MATCH("Yellow",Sheet3!$A$1:$K$1,0),FALSE)&gt;0,VLOOKUP($O104,Sheet3!$A$1:'Sheet3'!$K$222,MATCH("Yellow",Sheet3!$A$1:$K$1,0),FALSE)*5,0))))),0)/VLOOKUP($O104,Sheet3!$A$1:'Sheet3'!$K$222,MATCH("Challenge",Sheet3!$A$1:'Sheet3'!$K$1,0),FALSE),IFERROR(IF(VLOOKUP($O104,Sheet3!$A$1:'Sheet3'!$K$222,MATCH("Blue",Sheet3!$A$1:$K$1,0),FALSE)&gt;0,VLOOKUP($O104,Sheet3!$A$1:'Sheet3'!$K$222,MATCH("Blue",Sheet3!$A$1:$K$1,0),FALSE)*3,IF(VLOOKUP($O104,Sheet3!$A$1:'Sheet3'!$K$222,MATCH("Purple",Sheet3!$A$1:$K$1,0),FALSE)&gt;0,VLOOKUP($O104,Sheet3!$A$1:'Sheet3'!$K$222,MATCH("Purple",Sheet3!$A$1:$K$1,0),FALSE)*4,IF(VLOOKUP($O104,Sheet3!$A$1:'Sheet3'!$K$222,MATCH("Green",Sheet3!$A$1:$K$1,0),FALSE)&gt;0,VLOOKUP($O104,Sheet3!$A$1:'Sheet3'!$K$222,MATCH("Green",Sheet3!$A$1:$K$1,0),FALSE)*2,IF(VLOOKUP($O104,Sheet3!$A$1:'Sheet3'!$K$222,MATCH("White",Sheet3!$A$1:$K$1,0),FALSE)&gt;0,VLOOKUP($O104,Sheet3!$A$1:'Sheet3'!$K$222,MATCH("White",Sheet3!$A$1:$K$1,0),FALSE),IF(VLOOKUP($O104,Sheet3!$A$1:'Sheet3'!$K$222,MATCH("Yellow",Sheet3!$A$1:$K$1,0),FALSE)&gt;0,VLOOKUP($O104,Sheet3!$A$1:'Sheet3'!$K$222,MATCH("Yellow",Sheet3!$A$1:$K$1,0),FALSE)*5,0))))),0)),0)</f>
        <v>0</v>
      </c>
      <c r="AH104">
        <f>VLOOKUP($D104,Sheet3!$A$1:'Sheet3'!$K$222,4,FALSE)</f>
        <v>0</v>
      </c>
      <c r="AI104">
        <f>VLOOKUP($D104,Sheet3!$A$1:'Sheet3'!$K$222,5,FALSE)</f>
        <v>0</v>
      </c>
    </row>
    <row r="105" spans="1:35" x14ac:dyDescent="0.25">
      <c r="A105" t="s">
        <v>84</v>
      </c>
      <c r="B105">
        <f>INDEX('Ingredients(Full)'!$A$1:$AA$180,MATCH(Score!$A105,'Ingredients(Full)'!$A$1:$A$180,0),MATCH(Score!B$1,'Ingredients(Full)'!$A$1:$AA$1,0))</f>
        <v>1</v>
      </c>
      <c r="C105">
        <f t="shared" si="3"/>
        <v>3</v>
      </c>
      <c r="D105" t="str">
        <f>IF(D$1&lt;=$B105,INDEX('Ingredients(Full)'!$A$1:$AA$180,MATCH(Score!$A105,'Ingredients(Full)'!$A$1:$A$180,0),MATCH(Score!D$1,'Ingredients(Full)'!$A$1:$AA$1,0)),"")</f>
        <v>Mk 5 Neuro-Saav Electrobinoculars Salvage</v>
      </c>
      <c r="E105" t="str">
        <f>IF(E$1&lt;=$B105,INDEX('Ingredients(Full)'!$A$1:$AA$140,MATCH(Score!$A105,'Ingredients(Full)'!$A$1:$A$140,0),MATCH(Score!E$1,'Ingredients(Full)'!$A$1:$AA$1,0)),"")</f>
        <v/>
      </c>
      <c r="F105" t="str">
        <f>IF(F$1&lt;=$B105,INDEX('Ingredients(Full)'!$A$1:$AA$140,MATCH(Score!$A105,'Ingredients(Full)'!$A$1:$A$140,0),MATCH(Score!F$1,'Ingredients(Full)'!$A$1:$AA$1,0)),"")</f>
        <v/>
      </c>
      <c r="G105" t="str">
        <f>IF(G$1&lt;=$B105,INDEX('Ingredients(Full)'!$A$1:$AA$140,MATCH(Score!$A105,'Ingredients(Full)'!$A$1:$A$140,0),MATCH(Score!G$1,'Ingredients(Full)'!$A$1:$AA$1,0)),"")</f>
        <v/>
      </c>
      <c r="H105" t="str">
        <f>IF(H$1&lt;=$B105,INDEX('Ingredients(Full)'!$A$1:$AA$140,MATCH(Score!$A105,'Ingredients(Full)'!$A$1:$A$140,0),MATCH(Score!H$1,'Ingredients(Full)'!$A$1:$AA$1,0)),"")</f>
        <v/>
      </c>
      <c r="I105" t="str">
        <f>IF(I$1&lt;=$B105,INDEX('Ingredients(Full)'!$A$1:$AA$140,MATCH(Score!$A105,'Ingredients(Full)'!$A$1:$A$140,0),MATCH(Score!I$1,'Ingredients(Full)'!$A$1:$AA$1,0)),"")</f>
        <v/>
      </c>
      <c r="J105" t="str">
        <f>IF(J$1&lt;=$B105,INDEX('Ingredients(Full)'!$A$1:$AA$140,MATCH(Score!$A105,'Ingredients(Full)'!$A$1:$A$140,0),MATCH(Score!J$1,'Ingredients(Full)'!$A$1:$AA$1,0)),"")</f>
        <v/>
      </c>
      <c r="K105" t="str">
        <f>IF(K$1&lt;=$B105,INDEX('Ingredients(Full)'!$A$1:$AA$140,MATCH(Score!$A105,'Ingredients(Full)'!$A$1:$A$140,0),MATCH(Score!K$1,'Ingredients(Full)'!$A$1:$AA$1,0)),"")</f>
        <v/>
      </c>
      <c r="L105" t="str">
        <f>IF(L$1&lt;=$B105,INDEX('Ingredients(Full)'!$A$1:$AA$140,MATCH(Score!$A105,'Ingredients(Full)'!$A$1:$A$140,0),MATCH(Score!L$1,'Ingredients(Full)'!$A$1:$AA$1,0)),"")</f>
        <v/>
      </c>
      <c r="M105" t="str">
        <f>IF(M$1&lt;=$B105,INDEX('Ingredients(Full)'!$A$1:$AA$140,MATCH(Score!$A105,'Ingredients(Full)'!$A$1:$A$140,0),MATCH(Score!M$1,'Ingredients(Full)'!$A$1:$AA$1,0)),"")</f>
        <v/>
      </c>
      <c r="N105" t="str">
        <f>IF(N$1&lt;=$B105,INDEX('Ingredients(Full)'!$A$1:$AA$140,MATCH(Score!$A105,'Ingredients(Full)'!$A$1:$A$140,0),MATCH(Score!N$1,'Ingredients(Full)'!$A$1:$AA$1,0)),"")</f>
        <v/>
      </c>
      <c r="O105" t="str">
        <f>IF(O$1&lt;=$B105,INDEX('Ingredients(Full)'!$A$1:$AA$140,MATCH(Score!$A105,'Ingredients(Full)'!$A$1:$A$140,0),MATCH(Score!O$1,'Ingredients(Full)'!$A$1:$AA$1,0)),"")</f>
        <v/>
      </c>
      <c r="P105">
        <f>IF(VALUE(RIGHT(P$1,LEN(P$1)-1))&lt;=$B105,INDEX('Ingredients(Full)'!$A$1:$AA$140,MATCH(Score!$A105,'Ingredients(Full)'!$A$1:$A$140,0),MATCH(Score!P$1,'Ingredients(Full)'!$A$1:$AA$1,0)),"")</f>
        <v>5</v>
      </c>
      <c r="Q105" t="str">
        <f>IF(VALUE(RIGHT(Q$1,LEN(Q$1)-1))&lt;=$B105,INDEX('Ingredients(Full)'!$A$1:$AA$140,MATCH(Score!$A105,'Ingredients(Full)'!$A$1:$A$140,0),MATCH(Score!Q$1,'Ingredients(Full)'!$A$1:$AA$1,0)),"")</f>
        <v/>
      </c>
      <c r="R105" t="str">
        <f>IF(VALUE(RIGHT(R$1,LEN(R$1)-1))&lt;=$B105,INDEX('Ingredients(Full)'!$A$1:$AA$140,MATCH(Score!$A105,'Ingredients(Full)'!$A$1:$A$140,0),MATCH(Score!R$1,'Ingredients(Full)'!$A$1:$AA$1,0)),"")</f>
        <v/>
      </c>
      <c r="S105" t="str">
        <f>IF(VALUE(RIGHT(S$1,LEN(S$1)-1))&lt;=$B105,INDEX('Ingredients(Full)'!$A$1:$AA$140,MATCH(Score!$A105,'Ingredients(Full)'!$A$1:$A$140,0),MATCH(Score!S$1,'Ingredients(Full)'!$A$1:$AA$1,0)),"")</f>
        <v/>
      </c>
      <c r="T105" t="str">
        <f>IF(VALUE(RIGHT(T$1,LEN(T$1)-1))&lt;=$B105,INDEX('Ingredients(Full)'!$A$1:$AA$140,MATCH(Score!$A105,'Ingredients(Full)'!$A$1:$A$140,0),MATCH(Score!T$1,'Ingredients(Full)'!$A$1:$AA$1,0)),"")</f>
        <v/>
      </c>
      <c r="U105" t="str">
        <f>IF(VALUE(RIGHT(U$1,LEN(U$1)-1))&lt;=$B105,INDEX('Ingredients(Full)'!$A$1:$AA$140,MATCH(Score!$A105,'Ingredients(Full)'!$A$1:$A$140,0),MATCH(Score!U$1,'Ingredients(Full)'!$A$1:$AA$1,0)),"")</f>
        <v/>
      </c>
      <c r="V105" t="str">
        <f>IF(VALUE(RIGHT(V$1,LEN(V$1)-1))&lt;=$B105,INDEX('Ingredients(Full)'!$A$1:$AA$140,MATCH(Score!$A105,'Ingredients(Full)'!$A$1:$A$140,0),MATCH(Score!V$1,'Ingredients(Full)'!$A$1:$AA$1,0)),"")</f>
        <v/>
      </c>
      <c r="W105" t="str">
        <f>IF(VALUE(RIGHT(W$1,LEN(W$1)-1))&lt;=$B105,INDEX('Ingredients(Full)'!$A$1:$AA$140,MATCH(Score!$A105,'Ingredients(Full)'!$A$1:$A$140,0),MATCH(Score!W$1,'Ingredients(Full)'!$A$1:$AA$1,0)),"")</f>
        <v/>
      </c>
      <c r="X105" t="str">
        <f>IF(VALUE(RIGHT(X$1,LEN(X$1)-1))&lt;=$B105,INDEX('Ingredients(Full)'!$A$1:$AA$140,MATCH(Score!$A105,'Ingredients(Full)'!$A$1:$A$140,0),MATCH(Score!X$1,'Ingredients(Full)'!$A$1:$AA$1,0)),"")</f>
        <v/>
      </c>
      <c r="Y105" t="str">
        <f>IF(VALUE(RIGHT(Y$1,LEN(Y$1)-1))&lt;=$B105,INDEX('Ingredients(Full)'!$A$1:$AA$140,MATCH(Score!$A105,'Ingredients(Full)'!$A$1:$A$140,0),MATCH(Score!Y$1,'Ingredients(Full)'!$A$1:$AA$1,0)),"")</f>
        <v/>
      </c>
      <c r="Z105" t="str">
        <f>IF(VALUE(RIGHT(Z$1,LEN(Z$1)-1))&lt;=$B105,INDEX('Ingredients(Full)'!$A$1:$AA$140,MATCH(Score!$A105,'Ingredients(Full)'!$A$1:$A$140,0),MATCH(Score!Z$1,'Ingredients(Full)'!$A$1:$AA$1,0)),"")</f>
        <v/>
      </c>
      <c r="AA105" t="str">
        <f>IF(VALUE(RIGHT(AA$1,LEN(AA$1)-1))&lt;=$B105,INDEX('Ingredients(Full)'!$A$1:$AA$140,MATCH(Score!$A105,'Ingredients(Full)'!$A$1:$A$140,0),MATCH(Score!AA$1,'Ingredients(Full)'!$A$1:$AA$1,0)),"")</f>
        <v/>
      </c>
      <c r="AB105">
        <f>IFERROR(IF(VLOOKUP($D105,Sheet3!$A$1:'Sheet3'!$K$222,MATCH("Challenge",Sheet3!$A$1:'Sheet3'!$K$1,0),FALSE)&gt;=1,IFERROR(IF(VLOOKUP($D105,Sheet3!$A$1:'Sheet3'!$K$222,MATCH("Blue",Sheet3!$A$1:$K$1,0),FALSE)&gt;0,VLOOKUP($D105,Sheet3!$A$1:'Sheet3'!$K$222,MATCH("Blue",Sheet3!$A$1:$K$1,0),FALSE)*3,IF(VLOOKUP($D105,Sheet3!$A$1:'Sheet3'!$K$222,MATCH("Purple",Sheet3!$A$1:$K$1,0),FALSE)&gt;0,VLOOKUP($D105,Sheet3!$A$1:'Sheet3'!$K$222,MATCH("Purple",Sheet3!$A$1:$K$1,0),FALSE)*4,IF(VLOOKUP($D105,Sheet3!$A$1:'Sheet3'!$K$222,MATCH("Green",Sheet3!$A$1:$K$1,0),FALSE)&gt;0,VLOOKUP($D105,Sheet3!$A$1:'Sheet3'!$K$222,MATCH("Green",Sheet3!$A$1:$K$1,0),FALSE)*2,IF(VLOOKUP($D105,Sheet3!$A$1:'Sheet3'!$K$222,MATCH("White",Sheet3!$A$1:$K$1,0),FALSE)&gt;0,VLOOKUP($D105,Sheet3!$A$1:'Sheet3'!$K$222,MATCH("White",Sheet3!$A$1:$K$1,0),FALSE),IF(VLOOKUP($D105,Sheet3!$A$1:'Sheet3'!$K$222,MATCH("Yellow",Sheet3!$A$1:$K$1,0),FALSE)&gt;0,VLOOKUP($D105,Sheet3!$A$1:'Sheet3'!$K$222,MATCH("Yellow",Sheet3!$A$1:$K$1,0),FALSE)*2.5,0))))),0)/VLOOKUP($D105,Sheet3!$A$1:'Sheet3'!$K$222,MATCH("Challenge",Sheet3!$A$1:'Sheet3'!$K$1,0),FALSE),IFERROR(IF(VLOOKUP($D105,Sheet3!$A$1:'Sheet3'!$K$222,MATCH("Blue",Sheet3!$A$1:$K$1,0),FALSE)&gt;0,VLOOKUP($D105,Sheet3!$A$1:'Sheet3'!$K$222,MATCH("Blue",Sheet3!$A$1:$K$1,0),FALSE)*3,IF(VLOOKUP($D105,Sheet3!$A$1:'Sheet3'!$K$222,MATCH("Purple",Sheet3!$A$1:$K$1,0),FALSE)&gt;0,VLOOKUP($D105,Sheet3!$A$1:'Sheet3'!$K$222,MATCH("Purple",Sheet3!$A$1:$K$1,0),FALSE)*4,IF(VLOOKUP($D105,Sheet3!$A$1:'Sheet3'!$K$222,MATCH("Green",Sheet3!$A$1:$K$1,0),FALSE)&gt;0,VLOOKUP($D105,Sheet3!$A$1:'Sheet3'!$K$222,MATCH("Green",Sheet3!$A$1:$K$1,0),FALSE)*2,IF(VLOOKUP($D105,Sheet3!$A$1:'Sheet3'!$K$222,MATCH("White",Sheet3!$A$1:$K$1,0),FALSE)&gt;0,VLOOKUP($D105,Sheet3!$A$1:'Sheet3'!$K$222,MATCH("White",Sheet3!$A$1:$K$1,0),FALSE),IF(VLOOKUP($D105,Sheet3!$A$1:'Sheet3'!$K$222,MATCH("Yellow",Sheet3!$A$1:$K$1,0),FALSE)&gt;0,VLOOKUP($D105,Sheet3!$A$1:'Sheet3'!$K$222,MATCH("Yellow",Sheet3!$A$1:$K$1,0),FALSE)*2.5,0))))),0)),0)+IFERROR(IF(VLOOKUP($E105,Sheet3!$A$1:'Sheet3'!$K$222,MATCH("Challenge",Sheet3!$A$1:'Sheet3'!$K$1,0),FALSE)&gt;=1,IFERROR(IF(VLOOKUP($E105,Sheet3!$A$1:'Sheet3'!$K$222,MATCH("Blue",Sheet3!$A$1:$K$1,0),FALSE)&gt;0,VLOOKUP($E105,Sheet3!$A$1:'Sheet3'!$K$222,MATCH("Blue",Sheet3!$A$1:$K$1,0),FALSE)*3,IF(VLOOKUP($E105,Sheet3!$A$1:'Sheet3'!$K$222,MATCH("Purple",Sheet3!$A$1:$K$1,0),FALSE)&gt;0,VLOOKUP($E105,Sheet3!$A$1:'Sheet3'!$K$222,MATCH("Purple",Sheet3!$A$1:$K$1,0),FALSE)*4,IF(VLOOKUP($E105,Sheet3!$A$1:'Sheet3'!$K$222,MATCH("Green",Sheet3!$A$1:$K$1,0),FALSE)&gt;0,VLOOKUP($E105,Sheet3!$A$1:'Sheet3'!$K$222,MATCH("Green",Sheet3!$A$1:$K$1,0),FALSE)*2,IF(VLOOKUP($E105,Sheet3!$A$1:'Sheet3'!$K$222,MATCH("White",Sheet3!$A$1:$K$1,0),FALSE)&gt;0,VLOOKUP($E105,Sheet3!$A$1:'Sheet3'!$K$222,MATCH("White",Sheet3!$A$1:$K$1,0),FALSE),IF(VLOOKUP($E105,Sheet3!$A$1:'Sheet3'!$K$222,MATCH("Yellow",Sheet3!$A$1:$K$1,0),FALSE)&gt;0,VLOOKUP($E105,Sheet3!$A$1:'Sheet3'!$K$222,MATCH("Yellow",Sheet3!$A$1:$K$1,0),FALSE)*2.5,0))))),0)/VLOOKUP($E105,Sheet3!$A$1:'Sheet3'!$K$222,MATCH("Challenge",Sheet3!$A$1:'Sheet3'!$K$1,0),FALSE),IFERROR(IF(VLOOKUP($E105,Sheet3!$A$1:'Sheet3'!$K$222,MATCH("Blue",Sheet3!$A$1:$K$1,0),FALSE)&gt;0,VLOOKUP($E105,Sheet3!$A$1:'Sheet3'!$K$222,MATCH("Blue",Sheet3!$A$1:$K$1,0),FALSE)*3,IF(VLOOKUP($E105,Sheet3!$A$1:'Sheet3'!$K$222,MATCH("Purple",Sheet3!$A$1:$K$1,0),FALSE)&gt;0,VLOOKUP($E105,Sheet3!$A$1:'Sheet3'!$K$222,MATCH("Purple",Sheet3!$A$1:$K$1,0),FALSE)*4,IF(VLOOKUP($E105,Sheet3!$A$1:'Sheet3'!$K$222,MATCH("Green",Sheet3!$A$1:$K$1,0),FALSE)&gt;0,VLOOKUP($E105,Sheet3!$A$1:'Sheet3'!$K$222,MATCH("Green",Sheet3!$A$1:$K$1,0),FALSE)*2,IF(VLOOKUP($E105,Sheet3!$A$1:'Sheet3'!$K$222,MATCH("White",Sheet3!$A$1:$K$1,0),FALSE)&gt;0,VLOOKUP($E105,Sheet3!$A$1:'Sheet3'!$K$222,MATCH("White",Sheet3!$A$1:$K$1,0),FALSE),IF(VLOOKUP($E105,Sheet3!$A$1:'Sheet3'!$K$222,MATCH("Yellow",Sheet3!$A$1:$K$1,0),FALSE)&gt;0,VLOOKUP($E105,Sheet3!$A$1:'Sheet3'!$K$222,MATCH("Yellow",Sheet3!$A$1:$K$1,0),FALSE)*2.5,0))))),0)),0)</f>
        <v>3</v>
      </c>
      <c r="AC105">
        <f>IFERROR(IF(VLOOKUP($F105,Sheet3!$A$1:'Sheet3'!$K$222,MATCH("Challenge",Sheet3!$A$1:'Sheet3'!$K$1,0),FALSE)&gt;=1,IFERROR(IF(VLOOKUP($F105,Sheet3!$A$1:'Sheet3'!$K$222,MATCH("Blue",Sheet3!$A$1:$K$1,0),FALSE)&gt;0,VLOOKUP($F105,Sheet3!$A$1:'Sheet3'!$K$222,MATCH("Blue",Sheet3!$A$1:$K$1,0),FALSE)*3,IF(VLOOKUP($F105,Sheet3!$A$1:'Sheet3'!$K$222,MATCH("Purple",Sheet3!$A$1:$K$1,0),FALSE)&gt;0,VLOOKUP($F105,Sheet3!$A$1:'Sheet3'!$K$222,MATCH("Purple",Sheet3!$A$1:$K$1,0),FALSE)*4,IF(VLOOKUP($F105,Sheet3!$A$1:'Sheet3'!$K$222,MATCH("Green",Sheet3!$A$1:$K$1,0),FALSE)&gt;0,VLOOKUP($F105,Sheet3!$A$1:'Sheet3'!$K$222,MATCH("Green",Sheet3!$A$1:$K$1,0),FALSE)*2,IF(VLOOKUP($F105,Sheet3!$A$1:'Sheet3'!$K$222,MATCH("White",Sheet3!$A$1:$K$1,0),FALSE)&gt;0,VLOOKUP($F105,Sheet3!$A$1:'Sheet3'!$K$222,MATCH("White",Sheet3!$A$1:$K$1,0),FALSE),IF(VLOOKUP($F105,Sheet3!$A$1:'Sheet3'!$K$222,MATCH("Yellow",Sheet3!$A$1:$K$1,0),FALSE)&gt;0,VLOOKUP($F105,Sheet3!$A$1:'Sheet3'!$K$222,MATCH("Yellow",Sheet3!$A$1:$K$1,0),FALSE)*5,0))))),0)/VLOOKUP($F105,Sheet3!$A$1:'Sheet3'!$K$222,MATCH("Challenge",Sheet3!$A$1:'Sheet3'!$K$1,0),FALSE),IFERROR(IF(VLOOKUP($F105,Sheet3!$A$1:'Sheet3'!$K$222,MATCH("Blue",Sheet3!$A$1:$K$1,0),FALSE)&gt;0,VLOOKUP($F105,Sheet3!$A$1:'Sheet3'!$K$222,MATCH("Blue",Sheet3!$A$1:$K$1,0),FALSE)*3,IF(VLOOKUP($F105,Sheet3!$A$1:'Sheet3'!$K$222,MATCH("Purple",Sheet3!$A$1:$K$1,0),FALSE)&gt;0,VLOOKUP($F105,Sheet3!$A$1:'Sheet3'!$K$222,MATCH("Purple",Sheet3!$A$1:$K$1,0),FALSE)*4,IF(VLOOKUP($F105,Sheet3!$A$1:'Sheet3'!$K$222,MATCH("Green",Sheet3!$A$1:$K$1,0),FALSE)&gt;0,VLOOKUP($F105,Sheet3!$A$1:'Sheet3'!$K$222,MATCH("Green",Sheet3!$A$1:$K$1,0),FALSE)*2,IF(VLOOKUP($F105,Sheet3!$A$1:'Sheet3'!$K$222,MATCH("White",Sheet3!$A$1:$K$1,0),FALSE)&gt;0,VLOOKUP($F105,Sheet3!$A$1:'Sheet3'!$K$222,MATCH("White",Sheet3!$A$1:$K$1,0),FALSE),IF(VLOOKUP($F105,Sheet3!$A$1:'Sheet3'!$K$222,MATCH("Yellow",Sheet3!$A$1:$K$1,0),FALSE)&gt;0,VLOOKUP($F105,Sheet3!$A$1:'Sheet3'!$K$222,MATCH("Yellow",Sheet3!$A$1:$K$1,0),FALSE)*5,0))))),0)),0)+IFERROR(IF(VLOOKUP($G105,Sheet3!$A$1:'Sheet3'!$K$222,MATCH("Challenge",Sheet3!$A$1:'Sheet3'!$K$1,0),FALSE)&gt;=1,IFERROR(IF(VLOOKUP($G105,Sheet3!$A$1:'Sheet3'!$K$222,MATCH("Blue",Sheet3!$A$1:$K$1,0),FALSE)&gt;0,VLOOKUP($G105,Sheet3!$A$1:'Sheet3'!$K$222,MATCH("Blue",Sheet3!$A$1:$K$1,0),FALSE)*3,IF(VLOOKUP($G105,Sheet3!$A$1:'Sheet3'!$K$222,MATCH("Purple",Sheet3!$A$1:$K$1,0),FALSE)&gt;0,VLOOKUP($G105,Sheet3!$A$1:'Sheet3'!$K$222,MATCH("Purple",Sheet3!$A$1:$K$1,0),FALSE)*4,IF(VLOOKUP($G105,Sheet3!$A$1:'Sheet3'!$K$222,MATCH("Green",Sheet3!$A$1:$K$1,0),FALSE)&gt;0,VLOOKUP($G105,Sheet3!$A$1:'Sheet3'!$K$222,MATCH("Green",Sheet3!$A$1:$K$1,0),FALSE)*2,IF(VLOOKUP($G105,Sheet3!$A$1:'Sheet3'!$K$222,MATCH("White",Sheet3!$A$1:$K$1,0),FALSE)&gt;0,VLOOKUP($G105,Sheet3!$A$1:'Sheet3'!$K$222,MATCH("White",Sheet3!$A$1:$K$1,0),FALSE),IF(VLOOKUP($G105,Sheet3!$A$1:'Sheet3'!$K$222,MATCH("Yellow",Sheet3!$A$1:$K$1,0),FALSE)&gt;0,VLOOKUP($G105,Sheet3!$A$1:'Sheet3'!$K$222,MATCH("Yellow",Sheet3!$A$1:$K$1,0),FALSE)*5,0))))),0)/VLOOKUP($G105,Sheet3!$A$1:'Sheet3'!$K$222,MATCH("Challenge",Sheet3!$A$1:'Sheet3'!$K$1,0),FALSE),IFERROR(IF(VLOOKUP($G105,Sheet3!$A$1:'Sheet3'!$K$222,MATCH("Blue",Sheet3!$A$1:$K$1,0),FALSE)&gt;0,VLOOKUP($G105,Sheet3!$A$1:'Sheet3'!$K$222,MATCH("Blue",Sheet3!$A$1:$K$1,0),FALSE)*3,IF(VLOOKUP($G105,Sheet3!$A$1:'Sheet3'!$K$222,MATCH("Purple",Sheet3!$A$1:$K$1,0),FALSE)&gt;0,VLOOKUP($G105,Sheet3!$A$1:'Sheet3'!$K$222,MATCH("Purple",Sheet3!$A$1:$K$1,0),FALSE)*4,IF(VLOOKUP($G105,Sheet3!$A$1:'Sheet3'!$K$222,MATCH("Green",Sheet3!$A$1:$K$1,0),FALSE)&gt;0,VLOOKUP($G105,Sheet3!$A$1:'Sheet3'!$K$222,MATCH("Green",Sheet3!$A$1:$K$1,0),FALSE)*2,IF(VLOOKUP($G105,Sheet3!$A$1:'Sheet3'!$K$222,MATCH("White",Sheet3!$A$1:$K$1,0),FALSE)&gt;0,VLOOKUP($G105,Sheet3!$A$1:'Sheet3'!$K$222,MATCH("White",Sheet3!$A$1:$K$1,0),FALSE),IF(VLOOKUP($G105,Sheet3!$A$1:'Sheet3'!$K$222,MATCH("Yellow",Sheet3!$A$1:$K$1,0),FALSE)&gt;0,VLOOKUP($G105,Sheet3!$A$1:'Sheet3'!$K$222,MATCH("Yellow",Sheet3!$A$1:$K$1,0),FALSE)*5,0))))),0)),0)</f>
        <v>0</v>
      </c>
      <c r="AD105">
        <f>IFERROR(IF(VLOOKUP($H105,Sheet3!$A$1:'Sheet3'!$K$222,MATCH("Challenge",Sheet3!$A$1:'Sheet3'!$K$1,0),FALSE)&gt;=1,IFERROR(IF(VLOOKUP($H105,Sheet3!$A$1:'Sheet3'!$K$222,MATCH("Blue",Sheet3!$A$1:$K$1,0),FALSE)&gt;0,VLOOKUP($H105,Sheet3!$A$1:'Sheet3'!$K$222,MATCH("Blue",Sheet3!$A$1:$K$1,0),FALSE)*3,IF(VLOOKUP($H105,Sheet3!$A$1:'Sheet3'!$K$222,MATCH("Purple",Sheet3!$A$1:$K$1,0),FALSE)&gt;0,VLOOKUP($H105,Sheet3!$A$1:'Sheet3'!$K$222,MATCH("Purple",Sheet3!$A$1:$K$1,0),FALSE)*4,IF(VLOOKUP($H105,Sheet3!$A$1:'Sheet3'!$K$222,MATCH("Green",Sheet3!$A$1:$K$1,0),FALSE)&gt;0,VLOOKUP($H105,Sheet3!$A$1:'Sheet3'!$K$222,MATCH("Green",Sheet3!$A$1:$K$1,0),FALSE)*2,IF(VLOOKUP($H105,Sheet3!$A$1:'Sheet3'!$K$222,MATCH("White",Sheet3!$A$1:$K$1,0),FALSE)&gt;0,VLOOKUP($H105,Sheet3!$A$1:'Sheet3'!$K$222,MATCH("White",Sheet3!$A$1:$K$1,0),FALSE),IF(VLOOKUP($H105,Sheet3!$A$1:'Sheet3'!$K$222,MATCH("Yellow",Sheet3!$A$1:$K$1,0),FALSE)&gt;0,VLOOKUP($H105,Sheet3!$A$1:'Sheet3'!$K$222,MATCH("Yellow",Sheet3!$A$1:$K$1,0),FALSE)*5,0))))),0)/VLOOKUP($H105,Sheet3!$A$1:'Sheet3'!$K$222,MATCH("Challenge",Sheet3!$A$1:'Sheet3'!$K$1,0),FALSE),IFERROR(IF(VLOOKUP($H105,Sheet3!$A$1:'Sheet3'!$K$222,MATCH("Blue",Sheet3!$A$1:$K$1,0),FALSE)&gt;0,VLOOKUP($H105,Sheet3!$A$1:'Sheet3'!$K$222,MATCH("Blue",Sheet3!$A$1:$K$1,0),FALSE)*3,IF(VLOOKUP($H105,Sheet3!$A$1:'Sheet3'!$K$222,MATCH("Purple",Sheet3!$A$1:$K$1,0),FALSE)&gt;0,VLOOKUP($H105,Sheet3!$A$1:'Sheet3'!$K$222,MATCH("Purple",Sheet3!$A$1:$K$1,0),FALSE)*4,IF(VLOOKUP($H105,Sheet3!$A$1:'Sheet3'!$K$222,MATCH("Green",Sheet3!$A$1:$K$1,0),FALSE)&gt;0,VLOOKUP($H105,Sheet3!$A$1:'Sheet3'!$K$222,MATCH("Green",Sheet3!$A$1:$K$1,0),FALSE)*2,IF(VLOOKUP($H105,Sheet3!$A$1:'Sheet3'!$K$222,MATCH("White",Sheet3!$A$1:$K$1,0),FALSE)&gt;0,VLOOKUP($H105,Sheet3!$A$1:'Sheet3'!$K$222,MATCH("White",Sheet3!$A$1:$K$1,0),FALSE),IF(VLOOKUP($H105,Sheet3!$A$1:'Sheet3'!$K$222,MATCH("Yellow",Sheet3!$A$1:$K$1,0),FALSE)&gt;0,VLOOKUP($H105,Sheet3!$A$1:'Sheet3'!$K$222,MATCH("Yellow",Sheet3!$A$1:$K$1,0),FALSE)*5,0))))),0)),0)+IFERROR(IF(VLOOKUP($I105,Sheet3!$A$1:'Sheet3'!$K$222,MATCH("Challenge",Sheet3!$A$1:'Sheet3'!$K$1,0),FALSE)&gt;=1,IFERROR(IF(VLOOKUP($I105,Sheet3!$A$1:'Sheet3'!$K$222,MATCH("Blue",Sheet3!$A$1:$K$1,0),FALSE)&gt;0,VLOOKUP($I105,Sheet3!$A$1:'Sheet3'!$K$222,MATCH("Blue",Sheet3!$A$1:$K$1,0),FALSE)*3,IF(VLOOKUP($I105,Sheet3!$A$1:'Sheet3'!$K$222,MATCH("Purple",Sheet3!$A$1:$K$1,0),FALSE)&gt;0,VLOOKUP($I105,Sheet3!$A$1:'Sheet3'!$K$222,MATCH("Purple",Sheet3!$A$1:$K$1,0),FALSE)*4,IF(VLOOKUP($I105,Sheet3!$A$1:'Sheet3'!$K$222,MATCH("Green",Sheet3!$A$1:$K$1,0),FALSE)&gt;0,VLOOKUP($I105,Sheet3!$A$1:'Sheet3'!$K$222,MATCH("Green",Sheet3!$A$1:$K$1,0),FALSE)*2,IF(VLOOKUP($I105,Sheet3!$A$1:'Sheet3'!$K$222,MATCH("White",Sheet3!$A$1:$K$1,0),FALSE)&gt;0,VLOOKUP($I105,Sheet3!$A$1:'Sheet3'!$K$222,MATCH("White",Sheet3!$A$1:$K$1,0),FALSE),IF(VLOOKUP($I105,Sheet3!$A$1:'Sheet3'!$K$222,MATCH("Yellow",Sheet3!$A$1:$K$1,0),FALSE)&gt;0,VLOOKUP($I105,Sheet3!$A$1:'Sheet3'!$K$222,MATCH("Yellow",Sheet3!$A$1:$K$1,0),FALSE)*5,0))))),0)/VLOOKUP($I105,Sheet3!$A$1:'Sheet3'!$K$222,MATCH("Challenge",Sheet3!$A$1:'Sheet3'!$K$1,0),FALSE),IFERROR(IF(VLOOKUP($I105,Sheet3!$A$1:'Sheet3'!$K$222,MATCH("Blue",Sheet3!$A$1:$K$1,0),FALSE)&gt;0,VLOOKUP($I105,Sheet3!$A$1:'Sheet3'!$K$222,MATCH("Blue",Sheet3!$A$1:$K$1,0),FALSE)*3,IF(VLOOKUP($I105,Sheet3!$A$1:'Sheet3'!$K$222,MATCH("Purple",Sheet3!$A$1:$K$1,0),FALSE)&gt;0,VLOOKUP($I105,Sheet3!$A$1:'Sheet3'!$K$222,MATCH("Purple",Sheet3!$A$1:$K$1,0),FALSE)*4,IF(VLOOKUP($I105,Sheet3!$A$1:'Sheet3'!$K$222,MATCH("Green",Sheet3!$A$1:$K$1,0),FALSE)&gt;0,VLOOKUP($I105,Sheet3!$A$1:'Sheet3'!$K$222,MATCH("Green",Sheet3!$A$1:$K$1,0),FALSE)*2,IF(VLOOKUP($I105,Sheet3!$A$1:'Sheet3'!$K$222,MATCH("White",Sheet3!$A$1:$K$1,0),FALSE)&gt;0,VLOOKUP($I105,Sheet3!$A$1:'Sheet3'!$K$222,MATCH("White",Sheet3!$A$1:$K$1,0),FALSE),IF(VLOOKUP($I105,Sheet3!$A$1:'Sheet3'!$K$222,MATCH("Yellow",Sheet3!$A$1:$K$1,0),FALSE)&gt;0,VLOOKUP($I105,Sheet3!$A$1:'Sheet3'!$K$222,MATCH("Yellow",Sheet3!$A$1:$K$1,0),FALSE)*5,0))))),0)),0)</f>
        <v>0</v>
      </c>
      <c r="AE105">
        <f>IFERROR(IF(VLOOKUP($J105,Sheet3!$A$1:'Sheet3'!$K$222,MATCH("Challenge",Sheet3!$A$1:'Sheet3'!$K$1,0),FALSE)&gt;=1,IFERROR(IF(VLOOKUP($J105,Sheet3!$A$1:'Sheet3'!$K$222,MATCH("Blue",Sheet3!$A$1:$K$1,0),FALSE)&gt;0,VLOOKUP($J105,Sheet3!$A$1:'Sheet3'!$K$222,MATCH("Blue",Sheet3!$A$1:$K$1,0),FALSE)*3,IF(VLOOKUP($J105,Sheet3!$A$1:'Sheet3'!$K$222,MATCH("Purple",Sheet3!$A$1:$K$1,0),FALSE)&gt;0,VLOOKUP($J105,Sheet3!$A$1:'Sheet3'!$K$222,MATCH("Purple",Sheet3!$A$1:$K$1,0),FALSE)*4,IF(VLOOKUP($J105,Sheet3!$A$1:'Sheet3'!$K$222,MATCH("Green",Sheet3!$A$1:$K$1,0),FALSE)&gt;0,VLOOKUP($J105,Sheet3!$A$1:'Sheet3'!$K$222,MATCH("Green",Sheet3!$A$1:$K$1,0),FALSE)*2,IF(VLOOKUP($J105,Sheet3!$A$1:'Sheet3'!$K$222,MATCH("White",Sheet3!$A$1:$K$1,0),FALSE)&gt;0,VLOOKUP($J105,Sheet3!$A$1:'Sheet3'!$K$222,MATCH("White",Sheet3!$A$1:$K$1,0),FALSE),IF(VLOOKUP($J105,Sheet3!$A$1:'Sheet3'!$K$222,MATCH("Yellow",Sheet3!$A$1:$K$1,0),FALSE)&gt;0,VLOOKUP($J105,Sheet3!$A$1:'Sheet3'!$K$222,MATCH("Yellow",Sheet3!$A$1:$K$1,0),FALSE)*5,0))))),0)/VLOOKUP($J105,Sheet3!$A$1:'Sheet3'!$K$222,MATCH("Challenge",Sheet3!$A$1:'Sheet3'!$K$1,0),FALSE),IFERROR(IF(VLOOKUP($J105,Sheet3!$A$1:'Sheet3'!$K$222,MATCH("Blue",Sheet3!$A$1:$K$1,0),FALSE)&gt;0,VLOOKUP($J105,Sheet3!$A$1:'Sheet3'!$K$222,MATCH("Blue",Sheet3!$A$1:$K$1,0),FALSE)*3,IF(VLOOKUP($J105,Sheet3!$A$1:'Sheet3'!$K$222,MATCH("Purple",Sheet3!$A$1:$K$1,0),FALSE)&gt;0,VLOOKUP($J105,Sheet3!$A$1:'Sheet3'!$K$222,MATCH("Purple",Sheet3!$A$1:$K$1,0),FALSE)*4,IF(VLOOKUP($J105,Sheet3!$A$1:'Sheet3'!$K$222,MATCH("Green",Sheet3!$A$1:$K$1,0),FALSE)&gt;0,VLOOKUP($J105,Sheet3!$A$1:'Sheet3'!$K$222,MATCH("Green",Sheet3!$A$1:$K$1,0),FALSE)*2,IF(VLOOKUP($J105,Sheet3!$A$1:'Sheet3'!$K$222,MATCH("White",Sheet3!$A$1:$K$1,0),FALSE)&gt;0,VLOOKUP($J105,Sheet3!$A$1:'Sheet3'!$K$222,MATCH("White",Sheet3!$A$1:$K$1,0),FALSE),IF(VLOOKUP($J105,Sheet3!$A$1:'Sheet3'!$K$222,MATCH("Yellow",Sheet3!$A$1:$K$1,0),FALSE)&gt;0,VLOOKUP($J105,Sheet3!$A$1:'Sheet3'!$K$222,MATCH("Yellow",Sheet3!$A$1:$K$1,0),FALSE)*5,0))))),0)),0)+IFERROR(IF(VLOOKUP($K105,Sheet3!$A$1:'Sheet3'!$K$222,MATCH("Challenge",Sheet3!$A$1:'Sheet3'!$K$1,0),FALSE)&gt;=1,IFERROR(IF(VLOOKUP($K105,Sheet3!$A$1:'Sheet3'!$K$222,MATCH("Blue",Sheet3!$A$1:$K$1,0),FALSE)&gt;0,VLOOKUP($K105,Sheet3!$A$1:'Sheet3'!$K$222,MATCH("Blue",Sheet3!$A$1:$K$1,0),FALSE)*3,IF(VLOOKUP($K105,Sheet3!$A$1:'Sheet3'!$K$222,MATCH("Purple",Sheet3!$A$1:$K$1,0),FALSE)&gt;0,VLOOKUP($K105,Sheet3!$A$1:'Sheet3'!$K$222,MATCH("Purple",Sheet3!$A$1:$K$1,0),FALSE)*4,IF(VLOOKUP($K105,Sheet3!$A$1:'Sheet3'!$K$222,MATCH("Green",Sheet3!$A$1:$K$1,0),FALSE)&gt;0,VLOOKUP($K105,Sheet3!$A$1:'Sheet3'!$K$222,MATCH("Green",Sheet3!$A$1:$K$1,0),FALSE)*2,IF(VLOOKUP($K105,Sheet3!$A$1:'Sheet3'!$K$222,MATCH("White",Sheet3!$A$1:$K$1,0),FALSE)&gt;0,VLOOKUP($K105,Sheet3!$A$1:'Sheet3'!$K$222,MATCH("White",Sheet3!$A$1:$K$1,0),FALSE),IF(VLOOKUP($K105,Sheet3!$A$1:'Sheet3'!$K$222,MATCH("Yellow",Sheet3!$A$1:$K$1,0),FALSE)&gt;0,VLOOKUP($K105,Sheet3!$A$1:'Sheet3'!$K$222,MATCH("Yellow",Sheet3!$A$1:$K$1,0),FALSE)*5,0))))),0)/VLOOKUP($K105,Sheet3!$A$1:'Sheet3'!$K$222,MATCH("Challenge",Sheet3!$A$1:'Sheet3'!$K$1,0),FALSE),IFERROR(IF(VLOOKUP($K105,Sheet3!$A$1:'Sheet3'!$K$222,MATCH("Blue",Sheet3!$A$1:$K$1,0),FALSE)&gt;0,VLOOKUP($K105,Sheet3!$A$1:'Sheet3'!$K$222,MATCH("Blue",Sheet3!$A$1:$K$1,0),FALSE)*3,IF(VLOOKUP($K105,Sheet3!$A$1:'Sheet3'!$K$222,MATCH("Purple",Sheet3!$A$1:$K$1,0),FALSE)&gt;0,VLOOKUP($K105,Sheet3!$A$1:'Sheet3'!$K$222,MATCH("Purple",Sheet3!$A$1:$K$1,0),FALSE)*4,IF(VLOOKUP($K105,Sheet3!$A$1:'Sheet3'!$K$222,MATCH("Green",Sheet3!$A$1:$K$1,0),FALSE)&gt;0,VLOOKUP($K105,Sheet3!$A$1:'Sheet3'!$K$222,MATCH("Green",Sheet3!$A$1:$K$1,0),FALSE)*2,IF(VLOOKUP($K105,Sheet3!$A$1:'Sheet3'!$K$222,MATCH("White",Sheet3!$A$1:$K$1,0),FALSE)&gt;0,VLOOKUP($K105,Sheet3!$A$1:'Sheet3'!$K$222,MATCH("White",Sheet3!$A$1:$K$1,0),FALSE),IF(VLOOKUP($K105,Sheet3!$A$1:'Sheet3'!$K$222,MATCH("Yellow",Sheet3!$A$1:$K$1,0),FALSE)&gt;0,VLOOKUP($K105,Sheet3!$A$1:'Sheet3'!$K$222,MATCH("Yellow",Sheet3!$A$1:$K$1,0),FALSE)*5,0))))),0)),0)</f>
        <v>0</v>
      </c>
      <c r="AF105">
        <f>IFERROR(IF(VLOOKUP($L105,Sheet3!$A$1:'Sheet3'!$K$222,MATCH("Challenge",Sheet3!$A$1:'Sheet3'!$K$1,0),FALSE)&gt;=1,IFERROR(IF(VLOOKUP($L105,Sheet3!$A$1:'Sheet3'!$K$222,MATCH("Blue",Sheet3!$A$1:$K$1,0),FALSE)&gt;0,VLOOKUP($L105,Sheet3!$A$1:'Sheet3'!$K$222,MATCH("Blue",Sheet3!$A$1:$K$1,0),FALSE)*3,IF(VLOOKUP($L105,Sheet3!$A$1:'Sheet3'!$K$222,MATCH("Purple",Sheet3!$A$1:$K$1,0),FALSE)&gt;0,VLOOKUP($L105,Sheet3!$A$1:'Sheet3'!$K$222,MATCH("Purple",Sheet3!$A$1:$K$1,0),FALSE)*4,IF(VLOOKUP($L105,Sheet3!$A$1:'Sheet3'!$K$222,MATCH("Green",Sheet3!$A$1:$K$1,0),FALSE)&gt;0,VLOOKUP($L105,Sheet3!$A$1:'Sheet3'!$K$222,MATCH("Green",Sheet3!$A$1:$K$1,0),FALSE)*2,IF(VLOOKUP($L105,Sheet3!$A$1:'Sheet3'!$K$222,MATCH("White",Sheet3!$A$1:$K$1,0),FALSE)&gt;0,VLOOKUP($L105,Sheet3!$A$1:'Sheet3'!$K$222,MATCH("White",Sheet3!$A$1:$K$1,0),FALSE),IF(VLOOKUP($L105,Sheet3!$A$1:'Sheet3'!$K$222,MATCH("Yellow",Sheet3!$A$1:$K$1,0),FALSE)&gt;0,VLOOKUP($L105,Sheet3!$A$1:'Sheet3'!$K$222,MATCH("Yellow",Sheet3!$A$1:$K$1,0),FALSE)*5,0))))),0)/VLOOKUP($L105,Sheet3!$A$1:'Sheet3'!$K$222,MATCH("Challenge",Sheet3!$A$1:'Sheet3'!$K$1,0),FALSE),IFERROR(IF(VLOOKUP($L105,Sheet3!$A$1:'Sheet3'!$K$222,MATCH("Blue",Sheet3!$A$1:$K$1,0),FALSE)&gt;0,VLOOKUP($L105,Sheet3!$A$1:'Sheet3'!$K$222,MATCH("Blue",Sheet3!$A$1:$K$1,0),FALSE)*3,IF(VLOOKUP($L105,Sheet3!$A$1:'Sheet3'!$K$222,MATCH("Purple",Sheet3!$A$1:$K$1,0),FALSE)&gt;0,VLOOKUP($L105,Sheet3!$A$1:'Sheet3'!$K$222,MATCH("Purple",Sheet3!$A$1:$K$1,0),FALSE)*4,IF(VLOOKUP($L105,Sheet3!$A$1:'Sheet3'!$K$222,MATCH("Green",Sheet3!$A$1:$K$1,0),FALSE)&gt;0,VLOOKUP($L105,Sheet3!$A$1:'Sheet3'!$K$222,MATCH("Green",Sheet3!$A$1:$K$1,0),FALSE)*2,IF(VLOOKUP($L105,Sheet3!$A$1:'Sheet3'!$K$222,MATCH("White",Sheet3!$A$1:$K$1,0),FALSE)&gt;0,VLOOKUP($L105,Sheet3!$A$1:'Sheet3'!$K$222,MATCH("White",Sheet3!$A$1:$K$1,0),FALSE),IF(VLOOKUP($L105,Sheet3!$A$1:'Sheet3'!$K$222,MATCH("Yellow",Sheet3!$A$1:$K$1,0),FALSE)&gt;0,VLOOKUP($L105,Sheet3!$A$1:'Sheet3'!$K$222,MATCH("Yellow",Sheet3!$A$1:$K$1,0),FALSE)*5,0))))),0)),0)+IFERROR(IF(VLOOKUP($M105,Sheet3!$A$1:'Sheet3'!$K$222,MATCH("Challenge",Sheet3!$A$1:'Sheet3'!$K$1,0),FALSE)&gt;=1,IFERROR(IF(VLOOKUP($M105,Sheet3!$A$1:'Sheet3'!$K$222,MATCH("Blue",Sheet3!$A$1:$K$1,0),FALSE)&gt;0,VLOOKUP($M105,Sheet3!$A$1:'Sheet3'!$K$222,MATCH("Blue",Sheet3!$A$1:$K$1,0),FALSE)*3,IF(VLOOKUP($M105,Sheet3!$A$1:'Sheet3'!$K$222,MATCH("Purple",Sheet3!$A$1:$K$1,0),FALSE)&gt;0,VLOOKUP($M105,Sheet3!$A$1:'Sheet3'!$K$222,MATCH("Purple",Sheet3!$A$1:$K$1,0),FALSE)*4,IF(VLOOKUP($M105,Sheet3!$A$1:'Sheet3'!$K$222,MATCH("Green",Sheet3!$A$1:$K$1,0),FALSE)&gt;0,VLOOKUP($M105,Sheet3!$A$1:'Sheet3'!$K$222,MATCH("Green",Sheet3!$A$1:$K$1,0),FALSE)*2,IF(VLOOKUP($M105,Sheet3!$A$1:'Sheet3'!$K$222,MATCH("White",Sheet3!$A$1:$K$1,0),FALSE)&gt;0,VLOOKUP($M105,Sheet3!$A$1:'Sheet3'!$K$222,MATCH("White",Sheet3!$A$1:$K$1,0),FALSE),IF(VLOOKUP($M105,Sheet3!$A$1:'Sheet3'!$K$222,MATCH("Yellow",Sheet3!$A$1:$K$1,0),FALSE)&gt;0,VLOOKUP($M105,Sheet3!$A$1:'Sheet3'!$K$222,MATCH("Yellow",Sheet3!$A$1:$K$1,0),FALSE)*5,0))))),0)/VLOOKUP($M105,Sheet3!$A$1:'Sheet3'!$K$222,MATCH("Challenge",Sheet3!$A$1:'Sheet3'!$K$1,0),FALSE),IFERROR(IF(VLOOKUP($M105,Sheet3!$A$1:'Sheet3'!$K$222,MATCH("Blue",Sheet3!$A$1:$K$1,0),FALSE)&gt;0,VLOOKUP($M105,Sheet3!$A$1:'Sheet3'!$K$222,MATCH("Blue",Sheet3!$A$1:$K$1,0),FALSE)*3,IF(VLOOKUP($M105,Sheet3!$A$1:'Sheet3'!$K$222,MATCH("Purple",Sheet3!$A$1:$K$1,0),FALSE)&gt;0,VLOOKUP($M105,Sheet3!$A$1:'Sheet3'!$K$222,MATCH("Purple",Sheet3!$A$1:$K$1,0),FALSE)*4,IF(VLOOKUP($M105,Sheet3!$A$1:'Sheet3'!$K$222,MATCH("Green",Sheet3!$A$1:$K$1,0),FALSE)&gt;0,VLOOKUP($M105,Sheet3!$A$1:'Sheet3'!$K$222,MATCH("Green",Sheet3!$A$1:$K$1,0),FALSE)*2,IF(VLOOKUP($M105,Sheet3!$A$1:'Sheet3'!$K$222,MATCH("White",Sheet3!$A$1:$K$1,0),FALSE)&gt;0,VLOOKUP($M105,Sheet3!$A$1:'Sheet3'!$K$222,MATCH("White",Sheet3!$A$1:$K$1,0),FALSE),IF(VLOOKUP($M105,Sheet3!$A$1:'Sheet3'!$K$222,MATCH("Yellow",Sheet3!$A$1:$K$1,0),FALSE)&gt;0,VLOOKUP($M105,Sheet3!$A$1:'Sheet3'!$K$222,MATCH("Yellow",Sheet3!$A$1:$K$1,0),FALSE)*5,0))))),0)),0)</f>
        <v>0</v>
      </c>
      <c r="AG105">
        <f>IFERROR(IF(VLOOKUP($N105,Sheet3!$A$1:'Sheet3'!$K$222,MATCH("Challenge",Sheet3!$A$1:'Sheet3'!$K$1,0),FALSE)&gt;=1,IFERROR(IF(VLOOKUP($N105,Sheet3!$A$1:'Sheet3'!$K$222,MATCH("Blue",Sheet3!$A$1:$K$1,0),FALSE)&gt;0,VLOOKUP($N105,Sheet3!$A$1:'Sheet3'!$K$222,MATCH("Blue",Sheet3!$A$1:$K$1,0),FALSE)*3,IF(VLOOKUP($N105,Sheet3!$A$1:'Sheet3'!$K$222,MATCH("Purple",Sheet3!$A$1:$K$1,0),FALSE)&gt;0,VLOOKUP($N105,Sheet3!$A$1:'Sheet3'!$K$222,MATCH("Purple",Sheet3!$A$1:$K$1,0),FALSE)*4,IF(VLOOKUP($N105,Sheet3!$A$1:'Sheet3'!$K$222,MATCH("Green",Sheet3!$A$1:$K$1,0),FALSE)&gt;0,VLOOKUP($N105,Sheet3!$A$1:'Sheet3'!$K$222,MATCH("Green",Sheet3!$A$1:$K$1,0),FALSE)*2,IF(VLOOKUP($N105,Sheet3!$A$1:'Sheet3'!$K$222,MATCH("White",Sheet3!$A$1:$K$1,0),FALSE)&gt;0,VLOOKUP($N105,Sheet3!$A$1:'Sheet3'!$K$222,MATCH("White",Sheet3!$A$1:$K$1,0),FALSE),IF(VLOOKUP($N105,Sheet3!$A$1:'Sheet3'!$K$222,MATCH("Yellow",Sheet3!$A$1:$K$1,0),FALSE)&gt;0,VLOOKUP($N105,Sheet3!$A$1:'Sheet3'!$K$222,MATCH("Yellow",Sheet3!$A$1:$K$1,0),FALSE)*5,0))))),0)/VLOOKUP($N105,Sheet3!$A$1:'Sheet3'!$K$222,MATCH("Challenge",Sheet3!$A$1:'Sheet3'!$K$1,0),FALSE),IFERROR(IF(VLOOKUP($N105,Sheet3!$A$1:'Sheet3'!$K$222,MATCH("Blue",Sheet3!$A$1:$K$1,0),FALSE)&gt;0,VLOOKUP($N105,Sheet3!$A$1:'Sheet3'!$K$222,MATCH("Blue",Sheet3!$A$1:$K$1,0),FALSE)*3,IF(VLOOKUP($N105,Sheet3!$A$1:'Sheet3'!$K$222,MATCH("Purple",Sheet3!$A$1:$K$1,0),FALSE)&gt;0,VLOOKUP($N105,Sheet3!$A$1:'Sheet3'!$K$222,MATCH("Purple",Sheet3!$A$1:$K$1,0),FALSE)*4,IF(VLOOKUP($N105,Sheet3!$A$1:'Sheet3'!$K$222,MATCH("Green",Sheet3!$A$1:$K$1,0),FALSE)&gt;0,VLOOKUP($N105,Sheet3!$A$1:'Sheet3'!$K$222,MATCH("Green",Sheet3!$A$1:$K$1,0),FALSE)*2,IF(VLOOKUP($N105,Sheet3!$A$1:'Sheet3'!$K$222,MATCH("White",Sheet3!$A$1:$K$1,0),FALSE)&gt;0,VLOOKUP($N105,Sheet3!$A$1:'Sheet3'!$K$222,MATCH("White",Sheet3!$A$1:$K$1,0),FALSE),IF(VLOOKUP($N105,Sheet3!$A$1:'Sheet3'!$K$222,MATCH("Yellow",Sheet3!$A$1:$K$1,0),FALSE)&gt;0,VLOOKUP($N105,Sheet3!$A$1:'Sheet3'!$K$222,MATCH("Yellow",Sheet3!$A$1:$K$1,0),FALSE)*5,0))))),0)),0)+IFERROR(IF(VLOOKUP($O105,Sheet3!$A$1:'Sheet3'!$K$222,MATCH("Challenge",Sheet3!$A$1:'Sheet3'!$K$1,0),FALSE)&gt;=1,IFERROR(IF(VLOOKUP($O105,Sheet3!$A$1:'Sheet3'!$K$222,MATCH("Blue",Sheet3!$A$1:$K$1,0),FALSE)&gt;0,VLOOKUP($O105,Sheet3!$A$1:'Sheet3'!$K$222,MATCH("Blue",Sheet3!$A$1:$K$1,0),FALSE)*3,IF(VLOOKUP($O105,Sheet3!$A$1:'Sheet3'!$K$222,MATCH("Purple",Sheet3!$A$1:$K$1,0),FALSE)&gt;0,VLOOKUP($O105,Sheet3!$A$1:'Sheet3'!$K$222,MATCH("Purple",Sheet3!$A$1:$K$1,0),FALSE)*4,IF(VLOOKUP($O105,Sheet3!$A$1:'Sheet3'!$K$222,MATCH("Green",Sheet3!$A$1:$K$1,0),FALSE)&gt;0,VLOOKUP($O105,Sheet3!$A$1:'Sheet3'!$K$222,MATCH("Green",Sheet3!$A$1:$K$1,0),FALSE)*2,IF(VLOOKUP($O105,Sheet3!$A$1:'Sheet3'!$K$222,MATCH("White",Sheet3!$A$1:$K$1,0),FALSE)&gt;0,VLOOKUP($O105,Sheet3!$A$1:'Sheet3'!$K$222,MATCH("White",Sheet3!$A$1:$K$1,0),FALSE),IF(VLOOKUP($O105,Sheet3!$A$1:'Sheet3'!$K$222,MATCH("Yellow",Sheet3!$A$1:$K$1,0),FALSE)&gt;0,VLOOKUP($O105,Sheet3!$A$1:'Sheet3'!$K$222,MATCH("Yellow",Sheet3!$A$1:$K$1,0),FALSE)*5,0))))),0)/VLOOKUP($O105,Sheet3!$A$1:'Sheet3'!$K$222,MATCH("Challenge",Sheet3!$A$1:'Sheet3'!$K$1,0),FALSE),IFERROR(IF(VLOOKUP($O105,Sheet3!$A$1:'Sheet3'!$K$222,MATCH("Blue",Sheet3!$A$1:$K$1,0),FALSE)&gt;0,VLOOKUP($O105,Sheet3!$A$1:'Sheet3'!$K$222,MATCH("Blue",Sheet3!$A$1:$K$1,0),FALSE)*3,IF(VLOOKUP($O105,Sheet3!$A$1:'Sheet3'!$K$222,MATCH("Purple",Sheet3!$A$1:$K$1,0),FALSE)&gt;0,VLOOKUP($O105,Sheet3!$A$1:'Sheet3'!$K$222,MATCH("Purple",Sheet3!$A$1:$K$1,0),FALSE)*4,IF(VLOOKUP($O105,Sheet3!$A$1:'Sheet3'!$K$222,MATCH("Green",Sheet3!$A$1:$K$1,0),FALSE)&gt;0,VLOOKUP($O105,Sheet3!$A$1:'Sheet3'!$K$222,MATCH("Green",Sheet3!$A$1:$K$1,0),FALSE)*2,IF(VLOOKUP($O105,Sheet3!$A$1:'Sheet3'!$K$222,MATCH("White",Sheet3!$A$1:$K$1,0),FALSE)&gt;0,VLOOKUP($O105,Sheet3!$A$1:'Sheet3'!$K$222,MATCH("White",Sheet3!$A$1:$K$1,0),FALSE),IF(VLOOKUP($O105,Sheet3!$A$1:'Sheet3'!$K$222,MATCH("Yellow",Sheet3!$A$1:$K$1,0),FALSE)&gt;0,VLOOKUP($O105,Sheet3!$A$1:'Sheet3'!$K$222,MATCH("Yellow",Sheet3!$A$1:$K$1,0),FALSE)*5,0))))),0)),0)</f>
        <v>0</v>
      </c>
      <c r="AH105">
        <f>VLOOKUP($D105,Sheet3!$A$1:'Sheet3'!$K$222,4,FALSE)</f>
        <v>0</v>
      </c>
      <c r="AI105">
        <f>VLOOKUP($D105,Sheet3!$A$1:'Sheet3'!$K$222,5,FALSE)</f>
        <v>0</v>
      </c>
    </row>
    <row r="106" spans="1:35" x14ac:dyDescent="0.25">
      <c r="A106" t="s">
        <v>47</v>
      </c>
      <c r="B106">
        <f>INDEX('Ingredients(Full)'!$A$1:$AA$180,MATCH(Score!$A106,'Ingredients(Full)'!$A$1:$A$180,0),MATCH(Score!B$1,'Ingredients(Full)'!$A$1:$AA$1,0))</f>
        <v>4</v>
      </c>
      <c r="C106">
        <f t="shared" si="3"/>
        <v>109.42857142857143</v>
      </c>
      <c r="D106" t="str">
        <f>IF(D$1&lt;=$B106,INDEX('Ingredients(Full)'!$A$1:$AA$180,MATCH(Score!$A106,'Ingredients(Full)'!$A$1:$A$180,0),MATCH(Score!D$1,'Ingredients(Full)'!$A$1:$AA$1,0)),"")</f>
        <v>Mk 5 Nubian Design Tech Prototype Salvage</v>
      </c>
      <c r="E106" t="str">
        <f>IF(E$1&lt;=$B106,INDEX('Ingredients(Full)'!$A$1:$AA$140,MATCH(Score!$A106,'Ingredients(Full)'!$A$1:$A$140,0),MATCH(Score!E$1,'Ingredients(Full)'!$A$1:$AA$1,0)),"")</f>
        <v>Mk 4 A/KT Stun Gun Salvage</v>
      </c>
      <c r="F106" t="str">
        <f>IF(F$1&lt;=$B106,INDEX('Ingredients(Full)'!$A$1:$AA$140,MATCH(Score!$A106,'Ingredients(Full)'!$A$1:$A$140,0),MATCH(Score!F$1,'Ingredients(Full)'!$A$1:$AA$1,0)),"")</f>
        <v>Mk 4 SoroSuub Keypad Salvage</v>
      </c>
      <c r="G106" t="str">
        <f>IF(G$1&lt;=$B106,INDEX('Ingredients(Full)'!$A$1:$AA$140,MATCH(Score!$A106,'Ingredients(Full)'!$A$1:$A$140,0),MATCH(Score!G$1,'Ingredients(Full)'!$A$1:$AA$1,0)),"")</f>
        <v>Mk 3 BlasTech Weapon Mod</v>
      </c>
      <c r="H106" t="str">
        <f>IF(H$1&lt;=$B106,INDEX('Ingredients(Full)'!$A$1:$AA$140,MATCH(Score!$A106,'Ingredients(Full)'!$A$1:$A$140,0),MATCH(Score!H$1,'Ingredients(Full)'!$A$1:$AA$1,0)),"")</f>
        <v/>
      </c>
      <c r="I106" t="str">
        <f>IF(I$1&lt;=$B106,INDEX('Ingredients(Full)'!$A$1:$AA$140,MATCH(Score!$A106,'Ingredients(Full)'!$A$1:$A$140,0),MATCH(Score!I$1,'Ingredients(Full)'!$A$1:$AA$1,0)),"")</f>
        <v/>
      </c>
      <c r="J106" t="str">
        <f>IF(J$1&lt;=$B106,INDEX('Ingredients(Full)'!$A$1:$AA$140,MATCH(Score!$A106,'Ingredients(Full)'!$A$1:$A$140,0),MATCH(Score!J$1,'Ingredients(Full)'!$A$1:$AA$1,0)),"")</f>
        <v/>
      </c>
      <c r="K106" t="str">
        <f>IF(K$1&lt;=$B106,INDEX('Ingredients(Full)'!$A$1:$AA$140,MATCH(Score!$A106,'Ingredients(Full)'!$A$1:$A$140,0),MATCH(Score!K$1,'Ingredients(Full)'!$A$1:$AA$1,0)),"")</f>
        <v/>
      </c>
      <c r="L106" t="str">
        <f>IF(L$1&lt;=$B106,INDEX('Ingredients(Full)'!$A$1:$AA$140,MATCH(Score!$A106,'Ingredients(Full)'!$A$1:$A$140,0),MATCH(Score!L$1,'Ingredients(Full)'!$A$1:$AA$1,0)),"")</f>
        <v/>
      </c>
      <c r="M106" t="str">
        <f>IF(M$1&lt;=$B106,INDEX('Ingredients(Full)'!$A$1:$AA$140,MATCH(Score!$A106,'Ingredients(Full)'!$A$1:$A$140,0),MATCH(Score!M$1,'Ingredients(Full)'!$A$1:$AA$1,0)),"")</f>
        <v/>
      </c>
      <c r="N106" t="str">
        <f>IF(N$1&lt;=$B106,INDEX('Ingredients(Full)'!$A$1:$AA$140,MATCH(Score!$A106,'Ingredients(Full)'!$A$1:$A$140,0),MATCH(Score!N$1,'Ingredients(Full)'!$A$1:$AA$1,0)),"")</f>
        <v/>
      </c>
      <c r="O106" t="str">
        <f>IF(O$1&lt;=$B106,INDEX('Ingredients(Full)'!$A$1:$AA$140,MATCH(Score!$A106,'Ingredients(Full)'!$A$1:$A$140,0),MATCH(Score!O$1,'Ingredients(Full)'!$A$1:$AA$1,0)),"")</f>
        <v/>
      </c>
      <c r="P106">
        <f>IF(VALUE(RIGHT(P$1,LEN(P$1)-1))&lt;=$B106,INDEX('Ingredients(Full)'!$A$1:$AA$140,MATCH(Score!$A106,'Ingredients(Full)'!$A$1:$A$140,0),MATCH(Score!P$1,'Ingredients(Full)'!$A$1:$AA$1,0)),"")</f>
        <v>20</v>
      </c>
      <c r="Q106">
        <f>IF(VALUE(RIGHT(Q$1,LEN(Q$1)-1))&lt;=$B106,INDEX('Ingredients(Full)'!$A$1:$AA$140,MATCH(Score!$A106,'Ingredients(Full)'!$A$1:$A$140,0),MATCH(Score!Q$1,'Ingredients(Full)'!$A$1:$AA$1,0)),"")</f>
        <v>20</v>
      </c>
      <c r="R106">
        <f>IF(VALUE(RIGHT(R$1,LEN(R$1)-1))&lt;=$B106,INDEX('Ingredients(Full)'!$A$1:$AA$140,MATCH(Score!$A106,'Ingredients(Full)'!$A$1:$A$140,0),MATCH(Score!R$1,'Ingredients(Full)'!$A$1:$AA$1,0)),"")</f>
        <v>20</v>
      </c>
      <c r="S106">
        <f>IF(VALUE(RIGHT(S$1,LEN(S$1)-1))&lt;=$B106,INDEX('Ingredients(Full)'!$A$1:$AA$140,MATCH(Score!$A106,'Ingredients(Full)'!$A$1:$A$140,0),MATCH(Score!S$1,'Ingredients(Full)'!$A$1:$AA$1,0)),"")</f>
        <v>1</v>
      </c>
      <c r="T106" t="str">
        <f>IF(VALUE(RIGHT(T$1,LEN(T$1)-1))&lt;=$B106,INDEX('Ingredients(Full)'!$A$1:$AA$140,MATCH(Score!$A106,'Ingredients(Full)'!$A$1:$A$140,0),MATCH(Score!T$1,'Ingredients(Full)'!$A$1:$AA$1,0)),"")</f>
        <v/>
      </c>
      <c r="U106" t="str">
        <f>IF(VALUE(RIGHT(U$1,LEN(U$1)-1))&lt;=$B106,INDEX('Ingredients(Full)'!$A$1:$AA$140,MATCH(Score!$A106,'Ingredients(Full)'!$A$1:$A$140,0),MATCH(Score!U$1,'Ingredients(Full)'!$A$1:$AA$1,0)),"")</f>
        <v/>
      </c>
      <c r="V106" t="str">
        <f>IF(VALUE(RIGHT(V$1,LEN(V$1)-1))&lt;=$B106,INDEX('Ingredients(Full)'!$A$1:$AA$140,MATCH(Score!$A106,'Ingredients(Full)'!$A$1:$A$140,0),MATCH(Score!V$1,'Ingredients(Full)'!$A$1:$AA$1,0)),"")</f>
        <v/>
      </c>
      <c r="W106" t="str">
        <f>IF(VALUE(RIGHT(W$1,LEN(W$1)-1))&lt;=$B106,INDEX('Ingredients(Full)'!$A$1:$AA$140,MATCH(Score!$A106,'Ingredients(Full)'!$A$1:$A$140,0),MATCH(Score!W$1,'Ingredients(Full)'!$A$1:$AA$1,0)),"")</f>
        <v/>
      </c>
      <c r="X106" t="str">
        <f>IF(VALUE(RIGHT(X$1,LEN(X$1)-1))&lt;=$B106,INDEX('Ingredients(Full)'!$A$1:$AA$140,MATCH(Score!$A106,'Ingredients(Full)'!$A$1:$A$140,0),MATCH(Score!X$1,'Ingredients(Full)'!$A$1:$AA$1,0)),"")</f>
        <v/>
      </c>
      <c r="Y106" t="str">
        <f>IF(VALUE(RIGHT(Y$1,LEN(Y$1)-1))&lt;=$B106,INDEX('Ingredients(Full)'!$A$1:$AA$140,MATCH(Score!$A106,'Ingredients(Full)'!$A$1:$A$140,0),MATCH(Score!Y$1,'Ingredients(Full)'!$A$1:$AA$1,0)),"")</f>
        <v/>
      </c>
      <c r="Z106" t="str">
        <f>IF(VALUE(RIGHT(Z$1,LEN(Z$1)-1))&lt;=$B106,INDEX('Ingredients(Full)'!$A$1:$AA$140,MATCH(Score!$A106,'Ingredients(Full)'!$A$1:$A$140,0),MATCH(Score!Z$1,'Ingredients(Full)'!$A$1:$AA$1,0)),"")</f>
        <v/>
      </c>
      <c r="AA106" t="str">
        <f>IF(VALUE(RIGHT(AA$1,LEN(AA$1)-1))&lt;=$B106,INDEX('Ingredients(Full)'!$A$1:$AA$140,MATCH(Score!$A106,'Ingredients(Full)'!$A$1:$A$140,0),MATCH(Score!AA$1,'Ingredients(Full)'!$A$1:$AA$1,0)),"")</f>
        <v/>
      </c>
      <c r="AB106">
        <f>IFERROR(IF(VLOOKUP($D106,Sheet3!$A$1:'Sheet3'!$K$222,MATCH("Challenge",Sheet3!$A$1:'Sheet3'!$K$1,0),FALSE)&gt;=1,IFERROR(IF(VLOOKUP($D106,Sheet3!$A$1:'Sheet3'!$K$222,MATCH("Blue",Sheet3!$A$1:$K$1,0),FALSE)&gt;0,VLOOKUP($D106,Sheet3!$A$1:'Sheet3'!$K$222,MATCH("Blue",Sheet3!$A$1:$K$1,0),FALSE)*3,IF(VLOOKUP($D106,Sheet3!$A$1:'Sheet3'!$K$222,MATCH("Purple",Sheet3!$A$1:$K$1,0),FALSE)&gt;0,VLOOKUP($D106,Sheet3!$A$1:'Sheet3'!$K$222,MATCH("Purple",Sheet3!$A$1:$K$1,0),FALSE)*4,IF(VLOOKUP($D106,Sheet3!$A$1:'Sheet3'!$K$222,MATCH("Green",Sheet3!$A$1:$K$1,0),FALSE)&gt;0,VLOOKUP($D106,Sheet3!$A$1:'Sheet3'!$K$222,MATCH("Green",Sheet3!$A$1:$K$1,0),FALSE)*2,IF(VLOOKUP($D106,Sheet3!$A$1:'Sheet3'!$K$222,MATCH("White",Sheet3!$A$1:$K$1,0),FALSE)&gt;0,VLOOKUP($D106,Sheet3!$A$1:'Sheet3'!$K$222,MATCH("White",Sheet3!$A$1:$K$1,0),FALSE),IF(VLOOKUP($D106,Sheet3!$A$1:'Sheet3'!$K$222,MATCH("Yellow",Sheet3!$A$1:$K$1,0),FALSE)&gt;0,VLOOKUP($D106,Sheet3!$A$1:'Sheet3'!$K$222,MATCH("Yellow",Sheet3!$A$1:$K$1,0),FALSE)*2.5,0))))),0)/VLOOKUP($D106,Sheet3!$A$1:'Sheet3'!$K$222,MATCH("Challenge",Sheet3!$A$1:'Sheet3'!$K$1,0),FALSE),IFERROR(IF(VLOOKUP($D106,Sheet3!$A$1:'Sheet3'!$K$222,MATCH("Blue",Sheet3!$A$1:$K$1,0),FALSE)&gt;0,VLOOKUP($D106,Sheet3!$A$1:'Sheet3'!$K$222,MATCH("Blue",Sheet3!$A$1:$K$1,0),FALSE)*3,IF(VLOOKUP($D106,Sheet3!$A$1:'Sheet3'!$K$222,MATCH("Purple",Sheet3!$A$1:$K$1,0),FALSE)&gt;0,VLOOKUP($D106,Sheet3!$A$1:'Sheet3'!$K$222,MATCH("Purple",Sheet3!$A$1:$K$1,0),FALSE)*4,IF(VLOOKUP($D106,Sheet3!$A$1:'Sheet3'!$K$222,MATCH("Green",Sheet3!$A$1:$K$1,0),FALSE)&gt;0,VLOOKUP($D106,Sheet3!$A$1:'Sheet3'!$K$222,MATCH("Green",Sheet3!$A$1:$K$1,0),FALSE)*2,IF(VLOOKUP($D106,Sheet3!$A$1:'Sheet3'!$K$222,MATCH("White",Sheet3!$A$1:$K$1,0),FALSE)&gt;0,VLOOKUP($D106,Sheet3!$A$1:'Sheet3'!$K$222,MATCH("White",Sheet3!$A$1:$K$1,0),FALSE),IF(VLOOKUP($D106,Sheet3!$A$1:'Sheet3'!$K$222,MATCH("Yellow",Sheet3!$A$1:$K$1,0),FALSE)&gt;0,VLOOKUP($D106,Sheet3!$A$1:'Sheet3'!$K$222,MATCH("Yellow",Sheet3!$A$1:$K$1,0),FALSE)*2.5,0))))),0)),0)+IFERROR(IF(VLOOKUP($E106,Sheet3!$A$1:'Sheet3'!$K$222,MATCH("Challenge",Sheet3!$A$1:'Sheet3'!$K$1,0),FALSE)&gt;=1,IFERROR(IF(VLOOKUP($E106,Sheet3!$A$1:'Sheet3'!$K$222,MATCH("Blue",Sheet3!$A$1:$K$1,0),FALSE)&gt;0,VLOOKUP($E106,Sheet3!$A$1:'Sheet3'!$K$222,MATCH("Blue",Sheet3!$A$1:$K$1,0),FALSE)*3,IF(VLOOKUP($E106,Sheet3!$A$1:'Sheet3'!$K$222,MATCH("Purple",Sheet3!$A$1:$K$1,0),FALSE)&gt;0,VLOOKUP($E106,Sheet3!$A$1:'Sheet3'!$K$222,MATCH("Purple",Sheet3!$A$1:$K$1,0),FALSE)*4,IF(VLOOKUP($E106,Sheet3!$A$1:'Sheet3'!$K$222,MATCH("Green",Sheet3!$A$1:$K$1,0),FALSE)&gt;0,VLOOKUP($E106,Sheet3!$A$1:'Sheet3'!$K$222,MATCH("Green",Sheet3!$A$1:$K$1,0),FALSE)*2,IF(VLOOKUP($E106,Sheet3!$A$1:'Sheet3'!$K$222,MATCH("White",Sheet3!$A$1:$K$1,0),FALSE)&gt;0,VLOOKUP($E106,Sheet3!$A$1:'Sheet3'!$K$222,MATCH("White",Sheet3!$A$1:$K$1,0),FALSE),IF(VLOOKUP($E106,Sheet3!$A$1:'Sheet3'!$K$222,MATCH("Yellow",Sheet3!$A$1:$K$1,0),FALSE)&gt;0,VLOOKUP($E106,Sheet3!$A$1:'Sheet3'!$K$222,MATCH("Yellow",Sheet3!$A$1:$K$1,0),FALSE)*2.5,0))))),0)/VLOOKUP($E106,Sheet3!$A$1:'Sheet3'!$K$222,MATCH("Challenge",Sheet3!$A$1:'Sheet3'!$K$1,0),FALSE),IFERROR(IF(VLOOKUP($E106,Sheet3!$A$1:'Sheet3'!$K$222,MATCH("Blue",Sheet3!$A$1:$K$1,0),FALSE)&gt;0,VLOOKUP($E106,Sheet3!$A$1:'Sheet3'!$K$222,MATCH("Blue",Sheet3!$A$1:$K$1,0),FALSE)*3,IF(VLOOKUP($E106,Sheet3!$A$1:'Sheet3'!$K$222,MATCH("Purple",Sheet3!$A$1:$K$1,0),FALSE)&gt;0,VLOOKUP($E106,Sheet3!$A$1:'Sheet3'!$K$222,MATCH("Purple",Sheet3!$A$1:$K$1,0),FALSE)*4,IF(VLOOKUP($E106,Sheet3!$A$1:'Sheet3'!$K$222,MATCH("Green",Sheet3!$A$1:$K$1,0),FALSE)&gt;0,VLOOKUP($E106,Sheet3!$A$1:'Sheet3'!$K$222,MATCH("Green",Sheet3!$A$1:$K$1,0),FALSE)*2,IF(VLOOKUP($E106,Sheet3!$A$1:'Sheet3'!$K$222,MATCH("White",Sheet3!$A$1:$K$1,0),FALSE)&gt;0,VLOOKUP($E106,Sheet3!$A$1:'Sheet3'!$K$222,MATCH("White",Sheet3!$A$1:$K$1,0),FALSE),IF(VLOOKUP($E106,Sheet3!$A$1:'Sheet3'!$K$222,MATCH("Yellow",Sheet3!$A$1:$K$1,0),FALSE)&gt;0,VLOOKUP($E106,Sheet3!$A$1:'Sheet3'!$K$222,MATCH("Yellow",Sheet3!$A$1:$K$1,0),FALSE)*2.5,0))))),0)),0)</f>
        <v>91.428571428571431</v>
      </c>
      <c r="AC106">
        <f>IFERROR(IF(VLOOKUP($F106,Sheet3!$A$1:'Sheet3'!$K$222,MATCH("Challenge",Sheet3!$A$1:'Sheet3'!$K$1,0),FALSE)&gt;=1,IFERROR(IF(VLOOKUP($F106,Sheet3!$A$1:'Sheet3'!$K$222,MATCH("Blue",Sheet3!$A$1:$K$1,0),FALSE)&gt;0,VLOOKUP($F106,Sheet3!$A$1:'Sheet3'!$K$222,MATCH("Blue",Sheet3!$A$1:$K$1,0),FALSE)*3,IF(VLOOKUP($F106,Sheet3!$A$1:'Sheet3'!$K$222,MATCH("Purple",Sheet3!$A$1:$K$1,0),FALSE)&gt;0,VLOOKUP($F106,Sheet3!$A$1:'Sheet3'!$K$222,MATCH("Purple",Sheet3!$A$1:$K$1,0),FALSE)*4,IF(VLOOKUP($F106,Sheet3!$A$1:'Sheet3'!$K$222,MATCH("Green",Sheet3!$A$1:$K$1,0),FALSE)&gt;0,VLOOKUP($F106,Sheet3!$A$1:'Sheet3'!$K$222,MATCH("Green",Sheet3!$A$1:$K$1,0),FALSE)*2,IF(VLOOKUP($F106,Sheet3!$A$1:'Sheet3'!$K$222,MATCH("White",Sheet3!$A$1:$K$1,0),FALSE)&gt;0,VLOOKUP($F106,Sheet3!$A$1:'Sheet3'!$K$222,MATCH("White",Sheet3!$A$1:$K$1,0),FALSE),IF(VLOOKUP($F106,Sheet3!$A$1:'Sheet3'!$K$222,MATCH("Yellow",Sheet3!$A$1:$K$1,0),FALSE)&gt;0,VLOOKUP($F106,Sheet3!$A$1:'Sheet3'!$K$222,MATCH("Yellow",Sheet3!$A$1:$K$1,0),FALSE)*5,0))))),0)/VLOOKUP($F106,Sheet3!$A$1:'Sheet3'!$K$222,MATCH("Challenge",Sheet3!$A$1:'Sheet3'!$K$1,0),FALSE),IFERROR(IF(VLOOKUP($F106,Sheet3!$A$1:'Sheet3'!$K$222,MATCH("Blue",Sheet3!$A$1:$K$1,0),FALSE)&gt;0,VLOOKUP($F106,Sheet3!$A$1:'Sheet3'!$K$222,MATCH("Blue",Sheet3!$A$1:$K$1,0),FALSE)*3,IF(VLOOKUP($F106,Sheet3!$A$1:'Sheet3'!$K$222,MATCH("Purple",Sheet3!$A$1:$K$1,0),FALSE)&gt;0,VLOOKUP($F106,Sheet3!$A$1:'Sheet3'!$K$222,MATCH("Purple",Sheet3!$A$1:$K$1,0),FALSE)*4,IF(VLOOKUP($F106,Sheet3!$A$1:'Sheet3'!$K$222,MATCH("Green",Sheet3!$A$1:$K$1,0),FALSE)&gt;0,VLOOKUP($F106,Sheet3!$A$1:'Sheet3'!$K$222,MATCH("Green",Sheet3!$A$1:$K$1,0),FALSE)*2,IF(VLOOKUP($F106,Sheet3!$A$1:'Sheet3'!$K$222,MATCH("White",Sheet3!$A$1:$K$1,0),FALSE)&gt;0,VLOOKUP($F106,Sheet3!$A$1:'Sheet3'!$K$222,MATCH("White",Sheet3!$A$1:$K$1,0),FALSE),IF(VLOOKUP($F106,Sheet3!$A$1:'Sheet3'!$K$222,MATCH("Yellow",Sheet3!$A$1:$K$1,0),FALSE)&gt;0,VLOOKUP($F106,Sheet3!$A$1:'Sheet3'!$K$222,MATCH("Yellow",Sheet3!$A$1:$K$1,0),FALSE)*5,0))))),0)),0)+IFERROR(IF(VLOOKUP($G106,Sheet3!$A$1:'Sheet3'!$K$222,MATCH("Challenge",Sheet3!$A$1:'Sheet3'!$K$1,0),FALSE)&gt;=1,IFERROR(IF(VLOOKUP($G106,Sheet3!$A$1:'Sheet3'!$K$222,MATCH("Blue",Sheet3!$A$1:$K$1,0),FALSE)&gt;0,VLOOKUP($G106,Sheet3!$A$1:'Sheet3'!$K$222,MATCH("Blue",Sheet3!$A$1:$K$1,0),FALSE)*3,IF(VLOOKUP($G106,Sheet3!$A$1:'Sheet3'!$K$222,MATCH("Purple",Sheet3!$A$1:$K$1,0),FALSE)&gt;0,VLOOKUP($G106,Sheet3!$A$1:'Sheet3'!$K$222,MATCH("Purple",Sheet3!$A$1:$K$1,0),FALSE)*4,IF(VLOOKUP($G106,Sheet3!$A$1:'Sheet3'!$K$222,MATCH("Green",Sheet3!$A$1:$K$1,0),FALSE)&gt;0,VLOOKUP($G106,Sheet3!$A$1:'Sheet3'!$K$222,MATCH("Green",Sheet3!$A$1:$K$1,0),FALSE)*2,IF(VLOOKUP($G106,Sheet3!$A$1:'Sheet3'!$K$222,MATCH("White",Sheet3!$A$1:$K$1,0),FALSE)&gt;0,VLOOKUP($G106,Sheet3!$A$1:'Sheet3'!$K$222,MATCH("White",Sheet3!$A$1:$K$1,0),FALSE),IF(VLOOKUP($G106,Sheet3!$A$1:'Sheet3'!$K$222,MATCH("Yellow",Sheet3!$A$1:$K$1,0),FALSE)&gt;0,VLOOKUP($G106,Sheet3!$A$1:'Sheet3'!$K$222,MATCH("Yellow",Sheet3!$A$1:$K$1,0),FALSE)*5,0))))),0)/VLOOKUP($G106,Sheet3!$A$1:'Sheet3'!$K$222,MATCH("Challenge",Sheet3!$A$1:'Sheet3'!$K$1,0),FALSE),IFERROR(IF(VLOOKUP($G106,Sheet3!$A$1:'Sheet3'!$K$222,MATCH("Blue",Sheet3!$A$1:$K$1,0),FALSE)&gt;0,VLOOKUP($G106,Sheet3!$A$1:'Sheet3'!$K$222,MATCH("Blue",Sheet3!$A$1:$K$1,0),FALSE)*3,IF(VLOOKUP($G106,Sheet3!$A$1:'Sheet3'!$K$222,MATCH("Purple",Sheet3!$A$1:$K$1,0),FALSE)&gt;0,VLOOKUP($G106,Sheet3!$A$1:'Sheet3'!$K$222,MATCH("Purple",Sheet3!$A$1:$K$1,0),FALSE)*4,IF(VLOOKUP($G106,Sheet3!$A$1:'Sheet3'!$K$222,MATCH("Green",Sheet3!$A$1:$K$1,0),FALSE)&gt;0,VLOOKUP($G106,Sheet3!$A$1:'Sheet3'!$K$222,MATCH("Green",Sheet3!$A$1:$K$1,0),FALSE)*2,IF(VLOOKUP($G106,Sheet3!$A$1:'Sheet3'!$K$222,MATCH("White",Sheet3!$A$1:$K$1,0),FALSE)&gt;0,VLOOKUP($G106,Sheet3!$A$1:'Sheet3'!$K$222,MATCH("White",Sheet3!$A$1:$K$1,0),FALSE),IF(VLOOKUP($G106,Sheet3!$A$1:'Sheet3'!$K$222,MATCH("Yellow",Sheet3!$A$1:$K$1,0),FALSE)&gt;0,VLOOKUP($G106,Sheet3!$A$1:'Sheet3'!$K$222,MATCH("Yellow",Sheet3!$A$1:$K$1,0),FALSE)*5,0))))),0)),0)</f>
        <v>18</v>
      </c>
      <c r="AD106">
        <f>IFERROR(IF(VLOOKUP($H106,Sheet3!$A$1:'Sheet3'!$K$222,MATCH("Challenge",Sheet3!$A$1:'Sheet3'!$K$1,0),FALSE)&gt;=1,IFERROR(IF(VLOOKUP($H106,Sheet3!$A$1:'Sheet3'!$K$222,MATCH("Blue",Sheet3!$A$1:$K$1,0),FALSE)&gt;0,VLOOKUP($H106,Sheet3!$A$1:'Sheet3'!$K$222,MATCH("Blue",Sheet3!$A$1:$K$1,0),FALSE)*3,IF(VLOOKUP($H106,Sheet3!$A$1:'Sheet3'!$K$222,MATCH("Purple",Sheet3!$A$1:$K$1,0),FALSE)&gt;0,VLOOKUP($H106,Sheet3!$A$1:'Sheet3'!$K$222,MATCH("Purple",Sheet3!$A$1:$K$1,0),FALSE)*4,IF(VLOOKUP($H106,Sheet3!$A$1:'Sheet3'!$K$222,MATCH("Green",Sheet3!$A$1:$K$1,0),FALSE)&gt;0,VLOOKUP($H106,Sheet3!$A$1:'Sheet3'!$K$222,MATCH("Green",Sheet3!$A$1:$K$1,0),FALSE)*2,IF(VLOOKUP($H106,Sheet3!$A$1:'Sheet3'!$K$222,MATCH("White",Sheet3!$A$1:$K$1,0),FALSE)&gt;0,VLOOKUP($H106,Sheet3!$A$1:'Sheet3'!$K$222,MATCH("White",Sheet3!$A$1:$K$1,0),FALSE),IF(VLOOKUP($H106,Sheet3!$A$1:'Sheet3'!$K$222,MATCH("Yellow",Sheet3!$A$1:$K$1,0),FALSE)&gt;0,VLOOKUP($H106,Sheet3!$A$1:'Sheet3'!$K$222,MATCH("Yellow",Sheet3!$A$1:$K$1,0),FALSE)*5,0))))),0)/VLOOKUP($H106,Sheet3!$A$1:'Sheet3'!$K$222,MATCH("Challenge",Sheet3!$A$1:'Sheet3'!$K$1,0),FALSE),IFERROR(IF(VLOOKUP($H106,Sheet3!$A$1:'Sheet3'!$K$222,MATCH("Blue",Sheet3!$A$1:$K$1,0),FALSE)&gt;0,VLOOKUP($H106,Sheet3!$A$1:'Sheet3'!$K$222,MATCH("Blue",Sheet3!$A$1:$K$1,0),FALSE)*3,IF(VLOOKUP($H106,Sheet3!$A$1:'Sheet3'!$K$222,MATCH("Purple",Sheet3!$A$1:$K$1,0),FALSE)&gt;0,VLOOKUP($H106,Sheet3!$A$1:'Sheet3'!$K$222,MATCH("Purple",Sheet3!$A$1:$K$1,0),FALSE)*4,IF(VLOOKUP($H106,Sheet3!$A$1:'Sheet3'!$K$222,MATCH("Green",Sheet3!$A$1:$K$1,0),FALSE)&gt;0,VLOOKUP($H106,Sheet3!$A$1:'Sheet3'!$K$222,MATCH("Green",Sheet3!$A$1:$K$1,0),FALSE)*2,IF(VLOOKUP($H106,Sheet3!$A$1:'Sheet3'!$K$222,MATCH("White",Sheet3!$A$1:$K$1,0),FALSE)&gt;0,VLOOKUP($H106,Sheet3!$A$1:'Sheet3'!$K$222,MATCH("White",Sheet3!$A$1:$K$1,0),FALSE),IF(VLOOKUP($H106,Sheet3!$A$1:'Sheet3'!$K$222,MATCH("Yellow",Sheet3!$A$1:$K$1,0),FALSE)&gt;0,VLOOKUP($H106,Sheet3!$A$1:'Sheet3'!$K$222,MATCH("Yellow",Sheet3!$A$1:$K$1,0),FALSE)*5,0))))),0)),0)+IFERROR(IF(VLOOKUP($I106,Sheet3!$A$1:'Sheet3'!$K$222,MATCH("Challenge",Sheet3!$A$1:'Sheet3'!$K$1,0),FALSE)&gt;=1,IFERROR(IF(VLOOKUP($I106,Sheet3!$A$1:'Sheet3'!$K$222,MATCH("Blue",Sheet3!$A$1:$K$1,0),FALSE)&gt;0,VLOOKUP($I106,Sheet3!$A$1:'Sheet3'!$K$222,MATCH("Blue",Sheet3!$A$1:$K$1,0),FALSE)*3,IF(VLOOKUP($I106,Sheet3!$A$1:'Sheet3'!$K$222,MATCH("Purple",Sheet3!$A$1:$K$1,0),FALSE)&gt;0,VLOOKUP($I106,Sheet3!$A$1:'Sheet3'!$K$222,MATCH("Purple",Sheet3!$A$1:$K$1,0),FALSE)*4,IF(VLOOKUP($I106,Sheet3!$A$1:'Sheet3'!$K$222,MATCH("Green",Sheet3!$A$1:$K$1,0),FALSE)&gt;0,VLOOKUP($I106,Sheet3!$A$1:'Sheet3'!$K$222,MATCH("Green",Sheet3!$A$1:$K$1,0),FALSE)*2,IF(VLOOKUP($I106,Sheet3!$A$1:'Sheet3'!$K$222,MATCH("White",Sheet3!$A$1:$K$1,0),FALSE)&gt;0,VLOOKUP($I106,Sheet3!$A$1:'Sheet3'!$K$222,MATCH("White",Sheet3!$A$1:$K$1,0),FALSE),IF(VLOOKUP($I106,Sheet3!$A$1:'Sheet3'!$K$222,MATCH("Yellow",Sheet3!$A$1:$K$1,0),FALSE)&gt;0,VLOOKUP($I106,Sheet3!$A$1:'Sheet3'!$K$222,MATCH("Yellow",Sheet3!$A$1:$K$1,0),FALSE)*5,0))))),0)/VLOOKUP($I106,Sheet3!$A$1:'Sheet3'!$K$222,MATCH("Challenge",Sheet3!$A$1:'Sheet3'!$K$1,0),FALSE),IFERROR(IF(VLOOKUP($I106,Sheet3!$A$1:'Sheet3'!$K$222,MATCH("Blue",Sheet3!$A$1:$K$1,0),FALSE)&gt;0,VLOOKUP($I106,Sheet3!$A$1:'Sheet3'!$K$222,MATCH("Blue",Sheet3!$A$1:$K$1,0),FALSE)*3,IF(VLOOKUP($I106,Sheet3!$A$1:'Sheet3'!$K$222,MATCH("Purple",Sheet3!$A$1:$K$1,0),FALSE)&gt;0,VLOOKUP($I106,Sheet3!$A$1:'Sheet3'!$K$222,MATCH("Purple",Sheet3!$A$1:$K$1,0),FALSE)*4,IF(VLOOKUP($I106,Sheet3!$A$1:'Sheet3'!$K$222,MATCH("Green",Sheet3!$A$1:$K$1,0),FALSE)&gt;0,VLOOKUP($I106,Sheet3!$A$1:'Sheet3'!$K$222,MATCH("Green",Sheet3!$A$1:$K$1,0),FALSE)*2,IF(VLOOKUP($I106,Sheet3!$A$1:'Sheet3'!$K$222,MATCH("White",Sheet3!$A$1:$K$1,0),FALSE)&gt;0,VLOOKUP($I106,Sheet3!$A$1:'Sheet3'!$K$222,MATCH("White",Sheet3!$A$1:$K$1,0),FALSE),IF(VLOOKUP($I106,Sheet3!$A$1:'Sheet3'!$K$222,MATCH("Yellow",Sheet3!$A$1:$K$1,0),FALSE)&gt;0,VLOOKUP($I106,Sheet3!$A$1:'Sheet3'!$K$222,MATCH("Yellow",Sheet3!$A$1:$K$1,0),FALSE)*5,0))))),0)),0)</f>
        <v>0</v>
      </c>
      <c r="AE106">
        <f>IFERROR(IF(VLOOKUP($J106,Sheet3!$A$1:'Sheet3'!$K$222,MATCH("Challenge",Sheet3!$A$1:'Sheet3'!$K$1,0),FALSE)&gt;=1,IFERROR(IF(VLOOKUP($J106,Sheet3!$A$1:'Sheet3'!$K$222,MATCH("Blue",Sheet3!$A$1:$K$1,0),FALSE)&gt;0,VLOOKUP($J106,Sheet3!$A$1:'Sheet3'!$K$222,MATCH("Blue",Sheet3!$A$1:$K$1,0),FALSE)*3,IF(VLOOKUP($J106,Sheet3!$A$1:'Sheet3'!$K$222,MATCH("Purple",Sheet3!$A$1:$K$1,0),FALSE)&gt;0,VLOOKUP($J106,Sheet3!$A$1:'Sheet3'!$K$222,MATCH("Purple",Sheet3!$A$1:$K$1,0),FALSE)*4,IF(VLOOKUP($J106,Sheet3!$A$1:'Sheet3'!$K$222,MATCH("Green",Sheet3!$A$1:$K$1,0),FALSE)&gt;0,VLOOKUP($J106,Sheet3!$A$1:'Sheet3'!$K$222,MATCH("Green",Sheet3!$A$1:$K$1,0),FALSE)*2,IF(VLOOKUP($J106,Sheet3!$A$1:'Sheet3'!$K$222,MATCH("White",Sheet3!$A$1:$K$1,0),FALSE)&gt;0,VLOOKUP($J106,Sheet3!$A$1:'Sheet3'!$K$222,MATCH("White",Sheet3!$A$1:$K$1,0),FALSE),IF(VLOOKUP($J106,Sheet3!$A$1:'Sheet3'!$K$222,MATCH("Yellow",Sheet3!$A$1:$K$1,0),FALSE)&gt;0,VLOOKUP($J106,Sheet3!$A$1:'Sheet3'!$K$222,MATCH("Yellow",Sheet3!$A$1:$K$1,0),FALSE)*5,0))))),0)/VLOOKUP($J106,Sheet3!$A$1:'Sheet3'!$K$222,MATCH("Challenge",Sheet3!$A$1:'Sheet3'!$K$1,0),FALSE),IFERROR(IF(VLOOKUP($J106,Sheet3!$A$1:'Sheet3'!$K$222,MATCH("Blue",Sheet3!$A$1:$K$1,0),FALSE)&gt;0,VLOOKUP($J106,Sheet3!$A$1:'Sheet3'!$K$222,MATCH("Blue",Sheet3!$A$1:$K$1,0),FALSE)*3,IF(VLOOKUP($J106,Sheet3!$A$1:'Sheet3'!$K$222,MATCH("Purple",Sheet3!$A$1:$K$1,0),FALSE)&gt;0,VLOOKUP($J106,Sheet3!$A$1:'Sheet3'!$K$222,MATCH("Purple",Sheet3!$A$1:$K$1,0),FALSE)*4,IF(VLOOKUP($J106,Sheet3!$A$1:'Sheet3'!$K$222,MATCH("Green",Sheet3!$A$1:$K$1,0),FALSE)&gt;0,VLOOKUP($J106,Sheet3!$A$1:'Sheet3'!$K$222,MATCH("Green",Sheet3!$A$1:$K$1,0),FALSE)*2,IF(VLOOKUP($J106,Sheet3!$A$1:'Sheet3'!$K$222,MATCH("White",Sheet3!$A$1:$K$1,0),FALSE)&gt;0,VLOOKUP($J106,Sheet3!$A$1:'Sheet3'!$K$222,MATCH("White",Sheet3!$A$1:$K$1,0),FALSE),IF(VLOOKUP($J106,Sheet3!$A$1:'Sheet3'!$K$222,MATCH("Yellow",Sheet3!$A$1:$K$1,0),FALSE)&gt;0,VLOOKUP($J106,Sheet3!$A$1:'Sheet3'!$K$222,MATCH("Yellow",Sheet3!$A$1:$K$1,0),FALSE)*5,0))))),0)),0)+IFERROR(IF(VLOOKUP($K106,Sheet3!$A$1:'Sheet3'!$K$222,MATCH("Challenge",Sheet3!$A$1:'Sheet3'!$K$1,0),FALSE)&gt;=1,IFERROR(IF(VLOOKUP($K106,Sheet3!$A$1:'Sheet3'!$K$222,MATCH("Blue",Sheet3!$A$1:$K$1,0),FALSE)&gt;0,VLOOKUP($K106,Sheet3!$A$1:'Sheet3'!$K$222,MATCH("Blue",Sheet3!$A$1:$K$1,0),FALSE)*3,IF(VLOOKUP($K106,Sheet3!$A$1:'Sheet3'!$K$222,MATCH("Purple",Sheet3!$A$1:$K$1,0),FALSE)&gt;0,VLOOKUP($K106,Sheet3!$A$1:'Sheet3'!$K$222,MATCH("Purple",Sheet3!$A$1:$K$1,0),FALSE)*4,IF(VLOOKUP($K106,Sheet3!$A$1:'Sheet3'!$K$222,MATCH("Green",Sheet3!$A$1:$K$1,0),FALSE)&gt;0,VLOOKUP($K106,Sheet3!$A$1:'Sheet3'!$K$222,MATCH("Green",Sheet3!$A$1:$K$1,0),FALSE)*2,IF(VLOOKUP($K106,Sheet3!$A$1:'Sheet3'!$K$222,MATCH("White",Sheet3!$A$1:$K$1,0),FALSE)&gt;0,VLOOKUP($K106,Sheet3!$A$1:'Sheet3'!$K$222,MATCH("White",Sheet3!$A$1:$K$1,0),FALSE),IF(VLOOKUP($K106,Sheet3!$A$1:'Sheet3'!$K$222,MATCH("Yellow",Sheet3!$A$1:$K$1,0),FALSE)&gt;0,VLOOKUP($K106,Sheet3!$A$1:'Sheet3'!$K$222,MATCH("Yellow",Sheet3!$A$1:$K$1,0),FALSE)*5,0))))),0)/VLOOKUP($K106,Sheet3!$A$1:'Sheet3'!$K$222,MATCH("Challenge",Sheet3!$A$1:'Sheet3'!$K$1,0),FALSE),IFERROR(IF(VLOOKUP($K106,Sheet3!$A$1:'Sheet3'!$K$222,MATCH("Blue",Sheet3!$A$1:$K$1,0),FALSE)&gt;0,VLOOKUP($K106,Sheet3!$A$1:'Sheet3'!$K$222,MATCH("Blue",Sheet3!$A$1:$K$1,0),FALSE)*3,IF(VLOOKUP($K106,Sheet3!$A$1:'Sheet3'!$K$222,MATCH("Purple",Sheet3!$A$1:$K$1,0),FALSE)&gt;0,VLOOKUP($K106,Sheet3!$A$1:'Sheet3'!$K$222,MATCH("Purple",Sheet3!$A$1:$K$1,0),FALSE)*4,IF(VLOOKUP($K106,Sheet3!$A$1:'Sheet3'!$K$222,MATCH("Green",Sheet3!$A$1:$K$1,0),FALSE)&gt;0,VLOOKUP($K106,Sheet3!$A$1:'Sheet3'!$K$222,MATCH("Green",Sheet3!$A$1:$K$1,0),FALSE)*2,IF(VLOOKUP($K106,Sheet3!$A$1:'Sheet3'!$K$222,MATCH("White",Sheet3!$A$1:$K$1,0),FALSE)&gt;0,VLOOKUP($K106,Sheet3!$A$1:'Sheet3'!$K$222,MATCH("White",Sheet3!$A$1:$K$1,0),FALSE),IF(VLOOKUP($K106,Sheet3!$A$1:'Sheet3'!$K$222,MATCH("Yellow",Sheet3!$A$1:$K$1,0),FALSE)&gt;0,VLOOKUP($K106,Sheet3!$A$1:'Sheet3'!$K$222,MATCH("Yellow",Sheet3!$A$1:$K$1,0),FALSE)*5,0))))),0)),0)</f>
        <v>0</v>
      </c>
      <c r="AF106">
        <f>IFERROR(IF(VLOOKUP($L106,Sheet3!$A$1:'Sheet3'!$K$222,MATCH("Challenge",Sheet3!$A$1:'Sheet3'!$K$1,0),FALSE)&gt;=1,IFERROR(IF(VLOOKUP($L106,Sheet3!$A$1:'Sheet3'!$K$222,MATCH("Blue",Sheet3!$A$1:$K$1,0),FALSE)&gt;0,VLOOKUP($L106,Sheet3!$A$1:'Sheet3'!$K$222,MATCH("Blue",Sheet3!$A$1:$K$1,0),FALSE)*3,IF(VLOOKUP($L106,Sheet3!$A$1:'Sheet3'!$K$222,MATCH("Purple",Sheet3!$A$1:$K$1,0),FALSE)&gt;0,VLOOKUP($L106,Sheet3!$A$1:'Sheet3'!$K$222,MATCH("Purple",Sheet3!$A$1:$K$1,0),FALSE)*4,IF(VLOOKUP($L106,Sheet3!$A$1:'Sheet3'!$K$222,MATCH("Green",Sheet3!$A$1:$K$1,0),FALSE)&gt;0,VLOOKUP($L106,Sheet3!$A$1:'Sheet3'!$K$222,MATCH("Green",Sheet3!$A$1:$K$1,0),FALSE)*2,IF(VLOOKUP($L106,Sheet3!$A$1:'Sheet3'!$K$222,MATCH("White",Sheet3!$A$1:$K$1,0),FALSE)&gt;0,VLOOKUP($L106,Sheet3!$A$1:'Sheet3'!$K$222,MATCH("White",Sheet3!$A$1:$K$1,0),FALSE),IF(VLOOKUP($L106,Sheet3!$A$1:'Sheet3'!$K$222,MATCH("Yellow",Sheet3!$A$1:$K$1,0),FALSE)&gt;0,VLOOKUP($L106,Sheet3!$A$1:'Sheet3'!$K$222,MATCH("Yellow",Sheet3!$A$1:$K$1,0),FALSE)*5,0))))),0)/VLOOKUP($L106,Sheet3!$A$1:'Sheet3'!$K$222,MATCH("Challenge",Sheet3!$A$1:'Sheet3'!$K$1,0),FALSE),IFERROR(IF(VLOOKUP($L106,Sheet3!$A$1:'Sheet3'!$K$222,MATCH("Blue",Sheet3!$A$1:$K$1,0),FALSE)&gt;0,VLOOKUP($L106,Sheet3!$A$1:'Sheet3'!$K$222,MATCH("Blue",Sheet3!$A$1:$K$1,0),FALSE)*3,IF(VLOOKUP($L106,Sheet3!$A$1:'Sheet3'!$K$222,MATCH("Purple",Sheet3!$A$1:$K$1,0),FALSE)&gt;0,VLOOKUP($L106,Sheet3!$A$1:'Sheet3'!$K$222,MATCH("Purple",Sheet3!$A$1:$K$1,0),FALSE)*4,IF(VLOOKUP($L106,Sheet3!$A$1:'Sheet3'!$K$222,MATCH("Green",Sheet3!$A$1:$K$1,0),FALSE)&gt;0,VLOOKUP($L106,Sheet3!$A$1:'Sheet3'!$K$222,MATCH("Green",Sheet3!$A$1:$K$1,0),FALSE)*2,IF(VLOOKUP($L106,Sheet3!$A$1:'Sheet3'!$K$222,MATCH("White",Sheet3!$A$1:$K$1,0),FALSE)&gt;0,VLOOKUP($L106,Sheet3!$A$1:'Sheet3'!$K$222,MATCH("White",Sheet3!$A$1:$K$1,0),FALSE),IF(VLOOKUP($L106,Sheet3!$A$1:'Sheet3'!$K$222,MATCH("Yellow",Sheet3!$A$1:$K$1,0),FALSE)&gt;0,VLOOKUP($L106,Sheet3!$A$1:'Sheet3'!$K$222,MATCH("Yellow",Sheet3!$A$1:$K$1,0),FALSE)*5,0))))),0)),0)+IFERROR(IF(VLOOKUP($M106,Sheet3!$A$1:'Sheet3'!$K$222,MATCH("Challenge",Sheet3!$A$1:'Sheet3'!$K$1,0),FALSE)&gt;=1,IFERROR(IF(VLOOKUP($M106,Sheet3!$A$1:'Sheet3'!$K$222,MATCH("Blue",Sheet3!$A$1:$K$1,0),FALSE)&gt;0,VLOOKUP($M106,Sheet3!$A$1:'Sheet3'!$K$222,MATCH("Blue",Sheet3!$A$1:$K$1,0),FALSE)*3,IF(VLOOKUP($M106,Sheet3!$A$1:'Sheet3'!$K$222,MATCH("Purple",Sheet3!$A$1:$K$1,0),FALSE)&gt;0,VLOOKUP($M106,Sheet3!$A$1:'Sheet3'!$K$222,MATCH("Purple",Sheet3!$A$1:$K$1,0),FALSE)*4,IF(VLOOKUP($M106,Sheet3!$A$1:'Sheet3'!$K$222,MATCH("Green",Sheet3!$A$1:$K$1,0),FALSE)&gt;0,VLOOKUP($M106,Sheet3!$A$1:'Sheet3'!$K$222,MATCH("Green",Sheet3!$A$1:$K$1,0),FALSE)*2,IF(VLOOKUP($M106,Sheet3!$A$1:'Sheet3'!$K$222,MATCH("White",Sheet3!$A$1:$K$1,0),FALSE)&gt;0,VLOOKUP($M106,Sheet3!$A$1:'Sheet3'!$K$222,MATCH("White",Sheet3!$A$1:$K$1,0),FALSE),IF(VLOOKUP($M106,Sheet3!$A$1:'Sheet3'!$K$222,MATCH("Yellow",Sheet3!$A$1:$K$1,0),FALSE)&gt;0,VLOOKUP($M106,Sheet3!$A$1:'Sheet3'!$K$222,MATCH("Yellow",Sheet3!$A$1:$K$1,0),FALSE)*5,0))))),0)/VLOOKUP($M106,Sheet3!$A$1:'Sheet3'!$K$222,MATCH("Challenge",Sheet3!$A$1:'Sheet3'!$K$1,0),FALSE),IFERROR(IF(VLOOKUP($M106,Sheet3!$A$1:'Sheet3'!$K$222,MATCH("Blue",Sheet3!$A$1:$K$1,0),FALSE)&gt;0,VLOOKUP($M106,Sheet3!$A$1:'Sheet3'!$K$222,MATCH("Blue",Sheet3!$A$1:$K$1,0),FALSE)*3,IF(VLOOKUP($M106,Sheet3!$A$1:'Sheet3'!$K$222,MATCH("Purple",Sheet3!$A$1:$K$1,0),FALSE)&gt;0,VLOOKUP($M106,Sheet3!$A$1:'Sheet3'!$K$222,MATCH("Purple",Sheet3!$A$1:$K$1,0),FALSE)*4,IF(VLOOKUP($M106,Sheet3!$A$1:'Sheet3'!$K$222,MATCH("Green",Sheet3!$A$1:$K$1,0),FALSE)&gt;0,VLOOKUP($M106,Sheet3!$A$1:'Sheet3'!$K$222,MATCH("Green",Sheet3!$A$1:$K$1,0),FALSE)*2,IF(VLOOKUP($M106,Sheet3!$A$1:'Sheet3'!$K$222,MATCH("White",Sheet3!$A$1:$K$1,0),FALSE)&gt;0,VLOOKUP($M106,Sheet3!$A$1:'Sheet3'!$K$222,MATCH("White",Sheet3!$A$1:$K$1,0),FALSE),IF(VLOOKUP($M106,Sheet3!$A$1:'Sheet3'!$K$222,MATCH("Yellow",Sheet3!$A$1:$K$1,0),FALSE)&gt;0,VLOOKUP($M106,Sheet3!$A$1:'Sheet3'!$K$222,MATCH("Yellow",Sheet3!$A$1:$K$1,0),FALSE)*5,0))))),0)),0)</f>
        <v>0</v>
      </c>
      <c r="AG106">
        <f>IFERROR(IF(VLOOKUP($N106,Sheet3!$A$1:'Sheet3'!$K$222,MATCH("Challenge",Sheet3!$A$1:'Sheet3'!$K$1,0),FALSE)&gt;=1,IFERROR(IF(VLOOKUP($N106,Sheet3!$A$1:'Sheet3'!$K$222,MATCH("Blue",Sheet3!$A$1:$K$1,0),FALSE)&gt;0,VLOOKUP($N106,Sheet3!$A$1:'Sheet3'!$K$222,MATCH("Blue",Sheet3!$A$1:$K$1,0),FALSE)*3,IF(VLOOKUP($N106,Sheet3!$A$1:'Sheet3'!$K$222,MATCH("Purple",Sheet3!$A$1:$K$1,0),FALSE)&gt;0,VLOOKUP($N106,Sheet3!$A$1:'Sheet3'!$K$222,MATCH("Purple",Sheet3!$A$1:$K$1,0),FALSE)*4,IF(VLOOKUP($N106,Sheet3!$A$1:'Sheet3'!$K$222,MATCH("Green",Sheet3!$A$1:$K$1,0),FALSE)&gt;0,VLOOKUP($N106,Sheet3!$A$1:'Sheet3'!$K$222,MATCH("Green",Sheet3!$A$1:$K$1,0),FALSE)*2,IF(VLOOKUP($N106,Sheet3!$A$1:'Sheet3'!$K$222,MATCH("White",Sheet3!$A$1:$K$1,0),FALSE)&gt;0,VLOOKUP($N106,Sheet3!$A$1:'Sheet3'!$K$222,MATCH("White",Sheet3!$A$1:$K$1,0),FALSE),IF(VLOOKUP($N106,Sheet3!$A$1:'Sheet3'!$K$222,MATCH("Yellow",Sheet3!$A$1:$K$1,0),FALSE)&gt;0,VLOOKUP($N106,Sheet3!$A$1:'Sheet3'!$K$222,MATCH("Yellow",Sheet3!$A$1:$K$1,0),FALSE)*5,0))))),0)/VLOOKUP($N106,Sheet3!$A$1:'Sheet3'!$K$222,MATCH("Challenge",Sheet3!$A$1:'Sheet3'!$K$1,0),FALSE),IFERROR(IF(VLOOKUP($N106,Sheet3!$A$1:'Sheet3'!$K$222,MATCH("Blue",Sheet3!$A$1:$K$1,0),FALSE)&gt;0,VLOOKUP($N106,Sheet3!$A$1:'Sheet3'!$K$222,MATCH("Blue",Sheet3!$A$1:$K$1,0),FALSE)*3,IF(VLOOKUP($N106,Sheet3!$A$1:'Sheet3'!$K$222,MATCH("Purple",Sheet3!$A$1:$K$1,0),FALSE)&gt;0,VLOOKUP($N106,Sheet3!$A$1:'Sheet3'!$K$222,MATCH("Purple",Sheet3!$A$1:$K$1,0),FALSE)*4,IF(VLOOKUP($N106,Sheet3!$A$1:'Sheet3'!$K$222,MATCH("Green",Sheet3!$A$1:$K$1,0),FALSE)&gt;0,VLOOKUP($N106,Sheet3!$A$1:'Sheet3'!$K$222,MATCH("Green",Sheet3!$A$1:$K$1,0),FALSE)*2,IF(VLOOKUP($N106,Sheet3!$A$1:'Sheet3'!$K$222,MATCH("White",Sheet3!$A$1:$K$1,0),FALSE)&gt;0,VLOOKUP($N106,Sheet3!$A$1:'Sheet3'!$K$222,MATCH("White",Sheet3!$A$1:$K$1,0),FALSE),IF(VLOOKUP($N106,Sheet3!$A$1:'Sheet3'!$K$222,MATCH("Yellow",Sheet3!$A$1:$K$1,0),FALSE)&gt;0,VLOOKUP($N106,Sheet3!$A$1:'Sheet3'!$K$222,MATCH("Yellow",Sheet3!$A$1:$K$1,0),FALSE)*5,0))))),0)),0)+IFERROR(IF(VLOOKUP($O106,Sheet3!$A$1:'Sheet3'!$K$222,MATCH("Challenge",Sheet3!$A$1:'Sheet3'!$K$1,0),FALSE)&gt;=1,IFERROR(IF(VLOOKUP($O106,Sheet3!$A$1:'Sheet3'!$K$222,MATCH("Blue",Sheet3!$A$1:$K$1,0),FALSE)&gt;0,VLOOKUP($O106,Sheet3!$A$1:'Sheet3'!$K$222,MATCH("Blue",Sheet3!$A$1:$K$1,0),FALSE)*3,IF(VLOOKUP($O106,Sheet3!$A$1:'Sheet3'!$K$222,MATCH("Purple",Sheet3!$A$1:$K$1,0),FALSE)&gt;0,VLOOKUP($O106,Sheet3!$A$1:'Sheet3'!$K$222,MATCH("Purple",Sheet3!$A$1:$K$1,0),FALSE)*4,IF(VLOOKUP($O106,Sheet3!$A$1:'Sheet3'!$K$222,MATCH("Green",Sheet3!$A$1:$K$1,0),FALSE)&gt;0,VLOOKUP($O106,Sheet3!$A$1:'Sheet3'!$K$222,MATCH("Green",Sheet3!$A$1:$K$1,0),FALSE)*2,IF(VLOOKUP($O106,Sheet3!$A$1:'Sheet3'!$K$222,MATCH("White",Sheet3!$A$1:$K$1,0),FALSE)&gt;0,VLOOKUP($O106,Sheet3!$A$1:'Sheet3'!$K$222,MATCH("White",Sheet3!$A$1:$K$1,0),FALSE),IF(VLOOKUP($O106,Sheet3!$A$1:'Sheet3'!$K$222,MATCH("Yellow",Sheet3!$A$1:$K$1,0),FALSE)&gt;0,VLOOKUP($O106,Sheet3!$A$1:'Sheet3'!$K$222,MATCH("Yellow",Sheet3!$A$1:$K$1,0),FALSE)*5,0))))),0)/VLOOKUP($O106,Sheet3!$A$1:'Sheet3'!$K$222,MATCH("Challenge",Sheet3!$A$1:'Sheet3'!$K$1,0),FALSE),IFERROR(IF(VLOOKUP($O106,Sheet3!$A$1:'Sheet3'!$K$222,MATCH("Blue",Sheet3!$A$1:$K$1,0),FALSE)&gt;0,VLOOKUP($O106,Sheet3!$A$1:'Sheet3'!$K$222,MATCH("Blue",Sheet3!$A$1:$K$1,0),FALSE)*3,IF(VLOOKUP($O106,Sheet3!$A$1:'Sheet3'!$K$222,MATCH("Purple",Sheet3!$A$1:$K$1,0),FALSE)&gt;0,VLOOKUP($O106,Sheet3!$A$1:'Sheet3'!$K$222,MATCH("Purple",Sheet3!$A$1:$K$1,0),FALSE)*4,IF(VLOOKUP($O106,Sheet3!$A$1:'Sheet3'!$K$222,MATCH("Green",Sheet3!$A$1:$K$1,0),FALSE)&gt;0,VLOOKUP($O106,Sheet3!$A$1:'Sheet3'!$K$222,MATCH("Green",Sheet3!$A$1:$K$1,0),FALSE)*2,IF(VLOOKUP($O106,Sheet3!$A$1:'Sheet3'!$K$222,MATCH("White",Sheet3!$A$1:$K$1,0),FALSE)&gt;0,VLOOKUP($O106,Sheet3!$A$1:'Sheet3'!$K$222,MATCH("White",Sheet3!$A$1:$K$1,0),FALSE),IF(VLOOKUP($O106,Sheet3!$A$1:'Sheet3'!$K$222,MATCH("Yellow",Sheet3!$A$1:$K$1,0),FALSE)&gt;0,VLOOKUP($O106,Sheet3!$A$1:'Sheet3'!$K$222,MATCH("Yellow",Sheet3!$A$1:$K$1,0),FALSE)*5,0))))),0)),0)</f>
        <v>0</v>
      </c>
      <c r="AH106">
        <f>VLOOKUP($D106,Sheet3!$A$1:'Sheet3'!$K$222,4,FALSE)</f>
        <v>0</v>
      </c>
      <c r="AI106">
        <f>VLOOKUP($D106,Sheet3!$A$1:'Sheet3'!$K$222,5,FALSE)</f>
        <v>0</v>
      </c>
    </row>
    <row r="107" spans="1:35" x14ac:dyDescent="0.25">
      <c r="A107" t="s">
        <v>50</v>
      </c>
      <c r="B107">
        <f>INDEX('Ingredients(Full)'!$A$1:$AA$180,MATCH(Score!$A107,'Ingredients(Full)'!$A$1:$A$180,0),MATCH(Score!B$1,'Ingredients(Full)'!$A$1:$AA$1,0))</f>
        <v>4</v>
      </c>
      <c r="C107">
        <f t="shared" si="3"/>
        <v>48.428571428571431</v>
      </c>
      <c r="D107" t="str">
        <f>IF(D$1&lt;=$B107,INDEX('Ingredients(Full)'!$A$1:$AA$180,MATCH(Score!$A107,'Ingredients(Full)'!$A$1:$A$180,0),MATCH(Score!D$1,'Ingredients(Full)'!$A$1:$AA$1,0)),"")</f>
        <v>Mk 5 Nubian Security Scanner Prototype Salvage</v>
      </c>
      <c r="E107" t="str">
        <f>IF(E$1&lt;=$B107,INDEX('Ingredients(Full)'!$A$1:$AA$140,MATCH(Score!$A107,'Ingredients(Full)'!$A$1:$A$140,0),MATCH(Score!E$1,'Ingredients(Full)'!$A$1:$AA$1,0)),"")</f>
        <v>Mk 5 SoroSuub Keypad Salvage</v>
      </c>
      <c r="F107" t="str">
        <f>IF(F$1&lt;=$B107,INDEX('Ingredients(Full)'!$A$1:$AA$140,MATCH(Score!$A107,'Ingredients(Full)'!$A$1:$A$140,0),MATCH(Score!F$1,'Ingredients(Full)'!$A$1:$AA$1,0)),"")</f>
        <v>Mk 6 Loronar Power Cell Salvage</v>
      </c>
      <c r="G107" t="str">
        <f>IF(G$1&lt;=$B107,INDEX('Ingredients(Full)'!$A$1:$AA$140,MATCH(Score!$A107,'Ingredients(Full)'!$A$1:$A$140,0),MATCH(Score!G$1,'Ingredients(Full)'!$A$1:$AA$1,0)),"")</f>
        <v>Mk 2 Chiewab Hypo Syringe</v>
      </c>
      <c r="H107" t="str">
        <f>IF(H$1&lt;=$B107,INDEX('Ingredients(Full)'!$A$1:$AA$140,MATCH(Score!$A107,'Ingredients(Full)'!$A$1:$A$140,0),MATCH(Score!H$1,'Ingredients(Full)'!$A$1:$AA$1,0)),"")</f>
        <v/>
      </c>
      <c r="I107" t="str">
        <f>IF(I$1&lt;=$B107,INDEX('Ingredients(Full)'!$A$1:$AA$140,MATCH(Score!$A107,'Ingredients(Full)'!$A$1:$A$140,0),MATCH(Score!I$1,'Ingredients(Full)'!$A$1:$AA$1,0)),"")</f>
        <v/>
      </c>
      <c r="J107" t="str">
        <f>IF(J$1&lt;=$B107,INDEX('Ingredients(Full)'!$A$1:$AA$140,MATCH(Score!$A107,'Ingredients(Full)'!$A$1:$A$140,0),MATCH(Score!J$1,'Ingredients(Full)'!$A$1:$AA$1,0)),"")</f>
        <v/>
      </c>
      <c r="K107" t="str">
        <f>IF(K$1&lt;=$B107,INDEX('Ingredients(Full)'!$A$1:$AA$140,MATCH(Score!$A107,'Ingredients(Full)'!$A$1:$A$140,0),MATCH(Score!K$1,'Ingredients(Full)'!$A$1:$AA$1,0)),"")</f>
        <v/>
      </c>
      <c r="L107" t="str">
        <f>IF(L$1&lt;=$B107,INDEX('Ingredients(Full)'!$A$1:$AA$140,MATCH(Score!$A107,'Ingredients(Full)'!$A$1:$A$140,0),MATCH(Score!L$1,'Ingredients(Full)'!$A$1:$AA$1,0)),"")</f>
        <v/>
      </c>
      <c r="M107" t="str">
        <f>IF(M$1&lt;=$B107,INDEX('Ingredients(Full)'!$A$1:$AA$140,MATCH(Score!$A107,'Ingredients(Full)'!$A$1:$A$140,0),MATCH(Score!M$1,'Ingredients(Full)'!$A$1:$AA$1,0)),"")</f>
        <v/>
      </c>
      <c r="N107" t="str">
        <f>IF(N$1&lt;=$B107,INDEX('Ingredients(Full)'!$A$1:$AA$140,MATCH(Score!$A107,'Ingredients(Full)'!$A$1:$A$140,0),MATCH(Score!N$1,'Ingredients(Full)'!$A$1:$AA$1,0)),"")</f>
        <v/>
      </c>
      <c r="O107" t="str">
        <f>IF(O$1&lt;=$B107,INDEX('Ingredients(Full)'!$A$1:$AA$140,MATCH(Score!$A107,'Ingredients(Full)'!$A$1:$A$140,0),MATCH(Score!O$1,'Ingredients(Full)'!$A$1:$AA$1,0)),"")</f>
        <v/>
      </c>
      <c r="P107">
        <f>IF(VALUE(RIGHT(P$1,LEN(P$1)-1))&lt;=$B107,INDEX('Ingredients(Full)'!$A$1:$AA$140,MATCH(Score!$A107,'Ingredients(Full)'!$A$1:$A$140,0),MATCH(Score!P$1,'Ingredients(Full)'!$A$1:$AA$1,0)),"")</f>
        <v>5</v>
      </c>
      <c r="Q107">
        <f>IF(VALUE(RIGHT(Q$1,LEN(Q$1)-1))&lt;=$B107,INDEX('Ingredients(Full)'!$A$1:$AA$140,MATCH(Score!$A107,'Ingredients(Full)'!$A$1:$A$140,0),MATCH(Score!Q$1,'Ingredients(Full)'!$A$1:$AA$1,0)),"")</f>
        <v>20</v>
      </c>
      <c r="R107">
        <f>IF(VALUE(RIGHT(R$1,LEN(R$1)-1))&lt;=$B107,INDEX('Ingredients(Full)'!$A$1:$AA$140,MATCH(Score!$A107,'Ingredients(Full)'!$A$1:$A$140,0),MATCH(Score!R$1,'Ingredients(Full)'!$A$1:$AA$1,0)),"")</f>
        <v>5</v>
      </c>
      <c r="S107">
        <f>IF(VALUE(RIGHT(S$1,LEN(S$1)-1))&lt;=$B107,INDEX('Ingredients(Full)'!$A$1:$AA$140,MATCH(Score!$A107,'Ingredients(Full)'!$A$1:$A$140,0),MATCH(Score!S$1,'Ingredients(Full)'!$A$1:$AA$1,0)),"")</f>
        <v>1</v>
      </c>
      <c r="T107" t="str">
        <f>IF(VALUE(RIGHT(T$1,LEN(T$1)-1))&lt;=$B107,INDEX('Ingredients(Full)'!$A$1:$AA$140,MATCH(Score!$A107,'Ingredients(Full)'!$A$1:$A$140,0),MATCH(Score!T$1,'Ingredients(Full)'!$A$1:$AA$1,0)),"")</f>
        <v/>
      </c>
      <c r="U107" t="str">
        <f>IF(VALUE(RIGHT(U$1,LEN(U$1)-1))&lt;=$B107,INDEX('Ingredients(Full)'!$A$1:$AA$140,MATCH(Score!$A107,'Ingredients(Full)'!$A$1:$A$140,0),MATCH(Score!U$1,'Ingredients(Full)'!$A$1:$AA$1,0)),"")</f>
        <v/>
      </c>
      <c r="V107" t="str">
        <f>IF(VALUE(RIGHT(V$1,LEN(V$1)-1))&lt;=$B107,INDEX('Ingredients(Full)'!$A$1:$AA$140,MATCH(Score!$A107,'Ingredients(Full)'!$A$1:$A$140,0),MATCH(Score!V$1,'Ingredients(Full)'!$A$1:$AA$1,0)),"")</f>
        <v/>
      </c>
      <c r="W107" t="str">
        <f>IF(VALUE(RIGHT(W$1,LEN(W$1)-1))&lt;=$B107,INDEX('Ingredients(Full)'!$A$1:$AA$140,MATCH(Score!$A107,'Ingredients(Full)'!$A$1:$A$140,0),MATCH(Score!W$1,'Ingredients(Full)'!$A$1:$AA$1,0)),"")</f>
        <v/>
      </c>
      <c r="X107" t="str">
        <f>IF(VALUE(RIGHT(X$1,LEN(X$1)-1))&lt;=$B107,INDEX('Ingredients(Full)'!$A$1:$AA$140,MATCH(Score!$A107,'Ingredients(Full)'!$A$1:$A$140,0),MATCH(Score!X$1,'Ingredients(Full)'!$A$1:$AA$1,0)),"")</f>
        <v/>
      </c>
      <c r="Y107" t="str">
        <f>IF(VALUE(RIGHT(Y$1,LEN(Y$1)-1))&lt;=$B107,INDEX('Ingredients(Full)'!$A$1:$AA$140,MATCH(Score!$A107,'Ingredients(Full)'!$A$1:$A$140,0),MATCH(Score!Y$1,'Ingredients(Full)'!$A$1:$AA$1,0)),"")</f>
        <v/>
      </c>
      <c r="Z107" t="str">
        <f>IF(VALUE(RIGHT(Z$1,LEN(Z$1)-1))&lt;=$B107,INDEX('Ingredients(Full)'!$A$1:$AA$140,MATCH(Score!$A107,'Ingredients(Full)'!$A$1:$A$140,0),MATCH(Score!Z$1,'Ingredients(Full)'!$A$1:$AA$1,0)),"")</f>
        <v/>
      </c>
      <c r="AA107" t="str">
        <f>IF(VALUE(RIGHT(AA$1,LEN(AA$1)-1))&lt;=$B107,INDEX('Ingredients(Full)'!$A$1:$AA$140,MATCH(Score!$A107,'Ingredients(Full)'!$A$1:$A$140,0),MATCH(Score!AA$1,'Ingredients(Full)'!$A$1:$AA$1,0)),"")</f>
        <v/>
      </c>
      <c r="AB107">
        <f>IFERROR(IF(VLOOKUP($D107,Sheet3!$A$1:'Sheet3'!$K$222,MATCH("Challenge",Sheet3!$A$1:'Sheet3'!$K$1,0),FALSE)&gt;=1,IFERROR(IF(VLOOKUP($D107,Sheet3!$A$1:'Sheet3'!$K$222,MATCH("Blue",Sheet3!$A$1:$K$1,0),FALSE)&gt;0,VLOOKUP($D107,Sheet3!$A$1:'Sheet3'!$K$222,MATCH("Blue",Sheet3!$A$1:$K$1,0),FALSE)*3,IF(VLOOKUP($D107,Sheet3!$A$1:'Sheet3'!$K$222,MATCH("Purple",Sheet3!$A$1:$K$1,0),FALSE)&gt;0,VLOOKUP($D107,Sheet3!$A$1:'Sheet3'!$K$222,MATCH("Purple",Sheet3!$A$1:$K$1,0),FALSE)*4,IF(VLOOKUP($D107,Sheet3!$A$1:'Sheet3'!$K$222,MATCH("Green",Sheet3!$A$1:$K$1,0),FALSE)&gt;0,VLOOKUP($D107,Sheet3!$A$1:'Sheet3'!$K$222,MATCH("Green",Sheet3!$A$1:$K$1,0),FALSE)*2,IF(VLOOKUP($D107,Sheet3!$A$1:'Sheet3'!$K$222,MATCH("White",Sheet3!$A$1:$K$1,0),FALSE)&gt;0,VLOOKUP($D107,Sheet3!$A$1:'Sheet3'!$K$222,MATCH("White",Sheet3!$A$1:$K$1,0),FALSE),IF(VLOOKUP($D107,Sheet3!$A$1:'Sheet3'!$K$222,MATCH("Yellow",Sheet3!$A$1:$K$1,0),FALSE)&gt;0,VLOOKUP($D107,Sheet3!$A$1:'Sheet3'!$K$222,MATCH("Yellow",Sheet3!$A$1:$K$1,0),FALSE)*2.5,0))))),0)/VLOOKUP($D107,Sheet3!$A$1:'Sheet3'!$K$222,MATCH("Challenge",Sheet3!$A$1:'Sheet3'!$K$1,0),FALSE),IFERROR(IF(VLOOKUP($D107,Sheet3!$A$1:'Sheet3'!$K$222,MATCH("Blue",Sheet3!$A$1:$K$1,0),FALSE)&gt;0,VLOOKUP($D107,Sheet3!$A$1:'Sheet3'!$K$222,MATCH("Blue",Sheet3!$A$1:$K$1,0),FALSE)*3,IF(VLOOKUP($D107,Sheet3!$A$1:'Sheet3'!$K$222,MATCH("Purple",Sheet3!$A$1:$K$1,0),FALSE)&gt;0,VLOOKUP($D107,Sheet3!$A$1:'Sheet3'!$K$222,MATCH("Purple",Sheet3!$A$1:$K$1,0),FALSE)*4,IF(VLOOKUP($D107,Sheet3!$A$1:'Sheet3'!$K$222,MATCH("Green",Sheet3!$A$1:$K$1,0),FALSE)&gt;0,VLOOKUP($D107,Sheet3!$A$1:'Sheet3'!$K$222,MATCH("Green",Sheet3!$A$1:$K$1,0),FALSE)*2,IF(VLOOKUP($D107,Sheet3!$A$1:'Sheet3'!$K$222,MATCH("White",Sheet3!$A$1:$K$1,0),FALSE)&gt;0,VLOOKUP($D107,Sheet3!$A$1:'Sheet3'!$K$222,MATCH("White",Sheet3!$A$1:$K$1,0),FALSE),IF(VLOOKUP($D107,Sheet3!$A$1:'Sheet3'!$K$222,MATCH("Yellow",Sheet3!$A$1:$K$1,0),FALSE)&gt;0,VLOOKUP($D107,Sheet3!$A$1:'Sheet3'!$K$222,MATCH("Yellow",Sheet3!$A$1:$K$1,0),FALSE)*2.5,0))))),0)),0)+IFERROR(IF(VLOOKUP($E107,Sheet3!$A$1:'Sheet3'!$K$222,MATCH("Challenge",Sheet3!$A$1:'Sheet3'!$K$1,0),FALSE)&gt;=1,IFERROR(IF(VLOOKUP($E107,Sheet3!$A$1:'Sheet3'!$K$222,MATCH("Blue",Sheet3!$A$1:$K$1,0),FALSE)&gt;0,VLOOKUP($E107,Sheet3!$A$1:'Sheet3'!$K$222,MATCH("Blue",Sheet3!$A$1:$K$1,0),FALSE)*3,IF(VLOOKUP($E107,Sheet3!$A$1:'Sheet3'!$K$222,MATCH("Purple",Sheet3!$A$1:$K$1,0),FALSE)&gt;0,VLOOKUP($E107,Sheet3!$A$1:'Sheet3'!$K$222,MATCH("Purple",Sheet3!$A$1:$K$1,0),FALSE)*4,IF(VLOOKUP($E107,Sheet3!$A$1:'Sheet3'!$K$222,MATCH("Green",Sheet3!$A$1:$K$1,0),FALSE)&gt;0,VLOOKUP($E107,Sheet3!$A$1:'Sheet3'!$K$222,MATCH("Green",Sheet3!$A$1:$K$1,0),FALSE)*2,IF(VLOOKUP($E107,Sheet3!$A$1:'Sheet3'!$K$222,MATCH("White",Sheet3!$A$1:$K$1,0),FALSE)&gt;0,VLOOKUP($E107,Sheet3!$A$1:'Sheet3'!$K$222,MATCH("White",Sheet3!$A$1:$K$1,0),FALSE),IF(VLOOKUP($E107,Sheet3!$A$1:'Sheet3'!$K$222,MATCH("Yellow",Sheet3!$A$1:$K$1,0),FALSE)&gt;0,VLOOKUP($E107,Sheet3!$A$1:'Sheet3'!$K$222,MATCH("Yellow",Sheet3!$A$1:$K$1,0),FALSE)*2.5,0))))),0)/VLOOKUP($E107,Sheet3!$A$1:'Sheet3'!$K$222,MATCH("Challenge",Sheet3!$A$1:'Sheet3'!$K$1,0),FALSE),IFERROR(IF(VLOOKUP($E107,Sheet3!$A$1:'Sheet3'!$K$222,MATCH("Blue",Sheet3!$A$1:$K$1,0),FALSE)&gt;0,VLOOKUP($E107,Sheet3!$A$1:'Sheet3'!$K$222,MATCH("Blue",Sheet3!$A$1:$K$1,0),FALSE)*3,IF(VLOOKUP($E107,Sheet3!$A$1:'Sheet3'!$K$222,MATCH("Purple",Sheet3!$A$1:$K$1,0),FALSE)&gt;0,VLOOKUP($E107,Sheet3!$A$1:'Sheet3'!$K$222,MATCH("Purple",Sheet3!$A$1:$K$1,0),FALSE)*4,IF(VLOOKUP($E107,Sheet3!$A$1:'Sheet3'!$K$222,MATCH("Green",Sheet3!$A$1:$K$1,0),FALSE)&gt;0,VLOOKUP($E107,Sheet3!$A$1:'Sheet3'!$K$222,MATCH("Green",Sheet3!$A$1:$K$1,0),FALSE)*2,IF(VLOOKUP($E107,Sheet3!$A$1:'Sheet3'!$K$222,MATCH("White",Sheet3!$A$1:$K$1,0),FALSE)&gt;0,VLOOKUP($E107,Sheet3!$A$1:'Sheet3'!$K$222,MATCH("White",Sheet3!$A$1:$K$1,0),FALSE),IF(VLOOKUP($E107,Sheet3!$A$1:'Sheet3'!$K$222,MATCH("Yellow",Sheet3!$A$1:$K$1,0),FALSE)&gt;0,VLOOKUP($E107,Sheet3!$A$1:'Sheet3'!$K$222,MATCH("Yellow",Sheet3!$A$1:$K$1,0),FALSE)*2.5,0))))),0)),0)</f>
        <v>31.428571428571431</v>
      </c>
      <c r="AC107">
        <f>IFERROR(IF(VLOOKUP($F107,Sheet3!$A$1:'Sheet3'!$K$222,MATCH("Challenge",Sheet3!$A$1:'Sheet3'!$K$1,0),FALSE)&gt;=1,IFERROR(IF(VLOOKUP($F107,Sheet3!$A$1:'Sheet3'!$K$222,MATCH("Blue",Sheet3!$A$1:$K$1,0),FALSE)&gt;0,VLOOKUP($F107,Sheet3!$A$1:'Sheet3'!$K$222,MATCH("Blue",Sheet3!$A$1:$K$1,0),FALSE)*3,IF(VLOOKUP($F107,Sheet3!$A$1:'Sheet3'!$K$222,MATCH("Purple",Sheet3!$A$1:$K$1,0),FALSE)&gt;0,VLOOKUP($F107,Sheet3!$A$1:'Sheet3'!$K$222,MATCH("Purple",Sheet3!$A$1:$K$1,0),FALSE)*4,IF(VLOOKUP($F107,Sheet3!$A$1:'Sheet3'!$K$222,MATCH("Green",Sheet3!$A$1:$K$1,0),FALSE)&gt;0,VLOOKUP($F107,Sheet3!$A$1:'Sheet3'!$K$222,MATCH("Green",Sheet3!$A$1:$K$1,0),FALSE)*2,IF(VLOOKUP($F107,Sheet3!$A$1:'Sheet3'!$K$222,MATCH("White",Sheet3!$A$1:$K$1,0),FALSE)&gt;0,VLOOKUP($F107,Sheet3!$A$1:'Sheet3'!$K$222,MATCH("White",Sheet3!$A$1:$K$1,0),FALSE),IF(VLOOKUP($F107,Sheet3!$A$1:'Sheet3'!$K$222,MATCH("Yellow",Sheet3!$A$1:$K$1,0),FALSE)&gt;0,VLOOKUP($F107,Sheet3!$A$1:'Sheet3'!$K$222,MATCH("Yellow",Sheet3!$A$1:$K$1,0),FALSE)*5,0))))),0)/VLOOKUP($F107,Sheet3!$A$1:'Sheet3'!$K$222,MATCH("Challenge",Sheet3!$A$1:'Sheet3'!$K$1,0),FALSE),IFERROR(IF(VLOOKUP($F107,Sheet3!$A$1:'Sheet3'!$K$222,MATCH("Blue",Sheet3!$A$1:$K$1,0),FALSE)&gt;0,VLOOKUP($F107,Sheet3!$A$1:'Sheet3'!$K$222,MATCH("Blue",Sheet3!$A$1:$K$1,0),FALSE)*3,IF(VLOOKUP($F107,Sheet3!$A$1:'Sheet3'!$K$222,MATCH("Purple",Sheet3!$A$1:$K$1,0),FALSE)&gt;0,VLOOKUP($F107,Sheet3!$A$1:'Sheet3'!$K$222,MATCH("Purple",Sheet3!$A$1:$K$1,0),FALSE)*4,IF(VLOOKUP($F107,Sheet3!$A$1:'Sheet3'!$K$222,MATCH("Green",Sheet3!$A$1:$K$1,0),FALSE)&gt;0,VLOOKUP($F107,Sheet3!$A$1:'Sheet3'!$K$222,MATCH("Green",Sheet3!$A$1:$K$1,0),FALSE)*2,IF(VLOOKUP($F107,Sheet3!$A$1:'Sheet3'!$K$222,MATCH("White",Sheet3!$A$1:$K$1,0),FALSE)&gt;0,VLOOKUP($F107,Sheet3!$A$1:'Sheet3'!$K$222,MATCH("White",Sheet3!$A$1:$K$1,0),FALSE),IF(VLOOKUP($F107,Sheet3!$A$1:'Sheet3'!$K$222,MATCH("Yellow",Sheet3!$A$1:$K$1,0),FALSE)&gt;0,VLOOKUP($F107,Sheet3!$A$1:'Sheet3'!$K$222,MATCH("Yellow",Sheet3!$A$1:$K$1,0),FALSE)*5,0))))),0)),0)+IFERROR(IF(VLOOKUP($G107,Sheet3!$A$1:'Sheet3'!$K$222,MATCH("Challenge",Sheet3!$A$1:'Sheet3'!$K$1,0),FALSE)&gt;=1,IFERROR(IF(VLOOKUP($G107,Sheet3!$A$1:'Sheet3'!$K$222,MATCH("Blue",Sheet3!$A$1:$K$1,0),FALSE)&gt;0,VLOOKUP($G107,Sheet3!$A$1:'Sheet3'!$K$222,MATCH("Blue",Sheet3!$A$1:$K$1,0),FALSE)*3,IF(VLOOKUP($G107,Sheet3!$A$1:'Sheet3'!$K$222,MATCH("Purple",Sheet3!$A$1:$K$1,0),FALSE)&gt;0,VLOOKUP($G107,Sheet3!$A$1:'Sheet3'!$K$222,MATCH("Purple",Sheet3!$A$1:$K$1,0),FALSE)*4,IF(VLOOKUP($G107,Sheet3!$A$1:'Sheet3'!$K$222,MATCH("Green",Sheet3!$A$1:$K$1,0),FALSE)&gt;0,VLOOKUP($G107,Sheet3!$A$1:'Sheet3'!$K$222,MATCH("Green",Sheet3!$A$1:$K$1,0),FALSE)*2,IF(VLOOKUP($G107,Sheet3!$A$1:'Sheet3'!$K$222,MATCH("White",Sheet3!$A$1:$K$1,0),FALSE)&gt;0,VLOOKUP($G107,Sheet3!$A$1:'Sheet3'!$K$222,MATCH("White",Sheet3!$A$1:$K$1,0),FALSE),IF(VLOOKUP($G107,Sheet3!$A$1:'Sheet3'!$K$222,MATCH("Yellow",Sheet3!$A$1:$K$1,0),FALSE)&gt;0,VLOOKUP($G107,Sheet3!$A$1:'Sheet3'!$K$222,MATCH("Yellow",Sheet3!$A$1:$K$1,0),FALSE)*5,0))))),0)/VLOOKUP($G107,Sheet3!$A$1:'Sheet3'!$K$222,MATCH("Challenge",Sheet3!$A$1:'Sheet3'!$K$1,0),FALSE),IFERROR(IF(VLOOKUP($G107,Sheet3!$A$1:'Sheet3'!$K$222,MATCH("Blue",Sheet3!$A$1:$K$1,0),FALSE)&gt;0,VLOOKUP($G107,Sheet3!$A$1:'Sheet3'!$K$222,MATCH("Blue",Sheet3!$A$1:$K$1,0),FALSE)*3,IF(VLOOKUP($G107,Sheet3!$A$1:'Sheet3'!$K$222,MATCH("Purple",Sheet3!$A$1:$K$1,0),FALSE)&gt;0,VLOOKUP($G107,Sheet3!$A$1:'Sheet3'!$K$222,MATCH("Purple",Sheet3!$A$1:$K$1,0),FALSE)*4,IF(VLOOKUP($G107,Sheet3!$A$1:'Sheet3'!$K$222,MATCH("Green",Sheet3!$A$1:$K$1,0),FALSE)&gt;0,VLOOKUP($G107,Sheet3!$A$1:'Sheet3'!$K$222,MATCH("Green",Sheet3!$A$1:$K$1,0),FALSE)*2,IF(VLOOKUP($G107,Sheet3!$A$1:'Sheet3'!$K$222,MATCH("White",Sheet3!$A$1:$K$1,0),FALSE)&gt;0,VLOOKUP($G107,Sheet3!$A$1:'Sheet3'!$K$222,MATCH("White",Sheet3!$A$1:$K$1,0),FALSE),IF(VLOOKUP($G107,Sheet3!$A$1:'Sheet3'!$K$222,MATCH("Yellow",Sheet3!$A$1:$K$1,0),FALSE)&gt;0,VLOOKUP($G107,Sheet3!$A$1:'Sheet3'!$K$222,MATCH("Yellow",Sheet3!$A$1:$K$1,0),FALSE)*5,0))))),0)),0)</f>
        <v>17</v>
      </c>
      <c r="AD107">
        <f>IFERROR(IF(VLOOKUP($H107,Sheet3!$A$1:'Sheet3'!$K$222,MATCH("Challenge",Sheet3!$A$1:'Sheet3'!$K$1,0),FALSE)&gt;=1,IFERROR(IF(VLOOKUP($H107,Sheet3!$A$1:'Sheet3'!$K$222,MATCH("Blue",Sheet3!$A$1:$K$1,0),FALSE)&gt;0,VLOOKUP($H107,Sheet3!$A$1:'Sheet3'!$K$222,MATCH("Blue",Sheet3!$A$1:$K$1,0),FALSE)*3,IF(VLOOKUP($H107,Sheet3!$A$1:'Sheet3'!$K$222,MATCH("Purple",Sheet3!$A$1:$K$1,0),FALSE)&gt;0,VLOOKUP($H107,Sheet3!$A$1:'Sheet3'!$K$222,MATCH("Purple",Sheet3!$A$1:$K$1,0),FALSE)*4,IF(VLOOKUP($H107,Sheet3!$A$1:'Sheet3'!$K$222,MATCH("Green",Sheet3!$A$1:$K$1,0),FALSE)&gt;0,VLOOKUP($H107,Sheet3!$A$1:'Sheet3'!$K$222,MATCH("Green",Sheet3!$A$1:$K$1,0),FALSE)*2,IF(VLOOKUP($H107,Sheet3!$A$1:'Sheet3'!$K$222,MATCH("White",Sheet3!$A$1:$K$1,0),FALSE)&gt;0,VLOOKUP($H107,Sheet3!$A$1:'Sheet3'!$K$222,MATCH("White",Sheet3!$A$1:$K$1,0),FALSE),IF(VLOOKUP($H107,Sheet3!$A$1:'Sheet3'!$K$222,MATCH("Yellow",Sheet3!$A$1:$K$1,0),FALSE)&gt;0,VLOOKUP($H107,Sheet3!$A$1:'Sheet3'!$K$222,MATCH("Yellow",Sheet3!$A$1:$K$1,0),FALSE)*5,0))))),0)/VLOOKUP($H107,Sheet3!$A$1:'Sheet3'!$K$222,MATCH("Challenge",Sheet3!$A$1:'Sheet3'!$K$1,0),FALSE),IFERROR(IF(VLOOKUP($H107,Sheet3!$A$1:'Sheet3'!$K$222,MATCH("Blue",Sheet3!$A$1:$K$1,0),FALSE)&gt;0,VLOOKUP($H107,Sheet3!$A$1:'Sheet3'!$K$222,MATCH("Blue",Sheet3!$A$1:$K$1,0),FALSE)*3,IF(VLOOKUP($H107,Sheet3!$A$1:'Sheet3'!$K$222,MATCH("Purple",Sheet3!$A$1:$K$1,0),FALSE)&gt;0,VLOOKUP($H107,Sheet3!$A$1:'Sheet3'!$K$222,MATCH("Purple",Sheet3!$A$1:$K$1,0),FALSE)*4,IF(VLOOKUP($H107,Sheet3!$A$1:'Sheet3'!$K$222,MATCH("Green",Sheet3!$A$1:$K$1,0),FALSE)&gt;0,VLOOKUP($H107,Sheet3!$A$1:'Sheet3'!$K$222,MATCH("Green",Sheet3!$A$1:$K$1,0),FALSE)*2,IF(VLOOKUP($H107,Sheet3!$A$1:'Sheet3'!$K$222,MATCH("White",Sheet3!$A$1:$K$1,0),FALSE)&gt;0,VLOOKUP($H107,Sheet3!$A$1:'Sheet3'!$K$222,MATCH("White",Sheet3!$A$1:$K$1,0),FALSE),IF(VLOOKUP($H107,Sheet3!$A$1:'Sheet3'!$K$222,MATCH("Yellow",Sheet3!$A$1:$K$1,0),FALSE)&gt;0,VLOOKUP($H107,Sheet3!$A$1:'Sheet3'!$K$222,MATCH("Yellow",Sheet3!$A$1:$K$1,0),FALSE)*5,0))))),0)),0)+IFERROR(IF(VLOOKUP($I107,Sheet3!$A$1:'Sheet3'!$K$222,MATCH("Challenge",Sheet3!$A$1:'Sheet3'!$K$1,0),FALSE)&gt;=1,IFERROR(IF(VLOOKUP($I107,Sheet3!$A$1:'Sheet3'!$K$222,MATCH("Blue",Sheet3!$A$1:$K$1,0),FALSE)&gt;0,VLOOKUP($I107,Sheet3!$A$1:'Sheet3'!$K$222,MATCH("Blue",Sheet3!$A$1:$K$1,0),FALSE)*3,IF(VLOOKUP($I107,Sheet3!$A$1:'Sheet3'!$K$222,MATCH("Purple",Sheet3!$A$1:$K$1,0),FALSE)&gt;0,VLOOKUP($I107,Sheet3!$A$1:'Sheet3'!$K$222,MATCH("Purple",Sheet3!$A$1:$K$1,0),FALSE)*4,IF(VLOOKUP($I107,Sheet3!$A$1:'Sheet3'!$K$222,MATCH("Green",Sheet3!$A$1:$K$1,0),FALSE)&gt;0,VLOOKUP($I107,Sheet3!$A$1:'Sheet3'!$K$222,MATCH("Green",Sheet3!$A$1:$K$1,0),FALSE)*2,IF(VLOOKUP($I107,Sheet3!$A$1:'Sheet3'!$K$222,MATCH("White",Sheet3!$A$1:$K$1,0),FALSE)&gt;0,VLOOKUP($I107,Sheet3!$A$1:'Sheet3'!$K$222,MATCH("White",Sheet3!$A$1:$K$1,0),FALSE),IF(VLOOKUP($I107,Sheet3!$A$1:'Sheet3'!$K$222,MATCH("Yellow",Sheet3!$A$1:$K$1,0),FALSE)&gt;0,VLOOKUP($I107,Sheet3!$A$1:'Sheet3'!$K$222,MATCH("Yellow",Sheet3!$A$1:$K$1,0),FALSE)*5,0))))),0)/VLOOKUP($I107,Sheet3!$A$1:'Sheet3'!$K$222,MATCH("Challenge",Sheet3!$A$1:'Sheet3'!$K$1,0),FALSE),IFERROR(IF(VLOOKUP($I107,Sheet3!$A$1:'Sheet3'!$K$222,MATCH("Blue",Sheet3!$A$1:$K$1,0),FALSE)&gt;0,VLOOKUP($I107,Sheet3!$A$1:'Sheet3'!$K$222,MATCH("Blue",Sheet3!$A$1:$K$1,0),FALSE)*3,IF(VLOOKUP($I107,Sheet3!$A$1:'Sheet3'!$K$222,MATCH("Purple",Sheet3!$A$1:$K$1,0),FALSE)&gt;0,VLOOKUP($I107,Sheet3!$A$1:'Sheet3'!$K$222,MATCH("Purple",Sheet3!$A$1:$K$1,0),FALSE)*4,IF(VLOOKUP($I107,Sheet3!$A$1:'Sheet3'!$K$222,MATCH("Green",Sheet3!$A$1:$K$1,0),FALSE)&gt;0,VLOOKUP($I107,Sheet3!$A$1:'Sheet3'!$K$222,MATCH("Green",Sheet3!$A$1:$K$1,0),FALSE)*2,IF(VLOOKUP($I107,Sheet3!$A$1:'Sheet3'!$K$222,MATCH("White",Sheet3!$A$1:$K$1,0),FALSE)&gt;0,VLOOKUP($I107,Sheet3!$A$1:'Sheet3'!$K$222,MATCH("White",Sheet3!$A$1:$K$1,0),FALSE),IF(VLOOKUP($I107,Sheet3!$A$1:'Sheet3'!$K$222,MATCH("Yellow",Sheet3!$A$1:$K$1,0),FALSE)&gt;0,VLOOKUP($I107,Sheet3!$A$1:'Sheet3'!$K$222,MATCH("Yellow",Sheet3!$A$1:$K$1,0),FALSE)*5,0))))),0)),0)</f>
        <v>0</v>
      </c>
      <c r="AE107">
        <f>IFERROR(IF(VLOOKUP($J107,Sheet3!$A$1:'Sheet3'!$K$222,MATCH("Challenge",Sheet3!$A$1:'Sheet3'!$K$1,0),FALSE)&gt;=1,IFERROR(IF(VLOOKUP($J107,Sheet3!$A$1:'Sheet3'!$K$222,MATCH("Blue",Sheet3!$A$1:$K$1,0),FALSE)&gt;0,VLOOKUP($J107,Sheet3!$A$1:'Sheet3'!$K$222,MATCH("Blue",Sheet3!$A$1:$K$1,0),FALSE)*3,IF(VLOOKUP($J107,Sheet3!$A$1:'Sheet3'!$K$222,MATCH("Purple",Sheet3!$A$1:$K$1,0),FALSE)&gt;0,VLOOKUP($J107,Sheet3!$A$1:'Sheet3'!$K$222,MATCH("Purple",Sheet3!$A$1:$K$1,0),FALSE)*4,IF(VLOOKUP($J107,Sheet3!$A$1:'Sheet3'!$K$222,MATCH("Green",Sheet3!$A$1:$K$1,0),FALSE)&gt;0,VLOOKUP($J107,Sheet3!$A$1:'Sheet3'!$K$222,MATCH("Green",Sheet3!$A$1:$K$1,0),FALSE)*2,IF(VLOOKUP($J107,Sheet3!$A$1:'Sheet3'!$K$222,MATCH("White",Sheet3!$A$1:$K$1,0),FALSE)&gt;0,VLOOKUP($J107,Sheet3!$A$1:'Sheet3'!$K$222,MATCH("White",Sheet3!$A$1:$K$1,0),FALSE),IF(VLOOKUP($J107,Sheet3!$A$1:'Sheet3'!$K$222,MATCH("Yellow",Sheet3!$A$1:$K$1,0),FALSE)&gt;0,VLOOKUP($J107,Sheet3!$A$1:'Sheet3'!$K$222,MATCH("Yellow",Sheet3!$A$1:$K$1,0),FALSE)*5,0))))),0)/VLOOKUP($J107,Sheet3!$A$1:'Sheet3'!$K$222,MATCH("Challenge",Sheet3!$A$1:'Sheet3'!$K$1,0),FALSE),IFERROR(IF(VLOOKUP($J107,Sheet3!$A$1:'Sheet3'!$K$222,MATCH("Blue",Sheet3!$A$1:$K$1,0),FALSE)&gt;0,VLOOKUP($J107,Sheet3!$A$1:'Sheet3'!$K$222,MATCH("Blue",Sheet3!$A$1:$K$1,0),FALSE)*3,IF(VLOOKUP($J107,Sheet3!$A$1:'Sheet3'!$K$222,MATCH("Purple",Sheet3!$A$1:$K$1,0),FALSE)&gt;0,VLOOKUP($J107,Sheet3!$A$1:'Sheet3'!$K$222,MATCH("Purple",Sheet3!$A$1:$K$1,0),FALSE)*4,IF(VLOOKUP($J107,Sheet3!$A$1:'Sheet3'!$K$222,MATCH("Green",Sheet3!$A$1:$K$1,0),FALSE)&gt;0,VLOOKUP($J107,Sheet3!$A$1:'Sheet3'!$K$222,MATCH("Green",Sheet3!$A$1:$K$1,0),FALSE)*2,IF(VLOOKUP($J107,Sheet3!$A$1:'Sheet3'!$K$222,MATCH("White",Sheet3!$A$1:$K$1,0),FALSE)&gt;0,VLOOKUP($J107,Sheet3!$A$1:'Sheet3'!$K$222,MATCH("White",Sheet3!$A$1:$K$1,0),FALSE),IF(VLOOKUP($J107,Sheet3!$A$1:'Sheet3'!$K$222,MATCH("Yellow",Sheet3!$A$1:$K$1,0),FALSE)&gt;0,VLOOKUP($J107,Sheet3!$A$1:'Sheet3'!$K$222,MATCH("Yellow",Sheet3!$A$1:$K$1,0),FALSE)*5,0))))),0)),0)+IFERROR(IF(VLOOKUP($K107,Sheet3!$A$1:'Sheet3'!$K$222,MATCH("Challenge",Sheet3!$A$1:'Sheet3'!$K$1,0),FALSE)&gt;=1,IFERROR(IF(VLOOKUP($K107,Sheet3!$A$1:'Sheet3'!$K$222,MATCH("Blue",Sheet3!$A$1:$K$1,0),FALSE)&gt;0,VLOOKUP($K107,Sheet3!$A$1:'Sheet3'!$K$222,MATCH("Blue",Sheet3!$A$1:$K$1,0),FALSE)*3,IF(VLOOKUP($K107,Sheet3!$A$1:'Sheet3'!$K$222,MATCH("Purple",Sheet3!$A$1:$K$1,0),FALSE)&gt;0,VLOOKUP($K107,Sheet3!$A$1:'Sheet3'!$K$222,MATCH("Purple",Sheet3!$A$1:$K$1,0),FALSE)*4,IF(VLOOKUP($K107,Sheet3!$A$1:'Sheet3'!$K$222,MATCH("Green",Sheet3!$A$1:$K$1,0),FALSE)&gt;0,VLOOKUP($K107,Sheet3!$A$1:'Sheet3'!$K$222,MATCH("Green",Sheet3!$A$1:$K$1,0),FALSE)*2,IF(VLOOKUP($K107,Sheet3!$A$1:'Sheet3'!$K$222,MATCH("White",Sheet3!$A$1:$K$1,0),FALSE)&gt;0,VLOOKUP($K107,Sheet3!$A$1:'Sheet3'!$K$222,MATCH("White",Sheet3!$A$1:$K$1,0),FALSE),IF(VLOOKUP($K107,Sheet3!$A$1:'Sheet3'!$K$222,MATCH("Yellow",Sheet3!$A$1:$K$1,0),FALSE)&gt;0,VLOOKUP($K107,Sheet3!$A$1:'Sheet3'!$K$222,MATCH("Yellow",Sheet3!$A$1:$K$1,0),FALSE)*5,0))))),0)/VLOOKUP($K107,Sheet3!$A$1:'Sheet3'!$K$222,MATCH("Challenge",Sheet3!$A$1:'Sheet3'!$K$1,0),FALSE),IFERROR(IF(VLOOKUP($K107,Sheet3!$A$1:'Sheet3'!$K$222,MATCH("Blue",Sheet3!$A$1:$K$1,0),FALSE)&gt;0,VLOOKUP($K107,Sheet3!$A$1:'Sheet3'!$K$222,MATCH("Blue",Sheet3!$A$1:$K$1,0),FALSE)*3,IF(VLOOKUP($K107,Sheet3!$A$1:'Sheet3'!$K$222,MATCH("Purple",Sheet3!$A$1:$K$1,0),FALSE)&gt;0,VLOOKUP($K107,Sheet3!$A$1:'Sheet3'!$K$222,MATCH("Purple",Sheet3!$A$1:$K$1,0),FALSE)*4,IF(VLOOKUP($K107,Sheet3!$A$1:'Sheet3'!$K$222,MATCH("Green",Sheet3!$A$1:$K$1,0),FALSE)&gt;0,VLOOKUP($K107,Sheet3!$A$1:'Sheet3'!$K$222,MATCH("Green",Sheet3!$A$1:$K$1,0),FALSE)*2,IF(VLOOKUP($K107,Sheet3!$A$1:'Sheet3'!$K$222,MATCH("White",Sheet3!$A$1:$K$1,0),FALSE)&gt;0,VLOOKUP($K107,Sheet3!$A$1:'Sheet3'!$K$222,MATCH("White",Sheet3!$A$1:$K$1,0),FALSE),IF(VLOOKUP($K107,Sheet3!$A$1:'Sheet3'!$K$222,MATCH("Yellow",Sheet3!$A$1:$K$1,0),FALSE)&gt;0,VLOOKUP($K107,Sheet3!$A$1:'Sheet3'!$K$222,MATCH("Yellow",Sheet3!$A$1:$K$1,0),FALSE)*5,0))))),0)),0)</f>
        <v>0</v>
      </c>
      <c r="AF107">
        <f>IFERROR(IF(VLOOKUP($L107,Sheet3!$A$1:'Sheet3'!$K$222,MATCH("Challenge",Sheet3!$A$1:'Sheet3'!$K$1,0),FALSE)&gt;=1,IFERROR(IF(VLOOKUP($L107,Sheet3!$A$1:'Sheet3'!$K$222,MATCH("Blue",Sheet3!$A$1:$K$1,0),FALSE)&gt;0,VLOOKUP($L107,Sheet3!$A$1:'Sheet3'!$K$222,MATCH("Blue",Sheet3!$A$1:$K$1,0),FALSE)*3,IF(VLOOKUP($L107,Sheet3!$A$1:'Sheet3'!$K$222,MATCH("Purple",Sheet3!$A$1:$K$1,0),FALSE)&gt;0,VLOOKUP($L107,Sheet3!$A$1:'Sheet3'!$K$222,MATCH("Purple",Sheet3!$A$1:$K$1,0),FALSE)*4,IF(VLOOKUP($L107,Sheet3!$A$1:'Sheet3'!$K$222,MATCH("Green",Sheet3!$A$1:$K$1,0),FALSE)&gt;0,VLOOKUP($L107,Sheet3!$A$1:'Sheet3'!$K$222,MATCH("Green",Sheet3!$A$1:$K$1,0),FALSE)*2,IF(VLOOKUP($L107,Sheet3!$A$1:'Sheet3'!$K$222,MATCH("White",Sheet3!$A$1:$K$1,0),FALSE)&gt;0,VLOOKUP($L107,Sheet3!$A$1:'Sheet3'!$K$222,MATCH("White",Sheet3!$A$1:$K$1,0),FALSE),IF(VLOOKUP($L107,Sheet3!$A$1:'Sheet3'!$K$222,MATCH("Yellow",Sheet3!$A$1:$K$1,0),FALSE)&gt;0,VLOOKUP($L107,Sheet3!$A$1:'Sheet3'!$K$222,MATCH("Yellow",Sheet3!$A$1:$K$1,0),FALSE)*5,0))))),0)/VLOOKUP($L107,Sheet3!$A$1:'Sheet3'!$K$222,MATCH("Challenge",Sheet3!$A$1:'Sheet3'!$K$1,0),FALSE),IFERROR(IF(VLOOKUP($L107,Sheet3!$A$1:'Sheet3'!$K$222,MATCH("Blue",Sheet3!$A$1:$K$1,0),FALSE)&gt;0,VLOOKUP($L107,Sheet3!$A$1:'Sheet3'!$K$222,MATCH("Blue",Sheet3!$A$1:$K$1,0),FALSE)*3,IF(VLOOKUP($L107,Sheet3!$A$1:'Sheet3'!$K$222,MATCH("Purple",Sheet3!$A$1:$K$1,0),FALSE)&gt;0,VLOOKUP($L107,Sheet3!$A$1:'Sheet3'!$K$222,MATCH("Purple",Sheet3!$A$1:$K$1,0),FALSE)*4,IF(VLOOKUP($L107,Sheet3!$A$1:'Sheet3'!$K$222,MATCH("Green",Sheet3!$A$1:$K$1,0),FALSE)&gt;0,VLOOKUP($L107,Sheet3!$A$1:'Sheet3'!$K$222,MATCH("Green",Sheet3!$A$1:$K$1,0),FALSE)*2,IF(VLOOKUP($L107,Sheet3!$A$1:'Sheet3'!$K$222,MATCH("White",Sheet3!$A$1:$K$1,0),FALSE)&gt;0,VLOOKUP($L107,Sheet3!$A$1:'Sheet3'!$K$222,MATCH("White",Sheet3!$A$1:$K$1,0),FALSE),IF(VLOOKUP($L107,Sheet3!$A$1:'Sheet3'!$K$222,MATCH("Yellow",Sheet3!$A$1:$K$1,0),FALSE)&gt;0,VLOOKUP($L107,Sheet3!$A$1:'Sheet3'!$K$222,MATCH("Yellow",Sheet3!$A$1:$K$1,0),FALSE)*5,0))))),0)),0)+IFERROR(IF(VLOOKUP($M107,Sheet3!$A$1:'Sheet3'!$K$222,MATCH("Challenge",Sheet3!$A$1:'Sheet3'!$K$1,0),FALSE)&gt;=1,IFERROR(IF(VLOOKUP($M107,Sheet3!$A$1:'Sheet3'!$K$222,MATCH("Blue",Sheet3!$A$1:$K$1,0),FALSE)&gt;0,VLOOKUP($M107,Sheet3!$A$1:'Sheet3'!$K$222,MATCH("Blue",Sheet3!$A$1:$K$1,0),FALSE)*3,IF(VLOOKUP($M107,Sheet3!$A$1:'Sheet3'!$K$222,MATCH("Purple",Sheet3!$A$1:$K$1,0),FALSE)&gt;0,VLOOKUP($M107,Sheet3!$A$1:'Sheet3'!$K$222,MATCH("Purple",Sheet3!$A$1:$K$1,0),FALSE)*4,IF(VLOOKUP($M107,Sheet3!$A$1:'Sheet3'!$K$222,MATCH("Green",Sheet3!$A$1:$K$1,0),FALSE)&gt;0,VLOOKUP($M107,Sheet3!$A$1:'Sheet3'!$K$222,MATCH("Green",Sheet3!$A$1:$K$1,0),FALSE)*2,IF(VLOOKUP($M107,Sheet3!$A$1:'Sheet3'!$K$222,MATCH("White",Sheet3!$A$1:$K$1,0),FALSE)&gt;0,VLOOKUP($M107,Sheet3!$A$1:'Sheet3'!$K$222,MATCH("White",Sheet3!$A$1:$K$1,0),FALSE),IF(VLOOKUP($M107,Sheet3!$A$1:'Sheet3'!$K$222,MATCH("Yellow",Sheet3!$A$1:$K$1,0),FALSE)&gt;0,VLOOKUP($M107,Sheet3!$A$1:'Sheet3'!$K$222,MATCH("Yellow",Sheet3!$A$1:$K$1,0),FALSE)*5,0))))),0)/VLOOKUP($M107,Sheet3!$A$1:'Sheet3'!$K$222,MATCH("Challenge",Sheet3!$A$1:'Sheet3'!$K$1,0),FALSE),IFERROR(IF(VLOOKUP($M107,Sheet3!$A$1:'Sheet3'!$K$222,MATCH("Blue",Sheet3!$A$1:$K$1,0),FALSE)&gt;0,VLOOKUP($M107,Sheet3!$A$1:'Sheet3'!$K$222,MATCH("Blue",Sheet3!$A$1:$K$1,0),FALSE)*3,IF(VLOOKUP($M107,Sheet3!$A$1:'Sheet3'!$K$222,MATCH("Purple",Sheet3!$A$1:$K$1,0),FALSE)&gt;0,VLOOKUP($M107,Sheet3!$A$1:'Sheet3'!$K$222,MATCH("Purple",Sheet3!$A$1:$K$1,0),FALSE)*4,IF(VLOOKUP($M107,Sheet3!$A$1:'Sheet3'!$K$222,MATCH("Green",Sheet3!$A$1:$K$1,0),FALSE)&gt;0,VLOOKUP($M107,Sheet3!$A$1:'Sheet3'!$K$222,MATCH("Green",Sheet3!$A$1:$K$1,0),FALSE)*2,IF(VLOOKUP($M107,Sheet3!$A$1:'Sheet3'!$K$222,MATCH("White",Sheet3!$A$1:$K$1,0),FALSE)&gt;0,VLOOKUP($M107,Sheet3!$A$1:'Sheet3'!$K$222,MATCH("White",Sheet3!$A$1:$K$1,0),FALSE),IF(VLOOKUP($M107,Sheet3!$A$1:'Sheet3'!$K$222,MATCH("Yellow",Sheet3!$A$1:$K$1,0),FALSE)&gt;0,VLOOKUP($M107,Sheet3!$A$1:'Sheet3'!$K$222,MATCH("Yellow",Sheet3!$A$1:$K$1,0),FALSE)*5,0))))),0)),0)</f>
        <v>0</v>
      </c>
      <c r="AG107">
        <f>IFERROR(IF(VLOOKUP($N107,Sheet3!$A$1:'Sheet3'!$K$222,MATCH("Challenge",Sheet3!$A$1:'Sheet3'!$K$1,0),FALSE)&gt;=1,IFERROR(IF(VLOOKUP($N107,Sheet3!$A$1:'Sheet3'!$K$222,MATCH("Blue",Sheet3!$A$1:$K$1,0),FALSE)&gt;0,VLOOKUP($N107,Sheet3!$A$1:'Sheet3'!$K$222,MATCH("Blue",Sheet3!$A$1:$K$1,0),FALSE)*3,IF(VLOOKUP($N107,Sheet3!$A$1:'Sheet3'!$K$222,MATCH("Purple",Sheet3!$A$1:$K$1,0),FALSE)&gt;0,VLOOKUP($N107,Sheet3!$A$1:'Sheet3'!$K$222,MATCH("Purple",Sheet3!$A$1:$K$1,0),FALSE)*4,IF(VLOOKUP($N107,Sheet3!$A$1:'Sheet3'!$K$222,MATCH("Green",Sheet3!$A$1:$K$1,0),FALSE)&gt;0,VLOOKUP($N107,Sheet3!$A$1:'Sheet3'!$K$222,MATCH("Green",Sheet3!$A$1:$K$1,0),FALSE)*2,IF(VLOOKUP($N107,Sheet3!$A$1:'Sheet3'!$K$222,MATCH("White",Sheet3!$A$1:$K$1,0),FALSE)&gt;0,VLOOKUP($N107,Sheet3!$A$1:'Sheet3'!$K$222,MATCH("White",Sheet3!$A$1:$K$1,0),FALSE),IF(VLOOKUP($N107,Sheet3!$A$1:'Sheet3'!$K$222,MATCH("Yellow",Sheet3!$A$1:$K$1,0),FALSE)&gt;0,VLOOKUP($N107,Sheet3!$A$1:'Sheet3'!$K$222,MATCH("Yellow",Sheet3!$A$1:$K$1,0),FALSE)*5,0))))),0)/VLOOKUP($N107,Sheet3!$A$1:'Sheet3'!$K$222,MATCH("Challenge",Sheet3!$A$1:'Sheet3'!$K$1,0),FALSE),IFERROR(IF(VLOOKUP($N107,Sheet3!$A$1:'Sheet3'!$K$222,MATCH("Blue",Sheet3!$A$1:$K$1,0),FALSE)&gt;0,VLOOKUP($N107,Sheet3!$A$1:'Sheet3'!$K$222,MATCH("Blue",Sheet3!$A$1:$K$1,0),FALSE)*3,IF(VLOOKUP($N107,Sheet3!$A$1:'Sheet3'!$K$222,MATCH("Purple",Sheet3!$A$1:$K$1,0),FALSE)&gt;0,VLOOKUP($N107,Sheet3!$A$1:'Sheet3'!$K$222,MATCH("Purple",Sheet3!$A$1:$K$1,0),FALSE)*4,IF(VLOOKUP($N107,Sheet3!$A$1:'Sheet3'!$K$222,MATCH("Green",Sheet3!$A$1:$K$1,0),FALSE)&gt;0,VLOOKUP($N107,Sheet3!$A$1:'Sheet3'!$K$222,MATCH("Green",Sheet3!$A$1:$K$1,0),FALSE)*2,IF(VLOOKUP($N107,Sheet3!$A$1:'Sheet3'!$K$222,MATCH("White",Sheet3!$A$1:$K$1,0),FALSE)&gt;0,VLOOKUP($N107,Sheet3!$A$1:'Sheet3'!$K$222,MATCH("White",Sheet3!$A$1:$K$1,0),FALSE),IF(VLOOKUP($N107,Sheet3!$A$1:'Sheet3'!$K$222,MATCH("Yellow",Sheet3!$A$1:$K$1,0),FALSE)&gt;0,VLOOKUP($N107,Sheet3!$A$1:'Sheet3'!$K$222,MATCH("Yellow",Sheet3!$A$1:$K$1,0),FALSE)*5,0))))),0)),0)+IFERROR(IF(VLOOKUP($O107,Sheet3!$A$1:'Sheet3'!$K$222,MATCH("Challenge",Sheet3!$A$1:'Sheet3'!$K$1,0),FALSE)&gt;=1,IFERROR(IF(VLOOKUP($O107,Sheet3!$A$1:'Sheet3'!$K$222,MATCH("Blue",Sheet3!$A$1:$K$1,0),FALSE)&gt;0,VLOOKUP($O107,Sheet3!$A$1:'Sheet3'!$K$222,MATCH("Blue",Sheet3!$A$1:$K$1,0),FALSE)*3,IF(VLOOKUP($O107,Sheet3!$A$1:'Sheet3'!$K$222,MATCH("Purple",Sheet3!$A$1:$K$1,0),FALSE)&gt;0,VLOOKUP($O107,Sheet3!$A$1:'Sheet3'!$K$222,MATCH("Purple",Sheet3!$A$1:$K$1,0),FALSE)*4,IF(VLOOKUP($O107,Sheet3!$A$1:'Sheet3'!$K$222,MATCH("Green",Sheet3!$A$1:$K$1,0),FALSE)&gt;0,VLOOKUP($O107,Sheet3!$A$1:'Sheet3'!$K$222,MATCH("Green",Sheet3!$A$1:$K$1,0),FALSE)*2,IF(VLOOKUP($O107,Sheet3!$A$1:'Sheet3'!$K$222,MATCH("White",Sheet3!$A$1:$K$1,0),FALSE)&gt;0,VLOOKUP($O107,Sheet3!$A$1:'Sheet3'!$K$222,MATCH("White",Sheet3!$A$1:$K$1,0),FALSE),IF(VLOOKUP($O107,Sheet3!$A$1:'Sheet3'!$K$222,MATCH("Yellow",Sheet3!$A$1:$K$1,0),FALSE)&gt;0,VLOOKUP($O107,Sheet3!$A$1:'Sheet3'!$K$222,MATCH("Yellow",Sheet3!$A$1:$K$1,0),FALSE)*5,0))))),0)/VLOOKUP($O107,Sheet3!$A$1:'Sheet3'!$K$222,MATCH("Challenge",Sheet3!$A$1:'Sheet3'!$K$1,0),FALSE),IFERROR(IF(VLOOKUP($O107,Sheet3!$A$1:'Sheet3'!$K$222,MATCH("Blue",Sheet3!$A$1:$K$1,0),FALSE)&gt;0,VLOOKUP($O107,Sheet3!$A$1:'Sheet3'!$K$222,MATCH("Blue",Sheet3!$A$1:$K$1,0),FALSE)*3,IF(VLOOKUP($O107,Sheet3!$A$1:'Sheet3'!$K$222,MATCH("Purple",Sheet3!$A$1:$K$1,0),FALSE)&gt;0,VLOOKUP($O107,Sheet3!$A$1:'Sheet3'!$K$222,MATCH("Purple",Sheet3!$A$1:$K$1,0),FALSE)*4,IF(VLOOKUP($O107,Sheet3!$A$1:'Sheet3'!$K$222,MATCH("Green",Sheet3!$A$1:$K$1,0),FALSE)&gt;0,VLOOKUP($O107,Sheet3!$A$1:'Sheet3'!$K$222,MATCH("Green",Sheet3!$A$1:$K$1,0),FALSE)*2,IF(VLOOKUP($O107,Sheet3!$A$1:'Sheet3'!$K$222,MATCH("White",Sheet3!$A$1:$K$1,0),FALSE)&gt;0,VLOOKUP($O107,Sheet3!$A$1:'Sheet3'!$K$222,MATCH("White",Sheet3!$A$1:$K$1,0),FALSE),IF(VLOOKUP($O107,Sheet3!$A$1:'Sheet3'!$K$222,MATCH("Yellow",Sheet3!$A$1:$K$1,0),FALSE)&gt;0,VLOOKUP($O107,Sheet3!$A$1:'Sheet3'!$K$222,MATCH("Yellow",Sheet3!$A$1:$K$1,0),FALSE)*5,0))))),0)),0)</f>
        <v>0</v>
      </c>
      <c r="AH107">
        <f>VLOOKUP($D107,Sheet3!$A$1:'Sheet3'!$K$222,4,FALSE)</f>
        <v>0</v>
      </c>
      <c r="AI107">
        <f>VLOOKUP($D107,Sheet3!$A$1:'Sheet3'!$K$222,5,FALSE)</f>
        <v>0</v>
      </c>
    </row>
    <row r="108" spans="1:35" x14ac:dyDescent="0.25">
      <c r="A108" t="s">
        <v>55</v>
      </c>
      <c r="B108">
        <f>INDEX('Ingredients(Full)'!$A$1:$AA$180,MATCH(Score!$A108,'Ingredients(Full)'!$A$1:$A$180,0),MATCH(Score!B$1,'Ingredients(Full)'!$A$1:$AA$1,0))</f>
        <v>1</v>
      </c>
      <c r="C108">
        <f t="shared" si="3"/>
        <v>11.428571428571429</v>
      </c>
      <c r="D108" t="str">
        <f>IF(D$1&lt;=$B108,INDEX('Ingredients(Full)'!$A$1:$AA$180,MATCH(Score!$A108,'Ingredients(Full)'!$A$1:$A$180,0),MATCH(Score!D$1,'Ingredients(Full)'!$A$1:$AA$1,0)),"")</f>
        <v>Mk 5 SoroSuub Keypad Salvage</v>
      </c>
      <c r="E108" t="str">
        <f>IF(E$1&lt;=$B108,INDEX('Ingredients(Full)'!$A$1:$AA$140,MATCH(Score!$A108,'Ingredients(Full)'!$A$1:$A$140,0),MATCH(Score!E$1,'Ingredients(Full)'!$A$1:$AA$1,0)),"")</f>
        <v/>
      </c>
      <c r="F108" t="str">
        <f>IF(F$1&lt;=$B108,INDEX('Ingredients(Full)'!$A$1:$AA$140,MATCH(Score!$A108,'Ingredients(Full)'!$A$1:$A$140,0),MATCH(Score!F$1,'Ingredients(Full)'!$A$1:$AA$1,0)),"")</f>
        <v/>
      </c>
      <c r="G108" t="str">
        <f>IF(G$1&lt;=$B108,INDEX('Ingredients(Full)'!$A$1:$AA$140,MATCH(Score!$A108,'Ingredients(Full)'!$A$1:$A$140,0),MATCH(Score!G$1,'Ingredients(Full)'!$A$1:$AA$1,0)),"")</f>
        <v/>
      </c>
      <c r="H108" t="str">
        <f>IF(H$1&lt;=$B108,INDEX('Ingredients(Full)'!$A$1:$AA$140,MATCH(Score!$A108,'Ingredients(Full)'!$A$1:$A$140,0),MATCH(Score!H$1,'Ingredients(Full)'!$A$1:$AA$1,0)),"")</f>
        <v/>
      </c>
      <c r="I108" t="str">
        <f>IF(I$1&lt;=$B108,INDEX('Ingredients(Full)'!$A$1:$AA$140,MATCH(Score!$A108,'Ingredients(Full)'!$A$1:$A$140,0),MATCH(Score!I$1,'Ingredients(Full)'!$A$1:$AA$1,0)),"")</f>
        <v/>
      </c>
      <c r="J108" t="str">
        <f>IF(J$1&lt;=$B108,INDEX('Ingredients(Full)'!$A$1:$AA$140,MATCH(Score!$A108,'Ingredients(Full)'!$A$1:$A$140,0),MATCH(Score!J$1,'Ingredients(Full)'!$A$1:$AA$1,0)),"")</f>
        <v/>
      </c>
      <c r="K108" t="str">
        <f>IF(K$1&lt;=$B108,INDEX('Ingredients(Full)'!$A$1:$AA$140,MATCH(Score!$A108,'Ingredients(Full)'!$A$1:$A$140,0),MATCH(Score!K$1,'Ingredients(Full)'!$A$1:$AA$1,0)),"")</f>
        <v/>
      </c>
      <c r="L108" t="str">
        <f>IF(L$1&lt;=$B108,INDEX('Ingredients(Full)'!$A$1:$AA$140,MATCH(Score!$A108,'Ingredients(Full)'!$A$1:$A$140,0),MATCH(Score!L$1,'Ingredients(Full)'!$A$1:$AA$1,0)),"")</f>
        <v/>
      </c>
      <c r="M108" t="str">
        <f>IF(M$1&lt;=$B108,INDEX('Ingredients(Full)'!$A$1:$AA$140,MATCH(Score!$A108,'Ingredients(Full)'!$A$1:$A$140,0),MATCH(Score!M$1,'Ingredients(Full)'!$A$1:$AA$1,0)),"")</f>
        <v/>
      </c>
      <c r="N108" t="str">
        <f>IF(N$1&lt;=$B108,INDEX('Ingredients(Full)'!$A$1:$AA$140,MATCH(Score!$A108,'Ingredients(Full)'!$A$1:$A$140,0),MATCH(Score!N$1,'Ingredients(Full)'!$A$1:$AA$1,0)),"")</f>
        <v/>
      </c>
      <c r="O108" t="str">
        <f>IF(O$1&lt;=$B108,INDEX('Ingredients(Full)'!$A$1:$AA$140,MATCH(Score!$A108,'Ingredients(Full)'!$A$1:$A$140,0),MATCH(Score!O$1,'Ingredients(Full)'!$A$1:$AA$1,0)),"")</f>
        <v/>
      </c>
      <c r="P108">
        <f>IF(VALUE(RIGHT(P$1,LEN(P$1)-1))&lt;=$B108,INDEX('Ingredients(Full)'!$A$1:$AA$140,MATCH(Score!$A108,'Ingredients(Full)'!$A$1:$A$140,0),MATCH(Score!P$1,'Ingredients(Full)'!$A$1:$AA$1,0)),"")</f>
        <v>20</v>
      </c>
      <c r="Q108" t="str">
        <f>IF(VALUE(RIGHT(Q$1,LEN(Q$1)-1))&lt;=$B108,INDEX('Ingredients(Full)'!$A$1:$AA$140,MATCH(Score!$A108,'Ingredients(Full)'!$A$1:$A$140,0),MATCH(Score!Q$1,'Ingredients(Full)'!$A$1:$AA$1,0)),"")</f>
        <v/>
      </c>
      <c r="R108" t="str">
        <f>IF(VALUE(RIGHT(R$1,LEN(R$1)-1))&lt;=$B108,INDEX('Ingredients(Full)'!$A$1:$AA$140,MATCH(Score!$A108,'Ingredients(Full)'!$A$1:$A$140,0),MATCH(Score!R$1,'Ingredients(Full)'!$A$1:$AA$1,0)),"")</f>
        <v/>
      </c>
      <c r="S108" t="str">
        <f>IF(VALUE(RIGHT(S$1,LEN(S$1)-1))&lt;=$B108,INDEX('Ingredients(Full)'!$A$1:$AA$140,MATCH(Score!$A108,'Ingredients(Full)'!$A$1:$A$140,0),MATCH(Score!S$1,'Ingredients(Full)'!$A$1:$AA$1,0)),"")</f>
        <v/>
      </c>
      <c r="T108" t="str">
        <f>IF(VALUE(RIGHT(T$1,LEN(T$1)-1))&lt;=$B108,INDEX('Ingredients(Full)'!$A$1:$AA$140,MATCH(Score!$A108,'Ingredients(Full)'!$A$1:$A$140,0),MATCH(Score!T$1,'Ingredients(Full)'!$A$1:$AA$1,0)),"")</f>
        <v/>
      </c>
      <c r="U108" t="str">
        <f>IF(VALUE(RIGHT(U$1,LEN(U$1)-1))&lt;=$B108,INDEX('Ingredients(Full)'!$A$1:$AA$140,MATCH(Score!$A108,'Ingredients(Full)'!$A$1:$A$140,0),MATCH(Score!U$1,'Ingredients(Full)'!$A$1:$AA$1,0)),"")</f>
        <v/>
      </c>
      <c r="V108" t="str">
        <f>IF(VALUE(RIGHT(V$1,LEN(V$1)-1))&lt;=$B108,INDEX('Ingredients(Full)'!$A$1:$AA$140,MATCH(Score!$A108,'Ingredients(Full)'!$A$1:$A$140,0),MATCH(Score!V$1,'Ingredients(Full)'!$A$1:$AA$1,0)),"")</f>
        <v/>
      </c>
      <c r="W108" t="str">
        <f>IF(VALUE(RIGHT(W$1,LEN(W$1)-1))&lt;=$B108,INDEX('Ingredients(Full)'!$A$1:$AA$140,MATCH(Score!$A108,'Ingredients(Full)'!$A$1:$A$140,0),MATCH(Score!W$1,'Ingredients(Full)'!$A$1:$AA$1,0)),"")</f>
        <v/>
      </c>
      <c r="X108" t="str">
        <f>IF(VALUE(RIGHT(X$1,LEN(X$1)-1))&lt;=$B108,INDEX('Ingredients(Full)'!$A$1:$AA$140,MATCH(Score!$A108,'Ingredients(Full)'!$A$1:$A$140,0),MATCH(Score!X$1,'Ingredients(Full)'!$A$1:$AA$1,0)),"")</f>
        <v/>
      </c>
      <c r="Y108" t="str">
        <f>IF(VALUE(RIGHT(Y$1,LEN(Y$1)-1))&lt;=$B108,INDEX('Ingredients(Full)'!$A$1:$AA$140,MATCH(Score!$A108,'Ingredients(Full)'!$A$1:$A$140,0),MATCH(Score!Y$1,'Ingredients(Full)'!$A$1:$AA$1,0)),"")</f>
        <v/>
      </c>
      <c r="Z108" t="str">
        <f>IF(VALUE(RIGHT(Z$1,LEN(Z$1)-1))&lt;=$B108,INDEX('Ingredients(Full)'!$A$1:$AA$140,MATCH(Score!$A108,'Ingredients(Full)'!$A$1:$A$140,0),MATCH(Score!Z$1,'Ingredients(Full)'!$A$1:$AA$1,0)),"")</f>
        <v/>
      </c>
      <c r="AA108" t="str">
        <f>IF(VALUE(RIGHT(AA$1,LEN(AA$1)-1))&lt;=$B108,INDEX('Ingredients(Full)'!$A$1:$AA$140,MATCH(Score!$A108,'Ingredients(Full)'!$A$1:$A$140,0),MATCH(Score!AA$1,'Ingredients(Full)'!$A$1:$AA$1,0)),"")</f>
        <v/>
      </c>
      <c r="AB108">
        <f>IFERROR(IF(VLOOKUP($D108,Sheet3!$A$1:'Sheet3'!$K$222,MATCH("Challenge",Sheet3!$A$1:'Sheet3'!$K$1,0),FALSE)&gt;=1,IFERROR(IF(VLOOKUP($D108,Sheet3!$A$1:'Sheet3'!$K$222,MATCH("Blue",Sheet3!$A$1:$K$1,0),FALSE)&gt;0,VLOOKUP($D108,Sheet3!$A$1:'Sheet3'!$K$222,MATCH("Blue",Sheet3!$A$1:$K$1,0),FALSE)*3,IF(VLOOKUP($D108,Sheet3!$A$1:'Sheet3'!$K$222,MATCH("Purple",Sheet3!$A$1:$K$1,0),FALSE)&gt;0,VLOOKUP($D108,Sheet3!$A$1:'Sheet3'!$K$222,MATCH("Purple",Sheet3!$A$1:$K$1,0),FALSE)*4,IF(VLOOKUP($D108,Sheet3!$A$1:'Sheet3'!$K$222,MATCH("Green",Sheet3!$A$1:$K$1,0),FALSE)&gt;0,VLOOKUP($D108,Sheet3!$A$1:'Sheet3'!$K$222,MATCH("Green",Sheet3!$A$1:$K$1,0),FALSE)*2,IF(VLOOKUP($D108,Sheet3!$A$1:'Sheet3'!$K$222,MATCH("White",Sheet3!$A$1:$K$1,0),FALSE)&gt;0,VLOOKUP($D108,Sheet3!$A$1:'Sheet3'!$K$222,MATCH("White",Sheet3!$A$1:$K$1,0),FALSE),IF(VLOOKUP($D108,Sheet3!$A$1:'Sheet3'!$K$222,MATCH("Yellow",Sheet3!$A$1:$K$1,0),FALSE)&gt;0,VLOOKUP($D108,Sheet3!$A$1:'Sheet3'!$K$222,MATCH("Yellow",Sheet3!$A$1:$K$1,0),FALSE)*2.5,0))))),0)/VLOOKUP($D108,Sheet3!$A$1:'Sheet3'!$K$222,MATCH("Challenge",Sheet3!$A$1:'Sheet3'!$K$1,0),FALSE),IFERROR(IF(VLOOKUP($D108,Sheet3!$A$1:'Sheet3'!$K$222,MATCH("Blue",Sheet3!$A$1:$K$1,0),FALSE)&gt;0,VLOOKUP($D108,Sheet3!$A$1:'Sheet3'!$K$222,MATCH("Blue",Sheet3!$A$1:$K$1,0),FALSE)*3,IF(VLOOKUP($D108,Sheet3!$A$1:'Sheet3'!$K$222,MATCH("Purple",Sheet3!$A$1:$K$1,0),FALSE)&gt;0,VLOOKUP($D108,Sheet3!$A$1:'Sheet3'!$K$222,MATCH("Purple",Sheet3!$A$1:$K$1,0),FALSE)*4,IF(VLOOKUP($D108,Sheet3!$A$1:'Sheet3'!$K$222,MATCH("Green",Sheet3!$A$1:$K$1,0),FALSE)&gt;0,VLOOKUP($D108,Sheet3!$A$1:'Sheet3'!$K$222,MATCH("Green",Sheet3!$A$1:$K$1,0),FALSE)*2,IF(VLOOKUP($D108,Sheet3!$A$1:'Sheet3'!$K$222,MATCH("White",Sheet3!$A$1:$K$1,0),FALSE)&gt;0,VLOOKUP($D108,Sheet3!$A$1:'Sheet3'!$K$222,MATCH("White",Sheet3!$A$1:$K$1,0),FALSE),IF(VLOOKUP($D108,Sheet3!$A$1:'Sheet3'!$K$222,MATCH("Yellow",Sheet3!$A$1:$K$1,0),FALSE)&gt;0,VLOOKUP($D108,Sheet3!$A$1:'Sheet3'!$K$222,MATCH("Yellow",Sheet3!$A$1:$K$1,0),FALSE)*2.5,0))))),0)),0)+IFERROR(IF(VLOOKUP($E108,Sheet3!$A$1:'Sheet3'!$K$222,MATCH("Challenge",Sheet3!$A$1:'Sheet3'!$K$1,0),FALSE)&gt;=1,IFERROR(IF(VLOOKUP($E108,Sheet3!$A$1:'Sheet3'!$K$222,MATCH("Blue",Sheet3!$A$1:$K$1,0),FALSE)&gt;0,VLOOKUP($E108,Sheet3!$A$1:'Sheet3'!$K$222,MATCH("Blue",Sheet3!$A$1:$K$1,0),FALSE)*3,IF(VLOOKUP($E108,Sheet3!$A$1:'Sheet3'!$K$222,MATCH("Purple",Sheet3!$A$1:$K$1,0),FALSE)&gt;0,VLOOKUP($E108,Sheet3!$A$1:'Sheet3'!$K$222,MATCH("Purple",Sheet3!$A$1:$K$1,0),FALSE)*4,IF(VLOOKUP($E108,Sheet3!$A$1:'Sheet3'!$K$222,MATCH("Green",Sheet3!$A$1:$K$1,0),FALSE)&gt;0,VLOOKUP($E108,Sheet3!$A$1:'Sheet3'!$K$222,MATCH("Green",Sheet3!$A$1:$K$1,0),FALSE)*2,IF(VLOOKUP($E108,Sheet3!$A$1:'Sheet3'!$K$222,MATCH("White",Sheet3!$A$1:$K$1,0),FALSE)&gt;0,VLOOKUP($E108,Sheet3!$A$1:'Sheet3'!$K$222,MATCH("White",Sheet3!$A$1:$K$1,0),FALSE),IF(VLOOKUP($E108,Sheet3!$A$1:'Sheet3'!$K$222,MATCH("Yellow",Sheet3!$A$1:$K$1,0),FALSE)&gt;0,VLOOKUP($E108,Sheet3!$A$1:'Sheet3'!$K$222,MATCH("Yellow",Sheet3!$A$1:$K$1,0),FALSE)*2.5,0))))),0)/VLOOKUP($E108,Sheet3!$A$1:'Sheet3'!$K$222,MATCH("Challenge",Sheet3!$A$1:'Sheet3'!$K$1,0),FALSE),IFERROR(IF(VLOOKUP($E108,Sheet3!$A$1:'Sheet3'!$K$222,MATCH("Blue",Sheet3!$A$1:$K$1,0),FALSE)&gt;0,VLOOKUP($E108,Sheet3!$A$1:'Sheet3'!$K$222,MATCH("Blue",Sheet3!$A$1:$K$1,0),FALSE)*3,IF(VLOOKUP($E108,Sheet3!$A$1:'Sheet3'!$K$222,MATCH("Purple",Sheet3!$A$1:$K$1,0),FALSE)&gt;0,VLOOKUP($E108,Sheet3!$A$1:'Sheet3'!$K$222,MATCH("Purple",Sheet3!$A$1:$K$1,0),FALSE)*4,IF(VLOOKUP($E108,Sheet3!$A$1:'Sheet3'!$K$222,MATCH("Green",Sheet3!$A$1:$K$1,0),FALSE)&gt;0,VLOOKUP($E108,Sheet3!$A$1:'Sheet3'!$K$222,MATCH("Green",Sheet3!$A$1:$K$1,0),FALSE)*2,IF(VLOOKUP($E108,Sheet3!$A$1:'Sheet3'!$K$222,MATCH("White",Sheet3!$A$1:$K$1,0),FALSE)&gt;0,VLOOKUP($E108,Sheet3!$A$1:'Sheet3'!$K$222,MATCH("White",Sheet3!$A$1:$K$1,0),FALSE),IF(VLOOKUP($E108,Sheet3!$A$1:'Sheet3'!$K$222,MATCH("Yellow",Sheet3!$A$1:$K$1,0),FALSE)&gt;0,VLOOKUP($E108,Sheet3!$A$1:'Sheet3'!$K$222,MATCH("Yellow",Sheet3!$A$1:$K$1,0),FALSE)*2.5,0))))),0)),0)</f>
        <v>11.428571428571429</v>
      </c>
      <c r="AC108">
        <f>IFERROR(IF(VLOOKUP($F108,Sheet3!$A$1:'Sheet3'!$K$222,MATCH("Challenge",Sheet3!$A$1:'Sheet3'!$K$1,0),FALSE)&gt;=1,IFERROR(IF(VLOOKUP($F108,Sheet3!$A$1:'Sheet3'!$K$222,MATCH("Blue",Sheet3!$A$1:$K$1,0),FALSE)&gt;0,VLOOKUP($F108,Sheet3!$A$1:'Sheet3'!$K$222,MATCH("Blue",Sheet3!$A$1:$K$1,0),FALSE)*3,IF(VLOOKUP($F108,Sheet3!$A$1:'Sheet3'!$K$222,MATCH("Purple",Sheet3!$A$1:$K$1,0),FALSE)&gt;0,VLOOKUP($F108,Sheet3!$A$1:'Sheet3'!$K$222,MATCH("Purple",Sheet3!$A$1:$K$1,0),FALSE)*4,IF(VLOOKUP($F108,Sheet3!$A$1:'Sheet3'!$K$222,MATCH("Green",Sheet3!$A$1:$K$1,0),FALSE)&gt;0,VLOOKUP($F108,Sheet3!$A$1:'Sheet3'!$K$222,MATCH("Green",Sheet3!$A$1:$K$1,0),FALSE)*2,IF(VLOOKUP($F108,Sheet3!$A$1:'Sheet3'!$K$222,MATCH("White",Sheet3!$A$1:$K$1,0),FALSE)&gt;0,VLOOKUP($F108,Sheet3!$A$1:'Sheet3'!$K$222,MATCH("White",Sheet3!$A$1:$K$1,0),FALSE),IF(VLOOKUP($F108,Sheet3!$A$1:'Sheet3'!$K$222,MATCH("Yellow",Sheet3!$A$1:$K$1,0),FALSE)&gt;0,VLOOKUP($F108,Sheet3!$A$1:'Sheet3'!$K$222,MATCH("Yellow",Sheet3!$A$1:$K$1,0),FALSE)*5,0))))),0)/VLOOKUP($F108,Sheet3!$A$1:'Sheet3'!$K$222,MATCH("Challenge",Sheet3!$A$1:'Sheet3'!$K$1,0),FALSE),IFERROR(IF(VLOOKUP($F108,Sheet3!$A$1:'Sheet3'!$K$222,MATCH("Blue",Sheet3!$A$1:$K$1,0),FALSE)&gt;0,VLOOKUP($F108,Sheet3!$A$1:'Sheet3'!$K$222,MATCH("Blue",Sheet3!$A$1:$K$1,0),FALSE)*3,IF(VLOOKUP($F108,Sheet3!$A$1:'Sheet3'!$K$222,MATCH("Purple",Sheet3!$A$1:$K$1,0),FALSE)&gt;0,VLOOKUP($F108,Sheet3!$A$1:'Sheet3'!$K$222,MATCH("Purple",Sheet3!$A$1:$K$1,0),FALSE)*4,IF(VLOOKUP($F108,Sheet3!$A$1:'Sheet3'!$K$222,MATCH("Green",Sheet3!$A$1:$K$1,0),FALSE)&gt;0,VLOOKUP($F108,Sheet3!$A$1:'Sheet3'!$K$222,MATCH("Green",Sheet3!$A$1:$K$1,0),FALSE)*2,IF(VLOOKUP($F108,Sheet3!$A$1:'Sheet3'!$K$222,MATCH("White",Sheet3!$A$1:$K$1,0),FALSE)&gt;0,VLOOKUP($F108,Sheet3!$A$1:'Sheet3'!$K$222,MATCH("White",Sheet3!$A$1:$K$1,0),FALSE),IF(VLOOKUP($F108,Sheet3!$A$1:'Sheet3'!$K$222,MATCH("Yellow",Sheet3!$A$1:$K$1,0),FALSE)&gt;0,VLOOKUP($F108,Sheet3!$A$1:'Sheet3'!$K$222,MATCH("Yellow",Sheet3!$A$1:$K$1,0),FALSE)*5,0))))),0)),0)+IFERROR(IF(VLOOKUP($G108,Sheet3!$A$1:'Sheet3'!$K$222,MATCH("Challenge",Sheet3!$A$1:'Sheet3'!$K$1,0),FALSE)&gt;=1,IFERROR(IF(VLOOKUP($G108,Sheet3!$A$1:'Sheet3'!$K$222,MATCH("Blue",Sheet3!$A$1:$K$1,0),FALSE)&gt;0,VLOOKUP($G108,Sheet3!$A$1:'Sheet3'!$K$222,MATCH("Blue",Sheet3!$A$1:$K$1,0),FALSE)*3,IF(VLOOKUP($G108,Sheet3!$A$1:'Sheet3'!$K$222,MATCH("Purple",Sheet3!$A$1:$K$1,0),FALSE)&gt;0,VLOOKUP($G108,Sheet3!$A$1:'Sheet3'!$K$222,MATCH("Purple",Sheet3!$A$1:$K$1,0),FALSE)*4,IF(VLOOKUP($G108,Sheet3!$A$1:'Sheet3'!$K$222,MATCH("Green",Sheet3!$A$1:$K$1,0),FALSE)&gt;0,VLOOKUP($G108,Sheet3!$A$1:'Sheet3'!$K$222,MATCH("Green",Sheet3!$A$1:$K$1,0),FALSE)*2,IF(VLOOKUP($G108,Sheet3!$A$1:'Sheet3'!$K$222,MATCH("White",Sheet3!$A$1:$K$1,0),FALSE)&gt;0,VLOOKUP($G108,Sheet3!$A$1:'Sheet3'!$K$222,MATCH("White",Sheet3!$A$1:$K$1,0),FALSE),IF(VLOOKUP($G108,Sheet3!$A$1:'Sheet3'!$K$222,MATCH("Yellow",Sheet3!$A$1:$K$1,0),FALSE)&gt;0,VLOOKUP($G108,Sheet3!$A$1:'Sheet3'!$K$222,MATCH("Yellow",Sheet3!$A$1:$K$1,0),FALSE)*5,0))))),0)/VLOOKUP($G108,Sheet3!$A$1:'Sheet3'!$K$222,MATCH("Challenge",Sheet3!$A$1:'Sheet3'!$K$1,0),FALSE),IFERROR(IF(VLOOKUP($G108,Sheet3!$A$1:'Sheet3'!$K$222,MATCH("Blue",Sheet3!$A$1:$K$1,0),FALSE)&gt;0,VLOOKUP($G108,Sheet3!$A$1:'Sheet3'!$K$222,MATCH("Blue",Sheet3!$A$1:$K$1,0),FALSE)*3,IF(VLOOKUP($G108,Sheet3!$A$1:'Sheet3'!$K$222,MATCH("Purple",Sheet3!$A$1:$K$1,0),FALSE)&gt;0,VLOOKUP($G108,Sheet3!$A$1:'Sheet3'!$K$222,MATCH("Purple",Sheet3!$A$1:$K$1,0),FALSE)*4,IF(VLOOKUP($G108,Sheet3!$A$1:'Sheet3'!$K$222,MATCH("Green",Sheet3!$A$1:$K$1,0),FALSE)&gt;0,VLOOKUP($G108,Sheet3!$A$1:'Sheet3'!$K$222,MATCH("Green",Sheet3!$A$1:$K$1,0),FALSE)*2,IF(VLOOKUP($G108,Sheet3!$A$1:'Sheet3'!$K$222,MATCH("White",Sheet3!$A$1:$K$1,0),FALSE)&gt;0,VLOOKUP($G108,Sheet3!$A$1:'Sheet3'!$K$222,MATCH("White",Sheet3!$A$1:$K$1,0),FALSE),IF(VLOOKUP($G108,Sheet3!$A$1:'Sheet3'!$K$222,MATCH("Yellow",Sheet3!$A$1:$K$1,0),FALSE)&gt;0,VLOOKUP($G108,Sheet3!$A$1:'Sheet3'!$K$222,MATCH("Yellow",Sheet3!$A$1:$K$1,0),FALSE)*5,0))))),0)),0)</f>
        <v>0</v>
      </c>
      <c r="AD108">
        <f>IFERROR(IF(VLOOKUP($H108,Sheet3!$A$1:'Sheet3'!$K$222,MATCH("Challenge",Sheet3!$A$1:'Sheet3'!$K$1,0),FALSE)&gt;=1,IFERROR(IF(VLOOKUP($H108,Sheet3!$A$1:'Sheet3'!$K$222,MATCH("Blue",Sheet3!$A$1:$K$1,0),FALSE)&gt;0,VLOOKUP($H108,Sheet3!$A$1:'Sheet3'!$K$222,MATCH("Blue",Sheet3!$A$1:$K$1,0),FALSE)*3,IF(VLOOKUP($H108,Sheet3!$A$1:'Sheet3'!$K$222,MATCH("Purple",Sheet3!$A$1:$K$1,0),FALSE)&gt;0,VLOOKUP($H108,Sheet3!$A$1:'Sheet3'!$K$222,MATCH("Purple",Sheet3!$A$1:$K$1,0),FALSE)*4,IF(VLOOKUP($H108,Sheet3!$A$1:'Sheet3'!$K$222,MATCH("Green",Sheet3!$A$1:$K$1,0),FALSE)&gt;0,VLOOKUP($H108,Sheet3!$A$1:'Sheet3'!$K$222,MATCH("Green",Sheet3!$A$1:$K$1,0),FALSE)*2,IF(VLOOKUP($H108,Sheet3!$A$1:'Sheet3'!$K$222,MATCH("White",Sheet3!$A$1:$K$1,0),FALSE)&gt;0,VLOOKUP($H108,Sheet3!$A$1:'Sheet3'!$K$222,MATCH("White",Sheet3!$A$1:$K$1,0),FALSE),IF(VLOOKUP($H108,Sheet3!$A$1:'Sheet3'!$K$222,MATCH("Yellow",Sheet3!$A$1:$K$1,0),FALSE)&gt;0,VLOOKUP($H108,Sheet3!$A$1:'Sheet3'!$K$222,MATCH("Yellow",Sheet3!$A$1:$K$1,0),FALSE)*5,0))))),0)/VLOOKUP($H108,Sheet3!$A$1:'Sheet3'!$K$222,MATCH("Challenge",Sheet3!$A$1:'Sheet3'!$K$1,0),FALSE),IFERROR(IF(VLOOKUP($H108,Sheet3!$A$1:'Sheet3'!$K$222,MATCH("Blue",Sheet3!$A$1:$K$1,0),FALSE)&gt;0,VLOOKUP($H108,Sheet3!$A$1:'Sheet3'!$K$222,MATCH("Blue",Sheet3!$A$1:$K$1,0),FALSE)*3,IF(VLOOKUP($H108,Sheet3!$A$1:'Sheet3'!$K$222,MATCH("Purple",Sheet3!$A$1:$K$1,0),FALSE)&gt;0,VLOOKUP($H108,Sheet3!$A$1:'Sheet3'!$K$222,MATCH("Purple",Sheet3!$A$1:$K$1,0),FALSE)*4,IF(VLOOKUP($H108,Sheet3!$A$1:'Sheet3'!$K$222,MATCH("Green",Sheet3!$A$1:$K$1,0),FALSE)&gt;0,VLOOKUP($H108,Sheet3!$A$1:'Sheet3'!$K$222,MATCH("Green",Sheet3!$A$1:$K$1,0),FALSE)*2,IF(VLOOKUP($H108,Sheet3!$A$1:'Sheet3'!$K$222,MATCH("White",Sheet3!$A$1:$K$1,0),FALSE)&gt;0,VLOOKUP($H108,Sheet3!$A$1:'Sheet3'!$K$222,MATCH("White",Sheet3!$A$1:$K$1,0),FALSE),IF(VLOOKUP($H108,Sheet3!$A$1:'Sheet3'!$K$222,MATCH("Yellow",Sheet3!$A$1:$K$1,0),FALSE)&gt;0,VLOOKUP($H108,Sheet3!$A$1:'Sheet3'!$K$222,MATCH("Yellow",Sheet3!$A$1:$K$1,0),FALSE)*5,0))))),0)),0)+IFERROR(IF(VLOOKUP($I108,Sheet3!$A$1:'Sheet3'!$K$222,MATCH("Challenge",Sheet3!$A$1:'Sheet3'!$K$1,0),FALSE)&gt;=1,IFERROR(IF(VLOOKUP($I108,Sheet3!$A$1:'Sheet3'!$K$222,MATCH("Blue",Sheet3!$A$1:$K$1,0),FALSE)&gt;0,VLOOKUP($I108,Sheet3!$A$1:'Sheet3'!$K$222,MATCH("Blue",Sheet3!$A$1:$K$1,0),FALSE)*3,IF(VLOOKUP($I108,Sheet3!$A$1:'Sheet3'!$K$222,MATCH("Purple",Sheet3!$A$1:$K$1,0),FALSE)&gt;0,VLOOKUP($I108,Sheet3!$A$1:'Sheet3'!$K$222,MATCH("Purple",Sheet3!$A$1:$K$1,0),FALSE)*4,IF(VLOOKUP($I108,Sheet3!$A$1:'Sheet3'!$K$222,MATCH("Green",Sheet3!$A$1:$K$1,0),FALSE)&gt;0,VLOOKUP($I108,Sheet3!$A$1:'Sheet3'!$K$222,MATCH("Green",Sheet3!$A$1:$K$1,0),FALSE)*2,IF(VLOOKUP($I108,Sheet3!$A$1:'Sheet3'!$K$222,MATCH("White",Sheet3!$A$1:$K$1,0),FALSE)&gt;0,VLOOKUP($I108,Sheet3!$A$1:'Sheet3'!$K$222,MATCH("White",Sheet3!$A$1:$K$1,0),FALSE),IF(VLOOKUP($I108,Sheet3!$A$1:'Sheet3'!$K$222,MATCH("Yellow",Sheet3!$A$1:$K$1,0),FALSE)&gt;0,VLOOKUP($I108,Sheet3!$A$1:'Sheet3'!$K$222,MATCH("Yellow",Sheet3!$A$1:$K$1,0),FALSE)*5,0))))),0)/VLOOKUP($I108,Sheet3!$A$1:'Sheet3'!$K$222,MATCH("Challenge",Sheet3!$A$1:'Sheet3'!$K$1,0),FALSE),IFERROR(IF(VLOOKUP($I108,Sheet3!$A$1:'Sheet3'!$K$222,MATCH("Blue",Sheet3!$A$1:$K$1,0),FALSE)&gt;0,VLOOKUP($I108,Sheet3!$A$1:'Sheet3'!$K$222,MATCH("Blue",Sheet3!$A$1:$K$1,0),FALSE)*3,IF(VLOOKUP($I108,Sheet3!$A$1:'Sheet3'!$K$222,MATCH("Purple",Sheet3!$A$1:$K$1,0),FALSE)&gt;0,VLOOKUP($I108,Sheet3!$A$1:'Sheet3'!$K$222,MATCH("Purple",Sheet3!$A$1:$K$1,0),FALSE)*4,IF(VLOOKUP($I108,Sheet3!$A$1:'Sheet3'!$K$222,MATCH("Green",Sheet3!$A$1:$K$1,0),FALSE)&gt;0,VLOOKUP($I108,Sheet3!$A$1:'Sheet3'!$K$222,MATCH("Green",Sheet3!$A$1:$K$1,0),FALSE)*2,IF(VLOOKUP($I108,Sheet3!$A$1:'Sheet3'!$K$222,MATCH("White",Sheet3!$A$1:$K$1,0),FALSE)&gt;0,VLOOKUP($I108,Sheet3!$A$1:'Sheet3'!$K$222,MATCH("White",Sheet3!$A$1:$K$1,0),FALSE),IF(VLOOKUP($I108,Sheet3!$A$1:'Sheet3'!$K$222,MATCH("Yellow",Sheet3!$A$1:$K$1,0),FALSE)&gt;0,VLOOKUP($I108,Sheet3!$A$1:'Sheet3'!$K$222,MATCH("Yellow",Sheet3!$A$1:$K$1,0),FALSE)*5,0))))),0)),0)</f>
        <v>0</v>
      </c>
      <c r="AE108">
        <f>IFERROR(IF(VLOOKUP($J108,Sheet3!$A$1:'Sheet3'!$K$222,MATCH("Challenge",Sheet3!$A$1:'Sheet3'!$K$1,0),FALSE)&gt;=1,IFERROR(IF(VLOOKUP($J108,Sheet3!$A$1:'Sheet3'!$K$222,MATCH("Blue",Sheet3!$A$1:$K$1,0),FALSE)&gt;0,VLOOKUP($J108,Sheet3!$A$1:'Sheet3'!$K$222,MATCH("Blue",Sheet3!$A$1:$K$1,0),FALSE)*3,IF(VLOOKUP($J108,Sheet3!$A$1:'Sheet3'!$K$222,MATCH("Purple",Sheet3!$A$1:$K$1,0),FALSE)&gt;0,VLOOKUP($J108,Sheet3!$A$1:'Sheet3'!$K$222,MATCH("Purple",Sheet3!$A$1:$K$1,0),FALSE)*4,IF(VLOOKUP($J108,Sheet3!$A$1:'Sheet3'!$K$222,MATCH("Green",Sheet3!$A$1:$K$1,0),FALSE)&gt;0,VLOOKUP($J108,Sheet3!$A$1:'Sheet3'!$K$222,MATCH("Green",Sheet3!$A$1:$K$1,0),FALSE)*2,IF(VLOOKUP($J108,Sheet3!$A$1:'Sheet3'!$K$222,MATCH("White",Sheet3!$A$1:$K$1,0),FALSE)&gt;0,VLOOKUP($J108,Sheet3!$A$1:'Sheet3'!$K$222,MATCH("White",Sheet3!$A$1:$K$1,0),FALSE),IF(VLOOKUP($J108,Sheet3!$A$1:'Sheet3'!$K$222,MATCH("Yellow",Sheet3!$A$1:$K$1,0),FALSE)&gt;0,VLOOKUP($J108,Sheet3!$A$1:'Sheet3'!$K$222,MATCH("Yellow",Sheet3!$A$1:$K$1,0),FALSE)*5,0))))),0)/VLOOKUP($J108,Sheet3!$A$1:'Sheet3'!$K$222,MATCH("Challenge",Sheet3!$A$1:'Sheet3'!$K$1,0),FALSE),IFERROR(IF(VLOOKUP($J108,Sheet3!$A$1:'Sheet3'!$K$222,MATCH("Blue",Sheet3!$A$1:$K$1,0),FALSE)&gt;0,VLOOKUP($J108,Sheet3!$A$1:'Sheet3'!$K$222,MATCH("Blue",Sheet3!$A$1:$K$1,0),FALSE)*3,IF(VLOOKUP($J108,Sheet3!$A$1:'Sheet3'!$K$222,MATCH("Purple",Sheet3!$A$1:$K$1,0),FALSE)&gt;0,VLOOKUP($J108,Sheet3!$A$1:'Sheet3'!$K$222,MATCH("Purple",Sheet3!$A$1:$K$1,0),FALSE)*4,IF(VLOOKUP($J108,Sheet3!$A$1:'Sheet3'!$K$222,MATCH("Green",Sheet3!$A$1:$K$1,0),FALSE)&gt;0,VLOOKUP($J108,Sheet3!$A$1:'Sheet3'!$K$222,MATCH("Green",Sheet3!$A$1:$K$1,0),FALSE)*2,IF(VLOOKUP($J108,Sheet3!$A$1:'Sheet3'!$K$222,MATCH("White",Sheet3!$A$1:$K$1,0),FALSE)&gt;0,VLOOKUP($J108,Sheet3!$A$1:'Sheet3'!$K$222,MATCH("White",Sheet3!$A$1:$K$1,0),FALSE),IF(VLOOKUP($J108,Sheet3!$A$1:'Sheet3'!$K$222,MATCH("Yellow",Sheet3!$A$1:$K$1,0),FALSE)&gt;0,VLOOKUP($J108,Sheet3!$A$1:'Sheet3'!$K$222,MATCH("Yellow",Sheet3!$A$1:$K$1,0),FALSE)*5,0))))),0)),0)+IFERROR(IF(VLOOKUP($K108,Sheet3!$A$1:'Sheet3'!$K$222,MATCH("Challenge",Sheet3!$A$1:'Sheet3'!$K$1,0),FALSE)&gt;=1,IFERROR(IF(VLOOKUP($K108,Sheet3!$A$1:'Sheet3'!$K$222,MATCH("Blue",Sheet3!$A$1:$K$1,0),FALSE)&gt;0,VLOOKUP($K108,Sheet3!$A$1:'Sheet3'!$K$222,MATCH("Blue",Sheet3!$A$1:$K$1,0),FALSE)*3,IF(VLOOKUP($K108,Sheet3!$A$1:'Sheet3'!$K$222,MATCH("Purple",Sheet3!$A$1:$K$1,0),FALSE)&gt;0,VLOOKUP($K108,Sheet3!$A$1:'Sheet3'!$K$222,MATCH("Purple",Sheet3!$A$1:$K$1,0),FALSE)*4,IF(VLOOKUP($K108,Sheet3!$A$1:'Sheet3'!$K$222,MATCH("Green",Sheet3!$A$1:$K$1,0),FALSE)&gt;0,VLOOKUP($K108,Sheet3!$A$1:'Sheet3'!$K$222,MATCH("Green",Sheet3!$A$1:$K$1,0),FALSE)*2,IF(VLOOKUP($K108,Sheet3!$A$1:'Sheet3'!$K$222,MATCH("White",Sheet3!$A$1:$K$1,0),FALSE)&gt;0,VLOOKUP($K108,Sheet3!$A$1:'Sheet3'!$K$222,MATCH("White",Sheet3!$A$1:$K$1,0),FALSE),IF(VLOOKUP($K108,Sheet3!$A$1:'Sheet3'!$K$222,MATCH("Yellow",Sheet3!$A$1:$K$1,0),FALSE)&gt;0,VLOOKUP($K108,Sheet3!$A$1:'Sheet3'!$K$222,MATCH("Yellow",Sheet3!$A$1:$K$1,0),FALSE)*5,0))))),0)/VLOOKUP($K108,Sheet3!$A$1:'Sheet3'!$K$222,MATCH("Challenge",Sheet3!$A$1:'Sheet3'!$K$1,0),FALSE),IFERROR(IF(VLOOKUP($K108,Sheet3!$A$1:'Sheet3'!$K$222,MATCH("Blue",Sheet3!$A$1:$K$1,0),FALSE)&gt;0,VLOOKUP($K108,Sheet3!$A$1:'Sheet3'!$K$222,MATCH("Blue",Sheet3!$A$1:$K$1,0),FALSE)*3,IF(VLOOKUP($K108,Sheet3!$A$1:'Sheet3'!$K$222,MATCH("Purple",Sheet3!$A$1:$K$1,0),FALSE)&gt;0,VLOOKUP($K108,Sheet3!$A$1:'Sheet3'!$K$222,MATCH("Purple",Sheet3!$A$1:$K$1,0),FALSE)*4,IF(VLOOKUP($K108,Sheet3!$A$1:'Sheet3'!$K$222,MATCH("Green",Sheet3!$A$1:$K$1,0),FALSE)&gt;0,VLOOKUP($K108,Sheet3!$A$1:'Sheet3'!$K$222,MATCH("Green",Sheet3!$A$1:$K$1,0),FALSE)*2,IF(VLOOKUP($K108,Sheet3!$A$1:'Sheet3'!$K$222,MATCH("White",Sheet3!$A$1:$K$1,0),FALSE)&gt;0,VLOOKUP($K108,Sheet3!$A$1:'Sheet3'!$K$222,MATCH("White",Sheet3!$A$1:$K$1,0),FALSE),IF(VLOOKUP($K108,Sheet3!$A$1:'Sheet3'!$K$222,MATCH("Yellow",Sheet3!$A$1:$K$1,0),FALSE)&gt;0,VLOOKUP($K108,Sheet3!$A$1:'Sheet3'!$K$222,MATCH("Yellow",Sheet3!$A$1:$K$1,0),FALSE)*5,0))))),0)),0)</f>
        <v>0</v>
      </c>
      <c r="AF108">
        <f>IFERROR(IF(VLOOKUP($L108,Sheet3!$A$1:'Sheet3'!$K$222,MATCH("Challenge",Sheet3!$A$1:'Sheet3'!$K$1,0),FALSE)&gt;=1,IFERROR(IF(VLOOKUP($L108,Sheet3!$A$1:'Sheet3'!$K$222,MATCH("Blue",Sheet3!$A$1:$K$1,0),FALSE)&gt;0,VLOOKUP($L108,Sheet3!$A$1:'Sheet3'!$K$222,MATCH("Blue",Sheet3!$A$1:$K$1,0),FALSE)*3,IF(VLOOKUP($L108,Sheet3!$A$1:'Sheet3'!$K$222,MATCH("Purple",Sheet3!$A$1:$K$1,0),FALSE)&gt;0,VLOOKUP($L108,Sheet3!$A$1:'Sheet3'!$K$222,MATCH("Purple",Sheet3!$A$1:$K$1,0),FALSE)*4,IF(VLOOKUP($L108,Sheet3!$A$1:'Sheet3'!$K$222,MATCH("Green",Sheet3!$A$1:$K$1,0),FALSE)&gt;0,VLOOKUP($L108,Sheet3!$A$1:'Sheet3'!$K$222,MATCH("Green",Sheet3!$A$1:$K$1,0),FALSE)*2,IF(VLOOKUP($L108,Sheet3!$A$1:'Sheet3'!$K$222,MATCH("White",Sheet3!$A$1:$K$1,0),FALSE)&gt;0,VLOOKUP($L108,Sheet3!$A$1:'Sheet3'!$K$222,MATCH("White",Sheet3!$A$1:$K$1,0),FALSE),IF(VLOOKUP($L108,Sheet3!$A$1:'Sheet3'!$K$222,MATCH("Yellow",Sheet3!$A$1:$K$1,0),FALSE)&gt;0,VLOOKUP($L108,Sheet3!$A$1:'Sheet3'!$K$222,MATCH("Yellow",Sheet3!$A$1:$K$1,0),FALSE)*5,0))))),0)/VLOOKUP($L108,Sheet3!$A$1:'Sheet3'!$K$222,MATCH("Challenge",Sheet3!$A$1:'Sheet3'!$K$1,0),FALSE),IFERROR(IF(VLOOKUP($L108,Sheet3!$A$1:'Sheet3'!$K$222,MATCH("Blue",Sheet3!$A$1:$K$1,0),FALSE)&gt;0,VLOOKUP($L108,Sheet3!$A$1:'Sheet3'!$K$222,MATCH("Blue",Sheet3!$A$1:$K$1,0),FALSE)*3,IF(VLOOKUP($L108,Sheet3!$A$1:'Sheet3'!$K$222,MATCH("Purple",Sheet3!$A$1:$K$1,0),FALSE)&gt;0,VLOOKUP($L108,Sheet3!$A$1:'Sheet3'!$K$222,MATCH("Purple",Sheet3!$A$1:$K$1,0),FALSE)*4,IF(VLOOKUP($L108,Sheet3!$A$1:'Sheet3'!$K$222,MATCH("Green",Sheet3!$A$1:$K$1,0),FALSE)&gt;0,VLOOKUP($L108,Sheet3!$A$1:'Sheet3'!$K$222,MATCH("Green",Sheet3!$A$1:$K$1,0),FALSE)*2,IF(VLOOKUP($L108,Sheet3!$A$1:'Sheet3'!$K$222,MATCH("White",Sheet3!$A$1:$K$1,0),FALSE)&gt;0,VLOOKUP($L108,Sheet3!$A$1:'Sheet3'!$K$222,MATCH("White",Sheet3!$A$1:$K$1,0),FALSE),IF(VLOOKUP($L108,Sheet3!$A$1:'Sheet3'!$K$222,MATCH("Yellow",Sheet3!$A$1:$K$1,0),FALSE)&gt;0,VLOOKUP($L108,Sheet3!$A$1:'Sheet3'!$K$222,MATCH("Yellow",Sheet3!$A$1:$K$1,0),FALSE)*5,0))))),0)),0)+IFERROR(IF(VLOOKUP($M108,Sheet3!$A$1:'Sheet3'!$K$222,MATCH("Challenge",Sheet3!$A$1:'Sheet3'!$K$1,0),FALSE)&gt;=1,IFERROR(IF(VLOOKUP($M108,Sheet3!$A$1:'Sheet3'!$K$222,MATCH("Blue",Sheet3!$A$1:$K$1,0),FALSE)&gt;0,VLOOKUP($M108,Sheet3!$A$1:'Sheet3'!$K$222,MATCH("Blue",Sheet3!$A$1:$K$1,0),FALSE)*3,IF(VLOOKUP($M108,Sheet3!$A$1:'Sheet3'!$K$222,MATCH("Purple",Sheet3!$A$1:$K$1,0),FALSE)&gt;0,VLOOKUP($M108,Sheet3!$A$1:'Sheet3'!$K$222,MATCH("Purple",Sheet3!$A$1:$K$1,0),FALSE)*4,IF(VLOOKUP($M108,Sheet3!$A$1:'Sheet3'!$K$222,MATCH("Green",Sheet3!$A$1:$K$1,0),FALSE)&gt;0,VLOOKUP($M108,Sheet3!$A$1:'Sheet3'!$K$222,MATCH("Green",Sheet3!$A$1:$K$1,0),FALSE)*2,IF(VLOOKUP($M108,Sheet3!$A$1:'Sheet3'!$K$222,MATCH("White",Sheet3!$A$1:$K$1,0),FALSE)&gt;0,VLOOKUP($M108,Sheet3!$A$1:'Sheet3'!$K$222,MATCH("White",Sheet3!$A$1:$K$1,0),FALSE),IF(VLOOKUP($M108,Sheet3!$A$1:'Sheet3'!$K$222,MATCH("Yellow",Sheet3!$A$1:$K$1,0),FALSE)&gt;0,VLOOKUP($M108,Sheet3!$A$1:'Sheet3'!$K$222,MATCH("Yellow",Sheet3!$A$1:$K$1,0),FALSE)*5,0))))),0)/VLOOKUP($M108,Sheet3!$A$1:'Sheet3'!$K$222,MATCH("Challenge",Sheet3!$A$1:'Sheet3'!$K$1,0),FALSE),IFERROR(IF(VLOOKUP($M108,Sheet3!$A$1:'Sheet3'!$K$222,MATCH("Blue",Sheet3!$A$1:$K$1,0),FALSE)&gt;0,VLOOKUP($M108,Sheet3!$A$1:'Sheet3'!$K$222,MATCH("Blue",Sheet3!$A$1:$K$1,0),FALSE)*3,IF(VLOOKUP($M108,Sheet3!$A$1:'Sheet3'!$K$222,MATCH("Purple",Sheet3!$A$1:$K$1,0),FALSE)&gt;0,VLOOKUP($M108,Sheet3!$A$1:'Sheet3'!$K$222,MATCH("Purple",Sheet3!$A$1:$K$1,0),FALSE)*4,IF(VLOOKUP($M108,Sheet3!$A$1:'Sheet3'!$K$222,MATCH("Green",Sheet3!$A$1:$K$1,0),FALSE)&gt;0,VLOOKUP($M108,Sheet3!$A$1:'Sheet3'!$K$222,MATCH("Green",Sheet3!$A$1:$K$1,0),FALSE)*2,IF(VLOOKUP($M108,Sheet3!$A$1:'Sheet3'!$K$222,MATCH("White",Sheet3!$A$1:$K$1,0),FALSE)&gt;0,VLOOKUP($M108,Sheet3!$A$1:'Sheet3'!$K$222,MATCH("White",Sheet3!$A$1:$K$1,0),FALSE),IF(VLOOKUP($M108,Sheet3!$A$1:'Sheet3'!$K$222,MATCH("Yellow",Sheet3!$A$1:$K$1,0),FALSE)&gt;0,VLOOKUP($M108,Sheet3!$A$1:'Sheet3'!$K$222,MATCH("Yellow",Sheet3!$A$1:$K$1,0),FALSE)*5,0))))),0)),0)</f>
        <v>0</v>
      </c>
      <c r="AG108">
        <f>IFERROR(IF(VLOOKUP($N108,Sheet3!$A$1:'Sheet3'!$K$222,MATCH("Challenge",Sheet3!$A$1:'Sheet3'!$K$1,0),FALSE)&gt;=1,IFERROR(IF(VLOOKUP($N108,Sheet3!$A$1:'Sheet3'!$K$222,MATCH("Blue",Sheet3!$A$1:$K$1,0),FALSE)&gt;0,VLOOKUP($N108,Sheet3!$A$1:'Sheet3'!$K$222,MATCH("Blue",Sheet3!$A$1:$K$1,0),FALSE)*3,IF(VLOOKUP($N108,Sheet3!$A$1:'Sheet3'!$K$222,MATCH("Purple",Sheet3!$A$1:$K$1,0),FALSE)&gt;0,VLOOKUP($N108,Sheet3!$A$1:'Sheet3'!$K$222,MATCH("Purple",Sheet3!$A$1:$K$1,0),FALSE)*4,IF(VLOOKUP($N108,Sheet3!$A$1:'Sheet3'!$K$222,MATCH("Green",Sheet3!$A$1:$K$1,0),FALSE)&gt;0,VLOOKUP($N108,Sheet3!$A$1:'Sheet3'!$K$222,MATCH("Green",Sheet3!$A$1:$K$1,0),FALSE)*2,IF(VLOOKUP($N108,Sheet3!$A$1:'Sheet3'!$K$222,MATCH("White",Sheet3!$A$1:$K$1,0),FALSE)&gt;0,VLOOKUP($N108,Sheet3!$A$1:'Sheet3'!$K$222,MATCH("White",Sheet3!$A$1:$K$1,0),FALSE),IF(VLOOKUP($N108,Sheet3!$A$1:'Sheet3'!$K$222,MATCH("Yellow",Sheet3!$A$1:$K$1,0),FALSE)&gt;0,VLOOKUP($N108,Sheet3!$A$1:'Sheet3'!$K$222,MATCH("Yellow",Sheet3!$A$1:$K$1,0),FALSE)*5,0))))),0)/VLOOKUP($N108,Sheet3!$A$1:'Sheet3'!$K$222,MATCH("Challenge",Sheet3!$A$1:'Sheet3'!$K$1,0),FALSE),IFERROR(IF(VLOOKUP($N108,Sheet3!$A$1:'Sheet3'!$K$222,MATCH("Blue",Sheet3!$A$1:$K$1,0),FALSE)&gt;0,VLOOKUP($N108,Sheet3!$A$1:'Sheet3'!$K$222,MATCH("Blue",Sheet3!$A$1:$K$1,0),FALSE)*3,IF(VLOOKUP($N108,Sheet3!$A$1:'Sheet3'!$K$222,MATCH("Purple",Sheet3!$A$1:$K$1,0),FALSE)&gt;0,VLOOKUP($N108,Sheet3!$A$1:'Sheet3'!$K$222,MATCH("Purple",Sheet3!$A$1:$K$1,0),FALSE)*4,IF(VLOOKUP($N108,Sheet3!$A$1:'Sheet3'!$K$222,MATCH("Green",Sheet3!$A$1:$K$1,0),FALSE)&gt;0,VLOOKUP($N108,Sheet3!$A$1:'Sheet3'!$K$222,MATCH("Green",Sheet3!$A$1:$K$1,0),FALSE)*2,IF(VLOOKUP($N108,Sheet3!$A$1:'Sheet3'!$K$222,MATCH("White",Sheet3!$A$1:$K$1,0),FALSE)&gt;0,VLOOKUP($N108,Sheet3!$A$1:'Sheet3'!$K$222,MATCH("White",Sheet3!$A$1:$K$1,0),FALSE),IF(VLOOKUP($N108,Sheet3!$A$1:'Sheet3'!$K$222,MATCH("Yellow",Sheet3!$A$1:$K$1,0),FALSE)&gt;0,VLOOKUP($N108,Sheet3!$A$1:'Sheet3'!$K$222,MATCH("Yellow",Sheet3!$A$1:$K$1,0),FALSE)*5,0))))),0)),0)+IFERROR(IF(VLOOKUP($O108,Sheet3!$A$1:'Sheet3'!$K$222,MATCH("Challenge",Sheet3!$A$1:'Sheet3'!$K$1,0),FALSE)&gt;=1,IFERROR(IF(VLOOKUP($O108,Sheet3!$A$1:'Sheet3'!$K$222,MATCH("Blue",Sheet3!$A$1:$K$1,0),FALSE)&gt;0,VLOOKUP($O108,Sheet3!$A$1:'Sheet3'!$K$222,MATCH("Blue",Sheet3!$A$1:$K$1,0),FALSE)*3,IF(VLOOKUP($O108,Sheet3!$A$1:'Sheet3'!$K$222,MATCH("Purple",Sheet3!$A$1:$K$1,0),FALSE)&gt;0,VLOOKUP($O108,Sheet3!$A$1:'Sheet3'!$K$222,MATCH("Purple",Sheet3!$A$1:$K$1,0),FALSE)*4,IF(VLOOKUP($O108,Sheet3!$A$1:'Sheet3'!$K$222,MATCH("Green",Sheet3!$A$1:$K$1,0),FALSE)&gt;0,VLOOKUP($O108,Sheet3!$A$1:'Sheet3'!$K$222,MATCH("Green",Sheet3!$A$1:$K$1,0),FALSE)*2,IF(VLOOKUP($O108,Sheet3!$A$1:'Sheet3'!$K$222,MATCH("White",Sheet3!$A$1:$K$1,0),FALSE)&gt;0,VLOOKUP($O108,Sheet3!$A$1:'Sheet3'!$K$222,MATCH("White",Sheet3!$A$1:$K$1,0),FALSE),IF(VLOOKUP($O108,Sheet3!$A$1:'Sheet3'!$K$222,MATCH("Yellow",Sheet3!$A$1:$K$1,0),FALSE)&gt;0,VLOOKUP($O108,Sheet3!$A$1:'Sheet3'!$K$222,MATCH("Yellow",Sheet3!$A$1:$K$1,0),FALSE)*5,0))))),0)/VLOOKUP($O108,Sheet3!$A$1:'Sheet3'!$K$222,MATCH("Challenge",Sheet3!$A$1:'Sheet3'!$K$1,0),FALSE),IFERROR(IF(VLOOKUP($O108,Sheet3!$A$1:'Sheet3'!$K$222,MATCH("Blue",Sheet3!$A$1:$K$1,0),FALSE)&gt;0,VLOOKUP($O108,Sheet3!$A$1:'Sheet3'!$K$222,MATCH("Blue",Sheet3!$A$1:$K$1,0),FALSE)*3,IF(VLOOKUP($O108,Sheet3!$A$1:'Sheet3'!$K$222,MATCH("Purple",Sheet3!$A$1:$K$1,0),FALSE)&gt;0,VLOOKUP($O108,Sheet3!$A$1:'Sheet3'!$K$222,MATCH("Purple",Sheet3!$A$1:$K$1,0),FALSE)*4,IF(VLOOKUP($O108,Sheet3!$A$1:'Sheet3'!$K$222,MATCH("Green",Sheet3!$A$1:$K$1,0),FALSE)&gt;0,VLOOKUP($O108,Sheet3!$A$1:'Sheet3'!$K$222,MATCH("Green",Sheet3!$A$1:$K$1,0),FALSE)*2,IF(VLOOKUP($O108,Sheet3!$A$1:'Sheet3'!$K$222,MATCH("White",Sheet3!$A$1:$K$1,0),FALSE)&gt;0,VLOOKUP($O108,Sheet3!$A$1:'Sheet3'!$K$222,MATCH("White",Sheet3!$A$1:$K$1,0),FALSE),IF(VLOOKUP($O108,Sheet3!$A$1:'Sheet3'!$K$222,MATCH("Yellow",Sheet3!$A$1:$K$1,0),FALSE)&gt;0,VLOOKUP($O108,Sheet3!$A$1:'Sheet3'!$K$222,MATCH("Yellow",Sheet3!$A$1:$K$1,0),FALSE)*5,0))))),0)),0)</f>
        <v>0</v>
      </c>
      <c r="AH108">
        <f>VLOOKUP($D108,Sheet3!$A$1:'Sheet3'!$K$222,4,FALSE)</f>
        <v>0</v>
      </c>
      <c r="AI108">
        <f>VLOOKUP($D108,Sheet3!$A$1:'Sheet3'!$K$222,5,FALSE)</f>
        <v>0</v>
      </c>
    </row>
    <row r="109" spans="1:35" x14ac:dyDescent="0.25">
      <c r="A109" t="s">
        <v>78</v>
      </c>
      <c r="B109">
        <f>INDEX('Ingredients(Full)'!$A$1:$AA$180,MATCH(Score!$A109,'Ingredients(Full)'!$A$1:$A$180,0),MATCH(Score!B$1,'Ingredients(Full)'!$A$1:$AA$1,0))</f>
        <v>4</v>
      </c>
      <c r="C109">
        <f t="shared" si="3"/>
        <v>20</v>
      </c>
      <c r="D109" t="str">
        <f>IF(D$1&lt;=$B109,INDEX('Ingredients(Full)'!$A$1:$AA$180,MATCH(Score!$A109,'Ingredients(Full)'!$A$1:$A$180,0),MATCH(Score!D$1,'Ingredients(Full)'!$A$1:$AA$1,0)),"")</f>
        <v>Mk 5 TaggeCo Holo Lens Prototype Salvage</v>
      </c>
      <c r="E109" t="str">
        <f>IF(E$1&lt;=$B109,INDEX('Ingredients(Full)'!$A$1:$AA$140,MATCH(Score!$A109,'Ingredients(Full)'!$A$1:$A$140,0),MATCH(Score!E$1,'Ingredients(Full)'!$A$1:$AA$1,0)),"")</f>
        <v>Mk 2 CEC Fusion Furnace</v>
      </c>
      <c r="F109" t="str">
        <f>IF(F$1&lt;=$B109,INDEX('Ingredients(Full)'!$A$1:$AA$140,MATCH(Score!$A109,'Ingredients(Full)'!$A$1:$A$140,0),MATCH(Score!F$1,'Ingredients(Full)'!$A$1:$AA$1,0)),"")</f>
        <v>Mk 2 BlasTech Weapon Mod</v>
      </c>
      <c r="G109" t="str">
        <f>IF(G$1&lt;=$B109,INDEX('Ingredients(Full)'!$A$1:$AA$140,MATCH(Score!$A109,'Ingredients(Full)'!$A$1:$A$140,0),MATCH(Score!G$1,'Ingredients(Full)'!$A$1:$AA$1,0)),"")</f>
        <v>Mk 2 Fabritech Data Pad</v>
      </c>
      <c r="H109" t="str">
        <f>IF(H$1&lt;=$B109,INDEX('Ingredients(Full)'!$A$1:$AA$140,MATCH(Score!$A109,'Ingredients(Full)'!$A$1:$A$140,0),MATCH(Score!H$1,'Ingredients(Full)'!$A$1:$AA$1,0)),"")</f>
        <v/>
      </c>
      <c r="I109" t="str">
        <f>IF(I$1&lt;=$B109,INDEX('Ingredients(Full)'!$A$1:$AA$140,MATCH(Score!$A109,'Ingredients(Full)'!$A$1:$A$140,0),MATCH(Score!I$1,'Ingredients(Full)'!$A$1:$AA$1,0)),"")</f>
        <v/>
      </c>
      <c r="J109" t="str">
        <f>IF(J$1&lt;=$B109,INDEX('Ingredients(Full)'!$A$1:$AA$140,MATCH(Score!$A109,'Ingredients(Full)'!$A$1:$A$140,0),MATCH(Score!J$1,'Ingredients(Full)'!$A$1:$AA$1,0)),"")</f>
        <v/>
      </c>
      <c r="K109" t="str">
        <f>IF(K$1&lt;=$B109,INDEX('Ingredients(Full)'!$A$1:$AA$140,MATCH(Score!$A109,'Ingredients(Full)'!$A$1:$A$140,0),MATCH(Score!K$1,'Ingredients(Full)'!$A$1:$AA$1,0)),"")</f>
        <v/>
      </c>
      <c r="L109" t="str">
        <f>IF(L$1&lt;=$B109,INDEX('Ingredients(Full)'!$A$1:$AA$140,MATCH(Score!$A109,'Ingredients(Full)'!$A$1:$A$140,0),MATCH(Score!L$1,'Ingredients(Full)'!$A$1:$AA$1,0)),"")</f>
        <v/>
      </c>
      <c r="M109" t="str">
        <f>IF(M$1&lt;=$B109,INDEX('Ingredients(Full)'!$A$1:$AA$140,MATCH(Score!$A109,'Ingredients(Full)'!$A$1:$A$140,0),MATCH(Score!M$1,'Ingredients(Full)'!$A$1:$AA$1,0)),"")</f>
        <v/>
      </c>
      <c r="N109" t="str">
        <f>IF(N$1&lt;=$B109,INDEX('Ingredients(Full)'!$A$1:$AA$140,MATCH(Score!$A109,'Ingredients(Full)'!$A$1:$A$140,0),MATCH(Score!N$1,'Ingredients(Full)'!$A$1:$AA$1,0)),"")</f>
        <v/>
      </c>
      <c r="O109" t="str">
        <f>IF(O$1&lt;=$B109,INDEX('Ingredients(Full)'!$A$1:$AA$140,MATCH(Score!$A109,'Ingredients(Full)'!$A$1:$A$140,0),MATCH(Score!O$1,'Ingredients(Full)'!$A$1:$AA$1,0)),"")</f>
        <v/>
      </c>
      <c r="P109">
        <f>IF(VALUE(RIGHT(P$1,LEN(P$1)-1))&lt;=$B109,INDEX('Ingredients(Full)'!$A$1:$AA$140,MATCH(Score!$A109,'Ingredients(Full)'!$A$1:$A$140,0),MATCH(Score!P$1,'Ingredients(Full)'!$A$1:$AA$1,0)),"")</f>
        <v>5</v>
      </c>
      <c r="Q109">
        <f>IF(VALUE(RIGHT(Q$1,LEN(Q$1)-1))&lt;=$B109,INDEX('Ingredients(Full)'!$A$1:$AA$140,MATCH(Score!$A109,'Ingredients(Full)'!$A$1:$A$140,0),MATCH(Score!Q$1,'Ingredients(Full)'!$A$1:$AA$1,0)),"")</f>
        <v>1</v>
      </c>
      <c r="R109">
        <f>IF(VALUE(RIGHT(R$1,LEN(R$1)-1))&lt;=$B109,INDEX('Ingredients(Full)'!$A$1:$AA$140,MATCH(Score!$A109,'Ingredients(Full)'!$A$1:$A$140,0),MATCH(Score!R$1,'Ingredients(Full)'!$A$1:$AA$1,0)),"")</f>
        <v>1</v>
      </c>
      <c r="S109">
        <f>IF(VALUE(RIGHT(S$1,LEN(S$1)-1))&lt;=$B109,INDEX('Ingredients(Full)'!$A$1:$AA$140,MATCH(Score!$A109,'Ingredients(Full)'!$A$1:$A$140,0),MATCH(Score!S$1,'Ingredients(Full)'!$A$1:$AA$1,0)),"")</f>
        <v>1</v>
      </c>
      <c r="T109" t="str">
        <f>IF(VALUE(RIGHT(T$1,LEN(T$1)-1))&lt;=$B109,INDEX('Ingredients(Full)'!$A$1:$AA$140,MATCH(Score!$A109,'Ingredients(Full)'!$A$1:$A$140,0),MATCH(Score!T$1,'Ingredients(Full)'!$A$1:$AA$1,0)),"")</f>
        <v/>
      </c>
      <c r="U109" t="str">
        <f>IF(VALUE(RIGHT(U$1,LEN(U$1)-1))&lt;=$B109,INDEX('Ingredients(Full)'!$A$1:$AA$140,MATCH(Score!$A109,'Ingredients(Full)'!$A$1:$A$140,0),MATCH(Score!U$1,'Ingredients(Full)'!$A$1:$AA$1,0)),"")</f>
        <v/>
      </c>
      <c r="V109" t="str">
        <f>IF(VALUE(RIGHT(V$1,LEN(V$1)-1))&lt;=$B109,INDEX('Ingredients(Full)'!$A$1:$AA$140,MATCH(Score!$A109,'Ingredients(Full)'!$A$1:$A$140,0),MATCH(Score!V$1,'Ingredients(Full)'!$A$1:$AA$1,0)),"")</f>
        <v/>
      </c>
      <c r="W109" t="str">
        <f>IF(VALUE(RIGHT(W$1,LEN(W$1)-1))&lt;=$B109,INDEX('Ingredients(Full)'!$A$1:$AA$140,MATCH(Score!$A109,'Ingredients(Full)'!$A$1:$A$140,0),MATCH(Score!W$1,'Ingredients(Full)'!$A$1:$AA$1,0)),"")</f>
        <v/>
      </c>
      <c r="X109" t="str">
        <f>IF(VALUE(RIGHT(X$1,LEN(X$1)-1))&lt;=$B109,INDEX('Ingredients(Full)'!$A$1:$AA$140,MATCH(Score!$A109,'Ingredients(Full)'!$A$1:$A$140,0),MATCH(Score!X$1,'Ingredients(Full)'!$A$1:$AA$1,0)),"")</f>
        <v/>
      </c>
      <c r="Y109" t="str">
        <f>IF(VALUE(RIGHT(Y$1,LEN(Y$1)-1))&lt;=$B109,INDEX('Ingredients(Full)'!$A$1:$AA$140,MATCH(Score!$A109,'Ingredients(Full)'!$A$1:$A$140,0),MATCH(Score!Y$1,'Ingredients(Full)'!$A$1:$AA$1,0)),"")</f>
        <v/>
      </c>
      <c r="Z109" t="str">
        <f>IF(VALUE(RIGHT(Z$1,LEN(Z$1)-1))&lt;=$B109,INDEX('Ingredients(Full)'!$A$1:$AA$140,MATCH(Score!$A109,'Ingredients(Full)'!$A$1:$A$140,0),MATCH(Score!Z$1,'Ingredients(Full)'!$A$1:$AA$1,0)),"")</f>
        <v/>
      </c>
      <c r="AA109" t="str">
        <f>IF(VALUE(RIGHT(AA$1,LEN(AA$1)-1))&lt;=$B109,INDEX('Ingredients(Full)'!$A$1:$AA$140,MATCH(Score!$A109,'Ingredients(Full)'!$A$1:$A$140,0),MATCH(Score!AA$1,'Ingredients(Full)'!$A$1:$AA$1,0)),"")</f>
        <v/>
      </c>
      <c r="AB109">
        <f>IFERROR(IF(VLOOKUP($D109,Sheet3!$A$1:'Sheet3'!$K$222,MATCH("Challenge",Sheet3!$A$1:'Sheet3'!$K$1,0),FALSE)&gt;=1,IFERROR(IF(VLOOKUP($D109,Sheet3!$A$1:'Sheet3'!$K$222,MATCH("Blue",Sheet3!$A$1:$K$1,0),FALSE)&gt;0,VLOOKUP($D109,Sheet3!$A$1:'Sheet3'!$K$222,MATCH("Blue",Sheet3!$A$1:$K$1,0),FALSE)*3,IF(VLOOKUP($D109,Sheet3!$A$1:'Sheet3'!$K$222,MATCH("Purple",Sheet3!$A$1:$K$1,0),FALSE)&gt;0,VLOOKUP($D109,Sheet3!$A$1:'Sheet3'!$K$222,MATCH("Purple",Sheet3!$A$1:$K$1,0),FALSE)*4,IF(VLOOKUP($D109,Sheet3!$A$1:'Sheet3'!$K$222,MATCH("Green",Sheet3!$A$1:$K$1,0),FALSE)&gt;0,VLOOKUP($D109,Sheet3!$A$1:'Sheet3'!$K$222,MATCH("Green",Sheet3!$A$1:$K$1,0),FALSE)*2,IF(VLOOKUP($D109,Sheet3!$A$1:'Sheet3'!$K$222,MATCH("White",Sheet3!$A$1:$K$1,0),FALSE)&gt;0,VLOOKUP($D109,Sheet3!$A$1:'Sheet3'!$K$222,MATCH("White",Sheet3!$A$1:$K$1,0),FALSE),IF(VLOOKUP($D109,Sheet3!$A$1:'Sheet3'!$K$222,MATCH("Yellow",Sheet3!$A$1:$K$1,0),FALSE)&gt;0,VLOOKUP($D109,Sheet3!$A$1:'Sheet3'!$K$222,MATCH("Yellow",Sheet3!$A$1:$K$1,0),FALSE)*2.5,0))))),0)/VLOOKUP($D109,Sheet3!$A$1:'Sheet3'!$K$222,MATCH("Challenge",Sheet3!$A$1:'Sheet3'!$K$1,0),FALSE),IFERROR(IF(VLOOKUP($D109,Sheet3!$A$1:'Sheet3'!$K$222,MATCH("Blue",Sheet3!$A$1:$K$1,0),FALSE)&gt;0,VLOOKUP($D109,Sheet3!$A$1:'Sheet3'!$K$222,MATCH("Blue",Sheet3!$A$1:$K$1,0),FALSE)*3,IF(VLOOKUP($D109,Sheet3!$A$1:'Sheet3'!$K$222,MATCH("Purple",Sheet3!$A$1:$K$1,0),FALSE)&gt;0,VLOOKUP($D109,Sheet3!$A$1:'Sheet3'!$K$222,MATCH("Purple",Sheet3!$A$1:$K$1,0),FALSE)*4,IF(VLOOKUP($D109,Sheet3!$A$1:'Sheet3'!$K$222,MATCH("Green",Sheet3!$A$1:$K$1,0),FALSE)&gt;0,VLOOKUP($D109,Sheet3!$A$1:'Sheet3'!$K$222,MATCH("Green",Sheet3!$A$1:$K$1,0),FALSE)*2,IF(VLOOKUP($D109,Sheet3!$A$1:'Sheet3'!$K$222,MATCH("White",Sheet3!$A$1:$K$1,0),FALSE)&gt;0,VLOOKUP($D109,Sheet3!$A$1:'Sheet3'!$K$222,MATCH("White",Sheet3!$A$1:$K$1,0),FALSE),IF(VLOOKUP($D109,Sheet3!$A$1:'Sheet3'!$K$222,MATCH("Yellow",Sheet3!$A$1:$K$1,0),FALSE)&gt;0,VLOOKUP($D109,Sheet3!$A$1:'Sheet3'!$K$222,MATCH("Yellow",Sheet3!$A$1:$K$1,0),FALSE)*2.5,0))))),0)),0)+IFERROR(IF(VLOOKUP($E109,Sheet3!$A$1:'Sheet3'!$K$222,MATCH("Challenge",Sheet3!$A$1:'Sheet3'!$K$1,0),FALSE)&gt;=1,IFERROR(IF(VLOOKUP($E109,Sheet3!$A$1:'Sheet3'!$K$222,MATCH("Blue",Sheet3!$A$1:$K$1,0),FALSE)&gt;0,VLOOKUP($E109,Sheet3!$A$1:'Sheet3'!$K$222,MATCH("Blue",Sheet3!$A$1:$K$1,0),FALSE)*3,IF(VLOOKUP($E109,Sheet3!$A$1:'Sheet3'!$K$222,MATCH("Purple",Sheet3!$A$1:$K$1,0),FALSE)&gt;0,VLOOKUP($E109,Sheet3!$A$1:'Sheet3'!$K$222,MATCH("Purple",Sheet3!$A$1:$K$1,0),FALSE)*4,IF(VLOOKUP($E109,Sheet3!$A$1:'Sheet3'!$K$222,MATCH("Green",Sheet3!$A$1:$K$1,0),FALSE)&gt;0,VLOOKUP($E109,Sheet3!$A$1:'Sheet3'!$K$222,MATCH("Green",Sheet3!$A$1:$K$1,0),FALSE)*2,IF(VLOOKUP($E109,Sheet3!$A$1:'Sheet3'!$K$222,MATCH("White",Sheet3!$A$1:$K$1,0),FALSE)&gt;0,VLOOKUP($E109,Sheet3!$A$1:'Sheet3'!$K$222,MATCH("White",Sheet3!$A$1:$K$1,0),FALSE),IF(VLOOKUP($E109,Sheet3!$A$1:'Sheet3'!$K$222,MATCH("Yellow",Sheet3!$A$1:$K$1,0),FALSE)&gt;0,VLOOKUP($E109,Sheet3!$A$1:'Sheet3'!$K$222,MATCH("Yellow",Sheet3!$A$1:$K$1,0),FALSE)*2.5,0))))),0)/VLOOKUP($E109,Sheet3!$A$1:'Sheet3'!$K$222,MATCH("Challenge",Sheet3!$A$1:'Sheet3'!$K$1,0),FALSE),IFERROR(IF(VLOOKUP($E109,Sheet3!$A$1:'Sheet3'!$K$222,MATCH("Blue",Sheet3!$A$1:$K$1,0),FALSE)&gt;0,VLOOKUP($E109,Sheet3!$A$1:'Sheet3'!$K$222,MATCH("Blue",Sheet3!$A$1:$K$1,0),FALSE)*3,IF(VLOOKUP($E109,Sheet3!$A$1:'Sheet3'!$K$222,MATCH("Purple",Sheet3!$A$1:$K$1,0),FALSE)&gt;0,VLOOKUP($E109,Sheet3!$A$1:'Sheet3'!$K$222,MATCH("Purple",Sheet3!$A$1:$K$1,0),FALSE)*4,IF(VLOOKUP($E109,Sheet3!$A$1:'Sheet3'!$K$222,MATCH("Green",Sheet3!$A$1:$K$1,0),FALSE)&gt;0,VLOOKUP($E109,Sheet3!$A$1:'Sheet3'!$K$222,MATCH("Green",Sheet3!$A$1:$K$1,0),FALSE)*2,IF(VLOOKUP($E109,Sheet3!$A$1:'Sheet3'!$K$222,MATCH("White",Sheet3!$A$1:$K$1,0),FALSE)&gt;0,VLOOKUP($E109,Sheet3!$A$1:'Sheet3'!$K$222,MATCH("White",Sheet3!$A$1:$K$1,0),FALSE),IF(VLOOKUP($E109,Sheet3!$A$1:'Sheet3'!$K$222,MATCH("Yellow",Sheet3!$A$1:$K$1,0),FALSE)&gt;0,VLOOKUP($E109,Sheet3!$A$1:'Sheet3'!$K$222,MATCH("Yellow",Sheet3!$A$1:$K$1,0),FALSE)*2.5,0))))),0)),0)</f>
        <v>17</v>
      </c>
      <c r="AC109">
        <f>IFERROR(IF(VLOOKUP($F109,Sheet3!$A$1:'Sheet3'!$K$222,MATCH("Challenge",Sheet3!$A$1:'Sheet3'!$K$1,0),FALSE)&gt;=1,IFERROR(IF(VLOOKUP($F109,Sheet3!$A$1:'Sheet3'!$K$222,MATCH("Blue",Sheet3!$A$1:$K$1,0),FALSE)&gt;0,VLOOKUP($F109,Sheet3!$A$1:'Sheet3'!$K$222,MATCH("Blue",Sheet3!$A$1:$K$1,0),FALSE)*3,IF(VLOOKUP($F109,Sheet3!$A$1:'Sheet3'!$K$222,MATCH("Purple",Sheet3!$A$1:$K$1,0),FALSE)&gt;0,VLOOKUP($F109,Sheet3!$A$1:'Sheet3'!$K$222,MATCH("Purple",Sheet3!$A$1:$K$1,0),FALSE)*4,IF(VLOOKUP($F109,Sheet3!$A$1:'Sheet3'!$K$222,MATCH("Green",Sheet3!$A$1:$K$1,0),FALSE)&gt;0,VLOOKUP($F109,Sheet3!$A$1:'Sheet3'!$K$222,MATCH("Green",Sheet3!$A$1:$K$1,0),FALSE)*2,IF(VLOOKUP($F109,Sheet3!$A$1:'Sheet3'!$K$222,MATCH("White",Sheet3!$A$1:$K$1,0),FALSE)&gt;0,VLOOKUP($F109,Sheet3!$A$1:'Sheet3'!$K$222,MATCH("White",Sheet3!$A$1:$K$1,0),FALSE),IF(VLOOKUP($F109,Sheet3!$A$1:'Sheet3'!$K$222,MATCH("Yellow",Sheet3!$A$1:$K$1,0),FALSE)&gt;0,VLOOKUP($F109,Sheet3!$A$1:'Sheet3'!$K$222,MATCH("Yellow",Sheet3!$A$1:$K$1,0),FALSE)*5,0))))),0)/VLOOKUP($F109,Sheet3!$A$1:'Sheet3'!$K$222,MATCH("Challenge",Sheet3!$A$1:'Sheet3'!$K$1,0),FALSE),IFERROR(IF(VLOOKUP($F109,Sheet3!$A$1:'Sheet3'!$K$222,MATCH("Blue",Sheet3!$A$1:$K$1,0),FALSE)&gt;0,VLOOKUP($F109,Sheet3!$A$1:'Sheet3'!$K$222,MATCH("Blue",Sheet3!$A$1:$K$1,0),FALSE)*3,IF(VLOOKUP($F109,Sheet3!$A$1:'Sheet3'!$K$222,MATCH("Purple",Sheet3!$A$1:$K$1,0),FALSE)&gt;0,VLOOKUP($F109,Sheet3!$A$1:'Sheet3'!$K$222,MATCH("Purple",Sheet3!$A$1:$K$1,0),FALSE)*4,IF(VLOOKUP($F109,Sheet3!$A$1:'Sheet3'!$K$222,MATCH("Green",Sheet3!$A$1:$K$1,0),FALSE)&gt;0,VLOOKUP($F109,Sheet3!$A$1:'Sheet3'!$K$222,MATCH("Green",Sheet3!$A$1:$K$1,0),FALSE)*2,IF(VLOOKUP($F109,Sheet3!$A$1:'Sheet3'!$K$222,MATCH("White",Sheet3!$A$1:$K$1,0),FALSE)&gt;0,VLOOKUP($F109,Sheet3!$A$1:'Sheet3'!$K$222,MATCH("White",Sheet3!$A$1:$K$1,0),FALSE),IF(VLOOKUP($F109,Sheet3!$A$1:'Sheet3'!$K$222,MATCH("Yellow",Sheet3!$A$1:$K$1,0),FALSE)&gt;0,VLOOKUP($F109,Sheet3!$A$1:'Sheet3'!$K$222,MATCH("Yellow",Sheet3!$A$1:$K$1,0),FALSE)*5,0))))),0)),0)+IFERROR(IF(VLOOKUP($G109,Sheet3!$A$1:'Sheet3'!$K$222,MATCH("Challenge",Sheet3!$A$1:'Sheet3'!$K$1,0),FALSE)&gt;=1,IFERROR(IF(VLOOKUP($G109,Sheet3!$A$1:'Sheet3'!$K$222,MATCH("Blue",Sheet3!$A$1:$K$1,0),FALSE)&gt;0,VLOOKUP($G109,Sheet3!$A$1:'Sheet3'!$K$222,MATCH("Blue",Sheet3!$A$1:$K$1,0),FALSE)*3,IF(VLOOKUP($G109,Sheet3!$A$1:'Sheet3'!$K$222,MATCH("Purple",Sheet3!$A$1:$K$1,0),FALSE)&gt;0,VLOOKUP($G109,Sheet3!$A$1:'Sheet3'!$K$222,MATCH("Purple",Sheet3!$A$1:$K$1,0),FALSE)*4,IF(VLOOKUP($G109,Sheet3!$A$1:'Sheet3'!$K$222,MATCH("Green",Sheet3!$A$1:$K$1,0),FALSE)&gt;0,VLOOKUP($G109,Sheet3!$A$1:'Sheet3'!$K$222,MATCH("Green",Sheet3!$A$1:$K$1,0),FALSE)*2,IF(VLOOKUP($G109,Sheet3!$A$1:'Sheet3'!$K$222,MATCH("White",Sheet3!$A$1:$K$1,0),FALSE)&gt;0,VLOOKUP($G109,Sheet3!$A$1:'Sheet3'!$K$222,MATCH("White",Sheet3!$A$1:$K$1,0),FALSE),IF(VLOOKUP($G109,Sheet3!$A$1:'Sheet3'!$K$222,MATCH("Yellow",Sheet3!$A$1:$K$1,0),FALSE)&gt;0,VLOOKUP($G109,Sheet3!$A$1:'Sheet3'!$K$222,MATCH("Yellow",Sheet3!$A$1:$K$1,0),FALSE)*5,0))))),0)/VLOOKUP($G109,Sheet3!$A$1:'Sheet3'!$K$222,MATCH("Challenge",Sheet3!$A$1:'Sheet3'!$K$1,0),FALSE),IFERROR(IF(VLOOKUP($G109,Sheet3!$A$1:'Sheet3'!$K$222,MATCH("Blue",Sheet3!$A$1:$K$1,0),FALSE)&gt;0,VLOOKUP($G109,Sheet3!$A$1:'Sheet3'!$K$222,MATCH("Blue",Sheet3!$A$1:$K$1,0),FALSE)*3,IF(VLOOKUP($G109,Sheet3!$A$1:'Sheet3'!$K$222,MATCH("Purple",Sheet3!$A$1:$K$1,0),FALSE)&gt;0,VLOOKUP($G109,Sheet3!$A$1:'Sheet3'!$K$222,MATCH("Purple",Sheet3!$A$1:$K$1,0),FALSE)*4,IF(VLOOKUP($G109,Sheet3!$A$1:'Sheet3'!$K$222,MATCH("Green",Sheet3!$A$1:$K$1,0),FALSE)&gt;0,VLOOKUP($G109,Sheet3!$A$1:'Sheet3'!$K$222,MATCH("Green",Sheet3!$A$1:$K$1,0),FALSE)*2,IF(VLOOKUP($G109,Sheet3!$A$1:'Sheet3'!$K$222,MATCH("White",Sheet3!$A$1:$K$1,0),FALSE)&gt;0,VLOOKUP($G109,Sheet3!$A$1:'Sheet3'!$K$222,MATCH("White",Sheet3!$A$1:$K$1,0),FALSE),IF(VLOOKUP($G109,Sheet3!$A$1:'Sheet3'!$K$222,MATCH("Yellow",Sheet3!$A$1:$K$1,0),FALSE)&gt;0,VLOOKUP($G109,Sheet3!$A$1:'Sheet3'!$K$222,MATCH("Yellow",Sheet3!$A$1:$K$1,0),FALSE)*5,0))))),0)),0)</f>
        <v>3</v>
      </c>
      <c r="AD109">
        <f>IFERROR(IF(VLOOKUP($H109,Sheet3!$A$1:'Sheet3'!$K$222,MATCH("Challenge",Sheet3!$A$1:'Sheet3'!$K$1,0),FALSE)&gt;=1,IFERROR(IF(VLOOKUP($H109,Sheet3!$A$1:'Sheet3'!$K$222,MATCH("Blue",Sheet3!$A$1:$K$1,0),FALSE)&gt;0,VLOOKUP($H109,Sheet3!$A$1:'Sheet3'!$K$222,MATCH("Blue",Sheet3!$A$1:$K$1,0),FALSE)*3,IF(VLOOKUP($H109,Sheet3!$A$1:'Sheet3'!$K$222,MATCH("Purple",Sheet3!$A$1:$K$1,0),FALSE)&gt;0,VLOOKUP($H109,Sheet3!$A$1:'Sheet3'!$K$222,MATCH("Purple",Sheet3!$A$1:$K$1,0),FALSE)*4,IF(VLOOKUP($H109,Sheet3!$A$1:'Sheet3'!$K$222,MATCH("Green",Sheet3!$A$1:$K$1,0),FALSE)&gt;0,VLOOKUP($H109,Sheet3!$A$1:'Sheet3'!$K$222,MATCH("Green",Sheet3!$A$1:$K$1,0),FALSE)*2,IF(VLOOKUP($H109,Sheet3!$A$1:'Sheet3'!$K$222,MATCH("White",Sheet3!$A$1:$K$1,0),FALSE)&gt;0,VLOOKUP($H109,Sheet3!$A$1:'Sheet3'!$K$222,MATCH("White",Sheet3!$A$1:$K$1,0),FALSE),IF(VLOOKUP($H109,Sheet3!$A$1:'Sheet3'!$K$222,MATCH("Yellow",Sheet3!$A$1:$K$1,0),FALSE)&gt;0,VLOOKUP($H109,Sheet3!$A$1:'Sheet3'!$K$222,MATCH("Yellow",Sheet3!$A$1:$K$1,0),FALSE)*5,0))))),0)/VLOOKUP($H109,Sheet3!$A$1:'Sheet3'!$K$222,MATCH("Challenge",Sheet3!$A$1:'Sheet3'!$K$1,0),FALSE),IFERROR(IF(VLOOKUP($H109,Sheet3!$A$1:'Sheet3'!$K$222,MATCH("Blue",Sheet3!$A$1:$K$1,0),FALSE)&gt;0,VLOOKUP($H109,Sheet3!$A$1:'Sheet3'!$K$222,MATCH("Blue",Sheet3!$A$1:$K$1,0),FALSE)*3,IF(VLOOKUP($H109,Sheet3!$A$1:'Sheet3'!$K$222,MATCH("Purple",Sheet3!$A$1:$K$1,0),FALSE)&gt;0,VLOOKUP($H109,Sheet3!$A$1:'Sheet3'!$K$222,MATCH("Purple",Sheet3!$A$1:$K$1,0),FALSE)*4,IF(VLOOKUP($H109,Sheet3!$A$1:'Sheet3'!$K$222,MATCH("Green",Sheet3!$A$1:$K$1,0),FALSE)&gt;0,VLOOKUP($H109,Sheet3!$A$1:'Sheet3'!$K$222,MATCH("Green",Sheet3!$A$1:$K$1,0),FALSE)*2,IF(VLOOKUP($H109,Sheet3!$A$1:'Sheet3'!$K$222,MATCH("White",Sheet3!$A$1:$K$1,0),FALSE)&gt;0,VLOOKUP($H109,Sheet3!$A$1:'Sheet3'!$K$222,MATCH("White",Sheet3!$A$1:$K$1,0),FALSE),IF(VLOOKUP($H109,Sheet3!$A$1:'Sheet3'!$K$222,MATCH("Yellow",Sheet3!$A$1:$K$1,0),FALSE)&gt;0,VLOOKUP($H109,Sheet3!$A$1:'Sheet3'!$K$222,MATCH("Yellow",Sheet3!$A$1:$K$1,0),FALSE)*5,0))))),0)),0)+IFERROR(IF(VLOOKUP($I109,Sheet3!$A$1:'Sheet3'!$K$222,MATCH("Challenge",Sheet3!$A$1:'Sheet3'!$K$1,0),FALSE)&gt;=1,IFERROR(IF(VLOOKUP($I109,Sheet3!$A$1:'Sheet3'!$K$222,MATCH("Blue",Sheet3!$A$1:$K$1,0),FALSE)&gt;0,VLOOKUP($I109,Sheet3!$A$1:'Sheet3'!$K$222,MATCH("Blue",Sheet3!$A$1:$K$1,0),FALSE)*3,IF(VLOOKUP($I109,Sheet3!$A$1:'Sheet3'!$K$222,MATCH("Purple",Sheet3!$A$1:$K$1,0),FALSE)&gt;0,VLOOKUP($I109,Sheet3!$A$1:'Sheet3'!$K$222,MATCH("Purple",Sheet3!$A$1:$K$1,0),FALSE)*4,IF(VLOOKUP($I109,Sheet3!$A$1:'Sheet3'!$K$222,MATCH("Green",Sheet3!$A$1:$K$1,0),FALSE)&gt;0,VLOOKUP($I109,Sheet3!$A$1:'Sheet3'!$K$222,MATCH("Green",Sheet3!$A$1:$K$1,0),FALSE)*2,IF(VLOOKUP($I109,Sheet3!$A$1:'Sheet3'!$K$222,MATCH("White",Sheet3!$A$1:$K$1,0),FALSE)&gt;0,VLOOKUP($I109,Sheet3!$A$1:'Sheet3'!$K$222,MATCH("White",Sheet3!$A$1:$K$1,0),FALSE),IF(VLOOKUP($I109,Sheet3!$A$1:'Sheet3'!$K$222,MATCH("Yellow",Sheet3!$A$1:$K$1,0),FALSE)&gt;0,VLOOKUP($I109,Sheet3!$A$1:'Sheet3'!$K$222,MATCH("Yellow",Sheet3!$A$1:$K$1,0),FALSE)*5,0))))),0)/VLOOKUP($I109,Sheet3!$A$1:'Sheet3'!$K$222,MATCH("Challenge",Sheet3!$A$1:'Sheet3'!$K$1,0),FALSE),IFERROR(IF(VLOOKUP($I109,Sheet3!$A$1:'Sheet3'!$K$222,MATCH("Blue",Sheet3!$A$1:$K$1,0),FALSE)&gt;0,VLOOKUP($I109,Sheet3!$A$1:'Sheet3'!$K$222,MATCH("Blue",Sheet3!$A$1:$K$1,0),FALSE)*3,IF(VLOOKUP($I109,Sheet3!$A$1:'Sheet3'!$K$222,MATCH("Purple",Sheet3!$A$1:$K$1,0),FALSE)&gt;0,VLOOKUP($I109,Sheet3!$A$1:'Sheet3'!$K$222,MATCH("Purple",Sheet3!$A$1:$K$1,0),FALSE)*4,IF(VLOOKUP($I109,Sheet3!$A$1:'Sheet3'!$K$222,MATCH("Green",Sheet3!$A$1:$K$1,0),FALSE)&gt;0,VLOOKUP($I109,Sheet3!$A$1:'Sheet3'!$K$222,MATCH("Green",Sheet3!$A$1:$K$1,0),FALSE)*2,IF(VLOOKUP($I109,Sheet3!$A$1:'Sheet3'!$K$222,MATCH("White",Sheet3!$A$1:$K$1,0),FALSE)&gt;0,VLOOKUP($I109,Sheet3!$A$1:'Sheet3'!$K$222,MATCH("White",Sheet3!$A$1:$K$1,0),FALSE),IF(VLOOKUP($I109,Sheet3!$A$1:'Sheet3'!$K$222,MATCH("Yellow",Sheet3!$A$1:$K$1,0),FALSE)&gt;0,VLOOKUP($I109,Sheet3!$A$1:'Sheet3'!$K$222,MATCH("Yellow",Sheet3!$A$1:$K$1,0),FALSE)*5,0))))),0)),0)</f>
        <v>0</v>
      </c>
      <c r="AE109">
        <f>IFERROR(IF(VLOOKUP($J109,Sheet3!$A$1:'Sheet3'!$K$222,MATCH("Challenge",Sheet3!$A$1:'Sheet3'!$K$1,0),FALSE)&gt;=1,IFERROR(IF(VLOOKUP($J109,Sheet3!$A$1:'Sheet3'!$K$222,MATCH("Blue",Sheet3!$A$1:$K$1,0),FALSE)&gt;0,VLOOKUP($J109,Sheet3!$A$1:'Sheet3'!$K$222,MATCH("Blue",Sheet3!$A$1:$K$1,0),FALSE)*3,IF(VLOOKUP($J109,Sheet3!$A$1:'Sheet3'!$K$222,MATCH("Purple",Sheet3!$A$1:$K$1,0),FALSE)&gt;0,VLOOKUP($J109,Sheet3!$A$1:'Sheet3'!$K$222,MATCH("Purple",Sheet3!$A$1:$K$1,0),FALSE)*4,IF(VLOOKUP($J109,Sheet3!$A$1:'Sheet3'!$K$222,MATCH("Green",Sheet3!$A$1:$K$1,0),FALSE)&gt;0,VLOOKUP($J109,Sheet3!$A$1:'Sheet3'!$K$222,MATCH("Green",Sheet3!$A$1:$K$1,0),FALSE)*2,IF(VLOOKUP($J109,Sheet3!$A$1:'Sheet3'!$K$222,MATCH("White",Sheet3!$A$1:$K$1,0),FALSE)&gt;0,VLOOKUP($J109,Sheet3!$A$1:'Sheet3'!$K$222,MATCH("White",Sheet3!$A$1:$K$1,0),FALSE),IF(VLOOKUP($J109,Sheet3!$A$1:'Sheet3'!$K$222,MATCH("Yellow",Sheet3!$A$1:$K$1,0),FALSE)&gt;0,VLOOKUP($J109,Sheet3!$A$1:'Sheet3'!$K$222,MATCH("Yellow",Sheet3!$A$1:$K$1,0),FALSE)*5,0))))),0)/VLOOKUP($J109,Sheet3!$A$1:'Sheet3'!$K$222,MATCH("Challenge",Sheet3!$A$1:'Sheet3'!$K$1,0),FALSE),IFERROR(IF(VLOOKUP($J109,Sheet3!$A$1:'Sheet3'!$K$222,MATCH("Blue",Sheet3!$A$1:$K$1,0),FALSE)&gt;0,VLOOKUP($J109,Sheet3!$A$1:'Sheet3'!$K$222,MATCH("Blue",Sheet3!$A$1:$K$1,0),FALSE)*3,IF(VLOOKUP($J109,Sheet3!$A$1:'Sheet3'!$K$222,MATCH("Purple",Sheet3!$A$1:$K$1,0),FALSE)&gt;0,VLOOKUP($J109,Sheet3!$A$1:'Sheet3'!$K$222,MATCH("Purple",Sheet3!$A$1:$K$1,0),FALSE)*4,IF(VLOOKUP($J109,Sheet3!$A$1:'Sheet3'!$K$222,MATCH("Green",Sheet3!$A$1:$K$1,0),FALSE)&gt;0,VLOOKUP($J109,Sheet3!$A$1:'Sheet3'!$K$222,MATCH("Green",Sheet3!$A$1:$K$1,0),FALSE)*2,IF(VLOOKUP($J109,Sheet3!$A$1:'Sheet3'!$K$222,MATCH("White",Sheet3!$A$1:$K$1,0),FALSE)&gt;0,VLOOKUP($J109,Sheet3!$A$1:'Sheet3'!$K$222,MATCH("White",Sheet3!$A$1:$K$1,0),FALSE),IF(VLOOKUP($J109,Sheet3!$A$1:'Sheet3'!$K$222,MATCH("Yellow",Sheet3!$A$1:$K$1,0),FALSE)&gt;0,VLOOKUP($J109,Sheet3!$A$1:'Sheet3'!$K$222,MATCH("Yellow",Sheet3!$A$1:$K$1,0),FALSE)*5,0))))),0)),0)+IFERROR(IF(VLOOKUP($K109,Sheet3!$A$1:'Sheet3'!$K$222,MATCH("Challenge",Sheet3!$A$1:'Sheet3'!$K$1,0),FALSE)&gt;=1,IFERROR(IF(VLOOKUP($K109,Sheet3!$A$1:'Sheet3'!$K$222,MATCH("Blue",Sheet3!$A$1:$K$1,0),FALSE)&gt;0,VLOOKUP($K109,Sheet3!$A$1:'Sheet3'!$K$222,MATCH("Blue",Sheet3!$A$1:$K$1,0),FALSE)*3,IF(VLOOKUP($K109,Sheet3!$A$1:'Sheet3'!$K$222,MATCH("Purple",Sheet3!$A$1:$K$1,0),FALSE)&gt;0,VLOOKUP($K109,Sheet3!$A$1:'Sheet3'!$K$222,MATCH("Purple",Sheet3!$A$1:$K$1,0),FALSE)*4,IF(VLOOKUP($K109,Sheet3!$A$1:'Sheet3'!$K$222,MATCH("Green",Sheet3!$A$1:$K$1,0),FALSE)&gt;0,VLOOKUP($K109,Sheet3!$A$1:'Sheet3'!$K$222,MATCH("Green",Sheet3!$A$1:$K$1,0),FALSE)*2,IF(VLOOKUP($K109,Sheet3!$A$1:'Sheet3'!$K$222,MATCH("White",Sheet3!$A$1:$K$1,0),FALSE)&gt;0,VLOOKUP($K109,Sheet3!$A$1:'Sheet3'!$K$222,MATCH("White",Sheet3!$A$1:$K$1,0),FALSE),IF(VLOOKUP($K109,Sheet3!$A$1:'Sheet3'!$K$222,MATCH("Yellow",Sheet3!$A$1:$K$1,0),FALSE)&gt;0,VLOOKUP($K109,Sheet3!$A$1:'Sheet3'!$K$222,MATCH("Yellow",Sheet3!$A$1:$K$1,0),FALSE)*5,0))))),0)/VLOOKUP($K109,Sheet3!$A$1:'Sheet3'!$K$222,MATCH("Challenge",Sheet3!$A$1:'Sheet3'!$K$1,0),FALSE),IFERROR(IF(VLOOKUP($K109,Sheet3!$A$1:'Sheet3'!$K$222,MATCH("Blue",Sheet3!$A$1:$K$1,0),FALSE)&gt;0,VLOOKUP($K109,Sheet3!$A$1:'Sheet3'!$K$222,MATCH("Blue",Sheet3!$A$1:$K$1,0),FALSE)*3,IF(VLOOKUP($K109,Sheet3!$A$1:'Sheet3'!$K$222,MATCH("Purple",Sheet3!$A$1:$K$1,0),FALSE)&gt;0,VLOOKUP($K109,Sheet3!$A$1:'Sheet3'!$K$222,MATCH("Purple",Sheet3!$A$1:$K$1,0),FALSE)*4,IF(VLOOKUP($K109,Sheet3!$A$1:'Sheet3'!$K$222,MATCH("Green",Sheet3!$A$1:$K$1,0),FALSE)&gt;0,VLOOKUP($K109,Sheet3!$A$1:'Sheet3'!$K$222,MATCH("Green",Sheet3!$A$1:$K$1,0),FALSE)*2,IF(VLOOKUP($K109,Sheet3!$A$1:'Sheet3'!$K$222,MATCH("White",Sheet3!$A$1:$K$1,0),FALSE)&gt;0,VLOOKUP($K109,Sheet3!$A$1:'Sheet3'!$K$222,MATCH("White",Sheet3!$A$1:$K$1,0),FALSE),IF(VLOOKUP($K109,Sheet3!$A$1:'Sheet3'!$K$222,MATCH("Yellow",Sheet3!$A$1:$K$1,0),FALSE)&gt;0,VLOOKUP($K109,Sheet3!$A$1:'Sheet3'!$K$222,MATCH("Yellow",Sheet3!$A$1:$K$1,0),FALSE)*5,0))))),0)),0)</f>
        <v>0</v>
      </c>
      <c r="AF109">
        <f>IFERROR(IF(VLOOKUP($L109,Sheet3!$A$1:'Sheet3'!$K$222,MATCH("Challenge",Sheet3!$A$1:'Sheet3'!$K$1,0),FALSE)&gt;=1,IFERROR(IF(VLOOKUP($L109,Sheet3!$A$1:'Sheet3'!$K$222,MATCH("Blue",Sheet3!$A$1:$K$1,0),FALSE)&gt;0,VLOOKUP($L109,Sheet3!$A$1:'Sheet3'!$K$222,MATCH("Blue",Sheet3!$A$1:$K$1,0),FALSE)*3,IF(VLOOKUP($L109,Sheet3!$A$1:'Sheet3'!$K$222,MATCH("Purple",Sheet3!$A$1:$K$1,0),FALSE)&gt;0,VLOOKUP($L109,Sheet3!$A$1:'Sheet3'!$K$222,MATCH("Purple",Sheet3!$A$1:$K$1,0),FALSE)*4,IF(VLOOKUP($L109,Sheet3!$A$1:'Sheet3'!$K$222,MATCH("Green",Sheet3!$A$1:$K$1,0),FALSE)&gt;0,VLOOKUP($L109,Sheet3!$A$1:'Sheet3'!$K$222,MATCH("Green",Sheet3!$A$1:$K$1,0),FALSE)*2,IF(VLOOKUP($L109,Sheet3!$A$1:'Sheet3'!$K$222,MATCH("White",Sheet3!$A$1:$K$1,0),FALSE)&gt;0,VLOOKUP($L109,Sheet3!$A$1:'Sheet3'!$K$222,MATCH("White",Sheet3!$A$1:$K$1,0),FALSE),IF(VLOOKUP($L109,Sheet3!$A$1:'Sheet3'!$K$222,MATCH("Yellow",Sheet3!$A$1:$K$1,0),FALSE)&gt;0,VLOOKUP($L109,Sheet3!$A$1:'Sheet3'!$K$222,MATCH("Yellow",Sheet3!$A$1:$K$1,0),FALSE)*5,0))))),0)/VLOOKUP($L109,Sheet3!$A$1:'Sheet3'!$K$222,MATCH("Challenge",Sheet3!$A$1:'Sheet3'!$K$1,0),FALSE),IFERROR(IF(VLOOKUP($L109,Sheet3!$A$1:'Sheet3'!$K$222,MATCH("Blue",Sheet3!$A$1:$K$1,0),FALSE)&gt;0,VLOOKUP($L109,Sheet3!$A$1:'Sheet3'!$K$222,MATCH("Blue",Sheet3!$A$1:$K$1,0),FALSE)*3,IF(VLOOKUP($L109,Sheet3!$A$1:'Sheet3'!$K$222,MATCH("Purple",Sheet3!$A$1:$K$1,0),FALSE)&gt;0,VLOOKUP($L109,Sheet3!$A$1:'Sheet3'!$K$222,MATCH("Purple",Sheet3!$A$1:$K$1,0),FALSE)*4,IF(VLOOKUP($L109,Sheet3!$A$1:'Sheet3'!$K$222,MATCH("Green",Sheet3!$A$1:$K$1,0),FALSE)&gt;0,VLOOKUP($L109,Sheet3!$A$1:'Sheet3'!$K$222,MATCH("Green",Sheet3!$A$1:$K$1,0),FALSE)*2,IF(VLOOKUP($L109,Sheet3!$A$1:'Sheet3'!$K$222,MATCH("White",Sheet3!$A$1:$K$1,0),FALSE)&gt;0,VLOOKUP($L109,Sheet3!$A$1:'Sheet3'!$K$222,MATCH("White",Sheet3!$A$1:$K$1,0),FALSE),IF(VLOOKUP($L109,Sheet3!$A$1:'Sheet3'!$K$222,MATCH("Yellow",Sheet3!$A$1:$K$1,0),FALSE)&gt;0,VLOOKUP($L109,Sheet3!$A$1:'Sheet3'!$K$222,MATCH("Yellow",Sheet3!$A$1:$K$1,0),FALSE)*5,0))))),0)),0)+IFERROR(IF(VLOOKUP($M109,Sheet3!$A$1:'Sheet3'!$K$222,MATCH("Challenge",Sheet3!$A$1:'Sheet3'!$K$1,0),FALSE)&gt;=1,IFERROR(IF(VLOOKUP($M109,Sheet3!$A$1:'Sheet3'!$K$222,MATCH("Blue",Sheet3!$A$1:$K$1,0),FALSE)&gt;0,VLOOKUP($M109,Sheet3!$A$1:'Sheet3'!$K$222,MATCH("Blue",Sheet3!$A$1:$K$1,0),FALSE)*3,IF(VLOOKUP($M109,Sheet3!$A$1:'Sheet3'!$K$222,MATCH("Purple",Sheet3!$A$1:$K$1,0),FALSE)&gt;0,VLOOKUP($M109,Sheet3!$A$1:'Sheet3'!$K$222,MATCH("Purple",Sheet3!$A$1:$K$1,0),FALSE)*4,IF(VLOOKUP($M109,Sheet3!$A$1:'Sheet3'!$K$222,MATCH("Green",Sheet3!$A$1:$K$1,0),FALSE)&gt;0,VLOOKUP($M109,Sheet3!$A$1:'Sheet3'!$K$222,MATCH("Green",Sheet3!$A$1:$K$1,0),FALSE)*2,IF(VLOOKUP($M109,Sheet3!$A$1:'Sheet3'!$K$222,MATCH("White",Sheet3!$A$1:$K$1,0),FALSE)&gt;0,VLOOKUP($M109,Sheet3!$A$1:'Sheet3'!$K$222,MATCH("White",Sheet3!$A$1:$K$1,0),FALSE),IF(VLOOKUP($M109,Sheet3!$A$1:'Sheet3'!$K$222,MATCH("Yellow",Sheet3!$A$1:$K$1,0),FALSE)&gt;0,VLOOKUP($M109,Sheet3!$A$1:'Sheet3'!$K$222,MATCH("Yellow",Sheet3!$A$1:$K$1,0),FALSE)*5,0))))),0)/VLOOKUP($M109,Sheet3!$A$1:'Sheet3'!$K$222,MATCH("Challenge",Sheet3!$A$1:'Sheet3'!$K$1,0),FALSE),IFERROR(IF(VLOOKUP($M109,Sheet3!$A$1:'Sheet3'!$K$222,MATCH("Blue",Sheet3!$A$1:$K$1,0),FALSE)&gt;0,VLOOKUP($M109,Sheet3!$A$1:'Sheet3'!$K$222,MATCH("Blue",Sheet3!$A$1:$K$1,0),FALSE)*3,IF(VLOOKUP($M109,Sheet3!$A$1:'Sheet3'!$K$222,MATCH("Purple",Sheet3!$A$1:$K$1,0),FALSE)&gt;0,VLOOKUP($M109,Sheet3!$A$1:'Sheet3'!$K$222,MATCH("Purple",Sheet3!$A$1:$K$1,0),FALSE)*4,IF(VLOOKUP($M109,Sheet3!$A$1:'Sheet3'!$K$222,MATCH("Green",Sheet3!$A$1:$K$1,0),FALSE)&gt;0,VLOOKUP($M109,Sheet3!$A$1:'Sheet3'!$K$222,MATCH("Green",Sheet3!$A$1:$K$1,0),FALSE)*2,IF(VLOOKUP($M109,Sheet3!$A$1:'Sheet3'!$K$222,MATCH("White",Sheet3!$A$1:$K$1,0),FALSE)&gt;0,VLOOKUP($M109,Sheet3!$A$1:'Sheet3'!$K$222,MATCH("White",Sheet3!$A$1:$K$1,0),FALSE),IF(VLOOKUP($M109,Sheet3!$A$1:'Sheet3'!$K$222,MATCH("Yellow",Sheet3!$A$1:$K$1,0),FALSE)&gt;0,VLOOKUP($M109,Sheet3!$A$1:'Sheet3'!$K$222,MATCH("Yellow",Sheet3!$A$1:$K$1,0),FALSE)*5,0))))),0)),0)</f>
        <v>0</v>
      </c>
      <c r="AG109">
        <f>IFERROR(IF(VLOOKUP($N109,Sheet3!$A$1:'Sheet3'!$K$222,MATCH("Challenge",Sheet3!$A$1:'Sheet3'!$K$1,0),FALSE)&gt;=1,IFERROR(IF(VLOOKUP($N109,Sheet3!$A$1:'Sheet3'!$K$222,MATCH("Blue",Sheet3!$A$1:$K$1,0),FALSE)&gt;0,VLOOKUP($N109,Sheet3!$A$1:'Sheet3'!$K$222,MATCH("Blue",Sheet3!$A$1:$K$1,0),FALSE)*3,IF(VLOOKUP($N109,Sheet3!$A$1:'Sheet3'!$K$222,MATCH("Purple",Sheet3!$A$1:$K$1,0),FALSE)&gt;0,VLOOKUP($N109,Sheet3!$A$1:'Sheet3'!$K$222,MATCH("Purple",Sheet3!$A$1:$K$1,0),FALSE)*4,IF(VLOOKUP($N109,Sheet3!$A$1:'Sheet3'!$K$222,MATCH("Green",Sheet3!$A$1:$K$1,0),FALSE)&gt;0,VLOOKUP($N109,Sheet3!$A$1:'Sheet3'!$K$222,MATCH("Green",Sheet3!$A$1:$K$1,0),FALSE)*2,IF(VLOOKUP($N109,Sheet3!$A$1:'Sheet3'!$K$222,MATCH("White",Sheet3!$A$1:$K$1,0),FALSE)&gt;0,VLOOKUP($N109,Sheet3!$A$1:'Sheet3'!$K$222,MATCH("White",Sheet3!$A$1:$K$1,0),FALSE),IF(VLOOKUP($N109,Sheet3!$A$1:'Sheet3'!$K$222,MATCH("Yellow",Sheet3!$A$1:$K$1,0),FALSE)&gt;0,VLOOKUP($N109,Sheet3!$A$1:'Sheet3'!$K$222,MATCH("Yellow",Sheet3!$A$1:$K$1,0),FALSE)*5,0))))),0)/VLOOKUP($N109,Sheet3!$A$1:'Sheet3'!$K$222,MATCH("Challenge",Sheet3!$A$1:'Sheet3'!$K$1,0),FALSE),IFERROR(IF(VLOOKUP($N109,Sheet3!$A$1:'Sheet3'!$K$222,MATCH("Blue",Sheet3!$A$1:$K$1,0),FALSE)&gt;0,VLOOKUP($N109,Sheet3!$A$1:'Sheet3'!$K$222,MATCH("Blue",Sheet3!$A$1:$K$1,0),FALSE)*3,IF(VLOOKUP($N109,Sheet3!$A$1:'Sheet3'!$K$222,MATCH("Purple",Sheet3!$A$1:$K$1,0),FALSE)&gt;0,VLOOKUP($N109,Sheet3!$A$1:'Sheet3'!$K$222,MATCH("Purple",Sheet3!$A$1:$K$1,0),FALSE)*4,IF(VLOOKUP($N109,Sheet3!$A$1:'Sheet3'!$K$222,MATCH("Green",Sheet3!$A$1:$K$1,0),FALSE)&gt;0,VLOOKUP($N109,Sheet3!$A$1:'Sheet3'!$K$222,MATCH("Green",Sheet3!$A$1:$K$1,0),FALSE)*2,IF(VLOOKUP($N109,Sheet3!$A$1:'Sheet3'!$K$222,MATCH("White",Sheet3!$A$1:$K$1,0),FALSE)&gt;0,VLOOKUP($N109,Sheet3!$A$1:'Sheet3'!$K$222,MATCH("White",Sheet3!$A$1:$K$1,0),FALSE),IF(VLOOKUP($N109,Sheet3!$A$1:'Sheet3'!$K$222,MATCH("Yellow",Sheet3!$A$1:$K$1,0),FALSE)&gt;0,VLOOKUP($N109,Sheet3!$A$1:'Sheet3'!$K$222,MATCH("Yellow",Sheet3!$A$1:$K$1,0),FALSE)*5,0))))),0)),0)+IFERROR(IF(VLOOKUP($O109,Sheet3!$A$1:'Sheet3'!$K$222,MATCH("Challenge",Sheet3!$A$1:'Sheet3'!$K$1,0),FALSE)&gt;=1,IFERROR(IF(VLOOKUP($O109,Sheet3!$A$1:'Sheet3'!$K$222,MATCH("Blue",Sheet3!$A$1:$K$1,0),FALSE)&gt;0,VLOOKUP($O109,Sheet3!$A$1:'Sheet3'!$K$222,MATCH("Blue",Sheet3!$A$1:$K$1,0),FALSE)*3,IF(VLOOKUP($O109,Sheet3!$A$1:'Sheet3'!$K$222,MATCH("Purple",Sheet3!$A$1:$K$1,0),FALSE)&gt;0,VLOOKUP($O109,Sheet3!$A$1:'Sheet3'!$K$222,MATCH("Purple",Sheet3!$A$1:$K$1,0),FALSE)*4,IF(VLOOKUP($O109,Sheet3!$A$1:'Sheet3'!$K$222,MATCH("Green",Sheet3!$A$1:$K$1,0),FALSE)&gt;0,VLOOKUP($O109,Sheet3!$A$1:'Sheet3'!$K$222,MATCH("Green",Sheet3!$A$1:$K$1,0),FALSE)*2,IF(VLOOKUP($O109,Sheet3!$A$1:'Sheet3'!$K$222,MATCH("White",Sheet3!$A$1:$K$1,0),FALSE)&gt;0,VLOOKUP($O109,Sheet3!$A$1:'Sheet3'!$K$222,MATCH("White",Sheet3!$A$1:$K$1,0),FALSE),IF(VLOOKUP($O109,Sheet3!$A$1:'Sheet3'!$K$222,MATCH("Yellow",Sheet3!$A$1:$K$1,0),FALSE)&gt;0,VLOOKUP($O109,Sheet3!$A$1:'Sheet3'!$K$222,MATCH("Yellow",Sheet3!$A$1:$K$1,0),FALSE)*5,0))))),0)/VLOOKUP($O109,Sheet3!$A$1:'Sheet3'!$K$222,MATCH("Challenge",Sheet3!$A$1:'Sheet3'!$K$1,0),FALSE),IFERROR(IF(VLOOKUP($O109,Sheet3!$A$1:'Sheet3'!$K$222,MATCH("Blue",Sheet3!$A$1:$K$1,0),FALSE)&gt;0,VLOOKUP($O109,Sheet3!$A$1:'Sheet3'!$K$222,MATCH("Blue",Sheet3!$A$1:$K$1,0),FALSE)*3,IF(VLOOKUP($O109,Sheet3!$A$1:'Sheet3'!$K$222,MATCH("Purple",Sheet3!$A$1:$K$1,0),FALSE)&gt;0,VLOOKUP($O109,Sheet3!$A$1:'Sheet3'!$K$222,MATCH("Purple",Sheet3!$A$1:$K$1,0),FALSE)*4,IF(VLOOKUP($O109,Sheet3!$A$1:'Sheet3'!$K$222,MATCH("Green",Sheet3!$A$1:$K$1,0),FALSE)&gt;0,VLOOKUP($O109,Sheet3!$A$1:'Sheet3'!$K$222,MATCH("Green",Sheet3!$A$1:$K$1,0),FALSE)*2,IF(VLOOKUP($O109,Sheet3!$A$1:'Sheet3'!$K$222,MATCH("White",Sheet3!$A$1:$K$1,0),FALSE)&gt;0,VLOOKUP($O109,Sheet3!$A$1:'Sheet3'!$K$222,MATCH("White",Sheet3!$A$1:$K$1,0),FALSE),IF(VLOOKUP($O109,Sheet3!$A$1:'Sheet3'!$K$222,MATCH("Yellow",Sheet3!$A$1:$K$1,0),FALSE)&gt;0,VLOOKUP($O109,Sheet3!$A$1:'Sheet3'!$K$222,MATCH("Yellow",Sheet3!$A$1:$K$1,0),FALSE)*5,0))))),0)),0)</f>
        <v>0</v>
      </c>
      <c r="AH109">
        <f>VLOOKUP($D109,Sheet3!$A$1:'Sheet3'!$K$222,4,FALSE)</f>
        <v>0</v>
      </c>
      <c r="AI109">
        <f>VLOOKUP($D109,Sheet3!$A$1:'Sheet3'!$K$222,5,FALSE)</f>
        <v>0</v>
      </c>
    </row>
    <row r="110" spans="1:35" x14ac:dyDescent="0.25">
      <c r="A110" t="s">
        <v>76</v>
      </c>
      <c r="B110">
        <f>INDEX('Ingredients(Full)'!$A$1:$AA$180,MATCH(Score!$A110,'Ingredients(Full)'!$A$1:$A$180,0),MATCH(Score!B$1,'Ingredients(Full)'!$A$1:$AA$1,0))</f>
        <v>2</v>
      </c>
      <c r="C110">
        <f t="shared" si="3"/>
        <v>18</v>
      </c>
      <c r="D110" t="str">
        <f>IF(D$1&lt;=$B110,INDEX('Ingredients(Full)'!$A$1:$AA$180,MATCH(Score!$A110,'Ingredients(Full)'!$A$1:$A$180,0),MATCH(Score!D$1,'Ingredients(Full)'!$A$1:$AA$1,0)),"")</f>
        <v>Mk 1 Athakam Medpac Salvage</v>
      </c>
      <c r="E110" t="str">
        <f>IF(E$1&lt;=$B110,INDEX('Ingredients(Full)'!$A$1:$AA$140,MATCH(Score!$A110,'Ingredients(Full)'!$A$1:$A$140,0),MATCH(Score!E$1,'Ingredients(Full)'!$A$1:$AA$1,0)),"")</f>
        <v>Mk 6 Fabritech Data Pad Salvage</v>
      </c>
      <c r="F110" t="str">
        <f>IF(F$1&lt;=$B110,INDEX('Ingredients(Full)'!$A$1:$AA$140,MATCH(Score!$A110,'Ingredients(Full)'!$A$1:$A$140,0),MATCH(Score!F$1,'Ingredients(Full)'!$A$1:$AA$1,0)),"")</f>
        <v/>
      </c>
      <c r="G110" t="str">
        <f>IF(G$1&lt;=$B110,INDEX('Ingredients(Full)'!$A$1:$AA$140,MATCH(Score!$A110,'Ingredients(Full)'!$A$1:$A$140,0),MATCH(Score!G$1,'Ingredients(Full)'!$A$1:$AA$1,0)),"")</f>
        <v/>
      </c>
      <c r="H110" t="str">
        <f>IF(H$1&lt;=$B110,INDEX('Ingredients(Full)'!$A$1:$AA$140,MATCH(Score!$A110,'Ingredients(Full)'!$A$1:$A$140,0),MATCH(Score!H$1,'Ingredients(Full)'!$A$1:$AA$1,0)),"")</f>
        <v/>
      </c>
      <c r="I110" t="str">
        <f>IF(I$1&lt;=$B110,INDEX('Ingredients(Full)'!$A$1:$AA$140,MATCH(Score!$A110,'Ingredients(Full)'!$A$1:$A$140,0),MATCH(Score!I$1,'Ingredients(Full)'!$A$1:$AA$1,0)),"")</f>
        <v/>
      </c>
      <c r="J110" t="str">
        <f>IF(J$1&lt;=$B110,INDEX('Ingredients(Full)'!$A$1:$AA$140,MATCH(Score!$A110,'Ingredients(Full)'!$A$1:$A$140,0),MATCH(Score!J$1,'Ingredients(Full)'!$A$1:$AA$1,0)),"")</f>
        <v/>
      </c>
      <c r="K110" t="str">
        <f>IF(K$1&lt;=$B110,INDEX('Ingredients(Full)'!$A$1:$AA$140,MATCH(Score!$A110,'Ingredients(Full)'!$A$1:$A$140,0),MATCH(Score!K$1,'Ingredients(Full)'!$A$1:$AA$1,0)),"")</f>
        <v/>
      </c>
      <c r="L110" t="str">
        <f>IF(L$1&lt;=$B110,INDEX('Ingredients(Full)'!$A$1:$AA$140,MATCH(Score!$A110,'Ingredients(Full)'!$A$1:$A$140,0),MATCH(Score!L$1,'Ingredients(Full)'!$A$1:$AA$1,0)),"")</f>
        <v/>
      </c>
      <c r="M110" t="str">
        <f>IF(M$1&lt;=$B110,INDEX('Ingredients(Full)'!$A$1:$AA$140,MATCH(Score!$A110,'Ingredients(Full)'!$A$1:$A$140,0),MATCH(Score!M$1,'Ingredients(Full)'!$A$1:$AA$1,0)),"")</f>
        <v/>
      </c>
      <c r="N110" t="str">
        <f>IF(N$1&lt;=$B110,INDEX('Ingredients(Full)'!$A$1:$AA$140,MATCH(Score!$A110,'Ingredients(Full)'!$A$1:$A$140,0),MATCH(Score!N$1,'Ingredients(Full)'!$A$1:$AA$1,0)),"")</f>
        <v/>
      </c>
      <c r="O110" t="str">
        <f>IF(O$1&lt;=$B110,INDEX('Ingredients(Full)'!$A$1:$AA$140,MATCH(Score!$A110,'Ingredients(Full)'!$A$1:$A$140,0),MATCH(Score!O$1,'Ingredients(Full)'!$A$1:$AA$1,0)),"")</f>
        <v/>
      </c>
      <c r="P110">
        <f>IF(VALUE(RIGHT(P$1,LEN(P$1)-1))&lt;=$B110,INDEX('Ingredients(Full)'!$A$1:$AA$140,MATCH(Score!$A110,'Ingredients(Full)'!$A$1:$A$140,0),MATCH(Score!P$1,'Ingredients(Full)'!$A$1:$AA$1,0)),"")</f>
        <v>5</v>
      </c>
      <c r="Q110">
        <f>IF(VALUE(RIGHT(Q$1,LEN(Q$1)-1))&lt;=$B110,INDEX('Ingredients(Full)'!$A$1:$AA$140,MATCH(Score!$A110,'Ingredients(Full)'!$A$1:$A$140,0),MATCH(Score!Q$1,'Ingredients(Full)'!$A$1:$AA$1,0)),"")</f>
        <v>5</v>
      </c>
      <c r="R110" t="str">
        <f>IF(VALUE(RIGHT(R$1,LEN(R$1)-1))&lt;=$B110,INDEX('Ingredients(Full)'!$A$1:$AA$140,MATCH(Score!$A110,'Ingredients(Full)'!$A$1:$A$140,0),MATCH(Score!R$1,'Ingredients(Full)'!$A$1:$AA$1,0)),"")</f>
        <v/>
      </c>
      <c r="S110" t="str">
        <f>IF(VALUE(RIGHT(S$1,LEN(S$1)-1))&lt;=$B110,INDEX('Ingredients(Full)'!$A$1:$AA$140,MATCH(Score!$A110,'Ingredients(Full)'!$A$1:$A$140,0),MATCH(Score!S$1,'Ingredients(Full)'!$A$1:$AA$1,0)),"")</f>
        <v/>
      </c>
      <c r="T110" t="str">
        <f>IF(VALUE(RIGHT(T$1,LEN(T$1)-1))&lt;=$B110,INDEX('Ingredients(Full)'!$A$1:$AA$140,MATCH(Score!$A110,'Ingredients(Full)'!$A$1:$A$140,0),MATCH(Score!T$1,'Ingredients(Full)'!$A$1:$AA$1,0)),"")</f>
        <v/>
      </c>
      <c r="U110" t="str">
        <f>IF(VALUE(RIGHT(U$1,LEN(U$1)-1))&lt;=$B110,INDEX('Ingredients(Full)'!$A$1:$AA$140,MATCH(Score!$A110,'Ingredients(Full)'!$A$1:$A$140,0),MATCH(Score!U$1,'Ingredients(Full)'!$A$1:$AA$1,0)),"")</f>
        <v/>
      </c>
      <c r="V110" t="str">
        <f>IF(VALUE(RIGHT(V$1,LEN(V$1)-1))&lt;=$B110,INDEX('Ingredients(Full)'!$A$1:$AA$140,MATCH(Score!$A110,'Ingredients(Full)'!$A$1:$A$140,0),MATCH(Score!V$1,'Ingredients(Full)'!$A$1:$AA$1,0)),"")</f>
        <v/>
      </c>
      <c r="W110" t="str">
        <f>IF(VALUE(RIGHT(W$1,LEN(W$1)-1))&lt;=$B110,INDEX('Ingredients(Full)'!$A$1:$AA$140,MATCH(Score!$A110,'Ingredients(Full)'!$A$1:$A$140,0),MATCH(Score!W$1,'Ingredients(Full)'!$A$1:$AA$1,0)),"")</f>
        <v/>
      </c>
      <c r="X110" t="str">
        <f>IF(VALUE(RIGHT(X$1,LEN(X$1)-1))&lt;=$B110,INDEX('Ingredients(Full)'!$A$1:$AA$140,MATCH(Score!$A110,'Ingredients(Full)'!$A$1:$A$140,0),MATCH(Score!X$1,'Ingredients(Full)'!$A$1:$AA$1,0)),"")</f>
        <v/>
      </c>
      <c r="Y110" t="str">
        <f>IF(VALUE(RIGHT(Y$1,LEN(Y$1)-1))&lt;=$B110,INDEX('Ingredients(Full)'!$A$1:$AA$140,MATCH(Score!$A110,'Ingredients(Full)'!$A$1:$A$140,0),MATCH(Score!Y$1,'Ingredients(Full)'!$A$1:$AA$1,0)),"")</f>
        <v/>
      </c>
      <c r="Z110" t="str">
        <f>IF(VALUE(RIGHT(Z$1,LEN(Z$1)-1))&lt;=$B110,INDEX('Ingredients(Full)'!$A$1:$AA$140,MATCH(Score!$A110,'Ingredients(Full)'!$A$1:$A$140,0),MATCH(Score!Z$1,'Ingredients(Full)'!$A$1:$AA$1,0)),"")</f>
        <v/>
      </c>
      <c r="AA110" t="str">
        <f>IF(VALUE(RIGHT(AA$1,LEN(AA$1)-1))&lt;=$B110,INDEX('Ingredients(Full)'!$A$1:$AA$140,MATCH(Score!$A110,'Ingredients(Full)'!$A$1:$A$140,0),MATCH(Score!AA$1,'Ingredients(Full)'!$A$1:$AA$1,0)),"")</f>
        <v/>
      </c>
      <c r="AB110">
        <f>IFERROR(IF(VLOOKUP($D110,Sheet3!$A$1:'Sheet3'!$K$222,MATCH("Challenge",Sheet3!$A$1:'Sheet3'!$K$1,0),FALSE)&gt;=1,IFERROR(IF(VLOOKUP($D110,Sheet3!$A$1:'Sheet3'!$K$222,MATCH("Blue",Sheet3!$A$1:$K$1,0),FALSE)&gt;0,VLOOKUP($D110,Sheet3!$A$1:'Sheet3'!$K$222,MATCH("Blue",Sheet3!$A$1:$K$1,0),FALSE)*3,IF(VLOOKUP($D110,Sheet3!$A$1:'Sheet3'!$K$222,MATCH("Purple",Sheet3!$A$1:$K$1,0),FALSE)&gt;0,VLOOKUP($D110,Sheet3!$A$1:'Sheet3'!$K$222,MATCH("Purple",Sheet3!$A$1:$K$1,0),FALSE)*4,IF(VLOOKUP($D110,Sheet3!$A$1:'Sheet3'!$K$222,MATCH("Green",Sheet3!$A$1:$K$1,0),FALSE)&gt;0,VLOOKUP($D110,Sheet3!$A$1:'Sheet3'!$K$222,MATCH("Green",Sheet3!$A$1:$K$1,0),FALSE)*2,IF(VLOOKUP($D110,Sheet3!$A$1:'Sheet3'!$K$222,MATCH("White",Sheet3!$A$1:$K$1,0),FALSE)&gt;0,VLOOKUP($D110,Sheet3!$A$1:'Sheet3'!$K$222,MATCH("White",Sheet3!$A$1:$K$1,0),FALSE),IF(VLOOKUP($D110,Sheet3!$A$1:'Sheet3'!$K$222,MATCH("Yellow",Sheet3!$A$1:$K$1,0),FALSE)&gt;0,VLOOKUP($D110,Sheet3!$A$1:'Sheet3'!$K$222,MATCH("Yellow",Sheet3!$A$1:$K$1,0),FALSE)*2.5,0))))),0)/VLOOKUP($D110,Sheet3!$A$1:'Sheet3'!$K$222,MATCH("Challenge",Sheet3!$A$1:'Sheet3'!$K$1,0),FALSE),IFERROR(IF(VLOOKUP($D110,Sheet3!$A$1:'Sheet3'!$K$222,MATCH("Blue",Sheet3!$A$1:$K$1,0),FALSE)&gt;0,VLOOKUP($D110,Sheet3!$A$1:'Sheet3'!$K$222,MATCH("Blue",Sheet3!$A$1:$K$1,0),FALSE)*3,IF(VLOOKUP($D110,Sheet3!$A$1:'Sheet3'!$K$222,MATCH("Purple",Sheet3!$A$1:$K$1,0),FALSE)&gt;0,VLOOKUP($D110,Sheet3!$A$1:'Sheet3'!$K$222,MATCH("Purple",Sheet3!$A$1:$K$1,0),FALSE)*4,IF(VLOOKUP($D110,Sheet3!$A$1:'Sheet3'!$K$222,MATCH("Green",Sheet3!$A$1:$K$1,0),FALSE)&gt;0,VLOOKUP($D110,Sheet3!$A$1:'Sheet3'!$K$222,MATCH("Green",Sheet3!$A$1:$K$1,0),FALSE)*2,IF(VLOOKUP($D110,Sheet3!$A$1:'Sheet3'!$K$222,MATCH("White",Sheet3!$A$1:$K$1,0),FALSE)&gt;0,VLOOKUP($D110,Sheet3!$A$1:'Sheet3'!$K$222,MATCH("White",Sheet3!$A$1:$K$1,0),FALSE),IF(VLOOKUP($D110,Sheet3!$A$1:'Sheet3'!$K$222,MATCH("Yellow",Sheet3!$A$1:$K$1,0),FALSE)&gt;0,VLOOKUP($D110,Sheet3!$A$1:'Sheet3'!$K$222,MATCH("Yellow",Sheet3!$A$1:$K$1,0),FALSE)*2.5,0))))),0)),0)+IFERROR(IF(VLOOKUP($E110,Sheet3!$A$1:'Sheet3'!$K$222,MATCH("Challenge",Sheet3!$A$1:'Sheet3'!$K$1,0),FALSE)&gt;=1,IFERROR(IF(VLOOKUP($E110,Sheet3!$A$1:'Sheet3'!$K$222,MATCH("Blue",Sheet3!$A$1:$K$1,0),FALSE)&gt;0,VLOOKUP($E110,Sheet3!$A$1:'Sheet3'!$K$222,MATCH("Blue",Sheet3!$A$1:$K$1,0),FALSE)*3,IF(VLOOKUP($E110,Sheet3!$A$1:'Sheet3'!$K$222,MATCH("Purple",Sheet3!$A$1:$K$1,0),FALSE)&gt;0,VLOOKUP($E110,Sheet3!$A$1:'Sheet3'!$K$222,MATCH("Purple",Sheet3!$A$1:$K$1,0),FALSE)*4,IF(VLOOKUP($E110,Sheet3!$A$1:'Sheet3'!$K$222,MATCH("Green",Sheet3!$A$1:$K$1,0),FALSE)&gt;0,VLOOKUP($E110,Sheet3!$A$1:'Sheet3'!$K$222,MATCH("Green",Sheet3!$A$1:$K$1,0),FALSE)*2,IF(VLOOKUP($E110,Sheet3!$A$1:'Sheet3'!$K$222,MATCH("White",Sheet3!$A$1:$K$1,0),FALSE)&gt;0,VLOOKUP($E110,Sheet3!$A$1:'Sheet3'!$K$222,MATCH("White",Sheet3!$A$1:$K$1,0),FALSE),IF(VLOOKUP($E110,Sheet3!$A$1:'Sheet3'!$K$222,MATCH("Yellow",Sheet3!$A$1:$K$1,0),FALSE)&gt;0,VLOOKUP($E110,Sheet3!$A$1:'Sheet3'!$K$222,MATCH("Yellow",Sheet3!$A$1:$K$1,0),FALSE)*2.5,0))))),0)/VLOOKUP($E110,Sheet3!$A$1:'Sheet3'!$K$222,MATCH("Challenge",Sheet3!$A$1:'Sheet3'!$K$1,0),FALSE),IFERROR(IF(VLOOKUP($E110,Sheet3!$A$1:'Sheet3'!$K$222,MATCH("Blue",Sheet3!$A$1:$K$1,0),FALSE)&gt;0,VLOOKUP($E110,Sheet3!$A$1:'Sheet3'!$K$222,MATCH("Blue",Sheet3!$A$1:$K$1,0),FALSE)*3,IF(VLOOKUP($E110,Sheet3!$A$1:'Sheet3'!$K$222,MATCH("Purple",Sheet3!$A$1:$K$1,0),FALSE)&gt;0,VLOOKUP($E110,Sheet3!$A$1:'Sheet3'!$K$222,MATCH("Purple",Sheet3!$A$1:$K$1,0),FALSE)*4,IF(VLOOKUP($E110,Sheet3!$A$1:'Sheet3'!$K$222,MATCH("Green",Sheet3!$A$1:$K$1,0),FALSE)&gt;0,VLOOKUP($E110,Sheet3!$A$1:'Sheet3'!$K$222,MATCH("Green",Sheet3!$A$1:$K$1,0),FALSE)*2,IF(VLOOKUP($E110,Sheet3!$A$1:'Sheet3'!$K$222,MATCH("White",Sheet3!$A$1:$K$1,0),FALSE)&gt;0,VLOOKUP($E110,Sheet3!$A$1:'Sheet3'!$K$222,MATCH("White",Sheet3!$A$1:$K$1,0),FALSE),IF(VLOOKUP($E110,Sheet3!$A$1:'Sheet3'!$K$222,MATCH("Yellow",Sheet3!$A$1:$K$1,0),FALSE)&gt;0,VLOOKUP($E110,Sheet3!$A$1:'Sheet3'!$K$222,MATCH("Yellow",Sheet3!$A$1:$K$1,0),FALSE)*2.5,0))))),0)),0)</f>
        <v>18</v>
      </c>
      <c r="AC110">
        <f>IFERROR(IF(VLOOKUP($F110,Sheet3!$A$1:'Sheet3'!$K$222,MATCH("Challenge",Sheet3!$A$1:'Sheet3'!$K$1,0),FALSE)&gt;=1,IFERROR(IF(VLOOKUP($F110,Sheet3!$A$1:'Sheet3'!$K$222,MATCH("Blue",Sheet3!$A$1:$K$1,0),FALSE)&gt;0,VLOOKUP($F110,Sheet3!$A$1:'Sheet3'!$K$222,MATCH("Blue",Sheet3!$A$1:$K$1,0),FALSE)*3,IF(VLOOKUP($F110,Sheet3!$A$1:'Sheet3'!$K$222,MATCH("Purple",Sheet3!$A$1:$K$1,0),FALSE)&gt;0,VLOOKUP($F110,Sheet3!$A$1:'Sheet3'!$K$222,MATCH("Purple",Sheet3!$A$1:$K$1,0),FALSE)*4,IF(VLOOKUP($F110,Sheet3!$A$1:'Sheet3'!$K$222,MATCH("Green",Sheet3!$A$1:$K$1,0),FALSE)&gt;0,VLOOKUP($F110,Sheet3!$A$1:'Sheet3'!$K$222,MATCH("Green",Sheet3!$A$1:$K$1,0),FALSE)*2,IF(VLOOKUP($F110,Sheet3!$A$1:'Sheet3'!$K$222,MATCH("White",Sheet3!$A$1:$K$1,0),FALSE)&gt;0,VLOOKUP($F110,Sheet3!$A$1:'Sheet3'!$K$222,MATCH("White",Sheet3!$A$1:$K$1,0),FALSE),IF(VLOOKUP($F110,Sheet3!$A$1:'Sheet3'!$K$222,MATCH("Yellow",Sheet3!$A$1:$K$1,0),FALSE)&gt;0,VLOOKUP($F110,Sheet3!$A$1:'Sheet3'!$K$222,MATCH("Yellow",Sheet3!$A$1:$K$1,0),FALSE)*5,0))))),0)/VLOOKUP($F110,Sheet3!$A$1:'Sheet3'!$K$222,MATCH("Challenge",Sheet3!$A$1:'Sheet3'!$K$1,0),FALSE),IFERROR(IF(VLOOKUP($F110,Sheet3!$A$1:'Sheet3'!$K$222,MATCH("Blue",Sheet3!$A$1:$K$1,0),FALSE)&gt;0,VLOOKUP($F110,Sheet3!$A$1:'Sheet3'!$K$222,MATCH("Blue",Sheet3!$A$1:$K$1,0),FALSE)*3,IF(VLOOKUP($F110,Sheet3!$A$1:'Sheet3'!$K$222,MATCH("Purple",Sheet3!$A$1:$K$1,0),FALSE)&gt;0,VLOOKUP($F110,Sheet3!$A$1:'Sheet3'!$K$222,MATCH("Purple",Sheet3!$A$1:$K$1,0),FALSE)*4,IF(VLOOKUP($F110,Sheet3!$A$1:'Sheet3'!$K$222,MATCH("Green",Sheet3!$A$1:$K$1,0),FALSE)&gt;0,VLOOKUP($F110,Sheet3!$A$1:'Sheet3'!$K$222,MATCH("Green",Sheet3!$A$1:$K$1,0),FALSE)*2,IF(VLOOKUP($F110,Sheet3!$A$1:'Sheet3'!$K$222,MATCH("White",Sheet3!$A$1:$K$1,0),FALSE)&gt;0,VLOOKUP($F110,Sheet3!$A$1:'Sheet3'!$K$222,MATCH("White",Sheet3!$A$1:$K$1,0),FALSE),IF(VLOOKUP($F110,Sheet3!$A$1:'Sheet3'!$K$222,MATCH("Yellow",Sheet3!$A$1:$K$1,0),FALSE)&gt;0,VLOOKUP($F110,Sheet3!$A$1:'Sheet3'!$K$222,MATCH("Yellow",Sheet3!$A$1:$K$1,0),FALSE)*5,0))))),0)),0)+IFERROR(IF(VLOOKUP($G110,Sheet3!$A$1:'Sheet3'!$K$222,MATCH("Challenge",Sheet3!$A$1:'Sheet3'!$K$1,0),FALSE)&gt;=1,IFERROR(IF(VLOOKUP($G110,Sheet3!$A$1:'Sheet3'!$K$222,MATCH("Blue",Sheet3!$A$1:$K$1,0),FALSE)&gt;0,VLOOKUP($G110,Sheet3!$A$1:'Sheet3'!$K$222,MATCH("Blue",Sheet3!$A$1:$K$1,0),FALSE)*3,IF(VLOOKUP($G110,Sheet3!$A$1:'Sheet3'!$K$222,MATCH("Purple",Sheet3!$A$1:$K$1,0),FALSE)&gt;0,VLOOKUP($G110,Sheet3!$A$1:'Sheet3'!$K$222,MATCH("Purple",Sheet3!$A$1:$K$1,0),FALSE)*4,IF(VLOOKUP($G110,Sheet3!$A$1:'Sheet3'!$K$222,MATCH("Green",Sheet3!$A$1:$K$1,0),FALSE)&gt;0,VLOOKUP($G110,Sheet3!$A$1:'Sheet3'!$K$222,MATCH("Green",Sheet3!$A$1:$K$1,0),FALSE)*2,IF(VLOOKUP($G110,Sheet3!$A$1:'Sheet3'!$K$222,MATCH("White",Sheet3!$A$1:$K$1,0),FALSE)&gt;0,VLOOKUP($G110,Sheet3!$A$1:'Sheet3'!$K$222,MATCH("White",Sheet3!$A$1:$K$1,0),FALSE),IF(VLOOKUP($G110,Sheet3!$A$1:'Sheet3'!$K$222,MATCH("Yellow",Sheet3!$A$1:$K$1,0),FALSE)&gt;0,VLOOKUP($G110,Sheet3!$A$1:'Sheet3'!$K$222,MATCH("Yellow",Sheet3!$A$1:$K$1,0),FALSE)*5,0))))),0)/VLOOKUP($G110,Sheet3!$A$1:'Sheet3'!$K$222,MATCH("Challenge",Sheet3!$A$1:'Sheet3'!$K$1,0),FALSE),IFERROR(IF(VLOOKUP($G110,Sheet3!$A$1:'Sheet3'!$K$222,MATCH("Blue",Sheet3!$A$1:$K$1,0),FALSE)&gt;0,VLOOKUP($G110,Sheet3!$A$1:'Sheet3'!$K$222,MATCH("Blue",Sheet3!$A$1:$K$1,0),FALSE)*3,IF(VLOOKUP($G110,Sheet3!$A$1:'Sheet3'!$K$222,MATCH("Purple",Sheet3!$A$1:$K$1,0),FALSE)&gt;0,VLOOKUP($G110,Sheet3!$A$1:'Sheet3'!$K$222,MATCH("Purple",Sheet3!$A$1:$K$1,0),FALSE)*4,IF(VLOOKUP($G110,Sheet3!$A$1:'Sheet3'!$K$222,MATCH("Green",Sheet3!$A$1:$K$1,0),FALSE)&gt;0,VLOOKUP($G110,Sheet3!$A$1:'Sheet3'!$K$222,MATCH("Green",Sheet3!$A$1:$K$1,0),FALSE)*2,IF(VLOOKUP($G110,Sheet3!$A$1:'Sheet3'!$K$222,MATCH("White",Sheet3!$A$1:$K$1,0),FALSE)&gt;0,VLOOKUP($G110,Sheet3!$A$1:'Sheet3'!$K$222,MATCH("White",Sheet3!$A$1:$K$1,0),FALSE),IF(VLOOKUP($G110,Sheet3!$A$1:'Sheet3'!$K$222,MATCH("Yellow",Sheet3!$A$1:$K$1,0),FALSE)&gt;0,VLOOKUP($G110,Sheet3!$A$1:'Sheet3'!$K$222,MATCH("Yellow",Sheet3!$A$1:$K$1,0),FALSE)*5,0))))),0)),0)</f>
        <v>0</v>
      </c>
      <c r="AD110">
        <f>IFERROR(IF(VLOOKUP($H110,Sheet3!$A$1:'Sheet3'!$K$222,MATCH("Challenge",Sheet3!$A$1:'Sheet3'!$K$1,0),FALSE)&gt;=1,IFERROR(IF(VLOOKUP($H110,Sheet3!$A$1:'Sheet3'!$K$222,MATCH("Blue",Sheet3!$A$1:$K$1,0),FALSE)&gt;0,VLOOKUP($H110,Sheet3!$A$1:'Sheet3'!$K$222,MATCH("Blue",Sheet3!$A$1:$K$1,0),FALSE)*3,IF(VLOOKUP($H110,Sheet3!$A$1:'Sheet3'!$K$222,MATCH("Purple",Sheet3!$A$1:$K$1,0),FALSE)&gt;0,VLOOKUP($H110,Sheet3!$A$1:'Sheet3'!$K$222,MATCH("Purple",Sheet3!$A$1:$K$1,0),FALSE)*4,IF(VLOOKUP($H110,Sheet3!$A$1:'Sheet3'!$K$222,MATCH("Green",Sheet3!$A$1:$K$1,0),FALSE)&gt;0,VLOOKUP($H110,Sheet3!$A$1:'Sheet3'!$K$222,MATCH("Green",Sheet3!$A$1:$K$1,0),FALSE)*2,IF(VLOOKUP($H110,Sheet3!$A$1:'Sheet3'!$K$222,MATCH("White",Sheet3!$A$1:$K$1,0),FALSE)&gt;0,VLOOKUP($H110,Sheet3!$A$1:'Sheet3'!$K$222,MATCH("White",Sheet3!$A$1:$K$1,0),FALSE),IF(VLOOKUP($H110,Sheet3!$A$1:'Sheet3'!$K$222,MATCH("Yellow",Sheet3!$A$1:$K$1,0),FALSE)&gt;0,VLOOKUP($H110,Sheet3!$A$1:'Sheet3'!$K$222,MATCH("Yellow",Sheet3!$A$1:$K$1,0),FALSE)*5,0))))),0)/VLOOKUP($H110,Sheet3!$A$1:'Sheet3'!$K$222,MATCH("Challenge",Sheet3!$A$1:'Sheet3'!$K$1,0),FALSE),IFERROR(IF(VLOOKUP($H110,Sheet3!$A$1:'Sheet3'!$K$222,MATCH("Blue",Sheet3!$A$1:$K$1,0),FALSE)&gt;0,VLOOKUP($H110,Sheet3!$A$1:'Sheet3'!$K$222,MATCH("Blue",Sheet3!$A$1:$K$1,0),FALSE)*3,IF(VLOOKUP($H110,Sheet3!$A$1:'Sheet3'!$K$222,MATCH("Purple",Sheet3!$A$1:$K$1,0),FALSE)&gt;0,VLOOKUP($H110,Sheet3!$A$1:'Sheet3'!$K$222,MATCH("Purple",Sheet3!$A$1:$K$1,0),FALSE)*4,IF(VLOOKUP($H110,Sheet3!$A$1:'Sheet3'!$K$222,MATCH("Green",Sheet3!$A$1:$K$1,0),FALSE)&gt;0,VLOOKUP($H110,Sheet3!$A$1:'Sheet3'!$K$222,MATCH("Green",Sheet3!$A$1:$K$1,0),FALSE)*2,IF(VLOOKUP($H110,Sheet3!$A$1:'Sheet3'!$K$222,MATCH("White",Sheet3!$A$1:$K$1,0),FALSE)&gt;0,VLOOKUP($H110,Sheet3!$A$1:'Sheet3'!$K$222,MATCH("White",Sheet3!$A$1:$K$1,0),FALSE),IF(VLOOKUP($H110,Sheet3!$A$1:'Sheet3'!$K$222,MATCH("Yellow",Sheet3!$A$1:$K$1,0),FALSE)&gt;0,VLOOKUP($H110,Sheet3!$A$1:'Sheet3'!$K$222,MATCH("Yellow",Sheet3!$A$1:$K$1,0),FALSE)*5,0))))),0)),0)+IFERROR(IF(VLOOKUP($I110,Sheet3!$A$1:'Sheet3'!$K$222,MATCH("Challenge",Sheet3!$A$1:'Sheet3'!$K$1,0),FALSE)&gt;=1,IFERROR(IF(VLOOKUP($I110,Sheet3!$A$1:'Sheet3'!$K$222,MATCH("Blue",Sheet3!$A$1:$K$1,0),FALSE)&gt;0,VLOOKUP($I110,Sheet3!$A$1:'Sheet3'!$K$222,MATCH("Blue",Sheet3!$A$1:$K$1,0),FALSE)*3,IF(VLOOKUP($I110,Sheet3!$A$1:'Sheet3'!$K$222,MATCH("Purple",Sheet3!$A$1:$K$1,0),FALSE)&gt;0,VLOOKUP($I110,Sheet3!$A$1:'Sheet3'!$K$222,MATCH("Purple",Sheet3!$A$1:$K$1,0),FALSE)*4,IF(VLOOKUP($I110,Sheet3!$A$1:'Sheet3'!$K$222,MATCH("Green",Sheet3!$A$1:$K$1,0),FALSE)&gt;0,VLOOKUP($I110,Sheet3!$A$1:'Sheet3'!$K$222,MATCH("Green",Sheet3!$A$1:$K$1,0),FALSE)*2,IF(VLOOKUP($I110,Sheet3!$A$1:'Sheet3'!$K$222,MATCH("White",Sheet3!$A$1:$K$1,0),FALSE)&gt;0,VLOOKUP($I110,Sheet3!$A$1:'Sheet3'!$K$222,MATCH("White",Sheet3!$A$1:$K$1,0),FALSE),IF(VLOOKUP($I110,Sheet3!$A$1:'Sheet3'!$K$222,MATCH("Yellow",Sheet3!$A$1:$K$1,0),FALSE)&gt;0,VLOOKUP($I110,Sheet3!$A$1:'Sheet3'!$K$222,MATCH("Yellow",Sheet3!$A$1:$K$1,0),FALSE)*5,0))))),0)/VLOOKUP($I110,Sheet3!$A$1:'Sheet3'!$K$222,MATCH("Challenge",Sheet3!$A$1:'Sheet3'!$K$1,0),FALSE),IFERROR(IF(VLOOKUP($I110,Sheet3!$A$1:'Sheet3'!$K$222,MATCH("Blue",Sheet3!$A$1:$K$1,0),FALSE)&gt;0,VLOOKUP($I110,Sheet3!$A$1:'Sheet3'!$K$222,MATCH("Blue",Sheet3!$A$1:$K$1,0),FALSE)*3,IF(VLOOKUP($I110,Sheet3!$A$1:'Sheet3'!$K$222,MATCH("Purple",Sheet3!$A$1:$K$1,0),FALSE)&gt;0,VLOOKUP($I110,Sheet3!$A$1:'Sheet3'!$K$222,MATCH("Purple",Sheet3!$A$1:$K$1,0),FALSE)*4,IF(VLOOKUP($I110,Sheet3!$A$1:'Sheet3'!$K$222,MATCH("Green",Sheet3!$A$1:$K$1,0),FALSE)&gt;0,VLOOKUP($I110,Sheet3!$A$1:'Sheet3'!$K$222,MATCH("Green",Sheet3!$A$1:$K$1,0),FALSE)*2,IF(VLOOKUP($I110,Sheet3!$A$1:'Sheet3'!$K$222,MATCH("White",Sheet3!$A$1:$K$1,0),FALSE)&gt;0,VLOOKUP($I110,Sheet3!$A$1:'Sheet3'!$K$222,MATCH("White",Sheet3!$A$1:$K$1,0),FALSE),IF(VLOOKUP($I110,Sheet3!$A$1:'Sheet3'!$K$222,MATCH("Yellow",Sheet3!$A$1:$K$1,0),FALSE)&gt;0,VLOOKUP($I110,Sheet3!$A$1:'Sheet3'!$K$222,MATCH("Yellow",Sheet3!$A$1:$K$1,0),FALSE)*5,0))))),0)),0)</f>
        <v>0</v>
      </c>
      <c r="AE110">
        <f>IFERROR(IF(VLOOKUP($J110,Sheet3!$A$1:'Sheet3'!$K$222,MATCH("Challenge",Sheet3!$A$1:'Sheet3'!$K$1,0),FALSE)&gt;=1,IFERROR(IF(VLOOKUP($J110,Sheet3!$A$1:'Sheet3'!$K$222,MATCH("Blue",Sheet3!$A$1:$K$1,0),FALSE)&gt;0,VLOOKUP($J110,Sheet3!$A$1:'Sheet3'!$K$222,MATCH("Blue",Sheet3!$A$1:$K$1,0),FALSE)*3,IF(VLOOKUP($J110,Sheet3!$A$1:'Sheet3'!$K$222,MATCH("Purple",Sheet3!$A$1:$K$1,0),FALSE)&gt;0,VLOOKUP($J110,Sheet3!$A$1:'Sheet3'!$K$222,MATCH("Purple",Sheet3!$A$1:$K$1,0),FALSE)*4,IF(VLOOKUP($J110,Sheet3!$A$1:'Sheet3'!$K$222,MATCH("Green",Sheet3!$A$1:$K$1,0),FALSE)&gt;0,VLOOKUP($J110,Sheet3!$A$1:'Sheet3'!$K$222,MATCH("Green",Sheet3!$A$1:$K$1,0),FALSE)*2,IF(VLOOKUP($J110,Sheet3!$A$1:'Sheet3'!$K$222,MATCH("White",Sheet3!$A$1:$K$1,0),FALSE)&gt;0,VLOOKUP($J110,Sheet3!$A$1:'Sheet3'!$K$222,MATCH("White",Sheet3!$A$1:$K$1,0),FALSE),IF(VLOOKUP($J110,Sheet3!$A$1:'Sheet3'!$K$222,MATCH("Yellow",Sheet3!$A$1:$K$1,0),FALSE)&gt;0,VLOOKUP($J110,Sheet3!$A$1:'Sheet3'!$K$222,MATCH("Yellow",Sheet3!$A$1:$K$1,0),FALSE)*5,0))))),0)/VLOOKUP($J110,Sheet3!$A$1:'Sheet3'!$K$222,MATCH("Challenge",Sheet3!$A$1:'Sheet3'!$K$1,0),FALSE),IFERROR(IF(VLOOKUP($J110,Sheet3!$A$1:'Sheet3'!$K$222,MATCH("Blue",Sheet3!$A$1:$K$1,0),FALSE)&gt;0,VLOOKUP($J110,Sheet3!$A$1:'Sheet3'!$K$222,MATCH("Blue",Sheet3!$A$1:$K$1,0),FALSE)*3,IF(VLOOKUP($J110,Sheet3!$A$1:'Sheet3'!$K$222,MATCH("Purple",Sheet3!$A$1:$K$1,0),FALSE)&gt;0,VLOOKUP($J110,Sheet3!$A$1:'Sheet3'!$K$222,MATCH("Purple",Sheet3!$A$1:$K$1,0),FALSE)*4,IF(VLOOKUP($J110,Sheet3!$A$1:'Sheet3'!$K$222,MATCH("Green",Sheet3!$A$1:$K$1,0),FALSE)&gt;0,VLOOKUP($J110,Sheet3!$A$1:'Sheet3'!$K$222,MATCH("Green",Sheet3!$A$1:$K$1,0),FALSE)*2,IF(VLOOKUP($J110,Sheet3!$A$1:'Sheet3'!$K$222,MATCH("White",Sheet3!$A$1:$K$1,0),FALSE)&gt;0,VLOOKUP($J110,Sheet3!$A$1:'Sheet3'!$K$222,MATCH("White",Sheet3!$A$1:$K$1,0),FALSE),IF(VLOOKUP($J110,Sheet3!$A$1:'Sheet3'!$K$222,MATCH("Yellow",Sheet3!$A$1:$K$1,0),FALSE)&gt;0,VLOOKUP($J110,Sheet3!$A$1:'Sheet3'!$K$222,MATCH("Yellow",Sheet3!$A$1:$K$1,0),FALSE)*5,0))))),0)),0)+IFERROR(IF(VLOOKUP($K110,Sheet3!$A$1:'Sheet3'!$K$222,MATCH("Challenge",Sheet3!$A$1:'Sheet3'!$K$1,0),FALSE)&gt;=1,IFERROR(IF(VLOOKUP($K110,Sheet3!$A$1:'Sheet3'!$K$222,MATCH("Blue",Sheet3!$A$1:$K$1,0),FALSE)&gt;0,VLOOKUP($K110,Sheet3!$A$1:'Sheet3'!$K$222,MATCH("Blue",Sheet3!$A$1:$K$1,0),FALSE)*3,IF(VLOOKUP($K110,Sheet3!$A$1:'Sheet3'!$K$222,MATCH("Purple",Sheet3!$A$1:$K$1,0),FALSE)&gt;0,VLOOKUP($K110,Sheet3!$A$1:'Sheet3'!$K$222,MATCH("Purple",Sheet3!$A$1:$K$1,0),FALSE)*4,IF(VLOOKUP($K110,Sheet3!$A$1:'Sheet3'!$K$222,MATCH("Green",Sheet3!$A$1:$K$1,0),FALSE)&gt;0,VLOOKUP($K110,Sheet3!$A$1:'Sheet3'!$K$222,MATCH("Green",Sheet3!$A$1:$K$1,0),FALSE)*2,IF(VLOOKUP($K110,Sheet3!$A$1:'Sheet3'!$K$222,MATCH("White",Sheet3!$A$1:$K$1,0),FALSE)&gt;0,VLOOKUP($K110,Sheet3!$A$1:'Sheet3'!$K$222,MATCH("White",Sheet3!$A$1:$K$1,0),FALSE),IF(VLOOKUP($K110,Sheet3!$A$1:'Sheet3'!$K$222,MATCH("Yellow",Sheet3!$A$1:$K$1,0),FALSE)&gt;0,VLOOKUP($K110,Sheet3!$A$1:'Sheet3'!$K$222,MATCH("Yellow",Sheet3!$A$1:$K$1,0),FALSE)*5,0))))),0)/VLOOKUP($K110,Sheet3!$A$1:'Sheet3'!$K$222,MATCH("Challenge",Sheet3!$A$1:'Sheet3'!$K$1,0),FALSE),IFERROR(IF(VLOOKUP($K110,Sheet3!$A$1:'Sheet3'!$K$222,MATCH("Blue",Sheet3!$A$1:$K$1,0),FALSE)&gt;0,VLOOKUP($K110,Sheet3!$A$1:'Sheet3'!$K$222,MATCH("Blue",Sheet3!$A$1:$K$1,0),FALSE)*3,IF(VLOOKUP($K110,Sheet3!$A$1:'Sheet3'!$K$222,MATCH("Purple",Sheet3!$A$1:$K$1,0),FALSE)&gt;0,VLOOKUP($K110,Sheet3!$A$1:'Sheet3'!$K$222,MATCH("Purple",Sheet3!$A$1:$K$1,0),FALSE)*4,IF(VLOOKUP($K110,Sheet3!$A$1:'Sheet3'!$K$222,MATCH("Green",Sheet3!$A$1:$K$1,0),FALSE)&gt;0,VLOOKUP($K110,Sheet3!$A$1:'Sheet3'!$K$222,MATCH("Green",Sheet3!$A$1:$K$1,0),FALSE)*2,IF(VLOOKUP($K110,Sheet3!$A$1:'Sheet3'!$K$222,MATCH("White",Sheet3!$A$1:$K$1,0),FALSE)&gt;0,VLOOKUP($K110,Sheet3!$A$1:'Sheet3'!$K$222,MATCH("White",Sheet3!$A$1:$K$1,0),FALSE),IF(VLOOKUP($K110,Sheet3!$A$1:'Sheet3'!$K$222,MATCH("Yellow",Sheet3!$A$1:$K$1,0),FALSE)&gt;0,VLOOKUP($K110,Sheet3!$A$1:'Sheet3'!$K$222,MATCH("Yellow",Sheet3!$A$1:$K$1,0),FALSE)*5,0))))),0)),0)</f>
        <v>0</v>
      </c>
      <c r="AF110">
        <f>IFERROR(IF(VLOOKUP($L110,Sheet3!$A$1:'Sheet3'!$K$222,MATCH("Challenge",Sheet3!$A$1:'Sheet3'!$K$1,0),FALSE)&gt;=1,IFERROR(IF(VLOOKUP($L110,Sheet3!$A$1:'Sheet3'!$K$222,MATCH("Blue",Sheet3!$A$1:$K$1,0),FALSE)&gt;0,VLOOKUP($L110,Sheet3!$A$1:'Sheet3'!$K$222,MATCH("Blue",Sheet3!$A$1:$K$1,0),FALSE)*3,IF(VLOOKUP($L110,Sheet3!$A$1:'Sheet3'!$K$222,MATCH("Purple",Sheet3!$A$1:$K$1,0),FALSE)&gt;0,VLOOKUP($L110,Sheet3!$A$1:'Sheet3'!$K$222,MATCH("Purple",Sheet3!$A$1:$K$1,0),FALSE)*4,IF(VLOOKUP($L110,Sheet3!$A$1:'Sheet3'!$K$222,MATCH("Green",Sheet3!$A$1:$K$1,0),FALSE)&gt;0,VLOOKUP($L110,Sheet3!$A$1:'Sheet3'!$K$222,MATCH("Green",Sheet3!$A$1:$K$1,0),FALSE)*2,IF(VLOOKUP($L110,Sheet3!$A$1:'Sheet3'!$K$222,MATCH("White",Sheet3!$A$1:$K$1,0),FALSE)&gt;0,VLOOKUP($L110,Sheet3!$A$1:'Sheet3'!$K$222,MATCH("White",Sheet3!$A$1:$K$1,0),FALSE),IF(VLOOKUP($L110,Sheet3!$A$1:'Sheet3'!$K$222,MATCH("Yellow",Sheet3!$A$1:$K$1,0),FALSE)&gt;0,VLOOKUP($L110,Sheet3!$A$1:'Sheet3'!$K$222,MATCH("Yellow",Sheet3!$A$1:$K$1,0),FALSE)*5,0))))),0)/VLOOKUP($L110,Sheet3!$A$1:'Sheet3'!$K$222,MATCH("Challenge",Sheet3!$A$1:'Sheet3'!$K$1,0),FALSE),IFERROR(IF(VLOOKUP($L110,Sheet3!$A$1:'Sheet3'!$K$222,MATCH("Blue",Sheet3!$A$1:$K$1,0),FALSE)&gt;0,VLOOKUP($L110,Sheet3!$A$1:'Sheet3'!$K$222,MATCH("Blue",Sheet3!$A$1:$K$1,0),FALSE)*3,IF(VLOOKUP($L110,Sheet3!$A$1:'Sheet3'!$K$222,MATCH("Purple",Sheet3!$A$1:$K$1,0),FALSE)&gt;0,VLOOKUP($L110,Sheet3!$A$1:'Sheet3'!$K$222,MATCH("Purple",Sheet3!$A$1:$K$1,0),FALSE)*4,IF(VLOOKUP($L110,Sheet3!$A$1:'Sheet3'!$K$222,MATCH("Green",Sheet3!$A$1:$K$1,0),FALSE)&gt;0,VLOOKUP($L110,Sheet3!$A$1:'Sheet3'!$K$222,MATCH("Green",Sheet3!$A$1:$K$1,0),FALSE)*2,IF(VLOOKUP($L110,Sheet3!$A$1:'Sheet3'!$K$222,MATCH("White",Sheet3!$A$1:$K$1,0),FALSE)&gt;0,VLOOKUP($L110,Sheet3!$A$1:'Sheet3'!$K$222,MATCH("White",Sheet3!$A$1:$K$1,0),FALSE),IF(VLOOKUP($L110,Sheet3!$A$1:'Sheet3'!$K$222,MATCH("Yellow",Sheet3!$A$1:$K$1,0),FALSE)&gt;0,VLOOKUP($L110,Sheet3!$A$1:'Sheet3'!$K$222,MATCH("Yellow",Sheet3!$A$1:$K$1,0),FALSE)*5,0))))),0)),0)+IFERROR(IF(VLOOKUP($M110,Sheet3!$A$1:'Sheet3'!$K$222,MATCH("Challenge",Sheet3!$A$1:'Sheet3'!$K$1,0),FALSE)&gt;=1,IFERROR(IF(VLOOKUP($M110,Sheet3!$A$1:'Sheet3'!$K$222,MATCH("Blue",Sheet3!$A$1:$K$1,0),FALSE)&gt;0,VLOOKUP($M110,Sheet3!$A$1:'Sheet3'!$K$222,MATCH("Blue",Sheet3!$A$1:$K$1,0),FALSE)*3,IF(VLOOKUP($M110,Sheet3!$A$1:'Sheet3'!$K$222,MATCH("Purple",Sheet3!$A$1:$K$1,0),FALSE)&gt;0,VLOOKUP($M110,Sheet3!$A$1:'Sheet3'!$K$222,MATCH("Purple",Sheet3!$A$1:$K$1,0),FALSE)*4,IF(VLOOKUP($M110,Sheet3!$A$1:'Sheet3'!$K$222,MATCH("Green",Sheet3!$A$1:$K$1,0),FALSE)&gt;0,VLOOKUP($M110,Sheet3!$A$1:'Sheet3'!$K$222,MATCH("Green",Sheet3!$A$1:$K$1,0),FALSE)*2,IF(VLOOKUP($M110,Sheet3!$A$1:'Sheet3'!$K$222,MATCH("White",Sheet3!$A$1:$K$1,0),FALSE)&gt;0,VLOOKUP($M110,Sheet3!$A$1:'Sheet3'!$K$222,MATCH("White",Sheet3!$A$1:$K$1,0),FALSE),IF(VLOOKUP($M110,Sheet3!$A$1:'Sheet3'!$K$222,MATCH("Yellow",Sheet3!$A$1:$K$1,0),FALSE)&gt;0,VLOOKUP($M110,Sheet3!$A$1:'Sheet3'!$K$222,MATCH("Yellow",Sheet3!$A$1:$K$1,0),FALSE)*5,0))))),0)/VLOOKUP($M110,Sheet3!$A$1:'Sheet3'!$K$222,MATCH("Challenge",Sheet3!$A$1:'Sheet3'!$K$1,0),FALSE),IFERROR(IF(VLOOKUP($M110,Sheet3!$A$1:'Sheet3'!$K$222,MATCH("Blue",Sheet3!$A$1:$K$1,0),FALSE)&gt;0,VLOOKUP($M110,Sheet3!$A$1:'Sheet3'!$K$222,MATCH("Blue",Sheet3!$A$1:$K$1,0),FALSE)*3,IF(VLOOKUP($M110,Sheet3!$A$1:'Sheet3'!$K$222,MATCH("Purple",Sheet3!$A$1:$K$1,0),FALSE)&gt;0,VLOOKUP($M110,Sheet3!$A$1:'Sheet3'!$K$222,MATCH("Purple",Sheet3!$A$1:$K$1,0),FALSE)*4,IF(VLOOKUP($M110,Sheet3!$A$1:'Sheet3'!$K$222,MATCH("Green",Sheet3!$A$1:$K$1,0),FALSE)&gt;0,VLOOKUP($M110,Sheet3!$A$1:'Sheet3'!$K$222,MATCH("Green",Sheet3!$A$1:$K$1,0),FALSE)*2,IF(VLOOKUP($M110,Sheet3!$A$1:'Sheet3'!$K$222,MATCH("White",Sheet3!$A$1:$K$1,0),FALSE)&gt;0,VLOOKUP($M110,Sheet3!$A$1:'Sheet3'!$K$222,MATCH("White",Sheet3!$A$1:$K$1,0),FALSE),IF(VLOOKUP($M110,Sheet3!$A$1:'Sheet3'!$K$222,MATCH("Yellow",Sheet3!$A$1:$K$1,0),FALSE)&gt;0,VLOOKUP($M110,Sheet3!$A$1:'Sheet3'!$K$222,MATCH("Yellow",Sheet3!$A$1:$K$1,0),FALSE)*5,0))))),0)),0)</f>
        <v>0</v>
      </c>
      <c r="AG110">
        <f>IFERROR(IF(VLOOKUP($N110,Sheet3!$A$1:'Sheet3'!$K$222,MATCH("Challenge",Sheet3!$A$1:'Sheet3'!$K$1,0),FALSE)&gt;=1,IFERROR(IF(VLOOKUP($N110,Sheet3!$A$1:'Sheet3'!$K$222,MATCH("Blue",Sheet3!$A$1:$K$1,0),FALSE)&gt;0,VLOOKUP($N110,Sheet3!$A$1:'Sheet3'!$K$222,MATCH("Blue",Sheet3!$A$1:$K$1,0),FALSE)*3,IF(VLOOKUP($N110,Sheet3!$A$1:'Sheet3'!$K$222,MATCH("Purple",Sheet3!$A$1:$K$1,0),FALSE)&gt;0,VLOOKUP($N110,Sheet3!$A$1:'Sheet3'!$K$222,MATCH("Purple",Sheet3!$A$1:$K$1,0),FALSE)*4,IF(VLOOKUP($N110,Sheet3!$A$1:'Sheet3'!$K$222,MATCH("Green",Sheet3!$A$1:$K$1,0),FALSE)&gt;0,VLOOKUP($N110,Sheet3!$A$1:'Sheet3'!$K$222,MATCH("Green",Sheet3!$A$1:$K$1,0),FALSE)*2,IF(VLOOKUP($N110,Sheet3!$A$1:'Sheet3'!$K$222,MATCH("White",Sheet3!$A$1:$K$1,0),FALSE)&gt;0,VLOOKUP($N110,Sheet3!$A$1:'Sheet3'!$K$222,MATCH("White",Sheet3!$A$1:$K$1,0),FALSE),IF(VLOOKUP($N110,Sheet3!$A$1:'Sheet3'!$K$222,MATCH("Yellow",Sheet3!$A$1:$K$1,0),FALSE)&gt;0,VLOOKUP($N110,Sheet3!$A$1:'Sheet3'!$K$222,MATCH("Yellow",Sheet3!$A$1:$K$1,0),FALSE)*5,0))))),0)/VLOOKUP($N110,Sheet3!$A$1:'Sheet3'!$K$222,MATCH("Challenge",Sheet3!$A$1:'Sheet3'!$K$1,0),FALSE),IFERROR(IF(VLOOKUP($N110,Sheet3!$A$1:'Sheet3'!$K$222,MATCH("Blue",Sheet3!$A$1:$K$1,0),FALSE)&gt;0,VLOOKUP($N110,Sheet3!$A$1:'Sheet3'!$K$222,MATCH("Blue",Sheet3!$A$1:$K$1,0),FALSE)*3,IF(VLOOKUP($N110,Sheet3!$A$1:'Sheet3'!$K$222,MATCH("Purple",Sheet3!$A$1:$K$1,0),FALSE)&gt;0,VLOOKUP($N110,Sheet3!$A$1:'Sheet3'!$K$222,MATCH("Purple",Sheet3!$A$1:$K$1,0),FALSE)*4,IF(VLOOKUP($N110,Sheet3!$A$1:'Sheet3'!$K$222,MATCH("Green",Sheet3!$A$1:$K$1,0),FALSE)&gt;0,VLOOKUP($N110,Sheet3!$A$1:'Sheet3'!$K$222,MATCH("Green",Sheet3!$A$1:$K$1,0),FALSE)*2,IF(VLOOKUP($N110,Sheet3!$A$1:'Sheet3'!$K$222,MATCH("White",Sheet3!$A$1:$K$1,0),FALSE)&gt;0,VLOOKUP($N110,Sheet3!$A$1:'Sheet3'!$K$222,MATCH("White",Sheet3!$A$1:$K$1,0),FALSE),IF(VLOOKUP($N110,Sheet3!$A$1:'Sheet3'!$K$222,MATCH("Yellow",Sheet3!$A$1:$K$1,0),FALSE)&gt;0,VLOOKUP($N110,Sheet3!$A$1:'Sheet3'!$K$222,MATCH("Yellow",Sheet3!$A$1:$K$1,0),FALSE)*5,0))))),0)),0)+IFERROR(IF(VLOOKUP($O110,Sheet3!$A$1:'Sheet3'!$K$222,MATCH("Challenge",Sheet3!$A$1:'Sheet3'!$K$1,0),FALSE)&gt;=1,IFERROR(IF(VLOOKUP($O110,Sheet3!$A$1:'Sheet3'!$K$222,MATCH("Blue",Sheet3!$A$1:$K$1,0),FALSE)&gt;0,VLOOKUP($O110,Sheet3!$A$1:'Sheet3'!$K$222,MATCH("Blue",Sheet3!$A$1:$K$1,0),FALSE)*3,IF(VLOOKUP($O110,Sheet3!$A$1:'Sheet3'!$K$222,MATCH("Purple",Sheet3!$A$1:$K$1,0),FALSE)&gt;0,VLOOKUP($O110,Sheet3!$A$1:'Sheet3'!$K$222,MATCH("Purple",Sheet3!$A$1:$K$1,0),FALSE)*4,IF(VLOOKUP($O110,Sheet3!$A$1:'Sheet3'!$K$222,MATCH("Green",Sheet3!$A$1:$K$1,0),FALSE)&gt;0,VLOOKUP($O110,Sheet3!$A$1:'Sheet3'!$K$222,MATCH("Green",Sheet3!$A$1:$K$1,0),FALSE)*2,IF(VLOOKUP($O110,Sheet3!$A$1:'Sheet3'!$K$222,MATCH("White",Sheet3!$A$1:$K$1,0),FALSE)&gt;0,VLOOKUP($O110,Sheet3!$A$1:'Sheet3'!$K$222,MATCH("White",Sheet3!$A$1:$K$1,0),FALSE),IF(VLOOKUP($O110,Sheet3!$A$1:'Sheet3'!$K$222,MATCH("Yellow",Sheet3!$A$1:$K$1,0),FALSE)&gt;0,VLOOKUP($O110,Sheet3!$A$1:'Sheet3'!$K$222,MATCH("Yellow",Sheet3!$A$1:$K$1,0),FALSE)*5,0))))),0)/VLOOKUP($O110,Sheet3!$A$1:'Sheet3'!$K$222,MATCH("Challenge",Sheet3!$A$1:'Sheet3'!$K$1,0),FALSE),IFERROR(IF(VLOOKUP($O110,Sheet3!$A$1:'Sheet3'!$K$222,MATCH("Blue",Sheet3!$A$1:$K$1,0),FALSE)&gt;0,VLOOKUP($O110,Sheet3!$A$1:'Sheet3'!$K$222,MATCH("Blue",Sheet3!$A$1:$K$1,0),FALSE)*3,IF(VLOOKUP($O110,Sheet3!$A$1:'Sheet3'!$K$222,MATCH("Purple",Sheet3!$A$1:$K$1,0),FALSE)&gt;0,VLOOKUP($O110,Sheet3!$A$1:'Sheet3'!$K$222,MATCH("Purple",Sheet3!$A$1:$K$1,0),FALSE)*4,IF(VLOOKUP($O110,Sheet3!$A$1:'Sheet3'!$K$222,MATCH("Green",Sheet3!$A$1:$K$1,0),FALSE)&gt;0,VLOOKUP($O110,Sheet3!$A$1:'Sheet3'!$K$222,MATCH("Green",Sheet3!$A$1:$K$1,0),FALSE)*2,IF(VLOOKUP($O110,Sheet3!$A$1:'Sheet3'!$K$222,MATCH("White",Sheet3!$A$1:$K$1,0),FALSE)&gt;0,VLOOKUP($O110,Sheet3!$A$1:'Sheet3'!$K$222,MATCH("White",Sheet3!$A$1:$K$1,0),FALSE),IF(VLOOKUP($O110,Sheet3!$A$1:'Sheet3'!$K$222,MATCH("Yellow",Sheet3!$A$1:$K$1,0),FALSE)&gt;0,VLOOKUP($O110,Sheet3!$A$1:'Sheet3'!$K$222,MATCH("Yellow",Sheet3!$A$1:$K$1,0),FALSE)*5,0))))),0)),0)</f>
        <v>0</v>
      </c>
      <c r="AH110">
        <f>VLOOKUP($D110,Sheet3!$A$1:'Sheet3'!$K$222,4,FALSE)</f>
        <v>0</v>
      </c>
      <c r="AI110">
        <f>VLOOKUP($D110,Sheet3!$A$1:'Sheet3'!$K$222,5,FALSE)</f>
        <v>0</v>
      </c>
    </row>
    <row r="111" spans="1:35" x14ac:dyDescent="0.25">
      <c r="A111" t="s">
        <v>49</v>
      </c>
      <c r="B111">
        <f>INDEX('Ingredients(Full)'!$A$1:$AA$180,MATCH(Score!$A111,'Ingredients(Full)'!$A$1:$A$180,0),MATCH(Score!B$1,'Ingredients(Full)'!$A$1:$AA$1,0))</f>
        <v>7</v>
      </c>
      <c r="C111">
        <f t="shared" si="3"/>
        <v>88</v>
      </c>
      <c r="D111" t="str">
        <f>IF(D$1&lt;=$B111,INDEX('Ingredients(Full)'!$A$1:$AA$180,MATCH(Score!$A111,'Ingredients(Full)'!$A$1:$A$180,0),MATCH(Score!D$1,'Ingredients(Full)'!$A$1:$AA$1,0)),"")</f>
        <v>Mk 6 BioTech Implant Prototype Salvage</v>
      </c>
      <c r="E111" t="str">
        <f>IF(E$1&lt;=$B111,INDEX('Ingredients(Full)'!$A$1:$AA$140,MATCH(Score!$A111,'Ingredients(Full)'!$A$1:$A$140,0),MATCH(Score!E$1,'Ingredients(Full)'!$A$1:$AA$1,0)),"")</f>
        <v>Mk 3 BioTech Implant</v>
      </c>
      <c r="F111" t="str">
        <f>IF(F$1&lt;=$B111,INDEX('Ingredients(Full)'!$A$1:$AA$140,MATCH(Score!$A111,'Ingredients(Full)'!$A$1:$A$140,0),MATCH(Score!F$1,'Ingredients(Full)'!$A$1:$AA$1,0)),"")</f>
        <v>Mk 2 Merr-Sonn Shield Generator</v>
      </c>
      <c r="G111" t="str">
        <f>IF(G$1&lt;=$B111,INDEX('Ingredients(Full)'!$A$1:$AA$140,MATCH(Score!$A111,'Ingredients(Full)'!$A$1:$A$140,0),MATCH(Score!G$1,'Ingredients(Full)'!$A$1:$AA$1,0)),"")</f>
        <v>Mk 1 CEC Fusion Furnace</v>
      </c>
      <c r="H111" t="str">
        <f>IF(H$1&lt;=$B111,INDEX('Ingredients(Full)'!$A$1:$AA$140,MATCH(Score!$A111,'Ingredients(Full)'!$A$1:$A$140,0),MATCH(Score!H$1,'Ingredients(Full)'!$A$1:$AA$1,0)),"")</f>
        <v>Mk 2 Neuro-Saav Electrobinoculars Prototype</v>
      </c>
      <c r="I111" t="str">
        <f>IF(I$1&lt;=$B111,INDEX('Ingredients(Full)'!$A$1:$AA$140,MATCH(Score!$A111,'Ingredients(Full)'!$A$1:$A$140,0),MATCH(Score!I$1,'Ingredients(Full)'!$A$1:$AA$1,0)),"")</f>
        <v>Mk 1 BAW Armor Mod</v>
      </c>
      <c r="J111" t="str">
        <f>IF(J$1&lt;=$B111,INDEX('Ingredients(Full)'!$A$1:$AA$140,MATCH(Score!$A111,'Ingredients(Full)'!$A$1:$A$140,0),MATCH(Score!J$1,'Ingredients(Full)'!$A$1:$AA$1,0)),"")</f>
        <v>Mk 1 CEC Fusion Furnace</v>
      </c>
      <c r="K111" t="str">
        <f>IF(K$1&lt;=$B111,INDEX('Ingredients(Full)'!$A$1:$AA$140,MATCH(Score!$A111,'Ingredients(Full)'!$A$1:$A$140,0),MATCH(Score!K$1,'Ingredients(Full)'!$A$1:$AA$1,0)),"")</f>
        <v/>
      </c>
      <c r="L111" t="str">
        <f>IF(L$1&lt;=$B111,INDEX('Ingredients(Full)'!$A$1:$AA$140,MATCH(Score!$A111,'Ingredients(Full)'!$A$1:$A$140,0),MATCH(Score!L$1,'Ingredients(Full)'!$A$1:$AA$1,0)),"")</f>
        <v/>
      </c>
      <c r="M111" t="str">
        <f>IF(M$1&lt;=$B111,INDEX('Ingredients(Full)'!$A$1:$AA$140,MATCH(Score!$A111,'Ingredients(Full)'!$A$1:$A$140,0),MATCH(Score!M$1,'Ingredients(Full)'!$A$1:$AA$1,0)),"")</f>
        <v/>
      </c>
      <c r="N111" t="str">
        <f>IF(N$1&lt;=$B111,INDEX('Ingredients(Full)'!$A$1:$AA$140,MATCH(Score!$A111,'Ingredients(Full)'!$A$1:$A$140,0),MATCH(Score!N$1,'Ingredients(Full)'!$A$1:$AA$1,0)),"")</f>
        <v/>
      </c>
      <c r="O111" t="str">
        <f>IF(O$1&lt;=$B111,INDEX('Ingredients(Full)'!$A$1:$AA$140,MATCH(Score!$A111,'Ingredients(Full)'!$A$1:$A$140,0),MATCH(Score!O$1,'Ingredients(Full)'!$A$1:$AA$1,0)),"")</f>
        <v/>
      </c>
      <c r="P111">
        <f>IF(VALUE(RIGHT(P$1,LEN(P$1)-1))&lt;=$B111,INDEX('Ingredients(Full)'!$A$1:$AA$140,MATCH(Score!$A111,'Ingredients(Full)'!$A$1:$A$140,0),MATCH(Score!P$1,'Ingredients(Full)'!$A$1:$AA$1,0)),"")</f>
        <v>20</v>
      </c>
      <c r="Q111">
        <f>IF(VALUE(RIGHT(Q$1,LEN(Q$1)-1))&lt;=$B111,INDEX('Ingredients(Full)'!$A$1:$AA$140,MATCH(Score!$A111,'Ingredients(Full)'!$A$1:$A$140,0),MATCH(Score!Q$1,'Ingredients(Full)'!$A$1:$AA$1,0)),"")</f>
        <v>1</v>
      </c>
      <c r="R111">
        <f>IF(VALUE(RIGHT(R$1,LEN(R$1)-1))&lt;=$B111,INDEX('Ingredients(Full)'!$A$1:$AA$140,MATCH(Score!$A111,'Ingredients(Full)'!$A$1:$A$140,0),MATCH(Score!R$1,'Ingredients(Full)'!$A$1:$AA$1,0)),"")</f>
        <v>1</v>
      </c>
      <c r="S111">
        <f>IF(VALUE(RIGHT(S$1,LEN(S$1)-1))&lt;=$B111,INDEX('Ingredients(Full)'!$A$1:$AA$140,MATCH(Score!$A111,'Ingredients(Full)'!$A$1:$A$140,0),MATCH(Score!S$1,'Ingredients(Full)'!$A$1:$AA$1,0)),"")</f>
        <v>1</v>
      </c>
      <c r="T111">
        <f>IF(VALUE(RIGHT(T$1,LEN(T$1)-1))&lt;=$B111,INDEX('Ingredients(Full)'!$A$1:$AA$140,MATCH(Score!$A111,'Ingredients(Full)'!$A$1:$A$140,0),MATCH(Score!T$1,'Ingredients(Full)'!$A$1:$AA$1,0)),"")</f>
        <v>1</v>
      </c>
      <c r="U111">
        <f>IF(VALUE(RIGHT(U$1,LEN(U$1)-1))&lt;=$B111,INDEX('Ingredients(Full)'!$A$1:$AA$140,MATCH(Score!$A111,'Ingredients(Full)'!$A$1:$A$140,0),MATCH(Score!U$1,'Ingredients(Full)'!$A$1:$AA$1,0)),"")</f>
        <v>1</v>
      </c>
      <c r="V111">
        <f>IF(VALUE(RIGHT(V$1,LEN(V$1)-1))&lt;=$B111,INDEX('Ingredients(Full)'!$A$1:$AA$140,MATCH(Score!$A111,'Ingredients(Full)'!$A$1:$A$140,0),MATCH(Score!V$1,'Ingredients(Full)'!$A$1:$AA$1,0)),"")</f>
        <v>1</v>
      </c>
      <c r="W111" t="str">
        <f>IF(VALUE(RIGHT(W$1,LEN(W$1)-1))&lt;=$B111,INDEX('Ingredients(Full)'!$A$1:$AA$140,MATCH(Score!$A111,'Ingredients(Full)'!$A$1:$A$140,0),MATCH(Score!W$1,'Ingredients(Full)'!$A$1:$AA$1,0)),"")</f>
        <v/>
      </c>
      <c r="X111" t="str">
        <f>IF(VALUE(RIGHT(X$1,LEN(X$1)-1))&lt;=$B111,INDEX('Ingredients(Full)'!$A$1:$AA$140,MATCH(Score!$A111,'Ingredients(Full)'!$A$1:$A$140,0),MATCH(Score!X$1,'Ingredients(Full)'!$A$1:$AA$1,0)),"")</f>
        <v/>
      </c>
      <c r="Y111" t="str">
        <f>IF(VALUE(RIGHT(Y$1,LEN(Y$1)-1))&lt;=$B111,INDEX('Ingredients(Full)'!$A$1:$AA$140,MATCH(Score!$A111,'Ingredients(Full)'!$A$1:$A$140,0),MATCH(Score!Y$1,'Ingredients(Full)'!$A$1:$AA$1,0)),"")</f>
        <v/>
      </c>
      <c r="Z111" t="str">
        <f>IF(VALUE(RIGHT(Z$1,LEN(Z$1)-1))&lt;=$B111,INDEX('Ingredients(Full)'!$A$1:$AA$140,MATCH(Score!$A111,'Ingredients(Full)'!$A$1:$A$140,0),MATCH(Score!Z$1,'Ingredients(Full)'!$A$1:$AA$1,0)),"")</f>
        <v/>
      </c>
      <c r="AA111" t="str">
        <f>IF(VALUE(RIGHT(AA$1,LEN(AA$1)-1))&lt;=$B111,INDEX('Ingredients(Full)'!$A$1:$AA$140,MATCH(Score!$A111,'Ingredients(Full)'!$A$1:$A$140,0),MATCH(Score!AA$1,'Ingredients(Full)'!$A$1:$AA$1,0)),"")</f>
        <v/>
      </c>
      <c r="AB111">
        <f>IFERROR(IF(VLOOKUP($D111,Sheet3!$A$1:'Sheet3'!$K$222,MATCH("Challenge",Sheet3!$A$1:'Sheet3'!$K$1,0),FALSE)&gt;=1,IFERROR(IF(VLOOKUP($D111,Sheet3!$A$1:'Sheet3'!$K$222,MATCH("Blue",Sheet3!$A$1:$K$1,0),FALSE)&gt;0,VLOOKUP($D111,Sheet3!$A$1:'Sheet3'!$K$222,MATCH("Blue",Sheet3!$A$1:$K$1,0),FALSE)*3,IF(VLOOKUP($D111,Sheet3!$A$1:'Sheet3'!$K$222,MATCH("Purple",Sheet3!$A$1:$K$1,0),FALSE)&gt;0,VLOOKUP($D111,Sheet3!$A$1:'Sheet3'!$K$222,MATCH("Purple",Sheet3!$A$1:$K$1,0),FALSE)*4,IF(VLOOKUP($D111,Sheet3!$A$1:'Sheet3'!$K$222,MATCH("Green",Sheet3!$A$1:$K$1,0),FALSE)&gt;0,VLOOKUP($D111,Sheet3!$A$1:'Sheet3'!$K$222,MATCH("Green",Sheet3!$A$1:$K$1,0),FALSE)*2,IF(VLOOKUP($D111,Sheet3!$A$1:'Sheet3'!$K$222,MATCH("White",Sheet3!$A$1:$K$1,0),FALSE)&gt;0,VLOOKUP($D111,Sheet3!$A$1:'Sheet3'!$K$222,MATCH("White",Sheet3!$A$1:$K$1,0),FALSE),IF(VLOOKUP($D111,Sheet3!$A$1:'Sheet3'!$K$222,MATCH("Yellow",Sheet3!$A$1:$K$1,0),FALSE)&gt;0,VLOOKUP($D111,Sheet3!$A$1:'Sheet3'!$K$222,MATCH("Yellow",Sheet3!$A$1:$K$1,0),FALSE)*2.5,0))))),0)/VLOOKUP($D111,Sheet3!$A$1:'Sheet3'!$K$222,MATCH("Challenge",Sheet3!$A$1:'Sheet3'!$K$1,0),FALSE),IFERROR(IF(VLOOKUP($D111,Sheet3!$A$1:'Sheet3'!$K$222,MATCH("Blue",Sheet3!$A$1:$K$1,0),FALSE)&gt;0,VLOOKUP($D111,Sheet3!$A$1:'Sheet3'!$K$222,MATCH("Blue",Sheet3!$A$1:$K$1,0),FALSE)*3,IF(VLOOKUP($D111,Sheet3!$A$1:'Sheet3'!$K$222,MATCH("Purple",Sheet3!$A$1:$K$1,0),FALSE)&gt;0,VLOOKUP($D111,Sheet3!$A$1:'Sheet3'!$K$222,MATCH("Purple",Sheet3!$A$1:$K$1,0),FALSE)*4,IF(VLOOKUP($D111,Sheet3!$A$1:'Sheet3'!$K$222,MATCH("Green",Sheet3!$A$1:$K$1,0),FALSE)&gt;0,VLOOKUP($D111,Sheet3!$A$1:'Sheet3'!$K$222,MATCH("Green",Sheet3!$A$1:$K$1,0),FALSE)*2,IF(VLOOKUP($D111,Sheet3!$A$1:'Sheet3'!$K$222,MATCH("White",Sheet3!$A$1:$K$1,0),FALSE)&gt;0,VLOOKUP($D111,Sheet3!$A$1:'Sheet3'!$K$222,MATCH("White",Sheet3!$A$1:$K$1,0),FALSE),IF(VLOOKUP($D111,Sheet3!$A$1:'Sheet3'!$K$222,MATCH("Yellow",Sheet3!$A$1:$K$1,0),FALSE)&gt;0,VLOOKUP($D111,Sheet3!$A$1:'Sheet3'!$K$222,MATCH("Yellow",Sheet3!$A$1:$K$1,0),FALSE)*2.5,0))))),0)),0)+IFERROR(IF(VLOOKUP($E111,Sheet3!$A$1:'Sheet3'!$K$222,MATCH("Challenge",Sheet3!$A$1:'Sheet3'!$K$1,0),FALSE)&gt;=1,IFERROR(IF(VLOOKUP($E111,Sheet3!$A$1:'Sheet3'!$K$222,MATCH("Blue",Sheet3!$A$1:$K$1,0),FALSE)&gt;0,VLOOKUP($E111,Sheet3!$A$1:'Sheet3'!$K$222,MATCH("Blue",Sheet3!$A$1:$K$1,0),FALSE)*3,IF(VLOOKUP($E111,Sheet3!$A$1:'Sheet3'!$K$222,MATCH("Purple",Sheet3!$A$1:$K$1,0),FALSE)&gt;0,VLOOKUP($E111,Sheet3!$A$1:'Sheet3'!$K$222,MATCH("Purple",Sheet3!$A$1:$K$1,0),FALSE)*4,IF(VLOOKUP($E111,Sheet3!$A$1:'Sheet3'!$K$222,MATCH("Green",Sheet3!$A$1:$K$1,0),FALSE)&gt;0,VLOOKUP($E111,Sheet3!$A$1:'Sheet3'!$K$222,MATCH("Green",Sheet3!$A$1:$K$1,0),FALSE)*2,IF(VLOOKUP($E111,Sheet3!$A$1:'Sheet3'!$K$222,MATCH("White",Sheet3!$A$1:$K$1,0),FALSE)&gt;0,VLOOKUP($E111,Sheet3!$A$1:'Sheet3'!$K$222,MATCH("White",Sheet3!$A$1:$K$1,0),FALSE),IF(VLOOKUP($E111,Sheet3!$A$1:'Sheet3'!$K$222,MATCH("Yellow",Sheet3!$A$1:$K$1,0),FALSE)&gt;0,VLOOKUP($E111,Sheet3!$A$1:'Sheet3'!$K$222,MATCH("Yellow",Sheet3!$A$1:$K$1,0),FALSE)*2.5,0))))),0)/VLOOKUP($E111,Sheet3!$A$1:'Sheet3'!$K$222,MATCH("Challenge",Sheet3!$A$1:'Sheet3'!$K$1,0),FALSE),IFERROR(IF(VLOOKUP($E111,Sheet3!$A$1:'Sheet3'!$K$222,MATCH("Blue",Sheet3!$A$1:$K$1,0),FALSE)&gt;0,VLOOKUP($E111,Sheet3!$A$1:'Sheet3'!$K$222,MATCH("Blue",Sheet3!$A$1:$K$1,0),FALSE)*3,IF(VLOOKUP($E111,Sheet3!$A$1:'Sheet3'!$K$222,MATCH("Purple",Sheet3!$A$1:$K$1,0),FALSE)&gt;0,VLOOKUP($E111,Sheet3!$A$1:'Sheet3'!$K$222,MATCH("Purple",Sheet3!$A$1:$K$1,0),FALSE)*4,IF(VLOOKUP($E111,Sheet3!$A$1:'Sheet3'!$K$222,MATCH("Green",Sheet3!$A$1:$K$1,0),FALSE)&gt;0,VLOOKUP($E111,Sheet3!$A$1:'Sheet3'!$K$222,MATCH("Green",Sheet3!$A$1:$K$1,0),FALSE)*2,IF(VLOOKUP($E111,Sheet3!$A$1:'Sheet3'!$K$222,MATCH("White",Sheet3!$A$1:$K$1,0),FALSE)&gt;0,VLOOKUP($E111,Sheet3!$A$1:'Sheet3'!$K$222,MATCH("White",Sheet3!$A$1:$K$1,0),FALSE),IF(VLOOKUP($E111,Sheet3!$A$1:'Sheet3'!$K$222,MATCH("Yellow",Sheet3!$A$1:$K$1,0),FALSE)&gt;0,VLOOKUP($E111,Sheet3!$A$1:'Sheet3'!$K$222,MATCH("Yellow",Sheet3!$A$1:$K$1,0),FALSE)*2.5,0))))),0)),0)</f>
        <v>82</v>
      </c>
      <c r="AC111">
        <f>IFERROR(IF(VLOOKUP($F111,Sheet3!$A$1:'Sheet3'!$K$222,MATCH("Challenge",Sheet3!$A$1:'Sheet3'!$K$1,0),FALSE)&gt;=1,IFERROR(IF(VLOOKUP($F111,Sheet3!$A$1:'Sheet3'!$K$222,MATCH("Blue",Sheet3!$A$1:$K$1,0),FALSE)&gt;0,VLOOKUP($F111,Sheet3!$A$1:'Sheet3'!$K$222,MATCH("Blue",Sheet3!$A$1:$K$1,0),FALSE)*3,IF(VLOOKUP($F111,Sheet3!$A$1:'Sheet3'!$K$222,MATCH("Purple",Sheet3!$A$1:$K$1,0),FALSE)&gt;0,VLOOKUP($F111,Sheet3!$A$1:'Sheet3'!$K$222,MATCH("Purple",Sheet3!$A$1:$K$1,0),FALSE)*4,IF(VLOOKUP($F111,Sheet3!$A$1:'Sheet3'!$K$222,MATCH("Green",Sheet3!$A$1:$K$1,0),FALSE)&gt;0,VLOOKUP($F111,Sheet3!$A$1:'Sheet3'!$K$222,MATCH("Green",Sheet3!$A$1:$K$1,0),FALSE)*2,IF(VLOOKUP($F111,Sheet3!$A$1:'Sheet3'!$K$222,MATCH("White",Sheet3!$A$1:$K$1,0),FALSE)&gt;0,VLOOKUP($F111,Sheet3!$A$1:'Sheet3'!$K$222,MATCH("White",Sheet3!$A$1:$K$1,0),FALSE),IF(VLOOKUP($F111,Sheet3!$A$1:'Sheet3'!$K$222,MATCH("Yellow",Sheet3!$A$1:$K$1,0),FALSE)&gt;0,VLOOKUP($F111,Sheet3!$A$1:'Sheet3'!$K$222,MATCH("Yellow",Sheet3!$A$1:$K$1,0),FALSE)*5,0))))),0)/VLOOKUP($F111,Sheet3!$A$1:'Sheet3'!$K$222,MATCH("Challenge",Sheet3!$A$1:'Sheet3'!$K$1,0),FALSE),IFERROR(IF(VLOOKUP($F111,Sheet3!$A$1:'Sheet3'!$K$222,MATCH("Blue",Sheet3!$A$1:$K$1,0),FALSE)&gt;0,VLOOKUP($F111,Sheet3!$A$1:'Sheet3'!$K$222,MATCH("Blue",Sheet3!$A$1:$K$1,0),FALSE)*3,IF(VLOOKUP($F111,Sheet3!$A$1:'Sheet3'!$K$222,MATCH("Purple",Sheet3!$A$1:$K$1,0),FALSE)&gt;0,VLOOKUP($F111,Sheet3!$A$1:'Sheet3'!$K$222,MATCH("Purple",Sheet3!$A$1:$K$1,0),FALSE)*4,IF(VLOOKUP($F111,Sheet3!$A$1:'Sheet3'!$K$222,MATCH("Green",Sheet3!$A$1:$K$1,0),FALSE)&gt;0,VLOOKUP($F111,Sheet3!$A$1:'Sheet3'!$K$222,MATCH("Green",Sheet3!$A$1:$K$1,0),FALSE)*2,IF(VLOOKUP($F111,Sheet3!$A$1:'Sheet3'!$K$222,MATCH("White",Sheet3!$A$1:$K$1,0),FALSE)&gt;0,VLOOKUP($F111,Sheet3!$A$1:'Sheet3'!$K$222,MATCH("White",Sheet3!$A$1:$K$1,0),FALSE),IF(VLOOKUP($F111,Sheet3!$A$1:'Sheet3'!$K$222,MATCH("Yellow",Sheet3!$A$1:$K$1,0),FALSE)&gt;0,VLOOKUP($F111,Sheet3!$A$1:'Sheet3'!$K$222,MATCH("Yellow",Sheet3!$A$1:$K$1,0),FALSE)*5,0))))),0)),0)+IFERROR(IF(VLOOKUP($G111,Sheet3!$A$1:'Sheet3'!$K$222,MATCH("Challenge",Sheet3!$A$1:'Sheet3'!$K$1,0),FALSE)&gt;=1,IFERROR(IF(VLOOKUP($G111,Sheet3!$A$1:'Sheet3'!$K$222,MATCH("Blue",Sheet3!$A$1:$K$1,0),FALSE)&gt;0,VLOOKUP($G111,Sheet3!$A$1:'Sheet3'!$K$222,MATCH("Blue",Sheet3!$A$1:$K$1,0),FALSE)*3,IF(VLOOKUP($G111,Sheet3!$A$1:'Sheet3'!$K$222,MATCH("Purple",Sheet3!$A$1:$K$1,0),FALSE)&gt;0,VLOOKUP($G111,Sheet3!$A$1:'Sheet3'!$K$222,MATCH("Purple",Sheet3!$A$1:$K$1,0),FALSE)*4,IF(VLOOKUP($G111,Sheet3!$A$1:'Sheet3'!$K$222,MATCH("Green",Sheet3!$A$1:$K$1,0),FALSE)&gt;0,VLOOKUP($G111,Sheet3!$A$1:'Sheet3'!$K$222,MATCH("Green",Sheet3!$A$1:$K$1,0),FALSE)*2,IF(VLOOKUP($G111,Sheet3!$A$1:'Sheet3'!$K$222,MATCH("White",Sheet3!$A$1:$K$1,0),FALSE)&gt;0,VLOOKUP($G111,Sheet3!$A$1:'Sheet3'!$K$222,MATCH("White",Sheet3!$A$1:$K$1,0),FALSE),IF(VLOOKUP($G111,Sheet3!$A$1:'Sheet3'!$K$222,MATCH("Yellow",Sheet3!$A$1:$K$1,0),FALSE)&gt;0,VLOOKUP($G111,Sheet3!$A$1:'Sheet3'!$K$222,MATCH("Yellow",Sheet3!$A$1:$K$1,0),FALSE)*5,0))))),0)/VLOOKUP($G111,Sheet3!$A$1:'Sheet3'!$K$222,MATCH("Challenge",Sheet3!$A$1:'Sheet3'!$K$1,0),FALSE),IFERROR(IF(VLOOKUP($G111,Sheet3!$A$1:'Sheet3'!$K$222,MATCH("Blue",Sheet3!$A$1:$K$1,0),FALSE)&gt;0,VLOOKUP($G111,Sheet3!$A$1:'Sheet3'!$K$222,MATCH("Blue",Sheet3!$A$1:$K$1,0),FALSE)*3,IF(VLOOKUP($G111,Sheet3!$A$1:'Sheet3'!$K$222,MATCH("Purple",Sheet3!$A$1:$K$1,0),FALSE)&gt;0,VLOOKUP($G111,Sheet3!$A$1:'Sheet3'!$K$222,MATCH("Purple",Sheet3!$A$1:$K$1,0),FALSE)*4,IF(VLOOKUP($G111,Sheet3!$A$1:'Sheet3'!$K$222,MATCH("Green",Sheet3!$A$1:$K$1,0),FALSE)&gt;0,VLOOKUP($G111,Sheet3!$A$1:'Sheet3'!$K$222,MATCH("Green",Sheet3!$A$1:$K$1,0),FALSE)*2,IF(VLOOKUP($G111,Sheet3!$A$1:'Sheet3'!$K$222,MATCH("White",Sheet3!$A$1:$K$1,0),FALSE)&gt;0,VLOOKUP($G111,Sheet3!$A$1:'Sheet3'!$K$222,MATCH("White",Sheet3!$A$1:$K$1,0),FALSE),IF(VLOOKUP($G111,Sheet3!$A$1:'Sheet3'!$K$222,MATCH("Yellow",Sheet3!$A$1:$K$1,0),FALSE)&gt;0,VLOOKUP($G111,Sheet3!$A$1:'Sheet3'!$K$222,MATCH("Yellow",Sheet3!$A$1:$K$1,0),FALSE)*5,0))))),0)),0)</f>
        <v>3</v>
      </c>
      <c r="AD111">
        <f>IFERROR(IF(VLOOKUP($H111,Sheet3!$A$1:'Sheet3'!$K$222,MATCH("Challenge",Sheet3!$A$1:'Sheet3'!$K$1,0),FALSE)&gt;=1,IFERROR(IF(VLOOKUP($H111,Sheet3!$A$1:'Sheet3'!$K$222,MATCH("Blue",Sheet3!$A$1:$K$1,0),FALSE)&gt;0,VLOOKUP($H111,Sheet3!$A$1:'Sheet3'!$K$222,MATCH("Blue",Sheet3!$A$1:$K$1,0),FALSE)*3,IF(VLOOKUP($H111,Sheet3!$A$1:'Sheet3'!$K$222,MATCH("Purple",Sheet3!$A$1:$K$1,0),FALSE)&gt;0,VLOOKUP($H111,Sheet3!$A$1:'Sheet3'!$K$222,MATCH("Purple",Sheet3!$A$1:$K$1,0),FALSE)*4,IF(VLOOKUP($H111,Sheet3!$A$1:'Sheet3'!$K$222,MATCH("Green",Sheet3!$A$1:$K$1,0),FALSE)&gt;0,VLOOKUP($H111,Sheet3!$A$1:'Sheet3'!$K$222,MATCH("Green",Sheet3!$A$1:$K$1,0),FALSE)*2,IF(VLOOKUP($H111,Sheet3!$A$1:'Sheet3'!$K$222,MATCH("White",Sheet3!$A$1:$K$1,0),FALSE)&gt;0,VLOOKUP($H111,Sheet3!$A$1:'Sheet3'!$K$222,MATCH("White",Sheet3!$A$1:$K$1,0),FALSE),IF(VLOOKUP($H111,Sheet3!$A$1:'Sheet3'!$K$222,MATCH("Yellow",Sheet3!$A$1:$K$1,0),FALSE)&gt;0,VLOOKUP($H111,Sheet3!$A$1:'Sheet3'!$K$222,MATCH("Yellow",Sheet3!$A$1:$K$1,0),FALSE)*5,0))))),0)/VLOOKUP($H111,Sheet3!$A$1:'Sheet3'!$K$222,MATCH("Challenge",Sheet3!$A$1:'Sheet3'!$K$1,0),FALSE),IFERROR(IF(VLOOKUP($H111,Sheet3!$A$1:'Sheet3'!$K$222,MATCH("Blue",Sheet3!$A$1:$K$1,0),FALSE)&gt;0,VLOOKUP($H111,Sheet3!$A$1:'Sheet3'!$K$222,MATCH("Blue",Sheet3!$A$1:$K$1,0),FALSE)*3,IF(VLOOKUP($H111,Sheet3!$A$1:'Sheet3'!$K$222,MATCH("Purple",Sheet3!$A$1:$K$1,0),FALSE)&gt;0,VLOOKUP($H111,Sheet3!$A$1:'Sheet3'!$K$222,MATCH("Purple",Sheet3!$A$1:$K$1,0),FALSE)*4,IF(VLOOKUP($H111,Sheet3!$A$1:'Sheet3'!$K$222,MATCH("Green",Sheet3!$A$1:$K$1,0),FALSE)&gt;0,VLOOKUP($H111,Sheet3!$A$1:'Sheet3'!$K$222,MATCH("Green",Sheet3!$A$1:$K$1,0),FALSE)*2,IF(VLOOKUP($H111,Sheet3!$A$1:'Sheet3'!$K$222,MATCH("White",Sheet3!$A$1:$K$1,0),FALSE)&gt;0,VLOOKUP($H111,Sheet3!$A$1:'Sheet3'!$K$222,MATCH("White",Sheet3!$A$1:$K$1,0),FALSE),IF(VLOOKUP($H111,Sheet3!$A$1:'Sheet3'!$K$222,MATCH("Yellow",Sheet3!$A$1:$K$1,0),FALSE)&gt;0,VLOOKUP($H111,Sheet3!$A$1:'Sheet3'!$K$222,MATCH("Yellow",Sheet3!$A$1:$K$1,0),FALSE)*5,0))))),0)),0)+IFERROR(IF(VLOOKUP($I111,Sheet3!$A$1:'Sheet3'!$K$222,MATCH("Challenge",Sheet3!$A$1:'Sheet3'!$K$1,0),FALSE)&gt;=1,IFERROR(IF(VLOOKUP($I111,Sheet3!$A$1:'Sheet3'!$K$222,MATCH("Blue",Sheet3!$A$1:$K$1,0),FALSE)&gt;0,VLOOKUP($I111,Sheet3!$A$1:'Sheet3'!$K$222,MATCH("Blue",Sheet3!$A$1:$K$1,0),FALSE)*3,IF(VLOOKUP($I111,Sheet3!$A$1:'Sheet3'!$K$222,MATCH("Purple",Sheet3!$A$1:$K$1,0),FALSE)&gt;0,VLOOKUP($I111,Sheet3!$A$1:'Sheet3'!$K$222,MATCH("Purple",Sheet3!$A$1:$K$1,0),FALSE)*4,IF(VLOOKUP($I111,Sheet3!$A$1:'Sheet3'!$K$222,MATCH("Green",Sheet3!$A$1:$K$1,0),FALSE)&gt;0,VLOOKUP($I111,Sheet3!$A$1:'Sheet3'!$K$222,MATCH("Green",Sheet3!$A$1:$K$1,0),FALSE)*2,IF(VLOOKUP($I111,Sheet3!$A$1:'Sheet3'!$K$222,MATCH("White",Sheet3!$A$1:$K$1,0),FALSE)&gt;0,VLOOKUP($I111,Sheet3!$A$1:'Sheet3'!$K$222,MATCH("White",Sheet3!$A$1:$K$1,0),FALSE),IF(VLOOKUP($I111,Sheet3!$A$1:'Sheet3'!$K$222,MATCH("Yellow",Sheet3!$A$1:$K$1,0),FALSE)&gt;0,VLOOKUP($I111,Sheet3!$A$1:'Sheet3'!$K$222,MATCH("Yellow",Sheet3!$A$1:$K$1,0),FALSE)*5,0))))),0)/VLOOKUP($I111,Sheet3!$A$1:'Sheet3'!$K$222,MATCH("Challenge",Sheet3!$A$1:'Sheet3'!$K$1,0),FALSE),IFERROR(IF(VLOOKUP($I111,Sheet3!$A$1:'Sheet3'!$K$222,MATCH("Blue",Sheet3!$A$1:$K$1,0),FALSE)&gt;0,VLOOKUP($I111,Sheet3!$A$1:'Sheet3'!$K$222,MATCH("Blue",Sheet3!$A$1:$K$1,0),FALSE)*3,IF(VLOOKUP($I111,Sheet3!$A$1:'Sheet3'!$K$222,MATCH("Purple",Sheet3!$A$1:$K$1,0),FALSE)&gt;0,VLOOKUP($I111,Sheet3!$A$1:'Sheet3'!$K$222,MATCH("Purple",Sheet3!$A$1:$K$1,0),FALSE)*4,IF(VLOOKUP($I111,Sheet3!$A$1:'Sheet3'!$K$222,MATCH("Green",Sheet3!$A$1:$K$1,0),FALSE)&gt;0,VLOOKUP($I111,Sheet3!$A$1:'Sheet3'!$K$222,MATCH("Green",Sheet3!$A$1:$K$1,0),FALSE)*2,IF(VLOOKUP($I111,Sheet3!$A$1:'Sheet3'!$K$222,MATCH("White",Sheet3!$A$1:$K$1,0),FALSE)&gt;0,VLOOKUP($I111,Sheet3!$A$1:'Sheet3'!$K$222,MATCH("White",Sheet3!$A$1:$K$1,0),FALSE),IF(VLOOKUP($I111,Sheet3!$A$1:'Sheet3'!$K$222,MATCH("Yellow",Sheet3!$A$1:$K$1,0),FALSE)&gt;0,VLOOKUP($I111,Sheet3!$A$1:'Sheet3'!$K$222,MATCH("Yellow",Sheet3!$A$1:$K$1,0),FALSE)*5,0))))),0)),0)</f>
        <v>2</v>
      </c>
      <c r="AE111">
        <f>IFERROR(IF(VLOOKUP($J111,Sheet3!$A$1:'Sheet3'!$K$222,MATCH("Challenge",Sheet3!$A$1:'Sheet3'!$K$1,0),FALSE)&gt;=1,IFERROR(IF(VLOOKUP($J111,Sheet3!$A$1:'Sheet3'!$K$222,MATCH("Blue",Sheet3!$A$1:$K$1,0),FALSE)&gt;0,VLOOKUP($J111,Sheet3!$A$1:'Sheet3'!$K$222,MATCH("Blue",Sheet3!$A$1:$K$1,0),FALSE)*3,IF(VLOOKUP($J111,Sheet3!$A$1:'Sheet3'!$K$222,MATCH("Purple",Sheet3!$A$1:$K$1,0),FALSE)&gt;0,VLOOKUP($J111,Sheet3!$A$1:'Sheet3'!$K$222,MATCH("Purple",Sheet3!$A$1:$K$1,0),FALSE)*4,IF(VLOOKUP($J111,Sheet3!$A$1:'Sheet3'!$K$222,MATCH("Green",Sheet3!$A$1:$K$1,0),FALSE)&gt;0,VLOOKUP($J111,Sheet3!$A$1:'Sheet3'!$K$222,MATCH("Green",Sheet3!$A$1:$K$1,0),FALSE)*2,IF(VLOOKUP($J111,Sheet3!$A$1:'Sheet3'!$K$222,MATCH("White",Sheet3!$A$1:$K$1,0),FALSE)&gt;0,VLOOKUP($J111,Sheet3!$A$1:'Sheet3'!$K$222,MATCH("White",Sheet3!$A$1:$K$1,0),FALSE),IF(VLOOKUP($J111,Sheet3!$A$1:'Sheet3'!$K$222,MATCH("Yellow",Sheet3!$A$1:$K$1,0),FALSE)&gt;0,VLOOKUP($J111,Sheet3!$A$1:'Sheet3'!$K$222,MATCH("Yellow",Sheet3!$A$1:$K$1,0),FALSE)*5,0))))),0)/VLOOKUP($J111,Sheet3!$A$1:'Sheet3'!$K$222,MATCH("Challenge",Sheet3!$A$1:'Sheet3'!$K$1,0),FALSE),IFERROR(IF(VLOOKUP($J111,Sheet3!$A$1:'Sheet3'!$K$222,MATCH("Blue",Sheet3!$A$1:$K$1,0),FALSE)&gt;0,VLOOKUP($J111,Sheet3!$A$1:'Sheet3'!$K$222,MATCH("Blue",Sheet3!$A$1:$K$1,0),FALSE)*3,IF(VLOOKUP($J111,Sheet3!$A$1:'Sheet3'!$K$222,MATCH("Purple",Sheet3!$A$1:$K$1,0),FALSE)&gt;0,VLOOKUP($J111,Sheet3!$A$1:'Sheet3'!$K$222,MATCH("Purple",Sheet3!$A$1:$K$1,0),FALSE)*4,IF(VLOOKUP($J111,Sheet3!$A$1:'Sheet3'!$K$222,MATCH("Green",Sheet3!$A$1:$K$1,0),FALSE)&gt;0,VLOOKUP($J111,Sheet3!$A$1:'Sheet3'!$K$222,MATCH("Green",Sheet3!$A$1:$K$1,0),FALSE)*2,IF(VLOOKUP($J111,Sheet3!$A$1:'Sheet3'!$K$222,MATCH("White",Sheet3!$A$1:$K$1,0),FALSE)&gt;0,VLOOKUP($J111,Sheet3!$A$1:'Sheet3'!$K$222,MATCH("White",Sheet3!$A$1:$K$1,0),FALSE),IF(VLOOKUP($J111,Sheet3!$A$1:'Sheet3'!$K$222,MATCH("Yellow",Sheet3!$A$1:$K$1,0),FALSE)&gt;0,VLOOKUP($J111,Sheet3!$A$1:'Sheet3'!$K$222,MATCH("Yellow",Sheet3!$A$1:$K$1,0),FALSE)*5,0))))),0)),0)+IFERROR(IF(VLOOKUP($K111,Sheet3!$A$1:'Sheet3'!$K$222,MATCH("Challenge",Sheet3!$A$1:'Sheet3'!$K$1,0),FALSE)&gt;=1,IFERROR(IF(VLOOKUP($K111,Sheet3!$A$1:'Sheet3'!$K$222,MATCH("Blue",Sheet3!$A$1:$K$1,0),FALSE)&gt;0,VLOOKUP($K111,Sheet3!$A$1:'Sheet3'!$K$222,MATCH("Blue",Sheet3!$A$1:$K$1,0),FALSE)*3,IF(VLOOKUP($K111,Sheet3!$A$1:'Sheet3'!$K$222,MATCH("Purple",Sheet3!$A$1:$K$1,0),FALSE)&gt;0,VLOOKUP($K111,Sheet3!$A$1:'Sheet3'!$K$222,MATCH("Purple",Sheet3!$A$1:$K$1,0),FALSE)*4,IF(VLOOKUP($K111,Sheet3!$A$1:'Sheet3'!$K$222,MATCH("Green",Sheet3!$A$1:$K$1,0),FALSE)&gt;0,VLOOKUP($K111,Sheet3!$A$1:'Sheet3'!$K$222,MATCH("Green",Sheet3!$A$1:$K$1,0),FALSE)*2,IF(VLOOKUP($K111,Sheet3!$A$1:'Sheet3'!$K$222,MATCH("White",Sheet3!$A$1:$K$1,0),FALSE)&gt;0,VLOOKUP($K111,Sheet3!$A$1:'Sheet3'!$K$222,MATCH("White",Sheet3!$A$1:$K$1,0),FALSE),IF(VLOOKUP($K111,Sheet3!$A$1:'Sheet3'!$K$222,MATCH("Yellow",Sheet3!$A$1:$K$1,0),FALSE)&gt;0,VLOOKUP($K111,Sheet3!$A$1:'Sheet3'!$K$222,MATCH("Yellow",Sheet3!$A$1:$K$1,0),FALSE)*5,0))))),0)/VLOOKUP($K111,Sheet3!$A$1:'Sheet3'!$K$222,MATCH("Challenge",Sheet3!$A$1:'Sheet3'!$K$1,0),FALSE),IFERROR(IF(VLOOKUP($K111,Sheet3!$A$1:'Sheet3'!$K$222,MATCH("Blue",Sheet3!$A$1:$K$1,0),FALSE)&gt;0,VLOOKUP($K111,Sheet3!$A$1:'Sheet3'!$K$222,MATCH("Blue",Sheet3!$A$1:$K$1,0),FALSE)*3,IF(VLOOKUP($K111,Sheet3!$A$1:'Sheet3'!$K$222,MATCH("Purple",Sheet3!$A$1:$K$1,0),FALSE)&gt;0,VLOOKUP($K111,Sheet3!$A$1:'Sheet3'!$K$222,MATCH("Purple",Sheet3!$A$1:$K$1,0),FALSE)*4,IF(VLOOKUP($K111,Sheet3!$A$1:'Sheet3'!$K$222,MATCH("Green",Sheet3!$A$1:$K$1,0),FALSE)&gt;0,VLOOKUP($K111,Sheet3!$A$1:'Sheet3'!$K$222,MATCH("Green",Sheet3!$A$1:$K$1,0),FALSE)*2,IF(VLOOKUP($K111,Sheet3!$A$1:'Sheet3'!$K$222,MATCH("White",Sheet3!$A$1:$K$1,0),FALSE)&gt;0,VLOOKUP($K111,Sheet3!$A$1:'Sheet3'!$K$222,MATCH("White",Sheet3!$A$1:$K$1,0),FALSE),IF(VLOOKUP($K111,Sheet3!$A$1:'Sheet3'!$K$222,MATCH("Yellow",Sheet3!$A$1:$K$1,0),FALSE)&gt;0,VLOOKUP($K111,Sheet3!$A$1:'Sheet3'!$K$222,MATCH("Yellow",Sheet3!$A$1:$K$1,0),FALSE)*5,0))))),0)),0)</f>
        <v>1</v>
      </c>
      <c r="AF111">
        <f>IFERROR(IF(VLOOKUP($L111,Sheet3!$A$1:'Sheet3'!$K$222,MATCH("Challenge",Sheet3!$A$1:'Sheet3'!$K$1,0),FALSE)&gt;=1,IFERROR(IF(VLOOKUP($L111,Sheet3!$A$1:'Sheet3'!$K$222,MATCH("Blue",Sheet3!$A$1:$K$1,0),FALSE)&gt;0,VLOOKUP($L111,Sheet3!$A$1:'Sheet3'!$K$222,MATCH("Blue",Sheet3!$A$1:$K$1,0),FALSE)*3,IF(VLOOKUP($L111,Sheet3!$A$1:'Sheet3'!$K$222,MATCH("Purple",Sheet3!$A$1:$K$1,0),FALSE)&gt;0,VLOOKUP($L111,Sheet3!$A$1:'Sheet3'!$K$222,MATCH("Purple",Sheet3!$A$1:$K$1,0),FALSE)*4,IF(VLOOKUP($L111,Sheet3!$A$1:'Sheet3'!$K$222,MATCH("Green",Sheet3!$A$1:$K$1,0),FALSE)&gt;0,VLOOKUP($L111,Sheet3!$A$1:'Sheet3'!$K$222,MATCH("Green",Sheet3!$A$1:$K$1,0),FALSE)*2,IF(VLOOKUP($L111,Sheet3!$A$1:'Sheet3'!$K$222,MATCH("White",Sheet3!$A$1:$K$1,0),FALSE)&gt;0,VLOOKUP($L111,Sheet3!$A$1:'Sheet3'!$K$222,MATCH("White",Sheet3!$A$1:$K$1,0),FALSE),IF(VLOOKUP($L111,Sheet3!$A$1:'Sheet3'!$K$222,MATCH("Yellow",Sheet3!$A$1:$K$1,0),FALSE)&gt;0,VLOOKUP($L111,Sheet3!$A$1:'Sheet3'!$K$222,MATCH("Yellow",Sheet3!$A$1:$K$1,0),FALSE)*5,0))))),0)/VLOOKUP($L111,Sheet3!$A$1:'Sheet3'!$K$222,MATCH("Challenge",Sheet3!$A$1:'Sheet3'!$K$1,0),FALSE),IFERROR(IF(VLOOKUP($L111,Sheet3!$A$1:'Sheet3'!$K$222,MATCH("Blue",Sheet3!$A$1:$K$1,0),FALSE)&gt;0,VLOOKUP($L111,Sheet3!$A$1:'Sheet3'!$K$222,MATCH("Blue",Sheet3!$A$1:$K$1,0),FALSE)*3,IF(VLOOKUP($L111,Sheet3!$A$1:'Sheet3'!$K$222,MATCH("Purple",Sheet3!$A$1:$K$1,0),FALSE)&gt;0,VLOOKUP($L111,Sheet3!$A$1:'Sheet3'!$K$222,MATCH("Purple",Sheet3!$A$1:$K$1,0),FALSE)*4,IF(VLOOKUP($L111,Sheet3!$A$1:'Sheet3'!$K$222,MATCH("Green",Sheet3!$A$1:$K$1,0),FALSE)&gt;0,VLOOKUP($L111,Sheet3!$A$1:'Sheet3'!$K$222,MATCH("Green",Sheet3!$A$1:$K$1,0),FALSE)*2,IF(VLOOKUP($L111,Sheet3!$A$1:'Sheet3'!$K$222,MATCH("White",Sheet3!$A$1:$K$1,0),FALSE)&gt;0,VLOOKUP($L111,Sheet3!$A$1:'Sheet3'!$K$222,MATCH("White",Sheet3!$A$1:$K$1,0),FALSE),IF(VLOOKUP($L111,Sheet3!$A$1:'Sheet3'!$K$222,MATCH("Yellow",Sheet3!$A$1:$K$1,0),FALSE)&gt;0,VLOOKUP($L111,Sheet3!$A$1:'Sheet3'!$K$222,MATCH("Yellow",Sheet3!$A$1:$K$1,0),FALSE)*5,0))))),0)),0)+IFERROR(IF(VLOOKUP($M111,Sheet3!$A$1:'Sheet3'!$K$222,MATCH("Challenge",Sheet3!$A$1:'Sheet3'!$K$1,0),FALSE)&gt;=1,IFERROR(IF(VLOOKUP($M111,Sheet3!$A$1:'Sheet3'!$K$222,MATCH("Blue",Sheet3!$A$1:$K$1,0),FALSE)&gt;0,VLOOKUP($M111,Sheet3!$A$1:'Sheet3'!$K$222,MATCH("Blue",Sheet3!$A$1:$K$1,0),FALSE)*3,IF(VLOOKUP($M111,Sheet3!$A$1:'Sheet3'!$K$222,MATCH("Purple",Sheet3!$A$1:$K$1,0),FALSE)&gt;0,VLOOKUP($M111,Sheet3!$A$1:'Sheet3'!$K$222,MATCH("Purple",Sheet3!$A$1:$K$1,0),FALSE)*4,IF(VLOOKUP($M111,Sheet3!$A$1:'Sheet3'!$K$222,MATCH("Green",Sheet3!$A$1:$K$1,0),FALSE)&gt;0,VLOOKUP($M111,Sheet3!$A$1:'Sheet3'!$K$222,MATCH("Green",Sheet3!$A$1:$K$1,0),FALSE)*2,IF(VLOOKUP($M111,Sheet3!$A$1:'Sheet3'!$K$222,MATCH("White",Sheet3!$A$1:$K$1,0),FALSE)&gt;0,VLOOKUP($M111,Sheet3!$A$1:'Sheet3'!$K$222,MATCH("White",Sheet3!$A$1:$K$1,0),FALSE),IF(VLOOKUP($M111,Sheet3!$A$1:'Sheet3'!$K$222,MATCH("Yellow",Sheet3!$A$1:$K$1,0),FALSE)&gt;0,VLOOKUP($M111,Sheet3!$A$1:'Sheet3'!$K$222,MATCH("Yellow",Sheet3!$A$1:$K$1,0),FALSE)*5,0))))),0)/VLOOKUP($M111,Sheet3!$A$1:'Sheet3'!$K$222,MATCH("Challenge",Sheet3!$A$1:'Sheet3'!$K$1,0),FALSE),IFERROR(IF(VLOOKUP($M111,Sheet3!$A$1:'Sheet3'!$K$222,MATCH("Blue",Sheet3!$A$1:$K$1,0),FALSE)&gt;0,VLOOKUP($M111,Sheet3!$A$1:'Sheet3'!$K$222,MATCH("Blue",Sheet3!$A$1:$K$1,0),FALSE)*3,IF(VLOOKUP($M111,Sheet3!$A$1:'Sheet3'!$K$222,MATCH("Purple",Sheet3!$A$1:$K$1,0),FALSE)&gt;0,VLOOKUP($M111,Sheet3!$A$1:'Sheet3'!$K$222,MATCH("Purple",Sheet3!$A$1:$K$1,0),FALSE)*4,IF(VLOOKUP($M111,Sheet3!$A$1:'Sheet3'!$K$222,MATCH("Green",Sheet3!$A$1:$K$1,0),FALSE)&gt;0,VLOOKUP($M111,Sheet3!$A$1:'Sheet3'!$K$222,MATCH("Green",Sheet3!$A$1:$K$1,0),FALSE)*2,IF(VLOOKUP($M111,Sheet3!$A$1:'Sheet3'!$K$222,MATCH("White",Sheet3!$A$1:$K$1,0),FALSE)&gt;0,VLOOKUP($M111,Sheet3!$A$1:'Sheet3'!$K$222,MATCH("White",Sheet3!$A$1:$K$1,0),FALSE),IF(VLOOKUP($M111,Sheet3!$A$1:'Sheet3'!$K$222,MATCH("Yellow",Sheet3!$A$1:$K$1,0),FALSE)&gt;0,VLOOKUP($M111,Sheet3!$A$1:'Sheet3'!$K$222,MATCH("Yellow",Sheet3!$A$1:$K$1,0),FALSE)*5,0))))),0)),0)</f>
        <v>0</v>
      </c>
      <c r="AG111">
        <f>IFERROR(IF(VLOOKUP($N111,Sheet3!$A$1:'Sheet3'!$K$222,MATCH("Challenge",Sheet3!$A$1:'Sheet3'!$K$1,0),FALSE)&gt;=1,IFERROR(IF(VLOOKUP($N111,Sheet3!$A$1:'Sheet3'!$K$222,MATCH("Blue",Sheet3!$A$1:$K$1,0),FALSE)&gt;0,VLOOKUP($N111,Sheet3!$A$1:'Sheet3'!$K$222,MATCH("Blue",Sheet3!$A$1:$K$1,0),FALSE)*3,IF(VLOOKUP($N111,Sheet3!$A$1:'Sheet3'!$K$222,MATCH("Purple",Sheet3!$A$1:$K$1,0),FALSE)&gt;0,VLOOKUP($N111,Sheet3!$A$1:'Sheet3'!$K$222,MATCH("Purple",Sheet3!$A$1:$K$1,0),FALSE)*4,IF(VLOOKUP($N111,Sheet3!$A$1:'Sheet3'!$K$222,MATCH("Green",Sheet3!$A$1:$K$1,0),FALSE)&gt;0,VLOOKUP($N111,Sheet3!$A$1:'Sheet3'!$K$222,MATCH("Green",Sheet3!$A$1:$K$1,0),FALSE)*2,IF(VLOOKUP($N111,Sheet3!$A$1:'Sheet3'!$K$222,MATCH("White",Sheet3!$A$1:$K$1,0),FALSE)&gt;0,VLOOKUP($N111,Sheet3!$A$1:'Sheet3'!$K$222,MATCH("White",Sheet3!$A$1:$K$1,0),FALSE),IF(VLOOKUP($N111,Sheet3!$A$1:'Sheet3'!$K$222,MATCH("Yellow",Sheet3!$A$1:$K$1,0),FALSE)&gt;0,VLOOKUP($N111,Sheet3!$A$1:'Sheet3'!$K$222,MATCH("Yellow",Sheet3!$A$1:$K$1,0),FALSE)*5,0))))),0)/VLOOKUP($N111,Sheet3!$A$1:'Sheet3'!$K$222,MATCH("Challenge",Sheet3!$A$1:'Sheet3'!$K$1,0),FALSE),IFERROR(IF(VLOOKUP($N111,Sheet3!$A$1:'Sheet3'!$K$222,MATCH("Blue",Sheet3!$A$1:$K$1,0),FALSE)&gt;0,VLOOKUP($N111,Sheet3!$A$1:'Sheet3'!$K$222,MATCH("Blue",Sheet3!$A$1:$K$1,0),FALSE)*3,IF(VLOOKUP($N111,Sheet3!$A$1:'Sheet3'!$K$222,MATCH("Purple",Sheet3!$A$1:$K$1,0),FALSE)&gt;0,VLOOKUP($N111,Sheet3!$A$1:'Sheet3'!$K$222,MATCH("Purple",Sheet3!$A$1:$K$1,0),FALSE)*4,IF(VLOOKUP($N111,Sheet3!$A$1:'Sheet3'!$K$222,MATCH("Green",Sheet3!$A$1:$K$1,0),FALSE)&gt;0,VLOOKUP($N111,Sheet3!$A$1:'Sheet3'!$K$222,MATCH("Green",Sheet3!$A$1:$K$1,0),FALSE)*2,IF(VLOOKUP($N111,Sheet3!$A$1:'Sheet3'!$K$222,MATCH("White",Sheet3!$A$1:$K$1,0),FALSE)&gt;0,VLOOKUP($N111,Sheet3!$A$1:'Sheet3'!$K$222,MATCH("White",Sheet3!$A$1:$K$1,0),FALSE),IF(VLOOKUP($N111,Sheet3!$A$1:'Sheet3'!$K$222,MATCH("Yellow",Sheet3!$A$1:$K$1,0),FALSE)&gt;0,VLOOKUP($N111,Sheet3!$A$1:'Sheet3'!$K$222,MATCH("Yellow",Sheet3!$A$1:$K$1,0),FALSE)*5,0))))),0)),0)+IFERROR(IF(VLOOKUP($O111,Sheet3!$A$1:'Sheet3'!$K$222,MATCH("Challenge",Sheet3!$A$1:'Sheet3'!$K$1,0),FALSE)&gt;=1,IFERROR(IF(VLOOKUP($O111,Sheet3!$A$1:'Sheet3'!$K$222,MATCH("Blue",Sheet3!$A$1:$K$1,0),FALSE)&gt;0,VLOOKUP($O111,Sheet3!$A$1:'Sheet3'!$K$222,MATCH("Blue",Sheet3!$A$1:$K$1,0),FALSE)*3,IF(VLOOKUP($O111,Sheet3!$A$1:'Sheet3'!$K$222,MATCH("Purple",Sheet3!$A$1:$K$1,0),FALSE)&gt;0,VLOOKUP($O111,Sheet3!$A$1:'Sheet3'!$K$222,MATCH("Purple",Sheet3!$A$1:$K$1,0),FALSE)*4,IF(VLOOKUP($O111,Sheet3!$A$1:'Sheet3'!$K$222,MATCH("Green",Sheet3!$A$1:$K$1,0),FALSE)&gt;0,VLOOKUP($O111,Sheet3!$A$1:'Sheet3'!$K$222,MATCH("Green",Sheet3!$A$1:$K$1,0),FALSE)*2,IF(VLOOKUP($O111,Sheet3!$A$1:'Sheet3'!$K$222,MATCH("White",Sheet3!$A$1:$K$1,0),FALSE)&gt;0,VLOOKUP($O111,Sheet3!$A$1:'Sheet3'!$K$222,MATCH("White",Sheet3!$A$1:$K$1,0),FALSE),IF(VLOOKUP($O111,Sheet3!$A$1:'Sheet3'!$K$222,MATCH("Yellow",Sheet3!$A$1:$K$1,0),FALSE)&gt;0,VLOOKUP($O111,Sheet3!$A$1:'Sheet3'!$K$222,MATCH("Yellow",Sheet3!$A$1:$K$1,0),FALSE)*5,0))))),0)/VLOOKUP($O111,Sheet3!$A$1:'Sheet3'!$K$222,MATCH("Challenge",Sheet3!$A$1:'Sheet3'!$K$1,0),FALSE),IFERROR(IF(VLOOKUP($O111,Sheet3!$A$1:'Sheet3'!$K$222,MATCH("Blue",Sheet3!$A$1:$K$1,0),FALSE)&gt;0,VLOOKUP($O111,Sheet3!$A$1:'Sheet3'!$K$222,MATCH("Blue",Sheet3!$A$1:$K$1,0),FALSE)*3,IF(VLOOKUP($O111,Sheet3!$A$1:'Sheet3'!$K$222,MATCH("Purple",Sheet3!$A$1:$K$1,0),FALSE)&gt;0,VLOOKUP($O111,Sheet3!$A$1:'Sheet3'!$K$222,MATCH("Purple",Sheet3!$A$1:$K$1,0),FALSE)*4,IF(VLOOKUP($O111,Sheet3!$A$1:'Sheet3'!$K$222,MATCH("Green",Sheet3!$A$1:$K$1,0),FALSE)&gt;0,VLOOKUP($O111,Sheet3!$A$1:'Sheet3'!$K$222,MATCH("Green",Sheet3!$A$1:$K$1,0),FALSE)*2,IF(VLOOKUP($O111,Sheet3!$A$1:'Sheet3'!$K$222,MATCH("White",Sheet3!$A$1:$K$1,0),FALSE)&gt;0,VLOOKUP($O111,Sheet3!$A$1:'Sheet3'!$K$222,MATCH("White",Sheet3!$A$1:$K$1,0),FALSE),IF(VLOOKUP($O111,Sheet3!$A$1:'Sheet3'!$K$222,MATCH("Yellow",Sheet3!$A$1:$K$1,0),FALSE)&gt;0,VLOOKUP($O111,Sheet3!$A$1:'Sheet3'!$K$222,MATCH("Yellow",Sheet3!$A$1:$K$1,0),FALSE)*5,0))))),0)),0)</f>
        <v>0</v>
      </c>
      <c r="AH111">
        <f>VLOOKUP($D111,Sheet3!$A$1:'Sheet3'!$K$222,4,FALSE)</f>
        <v>0</v>
      </c>
      <c r="AI111">
        <f>VLOOKUP($D111,Sheet3!$A$1:'Sheet3'!$K$222,5,FALSE)</f>
        <v>0</v>
      </c>
    </row>
    <row r="112" spans="1:35" x14ac:dyDescent="0.25">
      <c r="A112" t="s">
        <v>94</v>
      </c>
      <c r="B112">
        <f>INDEX('Ingredients(Full)'!$A$1:$AA$180,MATCH(Score!$A112,'Ingredients(Full)'!$A$1:$A$180,0),MATCH(Score!B$1,'Ingredients(Full)'!$A$1:$AA$1,0))</f>
        <v>5</v>
      </c>
      <c r="C112">
        <f t="shared" si="3"/>
        <v>7</v>
      </c>
      <c r="D112" t="str">
        <f>IF(D$1&lt;=$B112,INDEX('Ingredients(Full)'!$A$1:$AA$180,MATCH(Score!$A112,'Ingredients(Full)'!$A$1:$A$180,0),MATCH(Score!D$1,'Ingredients(Full)'!$A$1:$AA$1,0)),"")</f>
        <v>Mk 6 BlasTech Weapon Mod Prototype</v>
      </c>
      <c r="E112" t="str">
        <f>IF(E$1&lt;=$B112,INDEX('Ingredients(Full)'!$A$1:$AA$140,MATCH(Score!$A112,'Ingredients(Full)'!$A$1:$A$140,0),MATCH(Score!E$1,'Ingredients(Full)'!$A$1:$AA$1,0)),"")</f>
        <v>Mk 3 BAW Armor Mod</v>
      </c>
      <c r="F112" t="str">
        <f>IF(F$1&lt;=$B112,INDEX('Ingredients(Full)'!$A$1:$AA$140,MATCH(Score!$A112,'Ingredients(Full)'!$A$1:$A$140,0),MATCH(Score!F$1,'Ingredients(Full)'!$A$1:$AA$1,0)),"")</f>
        <v>Mk 1 CEC Fusion Furnace</v>
      </c>
      <c r="G112" t="str">
        <f>IF(G$1&lt;=$B112,INDEX('Ingredients(Full)'!$A$1:$AA$140,MATCH(Score!$A112,'Ingredients(Full)'!$A$1:$A$140,0),MATCH(Score!G$1,'Ingredients(Full)'!$A$1:$AA$1,0)),"")</f>
        <v>Mk 1 Arakyd Droid Caller</v>
      </c>
      <c r="H112" t="str">
        <f>IF(H$1&lt;=$B112,INDEX('Ingredients(Full)'!$A$1:$AA$140,MATCH(Score!$A112,'Ingredients(Full)'!$A$1:$A$140,0),MATCH(Score!H$1,'Ingredients(Full)'!$A$1:$AA$1,0)),"")</f>
        <v>Mk 1 A/KT Stun Gun</v>
      </c>
      <c r="I112" t="str">
        <f>IF(I$1&lt;=$B112,INDEX('Ingredients(Full)'!$A$1:$AA$140,MATCH(Score!$A112,'Ingredients(Full)'!$A$1:$A$140,0),MATCH(Score!I$1,'Ingredients(Full)'!$A$1:$AA$1,0)),"")</f>
        <v/>
      </c>
      <c r="J112" t="str">
        <f>IF(J$1&lt;=$B112,INDEX('Ingredients(Full)'!$A$1:$AA$140,MATCH(Score!$A112,'Ingredients(Full)'!$A$1:$A$140,0),MATCH(Score!J$1,'Ingredients(Full)'!$A$1:$AA$1,0)),"")</f>
        <v/>
      </c>
      <c r="K112" t="str">
        <f>IF(K$1&lt;=$B112,INDEX('Ingredients(Full)'!$A$1:$AA$140,MATCH(Score!$A112,'Ingredients(Full)'!$A$1:$A$140,0),MATCH(Score!K$1,'Ingredients(Full)'!$A$1:$AA$1,0)),"")</f>
        <v/>
      </c>
      <c r="L112" t="str">
        <f>IF(L$1&lt;=$B112,INDEX('Ingredients(Full)'!$A$1:$AA$140,MATCH(Score!$A112,'Ingredients(Full)'!$A$1:$A$140,0),MATCH(Score!L$1,'Ingredients(Full)'!$A$1:$AA$1,0)),"")</f>
        <v/>
      </c>
      <c r="M112" t="str">
        <f>IF(M$1&lt;=$B112,INDEX('Ingredients(Full)'!$A$1:$AA$140,MATCH(Score!$A112,'Ingredients(Full)'!$A$1:$A$140,0),MATCH(Score!M$1,'Ingredients(Full)'!$A$1:$AA$1,0)),"")</f>
        <v/>
      </c>
      <c r="N112" t="str">
        <f>IF(N$1&lt;=$B112,INDEX('Ingredients(Full)'!$A$1:$AA$140,MATCH(Score!$A112,'Ingredients(Full)'!$A$1:$A$140,0),MATCH(Score!N$1,'Ingredients(Full)'!$A$1:$AA$1,0)),"")</f>
        <v/>
      </c>
      <c r="O112" t="str">
        <f>IF(O$1&lt;=$B112,INDEX('Ingredients(Full)'!$A$1:$AA$140,MATCH(Score!$A112,'Ingredients(Full)'!$A$1:$A$140,0),MATCH(Score!O$1,'Ingredients(Full)'!$A$1:$AA$1,0)),"")</f>
        <v/>
      </c>
      <c r="P112">
        <f>IF(VALUE(RIGHT(P$1,LEN(P$1)-1))&lt;=$B112,INDEX('Ingredients(Full)'!$A$1:$AA$140,MATCH(Score!$A112,'Ingredients(Full)'!$A$1:$A$140,0),MATCH(Score!P$1,'Ingredients(Full)'!$A$1:$AA$1,0)),"")</f>
        <v>1</v>
      </c>
      <c r="Q112">
        <f>IF(VALUE(RIGHT(Q$1,LEN(Q$1)-1))&lt;=$B112,INDEX('Ingredients(Full)'!$A$1:$AA$140,MATCH(Score!$A112,'Ingredients(Full)'!$A$1:$A$140,0),MATCH(Score!Q$1,'Ingredients(Full)'!$A$1:$AA$1,0)),"")</f>
        <v>1</v>
      </c>
      <c r="R112">
        <f>IF(VALUE(RIGHT(R$1,LEN(R$1)-1))&lt;=$B112,INDEX('Ingredients(Full)'!$A$1:$AA$140,MATCH(Score!$A112,'Ingredients(Full)'!$A$1:$A$140,0),MATCH(Score!R$1,'Ingredients(Full)'!$A$1:$AA$1,0)),"")</f>
        <v>1</v>
      </c>
      <c r="S112">
        <f>IF(VALUE(RIGHT(S$1,LEN(S$1)-1))&lt;=$B112,INDEX('Ingredients(Full)'!$A$1:$AA$140,MATCH(Score!$A112,'Ingredients(Full)'!$A$1:$A$140,0),MATCH(Score!S$1,'Ingredients(Full)'!$A$1:$AA$1,0)),"")</f>
        <v>1</v>
      </c>
      <c r="T112">
        <f>IF(VALUE(RIGHT(T$1,LEN(T$1)-1))&lt;=$B112,INDEX('Ingredients(Full)'!$A$1:$AA$140,MATCH(Score!$A112,'Ingredients(Full)'!$A$1:$A$140,0),MATCH(Score!T$1,'Ingredients(Full)'!$A$1:$AA$1,0)),"")</f>
        <v>1</v>
      </c>
      <c r="U112" t="str">
        <f>IF(VALUE(RIGHT(U$1,LEN(U$1)-1))&lt;=$B112,INDEX('Ingredients(Full)'!$A$1:$AA$140,MATCH(Score!$A112,'Ingredients(Full)'!$A$1:$A$140,0),MATCH(Score!U$1,'Ingredients(Full)'!$A$1:$AA$1,0)),"")</f>
        <v/>
      </c>
      <c r="V112" t="str">
        <f>IF(VALUE(RIGHT(V$1,LEN(V$1)-1))&lt;=$B112,INDEX('Ingredients(Full)'!$A$1:$AA$140,MATCH(Score!$A112,'Ingredients(Full)'!$A$1:$A$140,0),MATCH(Score!V$1,'Ingredients(Full)'!$A$1:$AA$1,0)),"")</f>
        <v/>
      </c>
      <c r="W112" t="str">
        <f>IF(VALUE(RIGHT(W$1,LEN(W$1)-1))&lt;=$B112,INDEX('Ingredients(Full)'!$A$1:$AA$140,MATCH(Score!$A112,'Ingredients(Full)'!$A$1:$A$140,0),MATCH(Score!W$1,'Ingredients(Full)'!$A$1:$AA$1,0)),"")</f>
        <v/>
      </c>
      <c r="X112" t="str">
        <f>IF(VALUE(RIGHT(X$1,LEN(X$1)-1))&lt;=$B112,INDEX('Ingredients(Full)'!$A$1:$AA$140,MATCH(Score!$A112,'Ingredients(Full)'!$A$1:$A$140,0),MATCH(Score!X$1,'Ingredients(Full)'!$A$1:$AA$1,0)),"")</f>
        <v/>
      </c>
      <c r="Y112" t="str">
        <f>IF(VALUE(RIGHT(Y$1,LEN(Y$1)-1))&lt;=$B112,INDEX('Ingredients(Full)'!$A$1:$AA$140,MATCH(Score!$A112,'Ingredients(Full)'!$A$1:$A$140,0),MATCH(Score!Y$1,'Ingredients(Full)'!$A$1:$AA$1,0)),"")</f>
        <v/>
      </c>
      <c r="Z112" t="str">
        <f>IF(VALUE(RIGHT(Z$1,LEN(Z$1)-1))&lt;=$B112,INDEX('Ingredients(Full)'!$A$1:$AA$140,MATCH(Score!$A112,'Ingredients(Full)'!$A$1:$A$140,0),MATCH(Score!Z$1,'Ingredients(Full)'!$A$1:$AA$1,0)),"")</f>
        <v/>
      </c>
      <c r="AA112" t="str">
        <f>IF(VALUE(RIGHT(AA$1,LEN(AA$1)-1))&lt;=$B112,INDEX('Ingredients(Full)'!$A$1:$AA$140,MATCH(Score!$A112,'Ingredients(Full)'!$A$1:$A$140,0),MATCH(Score!AA$1,'Ingredients(Full)'!$A$1:$AA$1,0)),"")</f>
        <v/>
      </c>
      <c r="AB112">
        <f>IFERROR(IF(VLOOKUP($D112,Sheet3!$A$1:'Sheet3'!$K$222,MATCH("Challenge",Sheet3!$A$1:'Sheet3'!$K$1,0),FALSE)&gt;=1,IFERROR(IF(VLOOKUP($D112,Sheet3!$A$1:'Sheet3'!$K$222,MATCH("Blue",Sheet3!$A$1:$K$1,0),FALSE)&gt;0,VLOOKUP($D112,Sheet3!$A$1:'Sheet3'!$K$222,MATCH("Blue",Sheet3!$A$1:$K$1,0),FALSE)*3,IF(VLOOKUP($D112,Sheet3!$A$1:'Sheet3'!$K$222,MATCH("Purple",Sheet3!$A$1:$K$1,0),FALSE)&gt;0,VLOOKUP($D112,Sheet3!$A$1:'Sheet3'!$K$222,MATCH("Purple",Sheet3!$A$1:$K$1,0),FALSE)*4,IF(VLOOKUP($D112,Sheet3!$A$1:'Sheet3'!$K$222,MATCH("Green",Sheet3!$A$1:$K$1,0),FALSE)&gt;0,VLOOKUP($D112,Sheet3!$A$1:'Sheet3'!$K$222,MATCH("Green",Sheet3!$A$1:$K$1,0),FALSE)*2,IF(VLOOKUP($D112,Sheet3!$A$1:'Sheet3'!$K$222,MATCH("White",Sheet3!$A$1:$K$1,0),FALSE)&gt;0,VLOOKUP($D112,Sheet3!$A$1:'Sheet3'!$K$222,MATCH("White",Sheet3!$A$1:$K$1,0),FALSE),IF(VLOOKUP($D112,Sheet3!$A$1:'Sheet3'!$K$222,MATCH("Yellow",Sheet3!$A$1:$K$1,0),FALSE)&gt;0,VLOOKUP($D112,Sheet3!$A$1:'Sheet3'!$K$222,MATCH("Yellow",Sheet3!$A$1:$K$1,0),FALSE)*2.5,0))))),0)/VLOOKUP($D112,Sheet3!$A$1:'Sheet3'!$K$222,MATCH("Challenge",Sheet3!$A$1:'Sheet3'!$K$1,0),FALSE),IFERROR(IF(VLOOKUP($D112,Sheet3!$A$1:'Sheet3'!$K$222,MATCH("Blue",Sheet3!$A$1:$K$1,0),FALSE)&gt;0,VLOOKUP($D112,Sheet3!$A$1:'Sheet3'!$K$222,MATCH("Blue",Sheet3!$A$1:$K$1,0),FALSE)*3,IF(VLOOKUP($D112,Sheet3!$A$1:'Sheet3'!$K$222,MATCH("Purple",Sheet3!$A$1:$K$1,0),FALSE)&gt;0,VLOOKUP($D112,Sheet3!$A$1:'Sheet3'!$K$222,MATCH("Purple",Sheet3!$A$1:$K$1,0),FALSE)*4,IF(VLOOKUP($D112,Sheet3!$A$1:'Sheet3'!$K$222,MATCH("Green",Sheet3!$A$1:$K$1,0),FALSE)&gt;0,VLOOKUP($D112,Sheet3!$A$1:'Sheet3'!$K$222,MATCH("Green",Sheet3!$A$1:$K$1,0),FALSE)*2,IF(VLOOKUP($D112,Sheet3!$A$1:'Sheet3'!$K$222,MATCH("White",Sheet3!$A$1:$K$1,0),FALSE)&gt;0,VLOOKUP($D112,Sheet3!$A$1:'Sheet3'!$K$222,MATCH("White",Sheet3!$A$1:$K$1,0),FALSE),IF(VLOOKUP($D112,Sheet3!$A$1:'Sheet3'!$K$222,MATCH("Yellow",Sheet3!$A$1:$K$1,0),FALSE)&gt;0,VLOOKUP($D112,Sheet3!$A$1:'Sheet3'!$K$222,MATCH("Yellow",Sheet3!$A$1:$K$1,0),FALSE)*2.5,0))))),0)),0)+IFERROR(IF(VLOOKUP($E112,Sheet3!$A$1:'Sheet3'!$K$222,MATCH("Challenge",Sheet3!$A$1:'Sheet3'!$K$1,0),FALSE)&gt;=1,IFERROR(IF(VLOOKUP($E112,Sheet3!$A$1:'Sheet3'!$K$222,MATCH("Blue",Sheet3!$A$1:$K$1,0),FALSE)&gt;0,VLOOKUP($E112,Sheet3!$A$1:'Sheet3'!$K$222,MATCH("Blue",Sheet3!$A$1:$K$1,0),FALSE)*3,IF(VLOOKUP($E112,Sheet3!$A$1:'Sheet3'!$K$222,MATCH("Purple",Sheet3!$A$1:$K$1,0),FALSE)&gt;0,VLOOKUP($E112,Sheet3!$A$1:'Sheet3'!$K$222,MATCH("Purple",Sheet3!$A$1:$K$1,0),FALSE)*4,IF(VLOOKUP($E112,Sheet3!$A$1:'Sheet3'!$K$222,MATCH("Green",Sheet3!$A$1:$K$1,0),FALSE)&gt;0,VLOOKUP($E112,Sheet3!$A$1:'Sheet3'!$K$222,MATCH("Green",Sheet3!$A$1:$K$1,0),FALSE)*2,IF(VLOOKUP($E112,Sheet3!$A$1:'Sheet3'!$K$222,MATCH("White",Sheet3!$A$1:$K$1,0),FALSE)&gt;0,VLOOKUP($E112,Sheet3!$A$1:'Sheet3'!$K$222,MATCH("White",Sheet3!$A$1:$K$1,0),FALSE),IF(VLOOKUP($E112,Sheet3!$A$1:'Sheet3'!$K$222,MATCH("Yellow",Sheet3!$A$1:$K$1,0),FALSE)&gt;0,VLOOKUP($E112,Sheet3!$A$1:'Sheet3'!$K$222,MATCH("Yellow",Sheet3!$A$1:$K$1,0),FALSE)*2.5,0))))),0)/VLOOKUP($E112,Sheet3!$A$1:'Sheet3'!$K$222,MATCH("Challenge",Sheet3!$A$1:'Sheet3'!$K$1,0),FALSE),IFERROR(IF(VLOOKUP($E112,Sheet3!$A$1:'Sheet3'!$K$222,MATCH("Blue",Sheet3!$A$1:$K$1,0),FALSE)&gt;0,VLOOKUP($E112,Sheet3!$A$1:'Sheet3'!$K$222,MATCH("Blue",Sheet3!$A$1:$K$1,0),FALSE)*3,IF(VLOOKUP($E112,Sheet3!$A$1:'Sheet3'!$K$222,MATCH("Purple",Sheet3!$A$1:$K$1,0),FALSE)&gt;0,VLOOKUP($E112,Sheet3!$A$1:'Sheet3'!$K$222,MATCH("Purple",Sheet3!$A$1:$K$1,0),FALSE)*4,IF(VLOOKUP($E112,Sheet3!$A$1:'Sheet3'!$K$222,MATCH("Green",Sheet3!$A$1:$K$1,0),FALSE)&gt;0,VLOOKUP($E112,Sheet3!$A$1:'Sheet3'!$K$222,MATCH("Green",Sheet3!$A$1:$K$1,0),FALSE)*2,IF(VLOOKUP($E112,Sheet3!$A$1:'Sheet3'!$K$222,MATCH("White",Sheet3!$A$1:$K$1,0),FALSE)&gt;0,VLOOKUP($E112,Sheet3!$A$1:'Sheet3'!$K$222,MATCH("White",Sheet3!$A$1:$K$1,0),FALSE),IF(VLOOKUP($E112,Sheet3!$A$1:'Sheet3'!$K$222,MATCH("Yellow",Sheet3!$A$1:$K$1,0),FALSE)&gt;0,VLOOKUP($E112,Sheet3!$A$1:'Sheet3'!$K$222,MATCH("Yellow",Sheet3!$A$1:$K$1,0),FALSE)*2.5,0))))),0)),0)</f>
        <v>4</v>
      </c>
      <c r="AC112">
        <f>IFERROR(IF(VLOOKUP($F112,Sheet3!$A$1:'Sheet3'!$K$222,MATCH("Challenge",Sheet3!$A$1:'Sheet3'!$K$1,0),FALSE)&gt;=1,IFERROR(IF(VLOOKUP($F112,Sheet3!$A$1:'Sheet3'!$K$222,MATCH("Blue",Sheet3!$A$1:$K$1,0),FALSE)&gt;0,VLOOKUP($F112,Sheet3!$A$1:'Sheet3'!$K$222,MATCH("Blue",Sheet3!$A$1:$K$1,0),FALSE)*3,IF(VLOOKUP($F112,Sheet3!$A$1:'Sheet3'!$K$222,MATCH("Purple",Sheet3!$A$1:$K$1,0),FALSE)&gt;0,VLOOKUP($F112,Sheet3!$A$1:'Sheet3'!$K$222,MATCH("Purple",Sheet3!$A$1:$K$1,0),FALSE)*4,IF(VLOOKUP($F112,Sheet3!$A$1:'Sheet3'!$K$222,MATCH("Green",Sheet3!$A$1:$K$1,0),FALSE)&gt;0,VLOOKUP($F112,Sheet3!$A$1:'Sheet3'!$K$222,MATCH("Green",Sheet3!$A$1:$K$1,0),FALSE)*2,IF(VLOOKUP($F112,Sheet3!$A$1:'Sheet3'!$K$222,MATCH("White",Sheet3!$A$1:$K$1,0),FALSE)&gt;0,VLOOKUP($F112,Sheet3!$A$1:'Sheet3'!$K$222,MATCH("White",Sheet3!$A$1:$K$1,0),FALSE),IF(VLOOKUP($F112,Sheet3!$A$1:'Sheet3'!$K$222,MATCH("Yellow",Sheet3!$A$1:$K$1,0),FALSE)&gt;0,VLOOKUP($F112,Sheet3!$A$1:'Sheet3'!$K$222,MATCH("Yellow",Sheet3!$A$1:$K$1,0),FALSE)*5,0))))),0)/VLOOKUP($F112,Sheet3!$A$1:'Sheet3'!$K$222,MATCH("Challenge",Sheet3!$A$1:'Sheet3'!$K$1,0),FALSE),IFERROR(IF(VLOOKUP($F112,Sheet3!$A$1:'Sheet3'!$K$222,MATCH("Blue",Sheet3!$A$1:$K$1,0),FALSE)&gt;0,VLOOKUP($F112,Sheet3!$A$1:'Sheet3'!$K$222,MATCH("Blue",Sheet3!$A$1:$K$1,0),FALSE)*3,IF(VLOOKUP($F112,Sheet3!$A$1:'Sheet3'!$K$222,MATCH("Purple",Sheet3!$A$1:$K$1,0),FALSE)&gt;0,VLOOKUP($F112,Sheet3!$A$1:'Sheet3'!$K$222,MATCH("Purple",Sheet3!$A$1:$K$1,0),FALSE)*4,IF(VLOOKUP($F112,Sheet3!$A$1:'Sheet3'!$K$222,MATCH("Green",Sheet3!$A$1:$K$1,0),FALSE)&gt;0,VLOOKUP($F112,Sheet3!$A$1:'Sheet3'!$K$222,MATCH("Green",Sheet3!$A$1:$K$1,0),FALSE)*2,IF(VLOOKUP($F112,Sheet3!$A$1:'Sheet3'!$K$222,MATCH("White",Sheet3!$A$1:$K$1,0),FALSE)&gt;0,VLOOKUP($F112,Sheet3!$A$1:'Sheet3'!$K$222,MATCH("White",Sheet3!$A$1:$K$1,0),FALSE),IF(VLOOKUP($F112,Sheet3!$A$1:'Sheet3'!$K$222,MATCH("Yellow",Sheet3!$A$1:$K$1,0),FALSE)&gt;0,VLOOKUP($F112,Sheet3!$A$1:'Sheet3'!$K$222,MATCH("Yellow",Sheet3!$A$1:$K$1,0),FALSE)*5,0))))),0)),0)+IFERROR(IF(VLOOKUP($G112,Sheet3!$A$1:'Sheet3'!$K$222,MATCH("Challenge",Sheet3!$A$1:'Sheet3'!$K$1,0),FALSE)&gt;=1,IFERROR(IF(VLOOKUP($G112,Sheet3!$A$1:'Sheet3'!$K$222,MATCH("Blue",Sheet3!$A$1:$K$1,0),FALSE)&gt;0,VLOOKUP($G112,Sheet3!$A$1:'Sheet3'!$K$222,MATCH("Blue",Sheet3!$A$1:$K$1,0),FALSE)*3,IF(VLOOKUP($G112,Sheet3!$A$1:'Sheet3'!$K$222,MATCH("Purple",Sheet3!$A$1:$K$1,0),FALSE)&gt;0,VLOOKUP($G112,Sheet3!$A$1:'Sheet3'!$K$222,MATCH("Purple",Sheet3!$A$1:$K$1,0),FALSE)*4,IF(VLOOKUP($G112,Sheet3!$A$1:'Sheet3'!$K$222,MATCH("Green",Sheet3!$A$1:$K$1,0),FALSE)&gt;0,VLOOKUP($G112,Sheet3!$A$1:'Sheet3'!$K$222,MATCH("Green",Sheet3!$A$1:$K$1,0),FALSE)*2,IF(VLOOKUP($G112,Sheet3!$A$1:'Sheet3'!$K$222,MATCH("White",Sheet3!$A$1:$K$1,0),FALSE)&gt;0,VLOOKUP($G112,Sheet3!$A$1:'Sheet3'!$K$222,MATCH("White",Sheet3!$A$1:$K$1,0),FALSE),IF(VLOOKUP($G112,Sheet3!$A$1:'Sheet3'!$K$222,MATCH("Yellow",Sheet3!$A$1:$K$1,0),FALSE)&gt;0,VLOOKUP($G112,Sheet3!$A$1:'Sheet3'!$K$222,MATCH("Yellow",Sheet3!$A$1:$K$1,0),FALSE)*5,0))))),0)/VLOOKUP($G112,Sheet3!$A$1:'Sheet3'!$K$222,MATCH("Challenge",Sheet3!$A$1:'Sheet3'!$K$1,0),FALSE),IFERROR(IF(VLOOKUP($G112,Sheet3!$A$1:'Sheet3'!$K$222,MATCH("Blue",Sheet3!$A$1:$K$1,0),FALSE)&gt;0,VLOOKUP($G112,Sheet3!$A$1:'Sheet3'!$K$222,MATCH("Blue",Sheet3!$A$1:$K$1,0),FALSE)*3,IF(VLOOKUP($G112,Sheet3!$A$1:'Sheet3'!$K$222,MATCH("Purple",Sheet3!$A$1:$K$1,0),FALSE)&gt;0,VLOOKUP($G112,Sheet3!$A$1:'Sheet3'!$K$222,MATCH("Purple",Sheet3!$A$1:$K$1,0),FALSE)*4,IF(VLOOKUP($G112,Sheet3!$A$1:'Sheet3'!$K$222,MATCH("Green",Sheet3!$A$1:$K$1,0),FALSE)&gt;0,VLOOKUP($G112,Sheet3!$A$1:'Sheet3'!$K$222,MATCH("Green",Sheet3!$A$1:$K$1,0),FALSE)*2,IF(VLOOKUP($G112,Sheet3!$A$1:'Sheet3'!$K$222,MATCH("White",Sheet3!$A$1:$K$1,0),FALSE)&gt;0,VLOOKUP($G112,Sheet3!$A$1:'Sheet3'!$K$222,MATCH("White",Sheet3!$A$1:$K$1,0),FALSE),IF(VLOOKUP($G112,Sheet3!$A$1:'Sheet3'!$K$222,MATCH("Yellow",Sheet3!$A$1:$K$1,0),FALSE)&gt;0,VLOOKUP($G112,Sheet3!$A$1:'Sheet3'!$K$222,MATCH("Yellow",Sheet3!$A$1:$K$1,0),FALSE)*5,0))))),0)),0)</f>
        <v>2</v>
      </c>
      <c r="AD112">
        <f>IFERROR(IF(VLOOKUP($H112,Sheet3!$A$1:'Sheet3'!$K$222,MATCH("Challenge",Sheet3!$A$1:'Sheet3'!$K$1,0),FALSE)&gt;=1,IFERROR(IF(VLOOKUP($H112,Sheet3!$A$1:'Sheet3'!$K$222,MATCH("Blue",Sheet3!$A$1:$K$1,0),FALSE)&gt;0,VLOOKUP($H112,Sheet3!$A$1:'Sheet3'!$K$222,MATCH("Blue",Sheet3!$A$1:$K$1,0),FALSE)*3,IF(VLOOKUP($H112,Sheet3!$A$1:'Sheet3'!$K$222,MATCH("Purple",Sheet3!$A$1:$K$1,0),FALSE)&gt;0,VLOOKUP($H112,Sheet3!$A$1:'Sheet3'!$K$222,MATCH("Purple",Sheet3!$A$1:$K$1,0),FALSE)*4,IF(VLOOKUP($H112,Sheet3!$A$1:'Sheet3'!$K$222,MATCH("Green",Sheet3!$A$1:$K$1,0),FALSE)&gt;0,VLOOKUP($H112,Sheet3!$A$1:'Sheet3'!$K$222,MATCH("Green",Sheet3!$A$1:$K$1,0),FALSE)*2,IF(VLOOKUP($H112,Sheet3!$A$1:'Sheet3'!$K$222,MATCH("White",Sheet3!$A$1:$K$1,0),FALSE)&gt;0,VLOOKUP($H112,Sheet3!$A$1:'Sheet3'!$K$222,MATCH("White",Sheet3!$A$1:$K$1,0),FALSE),IF(VLOOKUP($H112,Sheet3!$A$1:'Sheet3'!$K$222,MATCH("Yellow",Sheet3!$A$1:$K$1,0),FALSE)&gt;0,VLOOKUP($H112,Sheet3!$A$1:'Sheet3'!$K$222,MATCH("Yellow",Sheet3!$A$1:$K$1,0),FALSE)*5,0))))),0)/VLOOKUP($H112,Sheet3!$A$1:'Sheet3'!$K$222,MATCH("Challenge",Sheet3!$A$1:'Sheet3'!$K$1,0),FALSE),IFERROR(IF(VLOOKUP($H112,Sheet3!$A$1:'Sheet3'!$K$222,MATCH("Blue",Sheet3!$A$1:$K$1,0),FALSE)&gt;0,VLOOKUP($H112,Sheet3!$A$1:'Sheet3'!$K$222,MATCH("Blue",Sheet3!$A$1:$K$1,0),FALSE)*3,IF(VLOOKUP($H112,Sheet3!$A$1:'Sheet3'!$K$222,MATCH("Purple",Sheet3!$A$1:$K$1,0),FALSE)&gt;0,VLOOKUP($H112,Sheet3!$A$1:'Sheet3'!$K$222,MATCH("Purple",Sheet3!$A$1:$K$1,0),FALSE)*4,IF(VLOOKUP($H112,Sheet3!$A$1:'Sheet3'!$K$222,MATCH("Green",Sheet3!$A$1:$K$1,0),FALSE)&gt;0,VLOOKUP($H112,Sheet3!$A$1:'Sheet3'!$K$222,MATCH("Green",Sheet3!$A$1:$K$1,0),FALSE)*2,IF(VLOOKUP($H112,Sheet3!$A$1:'Sheet3'!$K$222,MATCH("White",Sheet3!$A$1:$K$1,0),FALSE)&gt;0,VLOOKUP($H112,Sheet3!$A$1:'Sheet3'!$K$222,MATCH("White",Sheet3!$A$1:$K$1,0),FALSE),IF(VLOOKUP($H112,Sheet3!$A$1:'Sheet3'!$K$222,MATCH("Yellow",Sheet3!$A$1:$K$1,0),FALSE)&gt;0,VLOOKUP($H112,Sheet3!$A$1:'Sheet3'!$K$222,MATCH("Yellow",Sheet3!$A$1:$K$1,0),FALSE)*5,0))))),0)),0)+IFERROR(IF(VLOOKUP($I112,Sheet3!$A$1:'Sheet3'!$K$222,MATCH("Challenge",Sheet3!$A$1:'Sheet3'!$K$1,0),FALSE)&gt;=1,IFERROR(IF(VLOOKUP($I112,Sheet3!$A$1:'Sheet3'!$K$222,MATCH("Blue",Sheet3!$A$1:$K$1,0),FALSE)&gt;0,VLOOKUP($I112,Sheet3!$A$1:'Sheet3'!$K$222,MATCH("Blue",Sheet3!$A$1:$K$1,0),FALSE)*3,IF(VLOOKUP($I112,Sheet3!$A$1:'Sheet3'!$K$222,MATCH("Purple",Sheet3!$A$1:$K$1,0),FALSE)&gt;0,VLOOKUP($I112,Sheet3!$A$1:'Sheet3'!$K$222,MATCH("Purple",Sheet3!$A$1:$K$1,0),FALSE)*4,IF(VLOOKUP($I112,Sheet3!$A$1:'Sheet3'!$K$222,MATCH("Green",Sheet3!$A$1:$K$1,0),FALSE)&gt;0,VLOOKUP($I112,Sheet3!$A$1:'Sheet3'!$K$222,MATCH("Green",Sheet3!$A$1:$K$1,0),FALSE)*2,IF(VLOOKUP($I112,Sheet3!$A$1:'Sheet3'!$K$222,MATCH("White",Sheet3!$A$1:$K$1,0),FALSE)&gt;0,VLOOKUP($I112,Sheet3!$A$1:'Sheet3'!$K$222,MATCH("White",Sheet3!$A$1:$K$1,0),FALSE),IF(VLOOKUP($I112,Sheet3!$A$1:'Sheet3'!$K$222,MATCH("Yellow",Sheet3!$A$1:$K$1,0),FALSE)&gt;0,VLOOKUP($I112,Sheet3!$A$1:'Sheet3'!$K$222,MATCH("Yellow",Sheet3!$A$1:$K$1,0),FALSE)*5,0))))),0)/VLOOKUP($I112,Sheet3!$A$1:'Sheet3'!$K$222,MATCH("Challenge",Sheet3!$A$1:'Sheet3'!$K$1,0),FALSE),IFERROR(IF(VLOOKUP($I112,Sheet3!$A$1:'Sheet3'!$K$222,MATCH("Blue",Sheet3!$A$1:$K$1,0),FALSE)&gt;0,VLOOKUP($I112,Sheet3!$A$1:'Sheet3'!$K$222,MATCH("Blue",Sheet3!$A$1:$K$1,0),FALSE)*3,IF(VLOOKUP($I112,Sheet3!$A$1:'Sheet3'!$K$222,MATCH("Purple",Sheet3!$A$1:$K$1,0),FALSE)&gt;0,VLOOKUP($I112,Sheet3!$A$1:'Sheet3'!$K$222,MATCH("Purple",Sheet3!$A$1:$K$1,0),FALSE)*4,IF(VLOOKUP($I112,Sheet3!$A$1:'Sheet3'!$K$222,MATCH("Green",Sheet3!$A$1:$K$1,0),FALSE)&gt;0,VLOOKUP($I112,Sheet3!$A$1:'Sheet3'!$K$222,MATCH("Green",Sheet3!$A$1:$K$1,0),FALSE)*2,IF(VLOOKUP($I112,Sheet3!$A$1:'Sheet3'!$K$222,MATCH("White",Sheet3!$A$1:$K$1,0),FALSE)&gt;0,VLOOKUP($I112,Sheet3!$A$1:'Sheet3'!$K$222,MATCH("White",Sheet3!$A$1:$K$1,0),FALSE),IF(VLOOKUP($I112,Sheet3!$A$1:'Sheet3'!$K$222,MATCH("Yellow",Sheet3!$A$1:$K$1,0),FALSE)&gt;0,VLOOKUP($I112,Sheet3!$A$1:'Sheet3'!$K$222,MATCH("Yellow",Sheet3!$A$1:$K$1,0),FALSE)*5,0))))),0)),0)</f>
        <v>1</v>
      </c>
      <c r="AE112">
        <f>IFERROR(IF(VLOOKUP($J112,Sheet3!$A$1:'Sheet3'!$K$222,MATCH("Challenge",Sheet3!$A$1:'Sheet3'!$K$1,0),FALSE)&gt;=1,IFERROR(IF(VLOOKUP($J112,Sheet3!$A$1:'Sheet3'!$K$222,MATCH("Blue",Sheet3!$A$1:$K$1,0),FALSE)&gt;0,VLOOKUP($J112,Sheet3!$A$1:'Sheet3'!$K$222,MATCH("Blue",Sheet3!$A$1:$K$1,0),FALSE)*3,IF(VLOOKUP($J112,Sheet3!$A$1:'Sheet3'!$K$222,MATCH("Purple",Sheet3!$A$1:$K$1,0),FALSE)&gt;0,VLOOKUP($J112,Sheet3!$A$1:'Sheet3'!$K$222,MATCH("Purple",Sheet3!$A$1:$K$1,0),FALSE)*4,IF(VLOOKUP($J112,Sheet3!$A$1:'Sheet3'!$K$222,MATCH("Green",Sheet3!$A$1:$K$1,0),FALSE)&gt;0,VLOOKUP($J112,Sheet3!$A$1:'Sheet3'!$K$222,MATCH("Green",Sheet3!$A$1:$K$1,0),FALSE)*2,IF(VLOOKUP($J112,Sheet3!$A$1:'Sheet3'!$K$222,MATCH("White",Sheet3!$A$1:$K$1,0),FALSE)&gt;0,VLOOKUP($J112,Sheet3!$A$1:'Sheet3'!$K$222,MATCH("White",Sheet3!$A$1:$K$1,0),FALSE),IF(VLOOKUP($J112,Sheet3!$A$1:'Sheet3'!$K$222,MATCH("Yellow",Sheet3!$A$1:$K$1,0),FALSE)&gt;0,VLOOKUP($J112,Sheet3!$A$1:'Sheet3'!$K$222,MATCH("Yellow",Sheet3!$A$1:$K$1,0),FALSE)*5,0))))),0)/VLOOKUP($J112,Sheet3!$A$1:'Sheet3'!$K$222,MATCH("Challenge",Sheet3!$A$1:'Sheet3'!$K$1,0),FALSE),IFERROR(IF(VLOOKUP($J112,Sheet3!$A$1:'Sheet3'!$K$222,MATCH("Blue",Sheet3!$A$1:$K$1,0),FALSE)&gt;0,VLOOKUP($J112,Sheet3!$A$1:'Sheet3'!$K$222,MATCH("Blue",Sheet3!$A$1:$K$1,0),FALSE)*3,IF(VLOOKUP($J112,Sheet3!$A$1:'Sheet3'!$K$222,MATCH("Purple",Sheet3!$A$1:$K$1,0),FALSE)&gt;0,VLOOKUP($J112,Sheet3!$A$1:'Sheet3'!$K$222,MATCH("Purple",Sheet3!$A$1:$K$1,0),FALSE)*4,IF(VLOOKUP($J112,Sheet3!$A$1:'Sheet3'!$K$222,MATCH("Green",Sheet3!$A$1:$K$1,0),FALSE)&gt;0,VLOOKUP($J112,Sheet3!$A$1:'Sheet3'!$K$222,MATCH("Green",Sheet3!$A$1:$K$1,0),FALSE)*2,IF(VLOOKUP($J112,Sheet3!$A$1:'Sheet3'!$K$222,MATCH("White",Sheet3!$A$1:$K$1,0),FALSE)&gt;0,VLOOKUP($J112,Sheet3!$A$1:'Sheet3'!$K$222,MATCH("White",Sheet3!$A$1:$K$1,0),FALSE),IF(VLOOKUP($J112,Sheet3!$A$1:'Sheet3'!$K$222,MATCH("Yellow",Sheet3!$A$1:$K$1,0),FALSE)&gt;0,VLOOKUP($J112,Sheet3!$A$1:'Sheet3'!$K$222,MATCH("Yellow",Sheet3!$A$1:$K$1,0),FALSE)*5,0))))),0)),0)+IFERROR(IF(VLOOKUP($K112,Sheet3!$A$1:'Sheet3'!$K$222,MATCH("Challenge",Sheet3!$A$1:'Sheet3'!$K$1,0),FALSE)&gt;=1,IFERROR(IF(VLOOKUP($K112,Sheet3!$A$1:'Sheet3'!$K$222,MATCH("Blue",Sheet3!$A$1:$K$1,0),FALSE)&gt;0,VLOOKUP($K112,Sheet3!$A$1:'Sheet3'!$K$222,MATCH("Blue",Sheet3!$A$1:$K$1,0),FALSE)*3,IF(VLOOKUP($K112,Sheet3!$A$1:'Sheet3'!$K$222,MATCH("Purple",Sheet3!$A$1:$K$1,0),FALSE)&gt;0,VLOOKUP($K112,Sheet3!$A$1:'Sheet3'!$K$222,MATCH("Purple",Sheet3!$A$1:$K$1,0),FALSE)*4,IF(VLOOKUP($K112,Sheet3!$A$1:'Sheet3'!$K$222,MATCH("Green",Sheet3!$A$1:$K$1,0),FALSE)&gt;0,VLOOKUP($K112,Sheet3!$A$1:'Sheet3'!$K$222,MATCH("Green",Sheet3!$A$1:$K$1,0),FALSE)*2,IF(VLOOKUP($K112,Sheet3!$A$1:'Sheet3'!$K$222,MATCH("White",Sheet3!$A$1:$K$1,0),FALSE)&gt;0,VLOOKUP($K112,Sheet3!$A$1:'Sheet3'!$K$222,MATCH("White",Sheet3!$A$1:$K$1,0),FALSE),IF(VLOOKUP($K112,Sheet3!$A$1:'Sheet3'!$K$222,MATCH("Yellow",Sheet3!$A$1:$K$1,0),FALSE)&gt;0,VLOOKUP($K112,Sheet3!$A$1:'Sheet3'!$K$222,MATCH("Yellow",Sheet3!$A$1:$K$1,0),FALSE)*5,0))))),0)/VLOOKUP($K112,Sheet3!$A$1:'Sheet3'!$K$222,MATCH("Challenge",Sheet3!$A$1:'Sheet3'!$K$1,0),FALSE),IFERROR(IF(VLOOKUP($K112,Sheet3!$A$1:'Sheet3'!$K$222,MATCH("Blue",Sheet3!$A$1:$K$1,0),FALSE)&gt;0,VLOOKUP($K112,Sheet3!$A$1:'Sheet3'!$K$222,MATCH("Blue",Sheet3!$A$1:$K$1,0),FALSE)*3,IF(VLOOKUP($K112,Sheet3!$A$1:'Sheet3'!$K$222,MATCH("Purple",Sheet3!$A$1:$K$1,0),FALSE)&gt;0,VLOOKUP($K112,Sheet3!$A$1:'Sheet3'!$K$222,MATCH("Purple",Sheet3!$A$1:$K$1,0),FALSE)*4,IF(VLOOKUP($K112,Sheet3!$A$1:'Sheet3'!$K$222,MATCH("Green",Sheet3!$A$1:$K$1,0),FALSE)&gt;0,VLOOKUP($K112,Sheet3!$A$1:'Sheet3'!$K$222,MATCH("Green",Sheet3!$A$1:$K$1,0),FALSE)*2,IF(VLOOKUP($K112,Sheet3!$A$1:'Sheet3'!$K$222,MATCH("White",Sheet3!$A$1:$K$1,0),FALSE)&gt;0,VLOOKUP($K112,Sheet3!$A$1:'Sheet3'!$K$222,MATCH("White",Sheet3!$A$1:$K$1,0),FALSE),IF(VLOOKUP($K112,Sheet3!$A$1:'Sheet3'!$K$222,MATCH("Yellow",Sheet3!$A$1:$K$1,0),FALSE)&gt;0,VLOOKUP($K112,Sheet3!$A$1:'Sheet3'!$K$222,MATCH("Yellow",Sheet3!$A$1:$K$1,0),FALSE)*5,0))))),0)),0)</f>
        <v>0</v>
      </c>
      <c r="AF112">
        <f>IFERROR(IF(VLOOKUP($L112,Sheet3!$A$1:'Sheet3'!$K$222,MATCH("Challenge",Sheet3!$A$1:'Sheet3'!$K$1,0),FALSE)&gt;=1,IFERROR(IF(VLOOKUP($L112,Sheet3!$A$1:'Sheet3'!$K$222,MATCH("Blue",Sheet3!$A$1:$K$1,0),FALSE)&gt;0,VLOOKUP($L112,Sheet3!$A$1:'Sheet3'!$K$222,MATCH("Blue",Sheet3!$A$1:$K$1,0),FALSE)*3,IF(VLOOKUP($L112,Sheet3!$A$1:'Sheet3'!$K$222,MATCH("Purple",Sheet3!$A$1:$K$1,0),FALSE)&gt;0,VLOOKUP($L112,Sheet3!$A$1:'Sheet3'!$K$222,MATCH("Purple",Sheet3!$A$1:$K$1,0),FALSE)*4,IF(VLOOKUP($L112,Sheet3!$A$1:'Sheet3'!$K$222,MATCH("Green",Sheet3!$A$1:$K$1,0),FALSE)&gt;0,VLOOKUP($L112,Sheet3!$A$1:'Sheet3'!$K$222,MATCH("Green",Sheet3!$A$1:$K$1,0),FALSE)*2,IF(VLOOKUP($L112,Sheet3!$A$1:'Sheet3'!$K$222,MATCH("White",Sheet3!$A$1:$K$1,0),FALSE)&gt;0,VLOOKUP($L112,Sheet3!$A$1:'Sheet3'!$K$222,MATCH("White",Sheet3!$A$1:$K$1,0),FALSE),IF(VLOOKUP($L112,Sheet3!$A$1:'Sheet3'!$K$222,MATCH("Yellow",Sheet3!$A$1:$K$1,0),FALSE)&gt;0,VLOOKUP($L112,Sheet3!$A$1:'Sheet3'!$K$222,MATCH("Yellow",Sheet3!$A$1:$K$1,0),FALSE)*5,0))))),0)/VLOOKUP($L112,Sheet3!$A$1:'Sheet3'!$K$222,MATCH("Challenge",Sheet3!$A$1:'Sheet3'!$K$1,0),FALSE),IFERROR(IF(VLOOKUP($L112,Sheet3!$A$1:'Sheet3'!$K$222,MATCH("Blue",Sheet3!$A$1:$K$1,0),FALSE)&gt;0,VLOOKUP($L112,Sheet3!$A$1:'Sheet3'!$K$222,MATCH("Blue",Sheet3!$A$1:$K$1,0),FALSE)*3,IF(VLOOKUP($L112,Sheet3!$A$1:'Sheet3'!$K$222,MATCH("Purple",Sheet3!$A$1:$K$1,0),FALSE)&gt;0,VLOOKUP($L112,Sheet3!$A$1:'Sheet3'!$K$222,MATCH("Purple",Sheet3!$A$1:$K$1,0),FALSE)*4,IF(VLOOKUP($L112,Sheet3!$A$1:'Sheet3'!$K$222,MATCH("Green",Sheet3!$A$1:$K$1,0),FALSE)&gt;0,VLOOKUP($L112,Sheet3!$A$1:'Sheet3'!$K$222,MATCH("Green",Sheet3!$A$1:$K$1,0),FALSE)*2,IF(VLOOKUP($L112,Sheet3!$A$1:'Sheet3'!$K$222,MATCH("White",Sheet3!$A$1:$K$1,0),FALSE)&gt;0,VLOOKUP($L112,Sheet3!$A$1:'Sheet3'!$K$222,MATCH("White",Sheet3!$A$1:$K$1,0),FALSE),IF(VLOOKUP($L112,Sheet3!$A$1:'Sheet3'!$K$222,MATCH("Yellow",Sheet3!$A$1:$K$1,0),FALSE)&gt;0,VLOOKUP($L112,Sheet3!$A$1:'Sheet3'!$K$222,MATCH("Yellow",Sheet3!$A$1:$K$1,0),FALSE)*5,0))))),0)),0)+IFERROR(IF(VLOOKUP($M112,Sheet3!$A$1:'Sheet3'!$K$222,MATCH("Challenge",Sheet3!$A$1:'Sheet3'!$K$1,0),FALSE)&gt;=1,IFERROR(IF(VLOOKUP($M112,Sheet3!$A$1:'Sheet3'!$K$222,MATCH("Blue",Sheet3!$A$1:$K$1,0),FALSE)&gt;0,VLOOKUP($M112,Sheet3!$A$1:'Sheet3'!$K$222,MATCH("Blue",Sheet3!$A$1:$K$1,0),FALSE)*3,IF(VLOOKUP($M112,Sheet3!$A$1:'Sheet3'!$K$222,MATCH("Purple",Sheet3!$A$1:$K$1,0),FALSE)&gt;0,VLOOKUP($M112,Sheet3!$A$1:'Sheet3'!$K$222,MATCH("Purple",Sheet3!$A$1:$K$1,0),FALSE)*4,IF(VLOOKUP($M112,Sheet3!$A$1:'Sheet3'!$K$222,MATCH("Green",Sheet3!$A$1:$K$1,0),FALSE)&gt;0,VLOOKUP($M112,Sheet3!$A$1:'Sheet3'!$K$222,MATCH("Green",Sheet3!$A$1:$K$1,0),FALSE)*2,IF(VLOOKUP($M112,Sheet3!$A$1:'Sheet3'!$K$222,MATCH("White",Sheet3!$A$1:$K$1,0),FALSE)&gt;0,VLOOKUP($M112,Sheet3!$A$1:'Sheet3'!$K$222,MATCH("White",Sheet3!$A$1:$K$1,0),FALSE),IF(VLOOKUP($M112,Sheet3!$A$1:'Sheet3'!$K$222,MATCH("Yellow",Sheet3!$A$1:$K$1,0),FALSE)&gt;0,VLOOKUP($M112,Sheet3!$A$1:'Sheet3'!$K$222,MATCH("Yellow",Sheet3!$A$1:$K$1,0),FALSE)*5,0))))),0)/VLOOKUP($M112,Sheet3!$A$1:'Sheet3'!$K$222,MATCH("Challenge",Sheet3!$A$1:'Sheet3'!$K$1,0),FALSE),IFERROR(IF(VLOOKUP($M112,Sheet3!$A$1:'Sheet3'!$K$222,MATCH("Blue",Sheet3!$A$1:$K$1,0),FALSE)&gt;0,VLOOKUP($M112,Sheet3!$A$1:'Sheet3'!$K$222,MATCH("Blue",Sheet3!$A$1:$K$1,0),FALSE)*3,IF(VLOOKUP($M112,Sheet3!$A$1:'Sheet3'!$K$222,MATCH("Purple",Sheet3!$A$1:$K$1,0),FALSE)&gt;0,VLOOKUP($M112,Sheet3!$A$1:'Sheet3'!$K$222,MATCH("Purple",Sheet3!$A$1:$K$1,0),FALSE)*4,IF(VLOOKUP($M112,Sheet3!$A$1:'Sheet3'!$K$222,MATCH("Green",Sheet3!$A$1:$K$1,0),FALSE)&gt;0,VLOOKUP($M112,Sheet3!$A$1:'Sheet3'!$K$222,MATCH("Green",Sheet3!$A$1:$K$1,0),FALSE)*2,IF(VLOOKUP($M112,Sheet3!$A$1:'Sheet3'!$K$222,MATCH("White",Sheet3!$A$1:$K$1,0),FALSE)&gt;0,VLOOKUP($M112,Sheet3!$A$1:'Sheet3'!$K$222,MATCH("White",Sheet3!$A$1:$K$1,0),FALSE),IF(VLOOKUP($M112,Sheet3!$A$1:'Sheet3'!$K$222,MATCH("Yellow",Sheet3!$A$1:$K$1,0),FALSE)&gt;0,VLOOKUP($M112,Sheet3!$A$1:'Sheet3'!$K$222,MATCH("Yellow",Sheet3!$A$1:$K$1,0),FALSE)*5,0))))),0)),0)</f>
        <v>0</v>
      </c>
      <c r="AG112">
        <f>IFERROR(IF(VLOOKUP($N112,Sheet3!$A$1:'Sheet3'!$K$222,MATCH("Challenge",Sheet3!$A$1:'Sheet3'!$K$1,0),FALSE)&gt;=1,IFERROR(IF(VLOOKUP($N112,Sheet3!$A$1:'Sheet3'!$K$222,MATCH("Blue",Sheet3!$A$1:$K$1,0),FALSE)&gt;0,VLOOKUP($N112,Sheet3!$A$1:'Sheet3'!$K$222,MATCH("Blue",Sheet3!$A$1:$K$1,0),FALSE)*3,IF(VLOOKUP($N112,Sheet3!$A$1:'Sheet3'!$K$222,MATCH("Purple",Sheet3!$A$1:$K$1,0),FALSE)&gt;0,VLOOKUP($N112,Sheet3!$A$1:'Sheet3'!$K$222,MATCH("Purple",Sheet3!$A$1:$K$1,0),FALSE)*4,IF(VLOOKUP($N112,Sheet3!$A$1:'Sheet3'!$K$222,MATCH("Green",Sheet3!$A$1:$K$1,0),FALSE)&gt;0,VLOOKUP($N112,Sheet3!$A$1:'Sheet3'!$K$222,MATCH("Green",Sheet3!$A$1:$K$1,0),FALSE)*2,IF(VLOOKUP($N112,Sheet3!$A$1:'Sheet3'!$K$222,MATCH("White",Sheet3!$A$1:$K$1,0),FALSE)&gt;0,VLOOKUP($N112,Sheet3!$A$1:'Sheet3'!$K$222,MATCH("White",Sheet3!$A$1:$K$1,0),FALSE),IF(VLOOKUP($N112,Sheet3!$A$1:'Sheet3'!$K$222,MATCH("Yellow",Sheet3!$A$1:$K$1,0),FALSE)&gt;0,VLOOKUP($N112,Sheet3!$A$1:'Sheet3'!$K$222,MATCH("Yellow",Sheet3!$A$1:$K$1,0),FALSE)*5,0))))),0)/VLOOKUP($N112,Sheet3!$A$1:'Sheet3'!$K$222,MATCH("Challenge",Sheet3!$A$1:'Sheet3'!$K$1,0),FALSE),IFERROR(IF(VLOOKUP($N112,Sheet3!$A$1:'Sheet3'!$K$222,MATCH("Blue",Sheet3!$A$1:$K$1,0),FALSE)&gt;0,VLOOKUP($N112,Sheet3!$A$1:'Sheet3'!$K$222,MATCH("Blue",Sheet3!$A$1:$K$1,0),FALSE)*3,IF(VLOOKUP($N112,Sheet3!$A$1:'Sheet3'!$K$222,MATCH("Purple",Sheet3!$A$1:$K$1,0),FALSE)&gt;0,VLOOKUP($N112,Sheet3!$A$1:'Sheet3'!$K$222,MATCH("Purple",Sheet3!$A$1:$K$1,0),FALSE)*4,IF(VLOOKUP($N112,Sheet3!$A$1:'Sheet3'!$K$222,MATCH("Green",Sheet3!$A$1:$K$1,0),FALSE)&gt;0,VLOOKUP($N112,Sheet3!$A$1:'Sheet3'!$K$222,MATCH("Green",Sheet3!$A$1:$K$1,0),FALSE)*2,IF(VLOOKUP($N112,Sheet3!$A$1:'Sheet3'!$K$222,MATCH("White",Sheet3!$A$1:$K$1,0),FALSE)&gt;0,VLOOKUP($N112,Sheet3!$A$1:'Sheet3'!$K$222,MATCH("White",Sheet3!$A$1:$K$1,0),FALSE),IF(VLOOKUP($N112,Sheet3!$A$1:'Sheet3'!$K$222,MATCH("Yellow",Sheet3!$A$1:$K$1,0),FALSE)&gt;0,VLOOKUP($N112,Sheet3!$A$1:'Sheet3'!$K$222,MATCH("Yellow",Sheet3!$A$1:$K$1,0),FALSE)*5,0))))),0)),0)+IFERROR(IF(VLOOKUP($O112,Sheet3!$A$1:'Sheet3'!$K$222,MATCH("Challenge",Sheet3!$A$1:'Sheet3'!$K$1,0),FALSE)&gt;=1,IFERROR(IF(VLOOKUP($O112,Sheet3!$A$1:'Sheet3'!$K$222,MATCH("Blue",Sheet3!$A$1:$K$1,0),FALSE)&gt;0,VLOOKUP($O112,Sheet3!$A$1:'Sheet3'!$K$222,MATCH("Blue",Sheet3!$A$1:$K$1,0),FALSE)*3,IF(VLOOKUP($O112,Sheet3!$A$1:'Sheet3'!$K$222,MATCH("Purple",Sheet3!$A$1:$K$1,0),FALSE)&gt;0,VLOOKUP($O112,Sheet3!$A$1:'Sheet3'!$K$222,MATCH("Purple",Sheet3!$A$1:$K$1,0),FALSE)*4,IF(VLOOKUP($O112,Sheet3!$A$1:'Sheet3'!$K$222,MATCH("Green",Sheet3!$A$1:$K$1,0),FALSE)&gt;0,VLOOKUP($O112,Sheet3!$A$1:'Sheet3'!$K$222,MATCH("Green",Sheet3!$A$1:$K$1,0),FALSE)*2,IF(VLOOKUP($O112,Sheet3!$A$1:'Sheet3'!$K$222,MATCH("White",Sheet3!$A$1:$K$1,0),FALSE)&gt;0,VLOOKUP($O112,Sheet3!$A$1:'Sheet3'!$K$222,MATCH("White",Sheet3!$A$1:$K$1,0),FALSE),IF(VLOOKUP($O112,Sheet3!$A$1:'Sheet3'!$K$222,MATCH("Yellow",Sheet3!$A$1:$K$1,0),FALSE)&gt;0,VLOOKUP($O112,Sheet3!$A$1:'Sheet3'!$K$222,MATCH("Yellow",Sheet3!$A$1:$K$1,0),FALSE)*5,0))))),0)/VLOOKUP($O112,Sheet3!$A$1:'Sheet3'!$K$222,MATCH("Challenge",Sheet3!$A$1:'Sheet3'!$K$1,0),FALSE),IFERROR(IF(VLOOKUP($O112,Sheet3!$A$1:'Sheet3'!$K$222,MATCH("Blue",Sheet3!$A$1:$K$1,0),FALSE)&gt;0,VLOOKUP($O112,Sheet3!$A$1:'Sheet3'!$K$222,MATCH("Blue",Sheet3!$A$1:$K$1,0),FALSE)*3,IF(VLOOKUP($O112,Sheet3!$A$1:'Sheet3'!$K$222,MATCH("Purple",Sheet3!$A$1:$K$1,0),FALSE)&gt;0,VLOOKUP($O112,Sheet3!$A$1:'Sheet3'!$K$222,MATCH("Purple",Sheet3!$A$1:$K$1,0),FALSE)*4,IF(VLOOKUP($O112,Sheet3!$A$1:'Sheet3'!$K$222,MATCH("Green",Sheet3!$A$1:$K$1,0),FALSE)&gt;0,VLOOKUP($O112,Sheet3!$A$1:'Sheet3'!$K$222,MATCH("Green",Sheet3!$A$1:$K$1,0),FALSE)*2,IF(VLOOKUP($O112,Sheet3!$A$1:'Sheet3'!$K$222,MATCH("White",Sheet3!$A$1:$K$1,0),FALSE)&gt;0,VLOOKUP($O112,Sheet3!$A$1:'Sheet3'!$K$222,MATCH("White",Sheet3!$A$1:$K$1,0),FALSE),IF(VLOOKUP($O112,Sheet3!$A$1:'Sheet3'!$K$222,MATCH("Yellow",Sheet3!$A$1:$K$1,0),FALSE)&gt;0,VLOOKUP($O112,Sheet3!$A$1:'Sheet3'!$K$222,MATCH("Yellow",Sheet3!$A$1:$K$1,0),FALSE)*5,0))))),0)),0)</f>
        <v>0</v>
      </c>
      <c r="AH112">
        <f>VLOOKUP($D112,Sheet3!$A$1:'Sheet3'!$K$222,4,FALSE)</f>
        <v>0</v>
      </c>
      <c r="AI112">
        <f>VLOOKUP($D112,Sheet3!$A$1:'Sheet3'!$K$222,5,FALSE)</f>
        <v>0</v>
      </c>
    </row>
    <row r="113" spans="1:35" x14ac:dyDescent="0.25">
      <c r="A113" t="s">
        <v>17</v>
      </c>
      <c r="B113">
        <f>INDEX('Ingredients(Full)'!$A$1:$AA$180,MATCH(Score!$A113,'Ingredients(Full)'!$A$1:$A$180,0),MATCH(Score!B$1,'Ingredients(Full)'!$A$1:$AA$1,0))</f>
        <v>3</v>
      </c>
      <c r="C113">
        <f t="shared" si="3"/>
        <v>440</v>
      </c>
      <c r="D113" t="str">
        <f>IF(D$1&lt;=$B113,INDEX('Ingredients(Full)'!$A$1:$AA$180,MATCH(Score!$A113,'Ingredients(Full)'!$A$1:$A$180,0),MATCH(Score!D$1,'Ingredients(Full)'!$A$1:$AA$1,0)),"")</f>
        <v>MK 8 Neuro-Saav Electrobinoculars Salvage</v>
      </c>
      <c r="E113" t="str">
        <f>IF(E$1&lt;=$B113,INDEX('Ingredients(Full)'!$A$1:$AA$140,MATCH(Score!$A113,'Ingredients(Full)'!$A$1:$A$140,0),MATCH(Score!E$1,'Ingredients(Full)'!$A$1:$AA$1,0)),"")</f>
        <v>MK 8 Neuro-Saav Electrobinoculars Component</v>
      </c>
      <c r="F113" t="str">
        <f>IF(F$1&lt;=$B113,INDEX('Ingredients(Full)'!$A$1:$AA$140,MATCH(Score!$A113,'Ingredients(Full)'!$A$1:$A$140,0),MATCH(Score!F$1,'Ingredients(Full)'!$A$1:$AA$1,0)),"")</f>
        <v>Mk 6 CEC Fusion Furnace Salvage</v>
      </c>
      <c r="G113" t="str">
        <f>IF(G$1&lt;=$B113,INDEX('Ingredients(Full)'!$A$1:$AA$140,MATCH(Score!$A113,'Ingredients(Full)'!$A$1:$A$140,0),MATCH(Score!G$1,'Ingredients(Full)'!$A$1:$AA$1,0)),"")</f>
        <v/>
      </c>
      <c r="H113" t="str">
        <f>IF(H$1&lt;=$B113,INDEX('Ingredients(Full)'!$A$1:$AA$140,MATCH(Score!$A113,'Ingredients(Full)'!$A$1:$A$140,0),MATCH(Score!H$1,'Ingredients(Full)'!$A$1:$AA$1,0)),"")</f>
        <v/>
      </c>
      <c r="I113" t="str">
        <f>IF(I$1&lt;=$B113,INDEX('Ingredients(Full)'!$A$1:$AA$140,MATCH(Score!$A113,'Ingredients(Full)'!$A$1:$A$140,0),MATCH(Score!I$1,'Ingredients(Full)'!$A$1:$AA$1,0)),"")</f>
        <v/>
      </c>
      <c r="J113" t="str">
        <f>IF(J$1&lt;=$B113,INDEX('Ingredients(Full)'!$A$1:$AA$140,MATCH(Score!$A113,'Ingredients(Full)'!$A$1:$A$140,0),MATCH(Score!J$1,'Ingredients(Full)'!$A$1:$AA$1,0)),"")</f>
        <v/>
      </c>
      <c r="K113" t="str">
        <f>IF(K$1&lt;=$B113,INDEX('Ingredients(Full)'!$A$1:$AA$140,MATCH(Score!$A113,'Ingredients(Full)'!$A$1:$A$140,0),MATCH(Score!K$1,'Ingredients(Full)'!$A$1:$AA$1,0)),"")</f>
        <v/>
      </c>
      <c r="L113" t="str">
        <f>IF(L$1&lt;=$B113,INDEX('Ingredients(Full)'!$A$1:$AA$140,MATCH(Score!$A113,'Ingredients(Full)'!$A$1:$A$140,0),MATCH(Score!L$1,'Ingredients(Full)'!$A$1:$AA$1,0)),"")</f>
        <v/>
      </c>
      <c r="M113" t="str">
        <f>IF(M$1&lt;=$B113,INDEX('Ingredients(Full)'!$A$1:$AA$140,MATCH(Score!$A113,'Ingredients(Full)'!$A$1:$A$140,0),MATCH(Score!M$1,'Ingredients(Full)'!$A$1:$AA$1,0)),"")</f>
        <v/>
      </c>
      <c r="N113" t="str">
        <f>IF(N$1&lt;=$B113,INDEX('Ingredients(Full)'!$A$1:$AA$140,MATCH(Score!$A113,'Ingredients(Full)'!$A$1:$A$140,0),MATCH(Score!N$1,'Ingredients(Full)'!$A$1:$AA$1,0)),"")</f>
        <v/>
      </c>
      <c r="O113" t="str">
        <f>IF(O$1&lt;=$B113,INDEX('Ingredients(Full)'!$A$1:$AA$140,MATCH(Score!$A113,'Ingredients(Full)'!$A$1:$A$140,0),MATCH(Score!O$1,'Ingredients(Full)'!$A$1:$AA$1,0)),"")</f>
        <v/>
      </c>
      <c r="P113">
        <f>IF(VALUE(RIGHT(P$1,LEN(P$1)-1))&lt;=$B113,INDEX('Ingredients(Full)'!$A$1:$AA$140,MATCH(Score!$A113,'Ingredients(Full)'!$A$1:$A$140,0),MATCH(Score!P$1,'Ingredients(Full)'!$A$1:$AA$1,0)),"")</f>
        <v>50</v>
      </c>
      <c r="Q113">
        <f>IF(VALUE(RIGHT(Q$1,LEN(Q$1)-1))&lt;=$B113,INDEX('Ingredients(Full)'!$A$1:$AA$140,MATCH(Score!$A113,'Ingredients(Full)'!$A$1:$A$140,0),MATCH(Score!Q$1,'Ingredients(Full)'!$A$1:$AA$1,0)),"")</f>
        <v>50</v>
      </c>
      <c r="R113">
        <f>IF(VALUE(RIGHT(R$1,LEN(R$1)-1))&lt;=$B113,INDEX('Ingredients(Full)'!$A$1:$AA$140,MATCH(Score!$A113,'Ingredients(Full)'!$A$1:$A$140,0),MATCH(Score!R$1,'Ingredients(Full)'!$A$1:$AA$1,0)),"")</f>
        <v>50</v>
      </c>
      <c r="S113" t="str">
        <f>IF(VALUE(RIGHT(S$1,LEN(S$1)-1))&lt;=$B113,INDEX('Ingredients(Full)'!$A$1:$AA$140,MATCH(Score!$A113,'Ingredients(Full)'!$A$1:$A$140,0),MATCH(Score!S$1,'Ingredients(Full)'!$A$1:$AA$1,0)),"")</f>
        <v/>
      </c>
      <c r="T113" t="str">
        <f>IF(VALUE(RIGHT(T$1,LEN(T$1)-1))&lt;=$B113,INDEX('Ingredients(Full)'!$A$1:$AA$140,MATCH(Score!$A113,'Ingredients(Full)'!$A$1:$A$140,0),MATCH(Score!T$1,'Ingredients(Full)'!$A$1:$AA$1,0)),"")</f>
        <v/>
      </c>
      <c r="U113" t="str">
        <f>IF(VALUE(RIGHT(U$1,LEN(U$1)-1))&lt;=$B113,INDEX('Ingredients(Full)'!$A$1:$AA$140,MATCH(Score!$A113,'Ingredients(Full)'!$A$1:$A$140,0),MATCH(Score!U$1,'Ingredients(Full)'!$A$1:$AA$1,0)),"")</f>
        <v/>
      </c>
      <c r="V113" t="str">
        <f>IF(VALUE(RIGHT(V$1,LEN(V$1)-1))&lt;=$B113,INDEX('Ingredients(Full)'!$A$1:$AA$140,MATCH(Score!$A113,'Ingredients(Full)'!$A$1:$A$140,0),MATCH(Score!V$1,'Ingredients(Full)'!$A$1:$AA$1,0)),"")</f>
        <v/>
      </c>
      <c r="W113" t="str">
        <f>IF(VALUE(RIGHT(W$1,LEN(W$1)-1))&lt;=$B113,INDEX('Ingredients(Full)'!$A$1:$AA$140,MATCH(Score!$A113,'Ingredients(Full)'!$A$1:$A$140,0),MATCH(Score!W$1,'Ingredients(Full)'!$A$1:$AA$1,0)),"")</f>
        <v/>
      </c>
      <c r="X113" t="str">
        <f>IF(VALUE(RIGHT(X$1,LEN(X$1)-1))&lt;=$B113,INDEX('Ingredients(Full)'!$A$1:$AA$140,MATCH(Score!$A113,'Ingredients(Full)'!$A$1:$A$140,0),MATCH(Score!X$1,'Ingredients(Full)'!$A$1:$AA$1,0)),"")</f>
        <v/>
      </c>
      <c r="Y113" t="str">
        <f>IF(VALUE(RIGHT(Y$1,LEN(Y$1)-1))&lt;=$B113,INDEX('Ingredients(Full)'!$A$1:$AA$140,MATCH(Score!$A113,'Ingredients(Full)'!$A$1:$A$140,0),MATCH(Score!Y$1,'Ingredients(Full)'!$A$1:$AA$1,0)),"")</f>
        <v/>
      </c>
      <c r="Z113" t="str">
        <f>IF(VALUE(RIGHT(Z$1,LEN(Z$1)-1))&lt;=$B113,INDEX('Ingredients(Full)'!$A$1:$AA$140,MATCH(Score!$A113,'Ingredients(Full)'!$A$1:$A$140,0),MATCH(Score!Z$1,'Ingredients(Full)'!$A$1:$AA$1,0)),"")</f>
        <v/>
      </c>
      <c r="AA113" t="str">
        <f>IF(VALUE(RIGHT(AA$1,LEN(AA$1)-1))&lt;=$B113,INDEX('Ingredients(Full)'!$A$1:$AA$140,MATCH(Score!$A113,'Ingredients(Full)'!$A$1:$A$140,0),MATCH(Score!AA$1,'Ingredients(Full)'!$A$1:$AA$1,0)),"")</f>
        <v/>
      </c>
      <c r="AB113">
        <f>IFERROR(IF(VLOOKUP($D113,Sheet3!$A$1:'Sheet3'!$K$222,MATCH("Challenge",Sheet3!$A$1:'Sheet3'!$K$1,0),FALSE)&gt;=1,IFERROR(IF(VLOOKUP($D113,Sheet3!$A$1:'Sheet3'!$K$222,MATCH("Blue",Sheet3!$A$1:$K$1,0),FALSE)&gt;0,VLOOKUP($D113,Sheet3!$A$1:'Sheet3'!$K$222,MATCH("Blue",Sheet3!$A$1:$K$1,0),FALSE)*3,IF(VLOOKUP($D113,Sheet3!$A$1:'Sheet3'!$K$222,MATCH("Purple",Sheet3!$A$1:$K$1,0),FALSE)&gt;0,VLOOKUP($D113,Sheet3!$A$1:'Sheet3'!$K$222,MATCH("Purple",Sheet3!$A$1:$K$1,0),FALSE)*4,IF(VLOOKUP($D113,Sheet3!$A$1:'Sheet3'!$K$222,MATCH("Green",Sheet3!$A$1:$K$1,0),FALSE)&gt;0,VLOOKUP($D113,Sheet3!$A$1:'Sheet3'!$K$222,MATCH("Green",Sheet3!$A$1:$K$1,0),FALSE)*2,IF(VLOOKUP($D113,Sheet3!$A$1:'Sheet3'!$K$222,MATCH("White",Sheet3!$A$1:$K$1,0),FALSE)&gt;0,VLOOKUP($D113,Sheet3!$A$1:'Sheet3'!$K$222,MATCH("White",Sheet3!$A$1:$K$1,0),FALSE),IF(VLOOKUP($D113,Sheet3!$A$1:'Sheet3'!$K$222,MATCH("Yellow",Sheet3!$A$1:$K$1,0),FALSE)&gt;0,VLOOKUP($D113,Sheet3!$A$1:'Sheet3'!$K$222,MATCH("Yellow",Sheet3!$A$1:$K$1,0),FALSE)*2.5,0))))),0)/VLOOKUP($D113,Sheet3!$A$1:'Sheet3'!$K$222,MATCH("Challenge",Sheet3!$A$1:'Sheet3'!$K$1,0),FALSE),IFERROR(IF(VLOOKUP($D113,Sheet3!$A$1:'Sheet3'!$K$222,MATCH("Blue",Sheet3!$A$1:$K$1,0),FALSE)&gt;0,VLOOKUP($D113,Sheet3!$A$1:'Sheet3'!$K$222,MATCH("Blue",Sheet3!$A$1:$K$1,0),FALSE)*3,IF(VLOOKUP($D113,Sheet3!$A$1:'Sheet3'!$K$222,MATCH("Purple",Sheet3!$A$1:$K$1,0),FALSE)&gt;0,VLOOKUP($D113,Sheet3!$A$1:'Sheet3'!$K$222,MATCH("Purple",Sheet3!$A$1:$K$1,0),FALSE)*4,IF(VLOOKUP($D113,Sheet3!$A$1:'Sheet3'!$K$222,MATCH("Green",Sheet3!$A$1:$K$1,0),FALSE)&gt;0,VLOOKUP($D113,Sheet3!$A$1:'Sheet3'!$K$222,MATCH("Green",Sheet3!$A$1:$K$1,0),FALSE)*2,IF(VLOOKUP($D113,Sheet3!$A$1:'Sheet3'!$K$222,MATCH("White",Sheet3!$A$1:$K$1,0),FALSE)&gt;0,VLOOKUP($D113,Sheet3!$A$1:'Sheet3'!$K$222,MATCH("White",Sheet3!$A$1:$K$1,0),FALSE),IF(VLOOKUP($D113,Sheet3!$A$1:'Sheet3'!$K$222,MATCH("Yellow",Sheet3!$A$1:$K$1,0),FALSE)&gt;0,VLOOKUP($D113,Sheet3!$A$1:'Sheet3'!$K$222,MATCH("Yellow",Sheet3!$A$1:$K$1,0),FALSE)*2.5,0))))),0)),0)+IFERROR(IF(VLOOKUP($E113,Sheet3!$A$1:'Sheet3'!$K$222,MATCH("Challenge",Sheet3!$A$1:'Sheet3'!$K$1,0),FALSE)&gt;=1,IFERROR(IF(VLOOKUP($E113,Sheet3!$A$1:'Sheet3'!$K$222,MATCH("Blue",Sheet3!$A$1:$K$1,0),FALSE)&gt;0,VLOOKUP($E113,Sheet3!$A$1:'Sheet3'!$K$222,MATCH("Blue",Sheet3!$A$1:$K$1,0),FALSE)*3,IF(VLOOKUP($E113,Sheet3!$A$1:'Sheet3'!$K$222,MATCH("Purple",Sheet3!$A$1:$K$1,0),FALSE)&gt;0,VLOOKUP($E113,Sheet3!$A$1:'Sheet3'!$K$222,MATCH("Purple",Sheet3!$A$1:$K$1,0),FALSE)*4,IF(VLOOKUP($E113,Sheet3!$A$1:'Sheet3'!$K$222,MATCH("Green",Sheet3!$A$1:$K$1,0),FALSE)&gt;0,VLOOKUP($E113,Sheet3!$A$1:'Sheet3'!$K$222,MATCH("Green",Sheet3!$A$1:$K$1,0),FALSE)*2,IF(VLOOKUP($E113,Sheet3!$A$1:'Sheet3'!$K$222,MATCH("White",Sheet3!$A$1:$K$1,0),FALSE)&gt;0,VLOOKUP($E113,Sheet3!$A$1:'Sheet3'!$K$222,MATCH("White",Sheet3!$A$1:$K$1,0),FALSE),IF(VLOOKUP($E113,Sheet3!$A$1:'Sheet3'!$K$222,MATCH("Yellow",Sheet3!$A$1:$K$1,0),FALSE)&gt;0,VLOOKUP($E113,Sheet3!$A$1:'Sheet3'!$K$222,MATCH("Yellow",Sheet3!$A$1:$K$1,0),FALSE)*2.5,0))))),0)/VLOOKUP($E113,Sheet3!$A$1:'Sheet3'!$K$222,MATCH("Challenge",Sheet3!$A$1:'Sheet3'!$K$1,0),FALSE),IFERROR(IF(VLOOKUP($E113,Sheet3!$A$1:'Sheet3'!$K$222,MATCH("Blue",Sheet3!$A$1:$K$1,0),FALSE)&gt;0,VLOOKUP($E113,Sheet3!$A$1:'Sheet3'!$K$222,MATCH("Blue",Sheet3!$A$1:$K$1,0),FALSE)*3,IF(VLOOKUP($E113,Sheet3!$A$1:'Sheet3'!$K$222,MATCH("Purple",Sheet3!$A$1:$K$1,0),FALSE)&gt;0,VLOOKUP($E113,Sheet3!$A$1:'Sheet3'!$K$222,MATCH("Purple",Sheet3!$A$1:$K$1,0),FALSE)*4,IF(VLOOKUP($E113,Sheet3!$A$1:'Sheet3'!$K$222,MATCH("Green",Sheet3!$A$1:$K$1,0),FALSE)&gt;0,VLOOKUP($E113,Sheet3!$A$1:'Sheet3'!$K$222,MATCH("Green",Sheet3!$A$1:$K$1,0),FALSE)*2,IF(VLOOKUP($E113,Sheet3!$A$1:'Sheet3'!$K$222,MATCH("White",Sheet3!$A$1:$K$1,0),FALSE)&gt;0,VLOOKUP($E113,Sheet3!$A$1:'Sheet3'!$K$222,MATCH("White",Sheet3!$A$1:$K$1,0),FALSE),IF(VLOOKUP($E113,Sheet3!$A$1:'Sheet3'!$K$222,MATCH("Yellow",Sheet3!$A$1:$K$1,0),FALSE)&gt;0,VLOOKUP($E113,Sheet3!$A$1:'Sheet3'!$K$222,MATCH("Yellow",Sheet3!$A$1:$K$1,0),FALSE)*2.5,0))))),0)),0)</f>
        <v>240</v>
      </c>
      <c r="AC113">
        <f>IFERROR(IF(VLOOKUP($F113,Sheet3!$A$1:'Sheet3'!$K$222,MATCH("Challenge",Sheet3!$A$1:'Sheet3'!$K$1,0),FALSE)&gt;=1,IFERROR(IF(VLOOKUP($F113,Sheet3!$A$1:'Sheet3'!$K$222,MATCH("Blue",Sheet3!$A$1:$K$1,0),FALSE)&gt;0,VLOOKUP($F113,Sheet3!$A$1:'Sheet3'!$K$222,MATCH("Blue",Sheet3!$A$1:$K$1,0),FALSE)*3,IF(VLOOKUP($F113,Sheet3!$A$1:'Sheet3'!$K$222,MATCH("Purple",Sheet3!$A$1:$K$1,0),FALSE)&gt;0,VLOOKUP($F113,Sheet3!$A$1:'Sheet3'!$K$222,MATCH("Purple",Sheet3!$A$1:$K$1,0),FALSE)*4,IF(VLOOKUP($F113,Sheet3!$A$1:'Sheet3'!$K$222,MATCH("Green",Sheet3!$A$1:$K$1,0),FALSE)&gt;0,VLOOKUP($F113,Sheet3!$A$1:'Sheet3'!$K$222,MATCH("Green",Sheet3!$A$1:$K$1,0),FALSE)*2,IF(VLOOKUP($F113,Sheet3!$A$1:'Sheet3'!$K$222,MATCH("White",Sheet3!$A$1:$K$1,0),FALSE)&gt;0,VLOOKUP($F113,Sheet3!$A$1:'Sheet3'!$K$222,MATCH("White",Sheet3!$A$1:$K$1,0),FALSE),IF(VLOOKUP($F113,Sheet3!$A$1:'Sheet3'!$K$222,MATCH("Yellow",Sheet3!$A$1:$K$1,0),FALSE)&gt;0,VLOOKUP($F113,Sheet3!$A$1:'Sheet3'!$K$222,MATCH("Yellow",Sheet3!$A$1:$K$1,0),FALSE)*5,0))))),0)/VLOOKUP($F113,Sheet3!$A$1:'Sheet3'!$K$222,MATCH("Challenge",Sheet3!$A$1:'Sheet3'!$K$1,0),FALSE),IFERROR(IF(VLOOKUP($F113,Sheet3!$A$1:'Sheet3'!$K$222,MATCH("Blue",Sheet3!$A$1:$K$1,0),FALSE)&gt;0,VLOOKUP($F113,Sheet3!$A$1:'Sheet3'!$K$222,MATCH("Blue",Sheet3!$A$1:$K$1,0),FALSE)*3,IF(VLOOKUP($F113,Sheet3!$A$1:'Sheet3'!$K$222,MATCH("Purple",Sheet3!$A$1:$K$1,0),FALSE)&gt;0,VLOOKUP($F113,Sheet3!$A$1:'Sheet3'!$K$222,MATCH("Purple",Sheet3!$A$1:$K$1,0),FALSE)*4,IF(VLOOKUP($F113,Sheet3!$A$1:'Sheet3'!$K$222,MATCH("Green",Sheet3!$A$1:$K$1,0),FALSE)&gt;0,VLOOKUP($F113,Sheet3!$A$1:'Sheet3'!$K$222,MATCH("Green",Sheet3!$A$1:$K$1,0),FALSE)*2,IF(VLOOKUP($F113,Sheet3!$A$1:'Sheet3'!$K$222,MATCH("White",Sheet3!$A$1:$K$1,0),FALSE)&gt;0,VLOOKUP($F113,Sheet3!$A$1:'Sheet3'!$K$222,MATCH("White",Sheet3!$A$1:$K$1,0),FALSE),IF(VLOOKUP($F113,Sheet3!$A$1:'Sheet3'!$K$222,MATCH("Yellow",Sheet3!$A$1:$K$1,0),FALSE)&gt;0,VLOOKUP($F113,Sheet3!$A$1:'Sheet3'!$K$222,MATCH("Yellow",Sheet3!$A$1:$K$1,0),FALSE)*5,0))))),0)),0)+IFERROR(IF(VLOOKUP($G113,Sheet3!$A$1:'Sheet3'!$K$222,MATCH("Challenge",Sheet3!$A$1:'Sheet3'!$K$1,0),FALSE)&gt;=1,IFERROR(IF(VLOOKUP($G113,Sheet3!$A$1:'Sheet3'!$K$222,MATCH("Blue",Sheet3!$A$1:$K$1,0),FALSE)&gt;0,VLOOKUP($G113,Sheet3!$A$1:'Sheet3'!$K$222,MATCH("Blue",Sheet3!$A$1:$K$1,0),FALSE)*3,IF(VLOOKUP($G113,Sheet3!$A$1:'Sheet3'!$K$222,MATCH("Purple",Sheet3!$A$1:$K$1,0),FALSE)&gt;0,VLOOKUP($G113,Sheet3!$A$1:'Sheet3'!$K$222,MATCH("Purple",Sheet3!$A$1:$K$1,0),FALSE)*4,IF(VLOOKUP($G113,Sheet3!$A$1:'Sheet3'!$K$222,MATCH("Green",Sheet3!$A$1:$K$1,0),FALSE)&gt;0,VLOOKUP($G113,Sheet3!$A$1:'Sheet3'!$K$222,MATCH("Green",Sheet3!$A$1:$K$1,0),FALSE)*2,IF(VLOOKUP($G113,Sheet3!$A$1:'Sheet3'!$K$222,MATCH("White",Sheet3!$A$1:$K$1,0),FALSE)&gt;0,VLOOKUP($G113,Sheet3!$A$1:'Sheet3'!$K$222,MATCH("White",Sheet3!$A$1:$K$1,0),FALSE),IF(VLOOKUP($G113,Sheet3!$A$1:'Sheet3'!$K$222,MATCH("Yellow",Sheet3!$A$1:$K$1,0),FALSE)&gt;0,VLOOKUP($G113,Sheet3!$A$1:'Sheet3'!$K$222,MATCH("Yellow",Sheet3!$A$1:$K$1,0),FALSE)*5,0))))),0)/VLOOKUP($G113,Sheet3!$A$1:'Sheet3'!$K$222,MATCH("Challenge",Sheet3!$A$1:'Sheet3'!$K$1,0),FALSE),IFERROR(IF(VLOOKUP($G113,Sheet3!$A$1:'Sheet3'!$K$222,MATCH("Blue",Sheet3!$A$1:$K$1,0),FALSE)&gt;0,VLOOKUP($G113,Sheet3!$A$1:'Sheet3'!$K$222,MATCH("Blue",Sheet3!$A$1:$K$1,0),FALSE)*3,IF(VLOOKUP($G113,Sheet3!$A$1:'Sheet3'!$K$222,MATCH("Purple",Sheet3!$A$1:$K$1,0),FALSE)&gt;0,VLOOKUP($G113,Sheet3!$A$1:'Sheet3'!$K$222,MATCH("Purple",Sheet3!$A$1:$K$1,0),FALSE)*4,IF(VLOOKUP($G113,Sheet3!$A$1:'Sheet3'!$K$222,MATCH("Green",Sheet3!$A$1:$K$1,0),FALSE)&gt;0,VLOOKUP($G113,Sheet3!$A$1:'Sheet3'!$K$222,MATCH("Green",Sheet3!$A$1:$K$1,0),FALSE)*2,IF(VLOOKUP($G113,Sheet3!$A$1:'Sheet3'!$K$222,MATCH("White",Sheet3!$A$1:$K$1,0),FALSE)&gt;0,VLOOKUP($G113,Sheet3!$A$1:'Sheet3'!$K$222,MATCH("White",Sheet3!$A$1:$K$1,0),FALSE),IF(VLOOKUP($G113,Sheet3!$A$1:'Sheet3'!$K$222,MATCH("Yellow",Sheet3!$A$1:$K$1,0),FALSE)&gt;0,VLOOKUP($G113,Sheet3!$A$1:'Sheet3'!$K$222,MATCH("Yellow",Sheet3!$A$1:$K$1,0),FALSE)*5,0))))),0)),0)</f>
        <v>200</v>
      </c>
      <c r="AD113">
        <f>IFERROR(IF(VLOOKUP($H113,Sheet3!$A$1:'Sheet3'!$K$222,MATCH("Challenge",Sheet3!$A$1:'Sheet3'!$K$1,0),FALSE)&gt;=1,IFERROR(IF(VLOOKUP($H113,Sheet3!$A$1:'Sheet3'!$K$222,MATCH("Blue",Sheet3!$A$1:$K$1,0),FALSE)&gt;0,VLOOKUP($H113,Sheet3!$A$1:'Sheet3'!$K$222,MATCH("Blue",Sheet3!$A$1:$K$1,0),FALSE)*3,IF(VLOOKUP($H113,Sheet3!$A$1:'Sheet3'!$K$222,MATCH("Purple",Sheet3!$A$1:$K$1,0),FALSE)&gt;0,VLOOKUP($H113,Sheet3!$A$1:'Sheet3'!$K$222,MATCH("Purple",Sheet3!$A$1:$K$1,0),FALSE)*4,IF(VLOOKUP($H113,Sheet3!$A$1:'Sheet3'!$K$222,MATCH("Green",Sheet3!$A$1:$K$1,0),FALSE)&gt;0,VLOOKUP($H113,Sheet3!$A$1:'Sheet3'!$K$222,MATCH("Green",Sheet3!$A$1:$K$1,0),FALSE)*2,IF(VLOOKUP($H113,Sheet3!$A$1:'Sheet3'!$K$222,MATCH("White",Sheet3!$A$1:$K$1,0),FALSE)&gt;0,VLOOKUP($H113,Sheet3!$A$1:'Sheet3'!$K$222,MATCH("White",Sheet3!$A$1:$K$1,0),FALSE),IF(VLOOKUP($H113,Sheet3!$A$1:'Sheet3'!$K$222,MATCH("Yellow",Sheet3!$A$1:$K$1,0),FALSE)&gt;0,VLOOKUP($H113,Sheet3!$A$1:'Sheet3'!$K$222,MATCH("Yellow",Sheet3!$A$1:$K$1,0),FALSE)*5,0))))),0)/VLOOKUP($H113,Sheet3!$A$1:'Sheet3'!$K$222,MATCH("Challenge",Sheet3!$A$1:'Sheet3'!$K$1,0),FALSE),IFERROR(IF(VLOOKUP($H113,Sheet3!$A$1:'Sheet3'!$K$222,MATCH("Blue",Sheet3!$A$1:$K$1,0),FALSE)&gt;0,VLOOKUP($H113,Sheet3!$A$1:'Sheet3'!$K$222,MATCH("Blue",Sheet3!$A$1:$K$1,0),FALSE)*3,IF(VLOOKUP($H113,Sheet3!$A$1:'Sheet3'!$K$222,MATCH("Purple",Sheet3!$A$1:$K$1,0),FALSE)&gt;0,VLOOKUP($H113,Sheet3!$A$1:'Sheet3'!$K$222,MATCH("Purple",Sheet3!$A$1:$K$1,0),FALSE)*4,IF(VLOOKUP($H113,Sheet3!$A$1:'Sheet3'!$K$222,MATCH("Green",Sheet3!$A$1:$K$1,0),FALSE)&gt;0,VLOOKUP($H113,Sheet3!$A$1:'Sheet3'!$K$222,MATCH("Green",Sheet3!$A$1:$K$1,0),FALSE)*2,IF(VLOOKUP($H113,Sheet3!$A$1:'Sheet3'!$K$222,MATCH("White",Sheet3!$A$1:$K$1,0),FALSE)&gt;0,VLOOKUP($H113,Sheet3!$A$1:'Sheet3'!$K$222,MATCH("White",Sheet3!$A$1:$K$1,0),FALSE),IF(VLOOKUP($H113,Sheet3!$A$1:'Sheet3'!$K$222,MATCH("Yellow",Sheet3!$A$1:$K$1,0),FALSE)&gt;0,VLOOKUP($H113,Sheet3!$A$1:'Sheet3'!$K$222,MATCH("Yellow",Sheet3!$A$1:$K$1,0),FALSE)*5,0))))),0)),0)+IFERROR(IF(VLOOKUP($I113,Sheet3!$A$1:'Sheet3'!$K$222,MATCH("Challenge",Sheet3!$A$1:'Sheet3'!$K$1,0),FALSE)&gt;=1,IFERROR(IF(VLOOKUP($I113,Sheet3!$A$1:'Sheet3'!$K$222,MATCH("Blue",Sheet3!$A$1:$K$1,0),FALSE)&gt;0,VLOOKUP($I113,Sheet3!$A$1:'Sheet3'!$K$222,MATCH("Blue",Sheet3!$A$1:$K$1,0),FALSE)*3,IF(VLOOKUP($I113,Sheet3!$A$1:'Sheet3'!$K$222,MATCH("Purple",Sheet3!$A$1:$K$1,0),FALSE)&gt;0,VLOOKUP($I113,Sheet3!$A$1:'Sheet3'!$K$222,MATCH("Purple",Sheet3!$A$1:$K$1,0),FALSE)*4,IF(VLOOKUP($I113,Sheet3!$A$1:'Sheet3'!$K$222,MATCH("Green",Sheet3!$A$1:$K$1,0),FALSE)&gt;0,VLOOKUP($I113,Sheet3!$A$1:'Sheet3'!$K$222,MATCH("Green",Sheet3!$A$1:$K$1,0),FALSE)*2,IF(VLOOKUP($I113,Sheet3!$A$1:'Sheet3'!$K$222,MATCH("White",Sheet3!$A$1:$K$1,0),FALSE)&gt;0,VLOOKUP($I113,Sheet3!$A$1:'Sheet3'!$K$222,MATCH("White",Sheet3!$A$1:$K$1,0),FALSE),IF(VLOOKUP($I113,Sheet3!$A$1:'Sheet3'!$K$222,MATCH("Yellow",Sheet3!$A$1:$K$1,0),FALSE)&gt;0,VLOOKUP($I113,Sheet3!$A$1:'Sheet3'!$K$222,MATCH("Yellow",Sheet3!$A$1:$K$1,0),FALSE)*5,0))))),0)/VLOOKUP($I113,Sheet3!$A$1:'Sheet3'!$K$222,MATCH("Challenge",Sheet3!$A$1:'Sheet3'!$K$1,0),FALSE),IFERROR(IF(VLOOKUP($I113,Sheet3!$A$1:'Sheet3'!$K$222,MATCH("Blue",Sheet3!$A$1:$K$1,0),FALSE)&gt;0,VLOOKUP($I113,Sheet3!$A$1:'Sheet3'!$K$222,MATCH("Blue",Sheet3!$A$1:$K$1,0),FALSE)*3,IF(VLOOKUP($I113,Sheet3!$A$1:'Sheet3'!$K$222,MATCH("Purple",Sheet3!$A$1:$K$1,0),FALSE)&gt;0,VLOOKUP($I113,Sheet3!$A$1:'Sheet3'!$K$222,MATCH("Purple",Sheet3!$A$1:$K$1,0),FALSE)*4,IF(VLOOKUP($I113,Sheet3!$A$1:'Sheet3'!$K$222,MATCH("Green",Sheet3!$A$1:$K$1,0),FALSE)&gt;0,VLOOKUP($I113,Sheet3!$A$1:'Sheet3'!$K$222,MATCH("Green",Sheet3!$A$1:$K$1,0),FALSE)*2,IF(VLOOKUP($I113,Sheet3!$A$1:'Sheet3'!$K$222,MATCH("White",Sheet3!$A$1:$K$1,0),FALSE)&gt;0,VLOOKUP($I113,Sheet3!$A$1:'Sheet3'!$K$222,MATCH("White",Sheet3!$A$1:$K$1,0),FALSE),IF(VLOOKUP($I113,Sheet3!$A$1:'Sheet3'!$K$222,MATCH("Yellow",Sheet3!$A$1:$K$1,0),FALSE)&gt;0,VLOOKUP($I113,Sheet3!$A$1:'Sheet3'!$K$222,MATCH("Yellow",Sheet3!$A$1:$K$1,0),FALSE)*5,0))))),0)),0)</f>
        <v>0</v>
      </c>
      <c r="AE113">
        <f>IFERROR(IF(VLOOKUP($J113,Sheet3!$A$1:'Sheet3'!$K$222,MATCH("Challenge",Sheet3!$A$1:'Sheet3'!$K$1,0),FALSE)&gt;=1,IFERROR(IF(VLOOKUP($J113,Sheet3!$A$1:'Sheet3'!$K$222,MATCH("Blue",Sheet3!$A$1:$K$1,0),FALSE)&gt;0,VLOOKUP($J113,Sheet3!$A$1:'Sheet3'!$K$222,MATCH("Blue",Sheet3!$A$1:$K$1,0),FALSE)*3,IF(VLOOKUP($J113,Sheet3!$A$1:'Sheet3'!$K$222,MATCH("Purple",Sheet3!$A$1:$K$1,0),FALSE)&gt;0,VLOOKUP($J113,Sheet3!$A$1:'Sheet3'!$K$222,MATCH("Purple",Sheet3!$A$1:$K$1,0),FALSE)*4,IF(VLOOKUP($J113,Sheet3!$A$1:'Sheet3'!$K$222,MATCH("Green",Sheet3!$A$1:$K$1,0),FALSE)&gt;0,VLOOKUP($J113,Sheet3!$A$1:'Sheet3'!$K$222,MATCH("Green",Sheet3!$A$1:$K$1,0),FALSE)*2,IF(VLOOKUP($J113,Sheet3!$A$1:'Sheet3'!$K$222,MATCH("White",Sheet3!$A$1:$K$1,0),FALSE)&gt;0,VLOOKUP($J113,Sheet3!$A$1:'Sheet3'!$K$222,MATCH("White",Sheet3!$A$1:$K$1,0),FALSE),IF(VLOOKUP($J113,Sheet3!$A$1:'Sheet3'!$K$222,MATCH("Yellow",Sheet3!$A$1:$K$1,0),FALSE)&gt;0,VLOOKUP($J113,Sheet3!$A$1:'Sheet3'!$K$222,MATCH("Yellow",Sheet3!$A$1:$K$1,0),FALSE)*5,0))))),0)/VLOOKUP($J113,Sheet3!$A$1:'Sheet3'!$K$222,MATCH("Challenge",Sheet3!$A$1:'Sheet3'!$K$1,0),FALSE),IFERROR(IF(VLOOKUP($J113,Sheet3!$A$1:'Sheet3'!$K$222,MATCH("Blue",Sheet3!$A$1:$K$1,0),FALSE)&gt;0,VLOOKUP($J113,Sheet3!$A$1:'Sheet3'!$K$222,MATCH("Blue",Sheet3!$A$1:$K$1,0),FALSE)*3,IF(VLOOKUP($J113,Sheet3!$A$1:'Sheet3'!$K$222,MATCH("Purple",Sheet3!$A$1:$K$1,0),FALSE)&gt;0,VLOOKUP($J113,Sheet3!$A$1:'Sheet3'!$K$222,MATCH("Purple",Sheet3!$A$1:$K$1,0),FALSE)*4,IF(VLOOKUP($J113,Sheet3!$A$1:'Sheet3'!$K$222,MATCH("Green",Sheet3!$A$1:$K$1,0),FALSE)&gt;0,VLOOKUP($J113,Sheet3!$A$1:'Sheet3'!$K$222,MATCH("Green",Sheet3!$A$1:$K$1,0),FALSE)*2,IF(VLOOKUP($J113,Sheet3!$A$1:'Sheet3'!$K$222,MATCH("White",Sheet3!$A$1:$K$1,0),FALSE)&gt;0,VLOOKUP($J113,Sheet3!$A$1:'Sheet3'!$K$222,MATCH("White",Sheet3!$A$1:$K$1,0),FALSE),IF(VLOOKUP($J113,Sheet3!$A$1:'Sheet3'!$K$222,MATCH("Yellow",Sheet3!$A$1:$K$1,0),FALSE)&gt;0,VLOOKUP($J113,Sheet3!$A$1:'Sheet3'!$K$222,MATCH("Yellow",Sheet3!$A$1:$K$1,0),FALSE)*5,0))))),0)),0)+IFERROR(IF(VLOOKUP($K113,Sheet3!$A$1:'Sheet3'!$K$222,MATCH("Challenge",Sheet3!$A$1:'Sheet3'!$K$1,0),FALSE)&gt;=1,IFERROR(IF(VLOOKUP($K113,Sheet3!$A$1:'Sheet3'!$K$222,MATCH("Blue",Sheet3!$A$1:$K$1,0),FALSE)&gt;0,VLOOKUP($K113,Sheet3!$A$1:'Sheet3'!$K$222,MATCH("Blue",Sheet3!$A$1:$K$1,0),FALSE)*3,IF(VLOOKUP($K113,Sheet3!$A$1:'Sheet3'!$K$222,MATCH("Purple",Sheet3!$A$1:$K$1,0),FALSE)&gt;0,VLOOKUP($K113,Sheet3!$A$1:'Sheet3'!$K$222,MATCH("Purple",Sheet3!$A$1:$K$1,0),FALSE)*4,IF(VLOOKUP($K113,Sheet3!$A$1:'Sheet3'!$K$222,MATCH("Green",Sheet3!$A$1:$K$1,0),FALSE)&gt;0,VLOOKUP($K113,Sheet3!$A$1:'Sheet3'!$K$222,MATCH("Green",Sheet3!$A$1:$K$1,0),FALSE)*2,IF(VLOOKUP($K113,Sheet3!$A$1:'Sheet3'!$K$222,MATCH("White",Sheet3!$A$1:$K$1,0),FALSE)&gt;0,VLOOKUP($K113,Sheet3!$A$1:'Sheet3'!$K$222,MATCH("White",Sheet3!$A$1:$K$1,0),FALSE),IF(VLOOKUP($K113,Sheet3!$A$1:'Sheet3'!$K$222,MATCH("Yellow",Sheet3!$A$1:$K$1,0),FALSE)&gt;0,VLOOKUP($K113,Sheet3!$A$1:'Sheet3'!$K$222,MATCH("Yellow",Sheet3!$A$1:$K$1,0),FALSE)*5,0))))),0)/VLOOKUP($K113,Sheet3!$A$1:'Sheet3'!$K$222,MATCH("Challenge",Sheet3!$A$1:'Sheet3'!$K$1,0),FALSE),IFERROR(IF(VLOOKUP($K113,Sheet3!$A$1:'Sheet3'!$K$222,MATCH("Blue",Sheet3!$A$1:$K$1,0),FALSE)&gt;0,VLOOKUP($K113,Sheet3!$A$1:'Sheet3'!$K$222,MATCH("Blue",Sheet3!$A$1:$K$1,0),FALSE)*3,IF(VLOOKUP($K113,Sheet3!$A$1:'Sheet3'!$K$222,MATCH("Purple",Sheet3!$A$1:$K$1,0),FALSE)&gt;0,VLOOKUP($K113,Sheet3!$A$1:'Sheet3'!$K$222,MATCH("Purple",Sheet3!$A$1:$K$1,0),FALSE)*4,IF(VLOOKUP($K113,Sheet3!$A$1:'Sheet3'!$K$222,MATCH("Green",Sheet3!$A$1:$K$1,0),FALSE)&gt;0,VLOOKUP($K113,Sheet3!$A$1:'Sheet3'!$K$222,MATCH("Green",Sheet3!$A$1:$K$1,0),FALSE)*2,IF(VLOOKUP($K113,Sheet3!$A$1:'Sheet3'!$K$222,MATCH("White",Sheet3!$A$1:$K$1,0),FALSE)&gt;0,VLOOKUP($K113,Sheet3!$A$1:'Sheet3'!$K$222,MATCH("White",Sheet3!$A$1:$K$1,0),FALSE),IF(VLOOKUP($K113,Sheet3!$A$1:'Sheet3'!$K$222,MATCH("Yellow",Sheet3!$A$1:$K$1,0),FALSE)&gt;0,VLOOKUP($K113,Sheet3!$A$1:'Sheet3'!$K$222,MATCH("Yellow",Sheet3!$A$1:$K$1,0),FALSE)*5,0))))),0)),0)</f>
        <v>0</v>
      </c>
      <c r="AF113">
        <f>IFERROR(IF(VLOOKUP($L113,Sheet3!$A$1:'Sheet3'!$K$222,MATCH("Challenge",Sheet3!$A$1:'Sheet3'!$K$1,0),FALSE)&gt;=1,IFERROR(IF(VLOOKUP($L113,Sheet3!$A$1:'Sheet3'!$K$222,MATCH("Blue",Sheet3!$A$1:$K$1,0),FALSE)&gt;0,VLOOKUP($L113,Sheet3!$A$1:'Sheet3'!$K$222,MATCH("Blue",Sheet3!$A$1:$K$1,0),FALSE)*3,IF(VLOOKUP($L113,Sheet3!$A$1:'Sheet3'!$K$222,MATCH("Purple",Sheet3!$A$1:$K$1,0),FALSE)&gt;0,VLOOKUP($L113,Sheet3!$A$1:'Sheet3'!$K$222,MATCH("Purple",Sheet3!$A$1:$K$1,0),FALSE)*4,IF(VLOOKUP($L113,Sheet3!$A$1:'Sheet3'!$K$222,MATCH("Green",Sheet3!$A$1:$K$1,0),FALSE)&gt;0,VLOOKUP($L113,Sheet3!$A$1:'Sheet3'!$K$222,MATCH("Green",Sheet3!$A$1:$K$1,0),FALSE)*2,IF(VLOOKUP($L113,Sheet3!$A$1:'Sheet3'!$K$222,MATCH("White",Sheet3!$A$1:$K$1,0),FALSE)&gt;0,VLOOKUP($L113,Sheet3!$A$1:'Sheet3'!$K$222,MATCH("White",Sheet3!$A$1:$K$1,0),FALSE),IF(VLOOKUP($L113,Sheet3!$A$1:'Sheet3'!$K$222,MATCH("Yellow",Sheet3!$A$1:$K$1,0),FALSE)&gt;0,VLOOKUP($L113,Sheet3!$A$1:'Sheet3'!$K$222,MATCH("Yellow",Sheet3!$A$1:$K$1,0),FALSE)*5,0))))),0)/VLOOKUP($L113,Sheet3!$A$1:'Sheet3'!$K$222,MATCH("Challenge",Sheet3!$A$1:'Sheet3'!$K$1,0),FALSE),IFERROR(IF(VLOOKUP($L113,Sheet3!$A$1:'Sheet3'!$K$222,MATCH("Blue",Sheet3!$A$1:$K$1,0),FALSE)&gt;0,VLOOKUP($L113,Sheet3!$A$1:'Sheet3'!$K$222,MATCH("Blue",Sheet3!$A$1:$K$1,0),FALSE)*3,IF(VLOOKUP($L113,Sheet3!$A$1:'Sheet3'!$K$222,MATCH("Purple",Sheet3!$A$1:$K$1,0),FALSE)&gt;0,VLOOKUP($L113,Sheet3!$A$1:'Sheet3'!$K$222,MATCH("Purple",Sheet3!$A$1:$K$1,0),FALSE)*4,IF(VLOOKUP($L113,Sheet3!$A$1:'Sheet3'!$K$222,MATCH("Green",Sheet3!$A$1:$K$1,0),FALSE)&gt;0,VLOOKUP($L113,Sheet3!$A$1:'Sheet3'!$K$222,MATCH("Green",Sheet3!$A$1:$K$1,0),FALSE)*2,IF(VLOOKUP($L113,Sheet3!$A$1:'Sheet3'!$K$222,MATCH("White",Sheet3!$A$1:$K$1,0),FALSE)&gt;0,VLOOKUP($L113,Sheet3!$A$1:'Sheet3'!$K$222,MATCH("White",Sheet3!$A$1:$K$1,0),FALSE),IF(VLOOKUP($L113,Sheet3!$A$1:'Sheet3'!$K$222,MATCH("Yellow",Sheet3!$A$1:$K$1,0),FALSE)&gt;0,VLOOKUP($L113,Sheet3!$A$1:'Sheet3'!$K$222,MATCH("Yellow",Sheet3!$A$1:$K$1,0),FALSE)*5,0))))),0)),0)+IFERROR(IF(VLOOKUP($M113,Sheet3!$A$1:'Sheet3'!$K$222,MATCH("Challenge",Sheet3!$A$1:'Sheet3'!$K$1,0),FALSE)&gt;=1,IFERROR(IF(VLOOKUP($M113,Sheet3!$A$1:'Sheet3'!$K$222,MATCH("Blue",Sheet3!$A$1:$K$1,0),FALSE)&gt;0,VLOOKUP($M113,Sheet3!$A$1:'Sheet3'!$K$222,MATCH("Blue",Sheet3!$A$1:$K$1,0),FALSE)*3,IF(VLOOKUP($M113,Sheet3!$A$1:'Sheet3'!$K$222,MATCH("Purple",Sheet3!$A$1:$K$1,0),FALSE)&gt;0,VLOOKUP($M113,Sheet3!$A$1:'Sheet3'!$K$222,MATCH("Purple",Sheet3!$A$1:$K$1,0),FALSE)*4,IF(VLOOKUP($M113,Sheet3!$A$1:'Sheet3'!$K$222,MATCH("Green",Sheet3!$A$1:$K$1,0),FALSE)&gt;0,VLOOKUP($M113,Sheet3!$A$1:'Sheet3'!$K$222,MATCH("Green",Sheet3!$A$1:$K$1,0),FALSE)*2,IF(VLOOKUP($M113,Sheet3!$A$1:'Sheet3'!$K$222,MATCH("White",Sheet3!$A$1:$K$1,0),FALSE)&gt;0,VLOOKUP($M113,Sheet3!$A$1:'Sheet3'!$K$222,MATCH("White",Sheet3!$A$1:$K$1,0),FALSE),IF(VLOOKUP($M113,Sheet3!$A$1:'Sheet3'!$K$222,MATCH("Yellow",Sheet3!$A$1:$K$1,0),FALSE)&gt;0,VLOOKUP($M113,Sheet3!$A$1:'Sheet3'!$K$222,MATCH("Yellow",Sheet3!$A$1:$K$1,0),FALSE)*5,0))))),0)/VLOOKUP($M113,Sheet3!$A$1:'Sheet3'!$K$222,MATCH("Challenge",Sheet3!$A$1:'Sheet3'!$K$1,0),FALSE),IFERROR(IF(VLOOKUP($M113,Sheet3!$A$1:'Sheet3'!$K$222,MATCH("Blue",Sheet3!$A$1:$K$1,0),FALSE)&gt;0,VLOOKUP($M113,Sheet3!$A$1:'Sheet3'!$K$222,MATCH("Blue",Sheet3!$A$1:$K$1,0),FALSE)*3,IF(VLOOKUP($M113,Sheet3!$A$1:'Sheet3'!$K$222,MATCH("Purple",Sheet3!$A$1:$K$1,0),FALSE)&gt;0,VLOOKUP($M113,Sheet3!$A$1:'Sheet3'!$K$222,MATCH("Purple",Sheet3!$A$1:$K$1,0),FALSE)*4,IF(VLOOKUP($M113,Sheet3!$A$1:'Sheet3'!$K$222,MATCH("Green",Sheet3!$A$1:$K$1,0),FALSE)&gt;0,VLOOKUP($M113,Sheet3!$A$1:'Sheet3'!$K$222,MATCH("Green",Sheet3!$A$1:$K$1,0),FALSE)*2,IF(VLOOKUP($M113,Sheet3!$A$1:'Sheet3'!$K$222,MATCH("White",Sheet3!$A$1:$K$1,0),FALSE)&gt;0,VLOOKUP($M113,Sheet3!$A$1:'Sheet3'!$K$222,MATCH("White",Sheet3!$A$1:$K$1,0),FALSE),IF(VLOOKUP($M113,Sheet3!$A$1:'Sheet3'!$K$222,MATCH("Yellow",Sheet3!$A$1:$K$1,0),FALSE)&gt;0,VLOOKUP($M113,Sheet3!$A$1:'Sheet3'!$K$222,MATCH("Yellow",Sheet3!$A$1:$K$1,0),FALSE)*5,0))))),0)),0)</f>
        <v>0</v>
      </c>
      <c r="AG113">
        <f>IFERROR(IF(VLOOKUP($N113,Sheet3!$A$1:'Sheet3'!$K$222,MATCH("Challenge",Sheet3!$A$1:'Sheet3'!$K$1,0),FALSE)&gt;=1,IFERROR(IF(VLOOKUP($N113,Sheet3!$A$1:'Sheet3'!$K$222,MATCH("Blue",Sheet3!$A$1:$K$1,0),FALSE)&gt;0,VLOOKUP($N113,Sheet3!$A$1:'Sheet3'!$K$222,MATCH("Blue",Sheet3!$A$1:$K$1,0),FALSE)*3,IF(VLOOKUP($N113,Sheet3!$A$1:'Sheet3'!$K$222,MATCH("Purple",Sheet3!$A$1:$K$1,0),FALSE)&gt;0,VLOOKUP($N113,Sheet3!$A$1:'Sheet3'!$K$222,MATCH("Purple",Sheet3!$A$1:$K$1,0),FALSE)*4,IF(VLOOKUP($N113,Sheet3!$A$1:'Sheet3'!$K$222,MATCH("Green",Sheet3!$A$1:$K$1,0),FALSE)&gt;0,VLOOKUP($N113,Sheet3!$A$1:'Sheet3'!$K$222,MATCH("Green",Sheet3!$A$1:$K$1,0),FALSE)*2,IF(VLOOKUP($N113,Sheet3!$A$1:'Sheet3'!$K$222,MATCH("White",Sheet3!$A$1:$K$1,0),FALSE)&gt;0,VLOOKUP($N113,Sheet3!$A$1:'Sheet3'!$K$222,MATCH("White",Sheet3!$A$1:$K$1,0),FALSE),IF(VLOOKUP($N113,Sheet3!$A$1:'Sheet3'!$K$222,MATCH("Yellow",Sheet3!$A$1:$K$1,0),FALSE)&gt;0,VLOOKUP($N113,Sheet3!$A$1:'Sheet3'!$K$222,MATCH("Yellow",Sheet3!$A$1:$K$1,0),FALSE)*5,0))))),0)/VLOOKUP($N113,Sheet3!$A$1:'Sheet3'!$K$222,MATCH("Challenge",Sheet3!$A$1:'Sheet3'!$K$1,0),FALSE),IFERROR(IF(VLOOKUP($N113,Sheet3!$A$1:'Sheet3'!$K$222,MATCH("Blue",Sheet3!$A$1:$K$1,0),FALSE)&gt;0,VLOOKUP($N113,Sheet3!$A$1:'Sheet3'!$K$222,MATCH("Blue",Sheet3!$A$1:$K$1,0),FALSE)*3,IF(VLOOKUP($N113,Sheet3!$A$1:'Sheet3'!$K$222,MATCH("Purple",Sheet3!$A$1:$K$1,0),FALSE)&gt;0,VLOOKUP($N113,Sheet3!$A$1:'Sheet3'!$K$222,MATCH("Purple",Sheet3!$A$1:$K$1,0),FALSE)*4,IF(VLOOKUP($N113,Sheet3!$A$1:'Sheet3'!$K$222,MATCH("Green",Sheet3!$A$1:$K$1,0),FALSE)&gt;0,VLOOKUP($N113,Sheet3!$A$1:'Sheet3'!$K$222,MATCH("Green",Sheet3!$A$1:$K$1,0),FALSE)*2,IF(VLOOKUP($N113,Sheet3!$A$1:'Sheet3'!$K$222,MATCH("White",Sheet3!$A$1:$K$1,0),FALSE)&gt;0,VLOOKUP($N113,Sheet3!$A$1:'Sheet3'!$K$222,MATCH("White",Sheet3!$A$1:$K$1,0),FALSE),IF(VLOOKUP($N113,Sheet3!$A$1:'Sheet3'!$K$222,MATCH("Yellow",Sheet3!$A$1:$K$1,0),FALSE)&gt;0,VLOOKUP($N113,Sheet3!$A$1:'Sheet3'!$K$222,MATCH("Yellow",Sheet3!$A$1:$K$1,0),FALSE)*5,0))))),0)),0)+IFERROR(IF(VLOOKUP($O113,Sheet3!$A$1:'Sheet3'!$K$222,MATCH("Challenge",Sheet3!$A$1:'Sheet3'!$K$1,0),FALSE)&gt;=1,IFERROR(IF(VLOOKUP($O113,Sheet3!$A$1:'Sheet3'!$K$222,MATCH("Blue",Sheet3!$A$1:$K$1,0),FALSE)&gt;0,VLOOKUP($O113,Sheet3!$A$1:'Sheet3'!$K$222,MATCH("Blue",Sheet3!$A$1:$K$1,0),FALSE)*3,IF(VLOOKUP($O113,Sheet3!$A$1:'Sheet3'!$K$222,MATCH("Purple",Sheet3!$A$1:$K$1,0),FALSE)&gt;0,VLOOKUP($O113,Sheet3!$A$1:'Sheet3'!$K$222,MATCH("Purple",Sheet3!$A$1:$K$1,0),FALSE)*4,IF(VLOOKUP($O113,Sheet3!$A$1:'Sheet3'!$K$222,MATCH("Green",Sheet3!$A$1:$K$1,0),FALSE)&gt;0,VLOOKUP($O113,Sheet3!$A$1:'Sheet3'!$K$222,MATCH("Green",Sheet3!$A$1:$K$1,0),FALSE)*2,IF(VLOOKUP($O113,Sheet3!$A$1:'Sheet3'!$K$222,MATCH("White",Sheet3!$A$1:$K$1,0),FALSE)&gt;0,VLOOKUP($O113,Sheet3!$A$1:'Sheet3'!$K$222,MATCH("White",Sheet3!$A$1:$K$1,0),FALSE),IF(VLOOKUP($O113,Sheet3!$A$1:'Sheet3'!$K$222,MATCH("Yellow",Sheet3!$A$1:$K$1,0),FALSE)&gt;0,VLOOKUP($O113,Sheet3!$A$1:'Sheet3'!$K$222,MATCH("Yellow",Sheet3!$A$1:$K$1,0),FALSE)*5,0))))),0)/VLOOKUP($O113,Sheet3!$A$1:'Sheet3'!$K$222,MATCH("Challenge",Sheet3!$A$1:'Sheet3'!$K$1,0),FALSE),IFERROR(IF(VLOOKUP($O113,Sheet3!$A$1:'Sheet3'!$K$222,MATCH("Blue",Sheet3!$A$1:$K$1,0),FALSE)&gt;0,VLOOKUP($O113,Sheet3!$A$1:'Sheet3'!$K$222,MATCH("Blue",Sheet3!$A$1:$K$1,0),FALSE)*3,IF(VLOOKUP($O113,Sheet3!$A$1:'Sheet3'!$K$222,MATCH("Purple",Sheet3!$A$1:$K$1,0),FALSE)&gt;0,VLOOKUP($O113,Sheet3!$A$1:'Sheet3'!$K$222,MATCH("Purple",Sheet3!$A$1:$K$1,0),FALSE)*4,IF(VLOOKUP($O113,Sheet3!$A$1:'Sheet3'!$K$222,MATCH("Green",Sheet3!$A$1:$K$1,0),FALSE)&gt;0,VLOOKUP($O113,Sheet3!$A$1:'Sheet3'!$K$222,MATCH("Green",Sheet3!$A$1:$K$1,0),FALSE)*2,IF(VLOOKUP($O113,Sheet3!$A$1:'Sheet3'!$K$222,MATCH("White",Sheet3!$A$1:$K$1,0),FALSE)&gt;0,VLOOKUP($O113,Sheet3!$A$1:'Sheet3'!$K$222,MATCH("White",Sheet3!$A$1:$K$1,0),FALSE),IF(VLOOKUP($O113,Sheet3!$A$1:'Sheet3'!$K$222,MATCH("Yellow",Sheet3!$A$1:$K$1,0),FALSE)&gt;0,VLOOKUP($O113,Sheet3!$A$1:'Sheet3'!$K$222,MATCH("Yellow",Sheet3!$A$1:$K$1,0),FALSE)*5,0))))),0)),0)</f>
        <v>0</v>
      </c>
      <c r="AH113">
        <f>VLOOKUP($D113,Sheet3!$A$1:'Sheet3'!$K$222,4,FALSE)</f>
        <v>0</v>
      </c>
      <c r="AI113">
        <f>VLOOKUP($D113,Sheet3!$A$1:'Sheet3'!$K$222,5,FALSE)</f>
        <v>0</v>
      </c>
    </row>
    <row r="114" spans="1:35" x14ac:dyDescent="0.25">
      <c r="A114" t="s">
        <v>36</v>
      </c>
      <c r="B114">
        <f>INDEX('Ingredients(Full)'!$A$1:$AA$180,MATCH(Score!$A114,'Ingredients(Full)'!$A$1:$A$180,0),MATCH(Score!B$1,'Ingredients(Full)'!$A$1:$AA$1,0))</f>
        <v>1</v>
      </c>
      <c r="C114">
        <f t="shared" si="3"/>
        <v>133.33333333333334</v>
      </c>
      <c r="D114" t="str">
        <f>IF(D$1&lt;=$B114,INDEX('Ingredients(Full)'!$A$1:$AA$180,MATCH(Score!$A114,'Ingredients(Full)'!$A$1:$A$180,0),MATCH(Score!D$1,'Ingredients(Full)'!$A$1:$AA$1,0)),"")</f>
        <v>Mk 6 Chiewab Hypo Syringe Salvage</v>
      </c>
      <c r="E114" t="str">
        <f>IF(E$1&lt;=$B114,INDEX('Ingredients(Full)'!$A$1:$AA$140,MATCH(Score!$A114,'Ingredients(Full)'!$A$1:$A$140,0),MATCH(Score!E$1,'Ingredients(Full)'!$A$1:$AA$1,0)),"")</f>
        <v/>
      </c>
      <c r="F114" t="str">
        <f>IF(F$1&lt;=$B114,INDEX('Ingredients(Full)'!$A$1:$AA$140,MATCH(Score!$A114,'Ingredients(Full)'!$A$1:$A$140,0),MATCH(Score!F$1,'Ingredients(Full)'!$A$1:$AA$1,0)),"")</f>
        <v/>
      </c>
      <c r="G114" t="str">
        <f>IF(G$1&lt;=$B114,INDEX('Ingredients(Full)'!$A$1:$AA$140,MATCH(Score!$A114,'Ingredients(Full)'!$A$1:$A$140,0),MATCH(Score!G$1,'Ingredients(Full)'!$A$1:$AA$1,0)),"")</f>
        <v/>
      </c>
      <c r="H114" t="str">
        <f>IF(H$1&lt;=$B114,INDEX('Ingredients(Full)'!$A$1:$AA$140,MATCH(Score!$A114,'Ingredients(Full)'!$A$1:$A$140,0),MATCH(Score!H$1,'Ingredients(Full)'!$A$1:$AA$1,0)),"")</f>
        <v/>
      </c>
      <c r="I114" t="str">
        <f>IF(I$1&lt;=$B114,INDEX('Ingredients(Full)'!$A$1:$AA$140,MATCH(Score!$A114,'Ingredients(Full)'!$A$1:$A$140,0),MATCH(Score!I$1,'Ingredients(Full)'!$A$1:$AA$1,0)),"")</f>
        <v/>
      </c>
      <c r="J114" t="str">
        <f>IF(J$1&lt;=$B114,INDEX('Ingredients(Full)'!$A$1:$AA$140,MATCH(Score!$A114,'Ingredients(Full)'!$A$1:$A$140,0),MATCH(Score!J$1,'Ingredients(Full)'!$A$1:$AA$1,0)),"")</f>
        <v/>
      </c>
      <c r="K114" t="str">
        <f>IF(K$1&lt;=$B114,INDEX('Ingredients(Full)'!$A$1:$AA$140,MATCH(Score!$A114,'Ingredients(Full)'!$A$1:$A$140,0),MATCH(Score!K$1,'Ingredients(Full)'!$A$1:$AA$1,0)),"")</f>
        <v/>
      </c>
      <c r="L114" t="str">
        <f>IF(L$1&lt;=$B114,INDEX('Ingredients(Full)'!$A$1:$AA$140,MATCH(Score!$A114,'Ingredients(Full)'!$A$1:$A$140,0),MATCH(Score!L$1,'Ingredients(Full)'!$A$1:$AA$1,0)),"")</f>
        <v/>
      </c>
      <c r="M114" t="str">
        <f>IF(M$1&lt;=$B114,INDEX('Ingredients(Full)'!$A$1:$AA$140,MATCH(Score!$A114,'Ingredients(Full)'!$A$1:$A$140,0),MATCH(Score!M$1,'Ingredients(Full)'!$A$1:$AA$1,0)),"")</f>
        <v/>
      </c>
      <c r="N114" t="str">
        <f>IF(N$1&lt;=$B114,INDEX('Ingredients(Full)'!$A$1:$AA$140,MATCH(Score!$A114,'Ingredients(Full)'!$A$1:$A$140,0),MATCH(Score!N$1,'Ingredients(Full)'!$A$1:$AA$1,0)),"")</f>
        <v/>
      </c>
      <c r="O114" t="str">
        <f>IF(O$1&lt;=$B114,INDEX('Ingredients(Full)'!$A$1:$AA$140,MATCH(Score!$A114,'Ingredients(Full)'!$A$1:$A$140,0),MATCH(Score!O$1,'Ingredients(Full)'!$A$1:$AA$1,0)),"")</f>
        <v/>
      </c>
      <c r="P114">
        <f>IF(VALUE(RIGHT(P$1,LEN(P$1)-1))&lt;=$B114,INDEX('Ingredients(Full)'!$A$1:$AA$140,MATCH(Score!$A114,'Ingredients(Full)'!$A$1:$A$140,0),MATCH(Score!P$1,'Ingredients(Full)'!$A$1:$AA$1,0)),"")</f>
        <v>50</v>
      </c>
      <c r="Q114" t="str">
        <f>IF(VALUE(RIGHT(Q$1,LEN(Q$1)-1))&lt;=$B114,INDEX('Ingredients(Full)'!$A$1:$AA$140,MATCH(Score!$A114,'Ingredients(Full)'!$A$1:$A$140,0),MATCH(Score!Q$1,'Ingredients(Full)'!$A$1:$AA$1,0)),"")</f>
        <v/>
      </c>
      <c r="R114" t="str">
        <f>IF(VALUE(RIGHT(R$1,LEN(R$1)-1))&lt;=$B114,INDEX('Ingredients(Full)'!$A$1:$AA$140,MATCH(Score!$A114,'Ingredients(Full)'!$A$1:$A$140,0),MATCH(Score!R$1,'Ingredients(Full)'!$A$1:$AA$1,0)),"")</f>
        <v/>
      </c>
      <c r="S114" t="str">
        <f>IF(VALUE(RIGHT(S$1,LEN(S$1)-1))&lt;=$B114,INDEX('Ingredients(Full)'!$A$1:$AA$140,MATCH(Score!$A114,'Ingredients(Full)'!$A$1:$A$140,0),MATCH(Score!S$1,'Ingredients(Full)'!$A$1:$AA$1,0)),"")</f>
        <v/>
      </c>
      <c r="T114" t="str">
        <f>IF(VALUE(RIGHT(T$1,LEN(T$1)-1))&lt;=$B114,INDEX('Ingredients(Full)'!$A$1:$AA$140,MATCH(Score!$A114,'Ingredients(Full)'!$A$1:$A$140,0),MATCH(Score!T$1,'Ingredients(Full)'!$A$1:$AA$1,0)),"")</f>
        <v/>
      </c>
      <c r="U114" t="str">
        <f>IF(VALUE(RIGHT(U$1,LEN(U$1)-1))&lt;=$B114,INDEX('Ingredients(Full)'!$A$1:$AA$140,MATCH(Score!$A114,'Ingredients(Full)'!$A$1:$A$140,0),MATCH(Score!U$1,'Ingredients(Full)'!$A$1:$AA$1,0)),"")</f>
        <v/>
      </c>
      <c r="V114" t="str">
        <f>IF(VALUE(RIGHT(V$1,LEN(V$1)-1))&lt;=$B114,INDEX('Ingredients(Full)'!$A$1:$AA$140,MATCH(Score!$A114,'Ingredients(Full)'!$A$1:$A$140,0),MATCH(Score!V$1,'Ingredients(Full)'!$A$1:$AA$1,0)),"")</f>
        <v/>
      </c>
      <c r="W114" t="str">
        <f>IF(VALUE(RIGHT(W$1,LEN(W$1)-1))&lt;=$B114,INDEX('Ingredients(Full)'!$A$1:$AA$140,MATCH(Score!$A114,'Ingredients(Full)'!$A$1:$A$140,0),MATCH(Score!W$1,'Ingredients(Full)'!$A$1:$AA$1,0)),"")</f>
        <v/>
      </c>
      <c r="X114" t="str">
        <f>IF(VALUE(RIGHT(X$1,LEN(X$1)-1))&lt;=$B114,INDEX('Ingredients(Full)'!$A$1:$AA$140,MATCH(Score!$A114,'Ingredients(Full)'!$A$1:$A$140,0),MATCH(Score!X$1,'Ingredients(Full)'!$A$1:$AA$1,0)),"")</f>
        <v/>
      </c>
      <c r="Y114" t="str">
        <f>IF(VALUE(RIGHT(Y$1,LEN(Y$1)-1))&lt;=$B114,INDEX('Ingredients(Full)'!$A$1:$AA$140,MATCH(Score!$A114,'Ingredients(Full)'!$A$1:$A$140,0),MATCH(Score!Y$1,'Ingredients(Full)'!$A$1:$AA$1,0)),"")</f>
        <v/>
      </c>
      <c r="Z114" t="str">
        <f>IF(VALUE(RIGHT(Z$1,LEN(Z$1)-1))&lt;=$B114,INDEX('Ingredients(Full)'!$A$1:$AA$140,MATCH(Score!$A114,'Ingredients(Full)'!$A$1:$A$140,0),MATCH(Score!Z$1,'Ingredients(Full)'!$A$1:$AA$1,0)),"")</f>
        <v/>
      </c>
      <c r="AA114" t="str">
        <f>IF(VALUE(RIGHT(AA$1,LEN(AA$1)-1))&lt;=$B114,INDEX('Ingredients(Full)'!$A$1:$AA$140,MATCH(Score!$A114,'Ingredients(Full)'!$A$1:$A$140,0),MATCH(Score!AA$1,'Ingredients(Full)'!$A$1:$AA$1,0)),"")</f>
        <v/>
      </c>
      <c r="AB114">
        <f>IFERROR(IF(VLOOKUP($D114,Sheet3!$A$1:'Sheet3'!$K$222,MATCH("Challenge",Sheet3!$A$1:'Sheet3'!$K$1,0),FALSE)&gt;=1,IFERROR(IF(VLOOKUP($D114,Sheet3!$A$1:'Sheet3'!$K$222,MATCH("Blue",Sheet3!$A$1:$K$1,0),FALSE)&gt;0,VLOOKUP($D114,Sheet3!$A$1:'Sheet3'!$K$222,MATCH("Blue",Sheet3!$A$1:$K$1,0),FALSE)*3,IF(VLOOKUP($D114,Sheet3!$A$1:'Sheet3'!$K$222,MATCH("Purple",Sheet3!$A$1:$K$1,0),FALSE)&gt;0,VLOOKUP($D114,Sheet3!$A$1:'Sheet3'!$K$222,MATCH("Purple",Sheet3!$A$1:$K$1,0),FALSE)*4,IF(VLOOKUP($D114,Sheet3!$A$1:'Sheet3'!$K$222,MATCH("Green",Sheet3!$A$1:$K$1,0),FALSE)&gt;0,VLOOKUP($D114,Sheet3!$A$1:'Sheet3'!$K$222,MATCH("Green",Sheet3!$A$1:$K$1,0),FALSE)*2,IF(VLOOKUP($D114,Sheet3!$A$1:'Sheet3'!$K$222,MATCH("White",Sheet3!$A$1:$K$1,0),FALSE)&gt;0,VLOOKUP($D114,Sheet3!$A$1:'Sheet3'!$K$222,MATCH("White",Sheet3!$A$1:$K$1,0),FALSE),IF(VLOOKUP($D114,Sheet3!$A$1:'Sheet3'!$K$222,MATCH("Yellow",Sheet3!$A$1:$K$1,0),FALSE)&gt;0,VLOOKUP($D114,Sheet3!$A$1:'Sheet3'!$K$222,MATCH("Yellow",Sheet3!$A$1:$K$1,0),FALSE)*2.5,0))))),0)/VLOOKUP($D114,Sheet3!$A$1:'Sheet3'!$K$222,MATCH("Challenge",Sheet3!$A$1:'Sheet3'!$K$1,0),FALSE),IFERROR(IF(VLOOKUP($D114,Sheet3!$A$1:'Sheet3'!$K$222,MATCH("Blue",Sheet3!$A$1:$K$1,0),FALSE)&gt;0,VLOOKUP($D114,Sheet3!$A$1:'Sheet3'!$K$222,MATCH("Blue",Sheet3!$A$1:$K$1,0),FALSE)*3,IF(VLOOKUP($D114,Sheet3!$A$1:'Sheet3'!$K$222,MATCH("Purple",Sheet3!$A$1:$K$1,0),FALSE)&gt;0,VLOOKUP($D114,Sheet3!$A$1:'Sheet3'!$K$222,MATCH("Purple",Sheet3!$A$1:$K$1,0),FALSE)*4,IF(VLOOKUP($D114,Sheet3!$A$1:'Sheet3'!$K$222,MATCH("Green",Sheet3!$A$1:$K$1,0),FALSE)&gt;0,VLOOKUP($D114,Sheet3!$A$1:'Sheet3'!$K$222,MATCH("Green",Sheet3!$A$1:$K$1,0),FALSE)*2,IF(VLOOKUP($D114,Sheet3!$A$1:'Sheet3'!$K$222,MATCH("White",Sheet3!$A$1:$K$1,0),FALSE)&gt;0,VLOOKUP($D114,Sheet3!$A$1:'Sheet3'!$K$222,MATCH("White",Sheet3!$A$1:$K$1,0),FALSE),IF(VLOOKUP($D114,Sheet3!$A$1:'Sheet3'!$K$222,MATCH("Yellow",Sheet3!$A$1:$K$1,0),FALSE)&gt;0,VLOOKUP($D114,Sheet3!$A$1:'Sheet3'!$K$222,MATCH("Yellow",Sheet3!$A$1:$K$1,0),FALSE)*2.5,0))))),0)),0)+IFERROR(IF(VLOOKUP($E114,Sheet3!$A$1:'Sheet3'!$K$222,MATCH("Challenge",Sheet3!$A$1:'Sheet3'!$K$1,0),FALSE)&gt;=1,IFERROR(IF(VLOOKUP($E114,Sheet3!$A$1:'Sheet3'!$K$222,MATCH("Blue",Sheet3!$A$1:$K$1,0),FALSE)&gt;0,VLOOKUP($E114,Sheet3!$A$1:'Sheet3'!$K$222,MATCH("Blue",Sheet3!$A$1:$K$1,0),FALSE)*3,IF(VLOOKUP($E114,Sheet3!$A$1:'Sheet3'!$K$222,MATCH("Purple",Sheet3!$A$1:$K$1,0),FALSE)&gt;0,VLOOKUP($E114,Sheet3!$A$1:'Sheet3'!$K$222,MATCH("Purple",Sheet3!$A$1:$K$1,0),FALSE)*4,IF(VLOOKUP($E114,Sheet3!$A$1:'Sheet3'!$K$222,MATCH("Green",Sheet3!$A$1:$K$1,0),FALSE)&gt;0,VLOOKUP($E114,Sheet3!$A$1:'Sheet3'!$K$222,MATCH("Green",Sheet3!$A$1:$K$1,0),FALSE)*2,IF(VLOOKUP($E114,Sheet3!$A$1:'Sheet3'!$K$222,MATCH("White",Sheet3!$A$1:$K$1,0),FALSE)&gt;0,VLOOKUP($E114,Sheet3!$A$1:'Sheet3'!$K$222,MATCH("White",Sheet3!$A$1:$K$1,0),FALSE),IF(VLOOKUP($E114,Sheet3!$A$1:'Sheet3'!$K$222,MATCH("Yellow",Sheet3!$A$1:$K$1,0),FALSE)&gt;0,VLOOKUP($E114,Sheet3!$A$1:'Sheet3'!$K$222,MATCH("Yellow",Sheet3!$A$1:$K$1,0),FALSE)*2.5,0))))),0)/VLOOKUP($E114,Sheet3!$A$1:'Sheet3'!$K$222,MATCH("Challenge",Sheet3!$A$1:'Sheet3'!$K$1,0),FALSE),IFERROR(IF(VLOOKUP($E114,Sheet3!$A$1:'Sheet3'!$K$222,MATCH("Blue",Sheet3!$A$1:$K$1,0),FALSE)&gt;0,VLOOKUP($E114,Sheet3!$A$1:'Sheet3'!$K$222,MATCH("Blue",Sheet3!$A$1:$K$1,0),FALSE)*3,IF(VLOOKUP($E114,Sheet3!$A$1:'Sheet3'!$K$222,MATCH("Purple",Sheet3!$A$1:$K$1,0),FALSE)&gt;0,VLOOKUP($E114,Sheet3!$A$1:'Sheet3'!$K$222,MATCH("Purple",Sheet3!$A$1:$K$1,0),FALSE)*4,IF(VLOOKUP($E114,Sheet3!$A$1:'Sheet3'!$K$222,MATCH("Green",Sheet3!$A$1:$K$1,0),FALSE)&gt;0,VLOOKUP($E114,Sheet3!$A$1:'Sheet3'!$K$222,MATCH("Green",Sheet3!$A$1:$K$1,0),FALSE)*2,IF(VLOOKUP($E114,Sheet3!$A$1:'Sheet3'!$K$222,MATCH("White",Sheet3!$A$1:$K$1,0),FALSE)&gt;0,VLOOKUP($E114,Sheet3!$A$1:'Sheet3'!$K$222,MATCH("White",Sheet3!$A$1:$K$1,0),FALSE),IF(VLOOKUP($E114,Sheet3!$A$1:'Sheet3'!$K$222,MATCH("Yellow",Sheet3!$A$1:$K$1,0),FALSE)&gt;0,VLOOKUP($E114,Sheet3!$A$1:'Sheet3'!$K$222,MATCH("Yellow",Sheet3!$A$1:$K$1,0),FALSE)*2.5,0))))),0)),0)</f>
        <v>133.33333333333334</v>
      </c>
      <c r="AC114">
        <f>IFERROR(IF(VLOOKUP($F114,Sheet3!$A$1:'Sheet3'!$K$222,MATCH("Challenge",Sheet3!$A$1:'Sheet3'!$K$1,0),FALSE)&gt;=1,IFERROR(IF(VLOOKUP($F114,Sheet3!$A$1:'Sheet3'!$K$222,MATCH("Blue",Sheet3!$A$1:$K$1,0),FALSE)&gt;0,VLOOKUP($F114,Sheet3!$A$1:'Sheet3'!$K$222,MATCH("Blue",Sheet3!$A$1:$K$1,0),FALSE)*3,IF(VLOOKUP($F114,Sheet3!$A$1:'Sheet3'!$K$222,MATCH("Purple",Sheet3!$A$1:$K$1,0),FALSE)&gt;0,VLOOKUP($F114,Sheet3!$A$1:'Sheet3'!$K$222,MATCH("Purple",Sheet3!$A$1:$K$1,0),FALSE)*4,IF(VLOOKUP($F114,Sheet3!$A$1:'Sheet3'!$K$222,MATCH("Green",Sheet3!$A$1:$K$1,0),FALSE)&gt;0,VLOOKUP($F114,Sheet3!$A$1:'Sheet3'!$K$222,MATCH("Green",Sheet3!$A$1:$K$1,0),FALSE)*2,IF(VLOOKUP($F114,Sheet3!$A$1:'Sheet3'!$K$222,MATCH("White",Sheet3!$A$1:$K$1,0),FALSE)&gt;0,VLOOKUP($F114,Sheet3!$A$1:'Sheet3'!$K$222,MATCH("White",Sheet3!$A$1:$K$1,0),FALSE),IF(VLOOKUP($F114,Sheet3!$A$1:'Sheet3'!$K$222,MATCH("Yellow",Sheet3!$A$1:$K$1,0),FALSE)&gt;0,VLOOKUP($F114,Sheet3!$A$1:'Sheet3'!$K$222,MATCH("Yellow",Sheet3!$A$1:$K$1,0),FALSE)*5,0))))),0)/VLOOKUP($F114,Sheet3!$A$1:'Sheet3'!$K$222,MATCH("Challenge",Sheet3!$A$1:'Sheet3'!$K$1,0),FALSE),IFERROR(IF(VLOOKUP($F114,Sheet3!$A$1:'Sheet3'!$K$222,MATCH("Blue",Sheet3!$A$1:$K$1,0),FALSE)&gt;0,VLOOKUP($F114,Sheet3!$A$1:'Sheet3'!$K$222,MATCH("Blue",Sheet3!$A$1:$K$1,0),FALSE)*3,IF(VLOOKUP($F114,Sheet3!$A$1:'Sheet3'!$K$222,MATCH("Purple",Sheet3!$A$1:$K$1,0),FALSE)&gt;0,VLOOKUP($F114,Sheet3!$A$1:'Sheet3'!$K$222,MATCH("Purple",Sheet3!$A$1:$K$1,0),FALSE)*4,IF(VLOOKUP($F114,Sheet3!$A$1:'Sheet3'!$K$222,MATCH("Green",Sheet3!$A$1:$K$1,0),FALSE)&gt;0,VLOOKUP($F114,Sheet3!$A$1:'Sheet3'!$K$222,MATCH("Green",Sheet3!$A$1:$K$1,0),FALSE)*2,IF(VLOOKUP($F114,Sheet3!$A$1:'Sheet3'!$K$222,MATCH("White",Sheet3!$A$1:$K$1,0),FALSE)&gt;0,VLOOKUP($F114,Sheet3!$A$1:'Sheet3'!$K$222,MATCH("White",Sheet3!$A$1:$K$1,0),FALSE),IF(VLOOKUP($F114,Sheet3!$A$1:'Sheet3'!$K$222,MATCH("Yellow",Sheet3!$A$1:$K$1,0),FALSE)&gt;0,VLOOKUP($F114,Sheet3!$A$1:'Sheet3'!$K$222,MATCH("Yellow",Sheet3!$A$1:$K$1,0),FALSE)*5,0))))),0)),0)+IFERROR(IF(VLOOKUP($G114,Sheet3!$A$1:'Sheet3'!$K$222,MATCH("Challenge",Sheet3!$A$1:'Sheet3'!$K$1,0),FALSE)&gt;=1,IFERROR(IF(VLOOKUP($G114,Sheet3!$A$1:'Sheet3'!$K$222,MATCH("Blue",Sheet3!$A$1:$K$1,0),FALSE)&gt;0,VLOOKUP($G114,Sheet3!$A$1:'Sheet3'!$K$222,MATCH("Blue",Sheet3!$A$1:$K$1,0),FALSE)*3,IF(VLOOKUP($G114,Sheet3!$A$1:'Sheet3'!$K$222,MATCH("Purple",Sheet3!$A$1:$K$1,0),FALSE)&gt;0,VLOOKUP($G114,Sheet3!$A$1:'Sheet3'!$K$222,MATCH("Purple",Sheet3!$A$1:$K$1,0),FALSE)*4,IF(VLOOKUP($G114,Sheet3!$A$1:'Sheet3'!$K$222,MATCH("Green",Sheet3!$A$1:$K$1,0),FALSE)&gt;0,VLOOKUP($G114,Sheet3!$A$1:'Sheet3'!$K$222,MATCH("Green",Sheet3!$A$1:$K$1,0),FALSE)*2,IF(VLOOKUP($G114,Sheet3!$A$1:'Sheet3'!$K$222,MATCH("White",Sheet3!$A$1:$K$1,0),FALSE)&gt;0,VLOOKUP($G114,Sheet3!$A$1:'Sheet3'!$K$222,MATCH("White",Sheet3!$A$1:$K$1,0),FALSE),IF(VLOOKUP($G114,Sheet3!$A$1:'Sheet3'!$K$222,MATCH("Yellow",Sheet3!$A$1:$K$1,0),FALSE)&gt;0,VLOOKUP($G114,Sheet3!$A$1:'Sheet3'!$K$222,MATCH("Yellow",Sheet3!$A$1:$K$1,0),FALSE)*5,0))))),0)/VLOOKUP($G114,Sheet3!$A$1:'Sheet3'!$K$222,MATCH("Challenge",Sheet3!$A$1:'Sheet3'!$K$1,0),FALSE),IFERROR(IF(VLOOKUP($G114,Sheet3!$A$1:'Sheet3'!$K$222,MATCH("Blue",Sheet3!$A$1:$K$1,0),FALSE)&gt;0,VLOOKUP($G114,Sheet3!$A$1:'Sheet3'!$K$222,MATCH("Blue",Sheet3!$A$1:$K$1,0),FALSE)*3,IF(VLOOKUP($G114,Sheet3!$A$1:'Sheet3'!$K$222,MATCH("Purple",Sheet3!$A$1:$K$1,0),FALSE)&gt;0,VLOOKUP($G114,Sheet3!$A$1:'Sheet3'!$K$222,MATCH("Purple",Sheet3!$A$1:$K$1,0),FALSE)*4,IF(VLOOKUP($G114,Sheet3!$A$1:'Sheet3'!$K$222,MATCH("Green",Sheet3!$A$1:$K$1,0),FALSE)&gt;0,VLOOKUP($G114,Sheet3!$A$1:'Sheet3'!$K$222,MATCH("Green",Sheet3!$A$1:$K$1,0),FALSE)*2,IF(VLOOKUP($G114,Sheet3!$A$1:'Sheet3'!$K$222,MATCH("White",Sheet3!$A$1:$K$1,0),FALSE)&gt;0,VLOOKUP($G114,Sheet3!$A$1:'Sheet3'!$K$222,MATCH("White",Sheet3!$A$1:$K$1,0),FALSE),IF(VLOOKUP($G114,Sheet3!$A$1:'Sheet3'!$K$222,MATCH("Yellow",Sheet3!$A$1:$K$1,0),FALSE)&gt;0,VLOOKUP($G114,Sheet3!$A$1:'Sheet3'!$K$222,MATCH("Yellow",Sheet3!$A$1:$K$1,0),FALSE)*5,0))))),0)),0)</f>
        <v>0</v>
      </c>
      <c r="AD114">
        <f>IFERROR(IF(VLOOKUP($H114,Sheet3!$A$1:'Sheet3'!$K$222,MATCH("Challenge",Sheet3!$A$1:'Sheet3'!$K$1,0),FALSE)&gt;=1,IFERROR(IF(VLOOKUP($H114,Sheet3!$A$1:'Sheet3'!$K$222,MATCH("Blue",Sheet3!$A$1:$K$1,0),FALSE)&gt;0,VLOOKUP($H114,Sheet3!$A$1:'Sheet3'!$K$222,MATCH("Blue",Sheet3!$A$1:$K$1,0),FALSE)*3,IF(VLOOKUP($H114,Sheet3!$A$1:'Sheet3'!$K$222,MATCH("Purple",Sheet3!$A$1:$K$1,0),FALSE)&gt;0,VLOOKUP($H114,Sheet3!$A$1:'Sheet3'!$K$222,MATCH("Purple",Sheet3!$A$1:$K$1,0),FALSE)*4,IF(VLOOKUP($H114,Sheet3!$A$1:'Sheet3'!$K$222,MATCH("Green",Sheet3!$A$1:$K$1,0),FALSE)&gt;0,VLOOKUP($H114,Sheet3!$A$1:'Sheet3'!$K$222,MATCH("Green",Sheet3!$A$1:$K$1,0),FALSE)*2,IF(VLOOKUP($H114,Sheet3!$A$1:'Sheet3'!$K$222,MATCH("White",Sheet3!$A$1:$K$1,0),FALSE)&gt;0,VLOOKUP($H114,Sheet3!$A$1:'Sheet3'!$K$222,MATCH("White",Sheet3!$A$1:$K$1,0),FALSE),IF(VLOOKUP($H114,Sheet3!$A$1:'Sheet3'!$K$222,MATCH("Yellow",Sheet3!$A$1:$K$1,0),FALSE)&gt;0,VLOOKUP($H114,Sheet3!$A$1:'Sheet3'!$K$222,MATCH("Yellow",Sheet3!$A$1:$K$1,0),FALSE)*5,0))))),0)/VLOOKUP($H114,Sheet3!$A$1:'Sheet3'!$K$222,MATCH("Challenge",Sheet3!$A$1:'Sheet3'!$K$1,0),FALSE),IFERROR(IF(VLOOKUP($H114,Sheet3!$A$1:'Sheet3'!$K$222,MATCH("Blue",Sheet3!$A$1:$K$1,0),FALSE)&gt;0,VLOOKUP($H114,Sheet3!$A$1:'Sheet3'!$K$222,MATCH("Blue",Sheet3!$A$1:$K$1,0),FALSE)*3,IF(VLOOKUP($H114,Sheet3!$A$1:'Sheet3'!$K$222,MATCH("Purple",Sheet3!$A$1:$K$1,0),FALSE)&gt;0,VLOOKUP($H114,Sheet3!$A$1:'Sheet3'!$K$222,MATCH("Purple",Sheet3!$A$1:$K$1,0),FALSE)*4,IF(VLOOKUP($H114,Sheet3!$A$1:'Sheet3'!$K$222,MATCH("Green",Sheet3!$A$1:$K$1,0),FALSE)&gt;0,VLOOKUP($H114,Sheet3!$A$1:'Sheet3'!$K$222,MATCH("Green",Sheet3!$A$1:$K$1,0),FALSE)*2,IF(VLOOKUP($H114,Sheet3!$A$1:'Sheet3'!$K$222,MATCH("White",Sheet3!$A$1:$K$1,0),FALSE)&gt;0,VLOOKUP($H114,Sheet3!$A$1:'Sheet3'!$K$222,MATCH("White",Sheet3!$A$1:$K$1,0),FALSE),IF(VLOOKUP($H114,Sheet3!$A$1:'Sheet3'!$K$222,MATCH("Yellow",Sheet3!$A$1:$K$1,0),FALSE)&gt;0,VLOOKUP($H114,Sheet3!$A$1:'Sheet3'!$K$222,MATCH("Yellow",Sheet3!$A$1:$K$1,0),FALSE)*5,0))))),0)),0)+IFERROR(IF(VLOOKUP($I114,Sheet3!$A$1:'Sheet3'!$K$222,MATCH("Challenge",Sheet3!$A$1:'Sheet3'!$K$1,0),FALSE)&gt;=1,IFERROR(IF(VLOOKUP($I114,Sheet3!$A$1:'Sheet3'!$K$222,MATCH("Blue",Sheet3!$A$1:$K$1,0),FALSE)&gt;0,VLOOKUP($I114,Sheet3!$A$1:'Sheet3'!$K$222,MATCH("Blue",Sheet3!$A$1:$K$1,0),FALSE)*3,IF(VLOOKUP($I114,Sheet3!$A$1:'Sheet3'!$K$222,MATCH("Purple",Sheet3!$A$1:$K$1,0),FALSE)&gt;0,VLOOKUP($I114,Sheet3!$A$1:'Sheet3'!$K$222,MATCH("Purple",Sheet3!$A$1:$K$1,0),FALSE)*4,IF(VLOOKUP($I114,Sheet3!$A$1:'Sheet3'!$K$222,MATCH("Green",Sheet3!$A$1:$K$1,0),FALSE)&gt;0,VLOOKUP($I114,Sheet3!$A$1:'Sheet3'!$K$222,MATCH("Green",Sheet3!$A$1:$K$1,0),FALSE)*2,IF(VLOOKUP($I114,Sheet3!$A$1:'Sheet3'!$K$222,MATCH("White",Sheet3!$A$1:$K$1,0),FALSE)&gt;0,VLOOKUP($I114,Sheet3!$A$1:'Sheet3'!$K$222,MATCH("White",Sheet3!$A$1:$K$1,0),FALSE),IF(VLOOKUP($I114,Sheet3!$A$1:'Sheet3'!$K$222,MATCH("Yellow",Sheet3!$A$1:$K$1,0),FALSE)&gt;0,VLOOKUP($I114,Sheet3!$A$1:'Sheet3'!$K$222,MATCH("Yellow",Sheet3!$A$1:$K$1,0),FALSE)*5,0))))),0)/VLOOKUP($I114,Sheet3!$A$1:'Sheet3'!$K$222,MATCH("Challenge",Sheet3!$A$1:'Sheet3'!$K$1,0),FALSE),IFERROR(IF(VLOOKUP($I114,Sheet3!$A$1:'Sheet3'!$K$222,MATCH("Blue",Sheet3!$A$1:$K$1,0),FALSE)&gt;0,VLOOKUP($I114,Sheet3!$A$1:'Sheet3'!$K$222,MATCH("Blue",Sheet3!$A$1:$K$1,0),FALSE)*3,IF(VLOOKUP($I114,Sheet3!$A$1:'Sheet3'!$K$222,MATCH("Purple",Sheet3!$A$1:$K$1,0),FALSE)&gt;0,VLOOKUP($I114,Sheet3!$A$1:'Sheet3'!$K$222,MATCH("Purple",Sheet3!$A$1:$K$1,0),FALSE)*4,IF(VLOOKUP($I114,Sheet3!$A$1:'Sheet3'!$K$222,MATCH("Green",Sheet3!$A$1:$K$1,0),FALSE)&gt;0,VLOOKUP($I114,Sheet3!$A$1:'Sheet3'!$K$222,MATCH("Green",Sheet3!$A$1:$K$1,0),FALSE)*2,IF(VLOOKUP($I114,Sheet3!$A$1:'Sheet3'!$K$222,MATCH("White",Sheet3!$A$1:$K$1,0),FALSE)&gt;0,VLOOKUP($I114,Sheet3!$A$1:'Sheet3'!$K$222,MATCH("White",Sheet3!$A$1:$K$1,0),FALSE),IF(VLOOKUP($I114,Sheet3!$A$1:'Sheet3'!$K$222,MATCH("Yellow",Sheet3!$A$1:$K$1,0),FALSE)&gt;0,VLOOKUP($I114,Sheet3!$A$1:'Sheet3'!$K$222,MATCH("Yellow",Sheet3!$A$1:$K$1,0),FALSE)*5,0))))),0)),0)</f>
        <v>0</v>
      </c>
      <c r="AE114">
        <f>IFERROR(IF(VLOOKUP($J114,Sheet3!$A$1:'Sheet3'!$K$222,MATCH("Challenge",Sheet3!$A$1:'Sheet3'!$K$1,0),FALSE)&gt;=1,IFERROR(IF(VLOOKUP($J114,Sheet3!$A$1:'Sheet3'!$K$222,MATCH("Blue",Sheet3!$A$1:$K$1,0),FALSE)&gt;0,VLOOKUP($J114,Sheet3!$A$1:'Sheet3'!$K$222,MATCH("Blue",Sheet3!$A$1:$K$1,0),FALSE)*3,IF(VLOOKUP($J114,Sheet3!$A$1:'Sheet3'!$K$222,MATCH("Purple",Sheet3!$A$1:$K$1,0),FALSE)&gt;0,VLOOKUP($J114,Sheet3!$A$1:'Sheet3'!$K$222,MATCH("Purple",Sheet3!$A$1:$K$1,0),FALSE)*4,IF(VLOOKUP($J114,Sheet3!$A$1:'Sheet3'!$K$222,MATCH("Green",Sheet3!$A$1:$K$1,0),FALSE)&gt;0,VLOOKUP($J114,Sheet3!$A$1:'Sheet3'!$K$222,MATCH("Green",Sheet3!$A$1:$K$1,0),FALSE)*2,IF(VLOOKUP($J114,Sheet3!$A$1:'Sheet3'!$K$222,MATCH("White",Sheet3!$A$1:$K$1,0),FALSE)&gt;0,VLOOKUP($J114,Sheet3!$A$1:'Sheet3'!$K$222,MATCH("White",Sheet3!$A$1:$K$1,0),FALSE),IF(VLOOKUP($J114,Sheet3!$A$1:'Sheet3'!$K$222,MATCH("Yellow",Sheet3!$A$1:$K$1,0),FALSE)&gt;0,VLOOKUP($J114,Sheet3!$A$1:'Sheet3'!$K$222,MATCH("Yellow",Sheet3!$A$1:$K$1,0),FALSE)*5,0))))),0)/VLOOKUP($J114,Sheet3!$A$1:'Sheet3'!$K$222,MATCH("Challenge",Sheet3!$A$1:'Sheet3'!$K$1,0),FALSE),IFERROR(IF(VLOOKUP($J114,Sheet3!$A$1:'Sheet3'!$K$222,MATCH("Blue",Sheet3!$A$1:$K$1,0),FALSE)&gt;0,VLOOKUP($J114,Sheet3!$A$1:'Sheet3'!$K$222,MATCH("Blue",Sheet3!$A$1:$K$1,0),FALSE)*3,IF(VLOOKUP($J114,Sheet3!$A$1:'Sheet3'!$K$222,MATCH("Purple",Sheet3!$A$1:$K$1,0),FALSE)&gt;0,VLOOKUP($J114,Sheet3!$A$1:'Sheet3'!$K$222,MATCH("Purple",Sheet3!$A$1:$K$1,0),FALSE)*4,IF(VLOOKUP($J114,Sheet3!$A$1:'Sheet3'!$K$222,MATCH("Green",Sheet3!$A$1:$K$1,0),FALSE)&gt;0,VLOOKUP($J114,Sheet3!$A$1:'Sheet3'!$K$222,MATCH("Green",Sheet3!$A$1:$K$1,0),FALSE)*2,IF(VLOOKUP($J114,Sheet3!$A$1:'Sheet3'!$K$222,MATCH("White",Sheet3!$A$1:$K$1,0),FALSE)&gt;0,VLOOKUP($J114,Sheet3!$A$1:'Sheet3'!$K$222,MATCH("White",Sheet3!$A$1:$K$1,0),FALSE),IF(VLOOKUP($J114,Sheet3!$A$1:'Sheet3'!$K$222,MATCH("Yellow",Sheet3!$A$1:$K$1,0),FALSE)&gt;0,VLOOKUP($J114,Sheet3!$A$1:'Sheet3'!$K$222,MATCH("Yellow",Sheet3!$A$1:$K$1,0),FALSE)*5,0))))),0)),0)+IFERROR(IF(VLOOKUP($K114,Sheet3!$A$1:'Sheet3'!$K$222,MATCH("Challenge",Sheet3!$A$1:'Sheet3'!$K$1,0),FALSE)&gt;=1,IFERROR(IF(VLOOKUP($K114,Sheet3!$A$1:'Sheet3'!$K$222,MATCH("Blue",Sheet3!$A$1:$K$1,0),FALSE)&gt;0,VLOOKUP($K114,Sheet3!$A$1:'Sheet3'!$K$222,MATCH("Blue",Sheet3!$A$1:$K$1,0),FALSE)*3,IF(VLOOKUP($K114,Sheet3!$A$1:'Sheet3'!$K$222,MATCH("Purple",Sheet3!$A$1:$K$1,0),FALSE)&gt;0,VLOOKUP($K114,Sheet3!$A$1:'Sheet3'!$K$222,MATCH("Purple",Sheet3!$A$1:$K$1,0),FALSE)*4,IF(VLOOKUP($K114,Sheet3!$A$1:'Sheet3'!$K$222,MATCH("Green",Sheet3!$A$1:$K$1,0),FALSE)&gt;0,VLOOKUP($K114,Sheet3!$A$1:'Sheet3'!$K$222,MATCH("Green",Sheet3!$A$1:$K$1,0),FALSE)*2,IF(VLOOKUP($K114,Sheet3!$A$1:'Sheet3'!$K$222,MATCH("White",Sheet3!$A$1:$K$1,0),FALSE)&gt;0,VLOOKUP($K114,Sheet3!$A$1:'Sheet3'!$K$222,MATCH("White",Sheet3!$A$1:$K$1,0),FALSE),IF(VLOOKUP($K114,Sheet3!$A$1:'Sheet3'!$K$222,MATCH("Yellow",Sheet3!$A$1:$K$1,0),FALSE)&gt;0,VLOOKUP($K114,Sheet3!$A$1:'Sheet3'!$K$222,MATCH("Yellow",Sheet3!$A$1:$K$1,0),FALSE)*5,0))))),0)/VLOOKUP($K114,Sheet3!$A$1:'Sheet3'!$K$222,MATCH("Challenge",Sheet3!$A$1:'Sheet3'!$K$1,0),FALSE),IFERROR(IF(VLOOKUP($K114,Sheet3!$A$1:'Sheet3'!$K$222,MATCH("Blue",Sheet3!$A$1:$K$1,0),FALSE)&gt;0,VLOOKUP($K114,Sheet3!$A$1:'Sheet3'!$K$222,MATCH("Blue",Sheet3!$A$1:$K$1,0),FALSE)*3,IF(VLOOKUP($K114,Sheet3!$A$1:'Sheet3'!$K$222,MATCH("Purple",Sheet3!$A$1:$K$1,0),FALSE)&gt;0,VLOOKUP($K114,Sheet3!$A$1:'Sheet3'!$K$222,MATCH("Purple",Sheet3!$A$1:$K$1,0),FALSE)*4,IF(VLOOKUP($K114,Sheet3!$A$1:'Sheet3'!$K$222,MATCH("Green",Sheet3!$A$1:$K$1,0),FALSE)&gt;0,VLOOKUP($K114,Sheet3!$A$1:'Sheet3'!$K$222,MATCH("Green",Sheet3!$A$1:$K$1,0),FALSE)*2,IF(VLOOKUP($K114,Sheet3!$A$1:'Sheet3'!$K$222,MATCH("White",Sheet3!$A$1:$K$1,0),FALSE)&gt;0,VLOOKUP($K114,Sheet3!$A$1:'Sheet3'!$K$222,MATCH("White",Sheet3!$A$1:$K$1,0),FALSE),IF(VLOOKUP($K114,Sheet3!$A$1:'Sheet3'!$K$222,MATCH("Yellow",Sheet3!$A$1:$K$1,0),FALSE)&gt;0,VLOOKUP($K114,Sheet3!$A$1:'Sheet3'!$K$222,MATCH("Yellow",Sheet3!$A$1:$K$1,0),FALSE)*5,0))))),0)),0)</f>
        <v>0</v>
      </c>
      <c r="AF114">
        <f>IFERROR(IF(VLOOKUP($L114,Sheet3!$A$1:'Sheet3'!$K$222,MATCH("Challenge",Sheet3!$A$1:'Sheet3'!$K$1,0),FALSE)&gt;=1,IFERROR(IF(VLOOKUP($L114,Sheet3!$A$1:'Sheet3'!$K$222,MATCH("Blue",Sheet3!$A$1:$K$1,0),FALSE)&gt;0,VLOOKUP($L114,Sheet3!$A$1:'Sheet3'!$K$222,MATCH("Blue",Sheet3!$A$1:$K$1,0),FALSE)*3,IF(VLOOKUP($L114,Sheet3!$A$1:'Sheet3'!$K$222,MATCH("Purple",Sheet3!$A$1:$K$1,0),FALSE)&gt;0,VLOOKUP($L114,Sheet3!$A$1:'Sheet3'!$K$222,MATCH("Purple",Sheet3!$A$1:$K$1,0),FALSE)*4,IF(VLOOKUP($L114,Sheet3!$A$1:'Sheet3'!$K$222,MATCH("Green",Sheet3!$A$1:$K$1,0),FALSE)&gt;0,VLOOKUP($L114,Sheet3!$A$1:'Sheet3'!$K$222,MATCH("Green",Sheet3!$A$1:$K$1,0),FALSE)*2,IF(VLOOKUP($L114,Sheet3!$A$1:'Sheet3'!$K$222,MATCH("White",Sheet3!$A$1:$K$1,0),FALSE)&gt;0,VLOOKUP($L114,Sheet3!$A$1:'Sheet3'!$K$222,MATCH("White",Sheet3!$A$1:$K$1,0),FALSE),IF(VLOOKUP($L114,Sheet3!$A$1:'Sheet3'!$K$222,MATCH("Yellow",Sheet3!$A$1:$K$1,0),FALSE)&gt;0,VLOOKUP($L114,Sheet3!$A$1:'Sheet3'!$K$222,MATCH("Yellow",Sheet3!$A$1:$K$1,0),FALSE)*5,0))))),0)/VLOOKUP($L114,Sheet3!$A$1:'Sheet3'!$K$222,MATCH("Challenge",Sheet3!$A$1:'Sheet3'!$K$1,0),FALSE),IFERROR(IF(VLOOKUP($L114,Sheet3!$A$1:'Sheet3'!$K$222,MATCH("Blue",Sheet3!$A$1:$K$1,0),FALSE)&gt;0,VLOOKUP($L114,Sheet3!$A$1:'Sheet3'!$K$222,MATCH("Blue",Sheet3!$A$1:$K$1,0),FALSE)*3,IF(VLOOKUP($L114,Sheet3!$A$1:'Sheet3'!$K$222,MATCH("Purple",Sheet3!$A$1:$K$1,0),FALSE)&gt;0,VLOOKUP($L114,Sheet3!$A$1:'Sheet3'!$K$222,MATCH("Purple",Sheet3!$A$1:$K$1,0),FALSE)*4,IF(VLOOKUP($L114,Sheet3!$A$1:'Sheet3'!$K$222,MATCH("Green",Sheet3!$A$1:$K$1,0),FALSE)&gt;0,VLOOKUP($L114,Sheet3!$A$1:'Sheet3'!$K$222,MATCH("Green",Sheet3!$A$1:$K$1,0),FALSE)*2,IF(VLOOKUP($L114,Sheet3!$A$1:'Sheet3'!$K$222,MATCH("White",Sheet3!$A$1:$K$1,0),FALSE)&gt;0,VLOOKUP($L114,Sheet3!$A$1:'Sheet3'!$K$222,MATCH("White",Sheet3!$A$1:$K$1,0),FALSE),IF(VLOOKUP($L114,Sheet3!$A$1:'Sheet3'!$K$222,MATCH("Yellow",Sheet3!$A$1:$K$1,0),FALSE)&gt;0,VLOOKUP($L114,Sheet3!$A$1:'Sheet3'!$K$222,MATCH("Yellow",Sheet3!$A$1:$K$1,0),FALSE)*5,0))))),0)),0)+IFERROR(IF(VLOOKUP($M114,Sheet3!$A$1:'Sheet3'!$K$222,MATCH("Challenge",Sheet3!$A$1:'Sheet3'!$K$1,0),FALSE)&gt;=1,IFERROR(IF(VLOOKUP($M114,Sheet3!$A$1:'Sheet3'!$K$222,MATCH("Blue",Sheet3!$A$1:$K$1,0),FALSE)&gt;0,VLOOKUP($M114,Sheet3!$A$1:'Sheet3'!$K$222,MATCH("Blue",Sheet3!$A$1:$K$1,0),FALSE)*3,IF(VLOOKUP($M114,Sheet3!$A$1:'Sheet3'!$K$222,MATCH("Purple",Sheet3!$A$1:$K$1,0),FALSE)&gt;0,VLOOKUP($M114,Sheet3!$A$1:'Sheet3'!$K$222,MATCH("Purple",Sheet3!$A$1:$K$1,0),FALSE)*4,IF(VLOOKUP($M114,Sheet3!$A$1:'Sheet3'!$K$222,MATCH("Green",Sheet3!$A$1:$K$1,0),FALSE)&gt;0,VLOOKUP($M114,Sheet3!$A$1:'Sheet3'!$K$222,MATCH("Green",Sheet3!$A$1:$K$1,0),FALSE)*2,IF(VLOOKUP($M114,Sheet3!$A$1:'Sheet3'!$K$222,MATCH("White",Sheet3!$A$1:$K$1,0),FALSE)&gt;0,VLOOKUP($M114,Sheet3!$A$1:'Sheet3'!$K$222,MATCH("White",Sheet3!$A$1:$K$1,0),FALSE),IF(VLOOKUP($M114,Sheet3!$A$1:'Sheet3'!$K$222,MATCH("Yellow",Sheet3!$A$1:$K$1,0),FALSE)&gt;0,VLOOKUP($M114,Sheet3!$A$1:'Sheet3'!$K$222,MATCH("Yellow",Sheet3!$A$1:$K$1,0),FALSE)*5,0))))),0)/VLOOKUP($M114,Sheet3!$A$1:'Sheet3'!$K$222,MATCH("Challenge",Sheet3!$A$1:'Sheet3'!$K$1,0),FALSE),IFERROR(IF(VLOOKUP($M114,Sheet3!$A$1:'Sheet3'!$K$222,MATCH("Blue",Sheet3!$A$1:$K$1,0),FALSE)&gt;0,VLOOKUP($M114,Sheet3!$A$1:'Sheet3'!$K$222,MATCH("Blue",Sheet3!$A$1:$K$1,0),FALSE)*3,IF(VLOOKUP($M114,Sheet3!$A$1:'Sheet3'!$K$222,MATCH("Purple",Sheet3!$A$1:$K$1,0),FALSE)&gt;0,VLOOKUP($M114,Sheet3!$A$1:'Sheet3'!$K$222,MATCH("Purple",Sheet3!$A$1:$K$1,0),FALSE)*4,IF(VLOOKUP($M114,Sheet3!$A$1:'Sheet3'!$K$222,MATCH("Green",Sheet3!$A$1:$K$1,0),FALSE)&gt;0,VLOOKUP($M114,Sheet3!$A$1:'Sheet3'!$K$222,MATCH("Green",Sheet3!$A$1:$K$1,0),FALSE)*2,IF(VLOOKUP($M114,Sheet3!$A$1:'Sheet3'!$K$222,MATCH("White",Sheet3!$A$1:$K$1,0),FALSE)&gt;0,VLOOKUP($M114,Sheet3!$A$1:'Sheet3'!$K$222,MATCH("White",Sheet3!$A$1:$K$1,0),FALSE),IF(VLOOKUP($M114,Sheet3!$A$1:'Sheet3'!$K$222,MATCH("Yellow",Sheet3!$A$1:$K$1,0),FALSE)&gt;0,VLOOKUP($M114,Sheet3!$A$1:'Sheet3'!$K$222,MATCH("Yellow",Sheet3!$A$1:$K$1,0),FALSE)*5,0))))),0)),0)</f>
        <v>0</v>
      </c>
      <c r="AG114">
        <f>IFERROR(IF(VLOOKUP($N114,Sheet3!$A$1:'Sheet3'!$K$222,MATCH("Challenge",Sheet3!$A$1:'Sheet3'!$K$1,0),FALSE)&gt;=1,IFERROR(IF(VLOOKUP($N114,Sheet3!$A$1:'Sheet3'!$K$222,MATCH("Blue",Sheet3!$A$1:$K$1,0),FALSE)&gt;0,VLOOKUP($N114,Sheet3!$A$1:'Sheet3'!$K$222,MATCH("Blue",Sheet3!$A$1:$K$1,0),FALSE)*3,IF(VLOOKUP($N114,Sheet3!$A$1:'Sheet3'!$K$222,MATCH("Purple",Sheet3!$A$1:$K$1,0),FALSE)&gt;0,VLOOKUP($N114,Sheet3!$A$1:'Sheet3'!$K$222,MATCH("Purple",Sheet3!$A$1:$K$1,0),FALSE)*4,IF(VLOOKUP($N114,Sheet3!$A$1:'Sheet3'!$K$222,MATCH("Green",Sheet3!$A$1:$K$1,0),FALSE)&gt;0,VLOOKUP($N114,Sheet3!$A$1:'Sheet3'!$K$222,MATCH("Green",Sheet3!$A$1:$K$1,0),FALSE)*2,IF(VLOOKUP($N114,Sheet3!$A$1:'Sheet3'!$K$222,MATCH("White",Sheet3!$A$1:$K$1,0),FALSE)&gt;0,VLOOKUP($N114,Sheet3!$A$1:'Sheet3'!$K$222,MATCH("White",Sheet3!$A$1:$K$1,0),FALSE),IF(VLOOKUP($N114,Sheet3!$A$1:'Sheet3'!$K$222,MATCH("Yellow",Sheet3!$A$1:$K$1,0),FALSE)&gt;0,VLOOKUP($N114,Sheet3!$A$1:'Sheet3'!$K$222,MATCH("Yellow",Sheet3!$A$1:$K$1,0),FALSE)*5,0))))),0)/VLOOKUP($N114,Sheet3!$A$1:'Sheet3'!$K$222,MATCH("Challenge",Sheet3!$A$1:'Sheet3'!$K$1,0),FALSE),IFERROR(IF(VLOOKUP($N114,Sheet3!$A$1:'Sheet3'!$K$222,MATCH("Blue",Sheet3!$A$1:$K$1,0),FALSE)&gt;0,VLOOKUP($N114,Sheet3!$A$1:'Sheet3'!$K$222,MATCH("Blue",Sheet3!$A$1:$K$1,0),FALSE)*3,IF(VLOOKUP($N114,Sheet3!$A$1:'Sheet3'!$K$222,MATCH("Purple",Sheet3!$A$1:$K$1,0),FALSE)&gt;0,VLOOKUP($N114,Sheet3!$A$1:'Sheet3'!$K$222,MATCH("Purple",Sheet3!$A$1:$K$1,0),FALSE)*4,IF(VLOOKUP($N114,Sheet3!$A$1:'Sheet3'!$K$222,MATCH("Green",Sheet3!$A$1:$K$1,0),FALSE)&gt;0,VLOOKUP($N114,Sheet3!$A$1:'Sheet3'!$K$222,MATCH("Green",Sheet3!$A$1:$K$1,0),FALSE)*2,IF(VLOOKUP($N114,Sheet3!$A$1:'Sheet3'!$K$222,MATCH("White",Sheet3!$A$1:$K$1,0),FALSE)&gt;0,VLOOKUP($N114,Sheet3!$A$1:'Sheet3'!$K$222,MATCH("White",Sheet3!$A$1:$K$1,0),FALSE),IF(VLOOKUP($N114,Sheet3!$A$1:'Sheet3'!$K$222,MATCH("Yellow",Sheet3!$A$1:$K$1,0),FALSE)&gt;0,VLOOKUP($N114,Sheet3!$A$1:'Sheet3'!$K$222,MATCH("Yellow",Sheet3!$A$1:$K$1,0),FALSE)*5,0))))),0)),0)+IFERROR(IF(VLOOKUP($O114,Sheet3!$A$1:'Sheet3'!$K$222,MATCH("Challenge",Sheet3!$A$1:'Sheet3'!$K$1,0),FALSE)&gt;=1,IFERROR(IF(VLOOKUP($O114,Sheet3!$A$1:'Sheet3'!$K$222,MATCH("Blue",Sheet3!$A$1:$K$1,0),FALSE)&gt;0,VLOOKUP($O114,Sheet3!$A$1:'Sheet3'!$K$222,MATCH("Blue",Sheet3!$A$1:$K$1,0),FALSE)*3,IF(VLOOKUP($O114,Sheet3!$A$1:'Sheet3'!$K$222,MATCH("Purple",Sheet3!$A$1:$K$1,0),FALSE)&gt;0,VLOOKUP($O114,Sheet3!$A$1:'Sheet3'!$K$222,MATCH("Purple",Sheet3!$A$1:$K$1,0),FALSE)*4,IF(VLOOKUP($O114,Sheet3!$A$1:'Sheet3'!$K$222,MATCH("Green",Sheet3!$A$1:$K$1,0),FALSE)&gt;0,VLOOKUP($O114,Sheet3!$A$1:'Sheet3'!$K$222,MATCH("Green",Sheet3!$A$1:$K$1,0),FALSE)*2,IF(VLOOKUP($O114,Sheet3!$A$1:'Sheet3'!$K$222,MATCH("White",Sheet3!$A$1:$K$1,0),FALSE)&gt;0,VLOOKUP($O114,Sheet3!$A$1:'Sheet3'!$K$222,MATCH("White",Sheet3!$A$1:$K$1,0),FALSE),IF(VLOOKUP($O114,Sheet3!$A$1:'Sheet3'!$K$222,MATCH("Yellow",Sheet3!$A$1:$K$1,0),FALSE)&gt;0,VLOOKUP($O114,Sheet3!$A$1:'Sheet3'!$K$222,MATCH("Yellow",Sheet3!$A$1:$K$1,0),FALSE)*5,0))))),0)/VLOOKUP($O114,Sheet3!$A$1:'Sheet3'!$K$222,MATCH("Challenge",Sheet3!$A$1:'Sheet3'!$K$1,0),FALSE),IFERROR(IF(VLOOKUP($O114,Sheet3!$A$1:'Sheet3'!$K$222,MATCH("Blue",Sheet3!$A$1:$K$1,0),FALSE)&gt;0,VLOOKUP($O114,Sheet3!$A$1:'Sheet3'!$K$222,MATCH("Blue",Sheet3!$A$1:$K$1,0),FALSE)*3,IF(VLOOKUP($O114,Sheet3!$A$1:'Sheet3'!$K$222,MATCH("Purple",Sheet3!$A$1:$K$1,0),FALSE)&gt;0,VLOOKUP($O114,Sheet3!$A$1:'Sheet3'!$K$222,MATCH("Purple",Sheet3!$A$1:$K$1,0),FALSE)*4,IF(VLOOKUP($O114,Sheet3!$A$1:'Sheet3'!$K$222,MATCH("Green",Sheet3!$A$1:$K$1,0),FALSE)&gt;0,VLOOKUP($O114,Sheet3!$A$1:'Sheet3'!$K$222,MATCH("Green",Sheet3!$A$1:$K$1,0),FALSE)*2,IF(VLOOKUP($O114,Sheet3!$A$1:'Sheet3'!$K$222,MATCH("White",Sheet3!$A$1:$K$1,0),FALSE)&gt;0,VLOOKUP($O114,Sheet3!$A$1:'Sheet3'!$K$222,MATCH("White",Sheet3!$A$1:$K$1,0),FALSE),IF(VLOOKUP($O114,Sheet3!$A$1:'Sheet3'!$K$222,MATCH("Yellow",Sheet3!$A$1:$K$1,0),FALSE)&gt;0,VLOOKUP($O114,Sheet3!$A$1:'Sheet3'!$K$222,MATCH("Yellow",Sheet3!$A$1:$K$1,0),FALSE)*5,0))))),0)),0)</f>
        <v>0</v>
      </c>
      <c r="AH114">
        <f>VLOOKUP($D114,Sheet3!$A$1:'Sheet3'!$K$222,4,FALSE)</f>
        <v>0</v>
      </c>
      <c r="AI114">
        <f>VLOOKUP($D114,Sheet3!$A$1:'Sheet3'!$K$222,5,FALSE)</f>
        <v>0</v>
      </c>
    </row>
    <row r="115" spans="1:35" x14ac:dyDescent="0.25">
      <c r="A115" t="s">
        <v>83</v>
      </c>
      <c r="B115">
        <f>INDEX('Ingredients(Full)'!$A$1:$AA$180,MATCH(Score!$A115,'Ingredients(Full)'!$A$1:$A$180,0),MATCH(Score!B$1,'Ingredients(Full)'!$A$1:$AA$1,0))</f>
        <v>1</v>
      </c>
      <c r="C115">
        <f t="shared" si="3"/>
        <v>15</v>
      </c>
      <c r="D115" t="str">
        <f>IF(D$1&lt;=$B115,INDEX('Ingredients(Full)'!$A$1:$AA$180,MATCH(Score!$A115,'Ingredients(Full)'!$A$1:$A$180,0),MATCH(Score!D$1,'Ingredients(Full)'!$A$1:$AA$1,0)),"")</f>
        <v>Mk 6 Fabritech Data Pad Salvage</v>
      </c>
      <c r="E115" t="str">
        <f>IF(E$1&lt;=$B115,INDEX('Ingredients(Full)'!$A$1:$AA$140,MATCH(Score!$A115,'Ingredients(Full)'!$A$1:$A$140,0),MATCH(Score!E$1,'Ingredients(Full)'!$A$1:$AA$1,0)),"")</f>
        <v/>
      </c>
      <c r="F115" t="str">
        <f>IF(F$1&lt;=$B115,INDEX('Ingredients(Full)'!$A$1:$AA$140,MATCH(Score!$A115,'Ingredients(Full)'!$A$1:$A$140,0),MATCH(Score!F$1,'Ingredients(Full)'!$A$1:$AA$1,0)),"")</f>
        <v/>
      </c>
      <c r="G115" t="str">
        <f>IF(G$1&lt;=$B115,INDEX('Ingredients(Full)'!$A$1:$AA$140,MATCH(Score!$A115,'Ingredients(Full)'!$A$1:$A$140,0),MATCH(Score!G$1,'Ingredients(Full)'!$A$1:$AA$1,0)),"")</f>
        <v/>
      </c>
      <c r="H115" t="str">
        <f>IF(H$1&lt;=$B115,INDEX('Ingredients(Full)'!$A$1:$AA$140,MATCH(Score!$A115,'Ingredients(Full)'!$A$1:$A$140,0),MATCH(Score!H$1,'Ingredients(Full)'!$A$1:$AA$1,0)),"")</f>
        <v/>
      </c>
      <c r="I115" t="str">
        <f>IF(I$1&lt;=$B115,INDEX('Ingredients(Full)'!$A$1:$AA$140,MATCH(Score!$A115,'Ingredients(Full)'!$A$1:$A$140,0),MATCH(Score!I$1,'Ingredients(Full)'!$A$1:$AA$1,0)),"")</f>
        <v/>
      </c>
      <c r="J115" t="str">
        <f>IF(J$1&lt;=$B115,INDEX('Ingredients(Full)'!$A$1:$AA$140,MATCH(Score!$A115,'Ingredients(Full)'!$A$1:$A$140,0),MATCH(Score!J$1,'Ingredients(Full)'!$A$1:$AA$1,0)),"")</f>
        <v/>
      </c>
      <c r="K115" t="str">
        <f>IF(K$1&lt;=$B115,INDEX('Ingredients(Full)'!$A$1:$AA$140,MATCH(Score!$A115,'Ingredients(Full)'!$A$1:$A$140,0),MATCH(Score!K$1,'Ingredients(Full)'!$A$1:$AA$1,0)),"")</f>
        <v/>
      </c>
      <c r="L115" t="str">
        <f>IF(L$1&lt;=$B115,INDEX('Ingredients(Full)'!$A$1:$AA$140,MATCH(Score!$A115,'Ingredients(Full)'!$A$1:$A$140,0),MATCH(Score!L$1,'Ingredients(Full)'!$A$1:$AA$1,0)),"")</f>
        <v/>
      </c>
      <c r="M115" t="str">
        <f>IF(M$1&lt;=$B115,INDEX('Ingredients(Full)'!$A$1:$AA$140,MATCH(Score!$A115,'Ingredients(Full)'!$A$1:$A$140,0),MATCH(Score!M$1,'Ingredients(Full)'!$A$1:$AA$1,0)),"")</f>
        <v/>
      </c>
      <c r="N115" t="str">
        <f>IF(N$1&lt;=$B115,INDEX('Ingredients(Full)'!$A$1:$AA$140,MATCH(Score!$A115,'Ingredients(Full)'!$A$1:$A$140,0),MATCH(Score!N$1,'Ingredients(Full)'!$A$1:$AA$1,0)),"")</f>
        <v/>
      </c>
      <c r="O115" t="str">
        <f>IF(O$1&lt;=$B115,INDEX('Ingredients(Full)'!$A$1:$AA$140,MATCH(Score!$A115,'Ingredients(Full)'!$A$1:$A$140,0),MATCH(Score!O$1,'Ingredients(Full)'!$A$1:$AA$1,0)),"")</f>
        <v/>
      </c>
      <c r="P115">
        <f>IF(VALUE(RIGHT(P$1,LEN(P$1)-1))&lt;=$B115,INDEX('Ingredients(Full)'!$A$1:$AA$140,MATCH(Score!$A115,'Ingredients(Full)'!$A$1:$A$140,0),MATCH(Score!P$1,'Ingredients(Full)'!$A$1:$AA$1,0)),"")</f>
        <v>5</v>
      </c>
      <c r="Q115" t="str">
        <f>IF(VALUE(RIGHT(Q$1,LEN(Q$1)-1))&lt;=$B115,INDEX('Ingredients(Full)'!$A$1:$AA$140,MATCH(Score!$A115,'Ingredients(Full)'!$A$1:$A$140,0),MATCH(Score!Q$1,'Ingredients(Full)'!$A$1:$AA$1,0)),"")</f>
        <v/>
      </c>
      <c r="R115" t="str">
        <f>IF(VALUE(RIGHT(R$1,LEN(R$1)-1))&lt;=$B115,INDEX('Ingredients(Full)'!$A$1:$AA$140,MATCH(Score!$A115,'Ingredients(Full)'!$A$1:$A$140,0),MATCH(Score!R$1,'Ingredients(Full)'!$A$1:$AA$1,0)),"")</f>
        <v/>
      </c>
      <c r="S115" t="str">
        <f>IF(VALUE(RIGHT(S$1,LEN(S$1)-1))&lt;=$B115,INDEX('Ingredients(Full)'!$A$1:$AA$140,MATCH(Score!$A115,'Ingredients(Full)'!$A$1:$A$140,0),MATCH(Score!S$1,'Ingredients(Full)'!$A$1:$AA$1,0)),"")</f>
        <v/>
      </c>
      <c r="T115" t="str">
        <f>IF(VALUE(RIGHT(T$1,LEN(T$1)-1))&lt;=$B115,INDEX('Ingredients(Full)'!$A$1:$AA$140,MATCH(Score!$A115,'Ingredients(Full)'!$A$1:$A$140,0),MATCH(Score!T$1,'Ingredients(Full)'!$A$1:$AA$1,0)),"")</f>
        <v/>
      </c>
      <c r="U115" t="str">
        <f>IF(VALUE(RIGHT(U$1,LEN(U$1)-1))&lt;=$B115,INDEX('Ingredients(Full)'!$A$1:$AA$140,MATCH(Score!$A115,'Ingredients(Full)'!$A$1:$A$140,0),MATCH(Score!U$1,'Ingredients(Full)'!$A$1:$AA$1,0)),"")</f>
        <v/>
      </c>
      <c r="V115" t="str">
        <f>IF(VALUE(RIGHT(V$1,LEN(V$1)-1))&lt;=$B115,INDEX('Ingredients(Full)'!$A$1:$AA$140,MATCH(Score!$A115,'Ingredients(Full)'!$A$1:$A$140,0),MATCH(Score!V$1,'Ingredients(Full)'!$A$1:$AA$1,0)),"")</f>
        <v/>
      </c>
      <c r="W115" t="str">
        <f>IF(VALUE(RIGHT(W$1,LEN(W$1)-1))&lt;=$B115,INDEX('Ingredients(Full)'!$A$1:$AA$140,MATCH(Score!$A115,'Ingredients(Full)'!$A$1:$A$140,0),MATCH(Score!W$1,'Ingredients(Full)'!$A$1:$AA$1,0)),"")</f>
        <v/>
      </c>
      <c r="X115" t="str">
        <f>IF(VALUE(RIGHT(X$1,LEN(X$1)-1))&lt;=$B115,INDEX('Ingredients(Full)'!$A$1:$AA$140,MATCH(Score!$A115,'Ingredients(Full)'!$A$1:$A$140,0),MATCH(Score!X$1,'Ingredients(Full)'!$A$1:$AA$1,0)),"")</f>
        <v/>
      </c>
      <c r="Y115" t="str">
        <f>IF(VALUE(RIGHT(Y$1,LEN(Y$1)-1))&lt;=$B115,INDEX('Ingredients(Full)'!$A$1:$AA$140,MATCH(Score!$A115,'Ingredients(Full)'!$A$1:$A$140,0),MATCH(Score!Y$1,'Ingredients(Full)'!$A$1:$AA$1,0)),"")</f>
        <v/>
      </c>
      <c r="Z115" t="str">
        <f>IF(VALUE(RIGHT(Z$1,LEN(Z$1)-1))&lt;=$B115,INDEX('Ingredients(Full)'!$A$1:$AA$140,MATCH(Score!$A115,'Ingredients(Full)'!$A$1:$A$140,0),MATCH(Score!Z$1,'Ingredients(Full)'!$A$1:$AA$1,0)),"")</f>
        <v/>
      </c>
      <c r="AA115" t="str">
        <f>IF(VALUE(RIGHT(AA$1,LEN(AA$1)-1))&lt;=$B115,INDEX('Ingredients(Full)'!$A$1:$AA$140,MATCH(Score!$A115,'Ingredients(Full)'!$A$1:$A$140,0),MATCH(Score!AA$1,'Ingredients(Full)'!$A$1:$AA$1,0)),"")</f>
        <v/>
      </c>
      <c r="AB115">
        <f>IFERROR(IF(VLOOKUP($D115,Sheet3!$A$1:'Sheet3'!$K$222,MATCH("Challenge",Sheet3!$A$1:'Sheet3'!$K$1,0),FALSE)&gt;=1,IFERROR(IF(VLOOKUP($D115,Sheet3!$A$1:'Sheet3'!$K$222,MATCH("Blue",Sheet3!$A$1:$K$1,0),FALSE)&gt;0,VLOOKUP($D115,Sheet3!$A$1:'Sheet3'!$K$222,MATCH("Blue",Sheet3!$A$1:$K$1,0),FALSE)*3,IF(VLOOKUP($D115,Sheet3!$A$1:'Sheet3'!$K$222,MATCH("Purple",Sheet3!$A$1:$K$1,0),FALSE)&gt;0,VLOOKUP($D115,Sheet3!$A$1:'Sheet3'!$K$222,MATCH("Purple",Sheet3!$A$1:$K$1,0),FALSE)*4,IF(VLOOKUP($D115,Sheet3!$A$1:'Sheet3'!$K$222,MATCH("Green",Sheet3!$A$1:$K$1,0),FALSE)&gt;0,VLOOKUP($D115,Sheet3!$A$1:'Sheet3'!$K$222,MATCH("Green",Sheet3!$A$1:$K$1,0),FALSE)*2,IF(VLOOKUP($D115,Sheet3!$A$1:'Sheet3'!$K$222,MATCH("White",Sheet3!$A$1:$K$1,0),FALSE)&gt;0,VLOOKUP($D115,Sheet3!$A$1:'Sheet3'!$K$222,MATCH("White",Sheet3!$A$1:$K$1,0),FALSE),IF(VLOOKUP($D115,Sheet3!$A$1:'Sheet3'!$K$222,MATCH("Yellow",Sheet3!$A$1:$K$1,0),FALSE)&gt;0,VLOOKUP($D115,Sheet3!$A$1:'Sheet3'!$K$222,MATCH("Yellow",Sheet3!$A$1:$K$1,0),FALSE)*2.5,0))))),0)/VLOOKUP($D115,Sheet3!$A$1:'Sheet3'!$K$222,MATCH("Challenge",Sheet3!$A$1:'Sheet3'!$K$1,0),FALSE),IFERROR(IF(VLOOKUP($D115,Sheet3!$A$1:'Sheet3'!$K$222,MATCH("Blue",Sheet3!$A$1:$K$1,0),FALSE)&gt;0,VLOOKUP($D115,Sheet3!$A$1:'Sheet3'!$K$222,MATCH("Blue",Sheet3!$A$1:$K$1,0),FALSE)*3,IF(VLOOKUP($D115,Sheet3!$A$1:'Sheet3'!$K$222,MATCH("Purple",Sheet3!$A$1:$K$1,0),FALSE)&gt;0,VLOOKUP($D115,Sheet3!$A$1:'Sheet3'!$K$222,MATCH("Purple",Sheet3!$A$1:$K$1,0),FALSE)*4,IF(VLOOKUP($D115,Sheet3!$A$1:'Sheet3'!$K$222,MATCH("Green",Sheet3!$A$1:$K$1,0),FALSE)&gt;0,VLOOKUP($D115,Sheet3!$A$1:'Sheet3'!$K$222,MATCH("Green",Sheet3!$A$1:$K$1,0),FALSE)*2,IF(VLOOKUP($D115,Sheet3!$A$1:'Sheet3'!$K$222,MATCH("White",Sheet3!$A$1:$K$1,0),FALSE)&gt;0,VLOOKUP($D115,Sheet3!$A$1:'Sheet3'!$K$222,MATCH("White",Sheet3!$A$1:$K$1,0),FALSE),IF(VLOOKUP($D115,Sheet3!$A$1:'Sheet3'!$K$222,MATCH("Yellow",Sheet3!$A$1:$K$1,0),FALSE)&gt;0,VLOOKUP($D115,Sheet3!$A$1:'Sheet3'!$K$222,MATCH("Yellow",Sheet3!$A$1:$K$1,0),FALSE)*2.5,0))))),0)),0)+IFERROR(IF(VLOOKUP($E115,Sheet3!$A$1:'Sheet3'!$K$222,MATCH("Challenge",Sheet3!$A$1:'Sheet3'!$K$1,0),FALSE)&gt;=1,IFERROR(IF(VLOOKUP($E115,Sheet3!$A$1:'Sheet3'!$K$222,MATCH("Blue",Sheet3!$A$1:$K$1,0),FALSE)&gt;0,VLOOKUP($E115,Sheet3!$A$1:'Sheet3'!$K$222,MATCH("Blue",Sheet3!$A$1:$K$1,0),FALSE)*3,IF(VLOOKUP($E115,Sheet3!$A$1:'Sheet3'!$K$222,MATCH("Purple",Sheet3!$A$1:$K$1,0),FALSE)&gt;0,VLOOKUP($E115,Sheet3!$A$1:'Sheet3'!$K$222,MATCH("Purple",Sheet3!$A$1:$K$1,0),FALSE)*4,IF(VLOOKUP($E115,Sheet3!$A$1:'Sheet3'!$K$222,MATCH("Green",Sheet3!$A$1:$K$1,0),FALSE)&gt;0,VLOOKUP($E115,Sheet3!$A$1:'Sheet3'!$K$222,MATCH("Green",Sheet3!$A$1:$K$1,0),FALSE)*2,IF(VLOOKUP($E115,Sheet3!$A$1:'Sheet3'!$K$222,MATCH("White",Sheet3!$A$1:$K$1,0),FALSE)&gt;0,VLOOKUP($E115,Sheet3!$A$1:'Sheet3'!$K$222,MATCH("White",Sheet3!$A$1:$K$1,0),FALSE),IF(VLOOKUP($E115,Sheet3!$A$1:'Sheet3'!$K$222,MATCH("Yellow",Sheet3!$A$1:$K$1,0),FALSE)&gt;0,VLOOKUP($E115,Sheet3!$A$1:'Sheet3'!$K$222,MATCH("Yellow",Sheet3!$A$1:$K$1,0),FALSE)*2.5,0))))),0)/VLOOKUP($E115,Sheet3!$A$1:'Sheet3'!$K$222,MATCH("Challenge",Sheet3!$A$1:'Sheet3'!$K$1,0),FALSE),IFERROR(IF(VLOOKUP($E115,Sheet3!$A$1:'Sheet3'!$K$222,MATCH("Blue",Sheet3!$A$1:$K$1,0),FALSE)&gt;0,VLOOKUP($E115,Sheet3!$A$1:'Sheet3'!$K$222,MATCH("Blue",Sheet3!$A$1:$K$1,0),FALSE)*3,IF(VLOOKUP($E115,Sheet3!$A$1:'Sheet3'!$K$222,MATCH("Purple",Sheet3!$A$1:$K$1,0),FALSE)&gt;0,VLOOKUP($E115,Sheet3!$A$1:'Sheet3'!$K$222,MATCH("Purple",Sheet3!$A$1:$K$1,0),FALSE)*4,IF(VLOOKUP($E115,Sheet3!$A$1:'Sheet3'!$K$222,MATCH("Green",Sheet3!$A$1:$K$1,0),FALSE)&gt;0,VLOOKUP($E115,Sheet3!$A$1:'Sheet3'!$K$222,MATCH("Green",Sheet3!$A$1:$K$1,0),FALSE)*2,IF(VLOOKUP($E115,Sheet3!$A$1:'Sheet3'!$K$222,MATCH("White",Sheet3!$A$1:$K$1,0),FALSE)&gt;0,VLOOKUP($E115,Sheet3!$A$1:'Sheet3'!$K$222,MATCH("White",Sheet3!$A$1:$K$1,0),FALSE),IF(VLOOKUP($E115,Sheet3!$A$1:'Sheet3'!$K$222,MATCH("Yellow",Sheet3!$A$1:$K$1,0),FALSE)&gt;0,VLOOKUP($E115,Sheet3!$A$1:'Sheet3'!$K$222,MATCH("Yellow",Sheet3!$A$1:$K$1,0),FALSE)*2.5,0))))),0)),0)</f>
        <v>15</v>
      </c>
      <c r="AC115">
        <f>IFERROR(IF(VLOOKUP($F115,Sheet3!$A$1:'Sheet3'!$K$222,MATCH("Challenge",Sheet3!$A$1:'Sheet3'!$K$1,0),FALSE)&gt;=1,IFERROR(IF(VLOOKUP($F115,Sheet3!$A$1:'Sheet3'!$K$222,MATCH("Blue",Sheet3!$A$1:$K$1,0),FALSE)&gt;0,VLOOKUP($F115,Sheet3!$A$1:'Sheet3'!$K$222,MATCH("Blue",Sheet3!$A$1:$K$1,0),FALSE)*3,IF(VLOOKUP($F115,Sheet3!$A$1:'Sheet3'!$K$222,MATCH("Purple",Sheet3!$A$1:$K$1,0),FALSE)&gt;0,VLOOKUP($F115,Sheet3!$A$1:'Sheet3'!$K$222,MATCH("Purple",Sheet3!$A$1:$K$1,0),FALSE)*4,IF(VLOOKUP($F115,Sheet3!$A$1:'Sheet3'!$K$222,MATCH("Green",Sheet3!$A$1:$K$1,0),FALSE)&gt;0,VLOOKUP($F115,Sheet3!$A$1:'Sheet3'!$K$222,MATCH("Green",Sheet3!$A$1:$K$1,0),FALSE)*2,IF(VLOOKUP($F115,Sheet3!$A$1:'Sheet3'!$K$222,MATCH("White",Sheet3!$A$1:$K$1,0),FALSE)&gt;0,VLOOKUP($F115,Sheet3!$A$1:'Sheet3'!$K$222,MATCH("White",Sheet3!$A$1:$K$1,0),FALSE),IF(VLOOKUP($F115,Sheet3!$A$1:'Sheet3'!$K$222,MATCH("Yellow",Sheet3!$A$1:$K$1,0),FALSE)&gt;0,VLOOKUP($F115,Sheet3!$A$1:'Sheet3'!$K$222,MATCH("Yellow",Sheet3!$A$1:$K$1,0),FALSE)*5,0))))),0)/VLOOKUP($F115,Sheet3!$A$1:'Sheet3'!$K$222,MATCH("Challenge",Sheet3!$A$1:'Sheet3'!$K$1,0),FALSE),IFERROR(IF(VLOOKUP($F115,Sheet3!$A$1:'Sheet3'!$K$222,MATCH("Blue",Sheet3!$A$1:$K$1,0),FALSE)&gt;0,VLOOKUP($F115,Sheet3!$A$1:'Sheet3'!$K$222,MATCH("Blue",Sheet3!$A$1:$K$1,0),FALSE)*3,IF(VLOOKUP($F115,Sheet3!$A$1:'Sheet3'!$K$222,MATCH("Purple",Sheet3!$A$1:$K$1,0),FALSE)&gt;0,VLOOKUP($F115,Sheet3!$A$1:'Sheet3'!$K$222,MATCH("Purple",Sheet3!$A$1:$K$1,0),FALSE)*4,IF(VLOOKUP($F115,Sheet3!$A$1:'Sheet3'!$K$222,MATCH("Green",Sheet3!$A$1:$K$1,0),FALSE)&gt;0,VLOOKUP($F115,Sheet3!$A$1:'Sheet3'!$K$222,MATCH("Green",Sheet3!$A$1:$K$1,0),FALSE)*2,IF(VLOOKUP($F115,Sheet3!$A$1:'Sheet3'!$K$222,MATCH("White",Sheet3!$A$1:$K$1,0),FALSE)&gt;0,VLOOKUP($F115,Sheet3!$A$1:'Sheet3'!$K$222,MATCH("White",Sheet3!$A$1:$K$1,0),FALSE),IF(VLOOKUP($F115,Sheet3!$A$1:'Sheet3'!$K$222,MATCH("Yellow",Sheet3!$A$1:$K$1,0),FALSE)&gt;0,VLOOKUP($F115,Sheet3!$A$1:'Sheet3'!$K$222,MATCH("Yellow",Sheet3!$A$1:$K$1,0),FALSE)*5,0))))),0)),0)+IFERROR(IF(VLOOKUP($G115,Sheet3!$A$1:'Sheet3'!$K$222,MATCH("Challenge",Sheet3!$A$1:'Sheet3'!$K$1,0),FALSE)&gt;=1,IFERROR(IF(VLOOKUP($G115,Sheet3!$A$1:'Sheet3'!$K$222,MATCH("Blue",Sheet3!$A$1:$K$1,0),FALSE)&gt;0,VLOOKUP($G115,Sheet3!$A$1:'Sheet3'!$K$222,MATCH("Blue",Sheet3!$A$1:$K$1,0),FALSE)*3,IF(VLOOKUP($G115,Sheet3!$A$1:'Sheet3'!$K$222,MATCH("Purple",Sheet3!$A$1:$K$1,0),FALSE)&gt;0,VLOOKUP($G115,Sheet3!$A$1:'Sheet3'!$K$222,MATCH("Purple",Sheet3!$A$1:$K$1,0),FALSE)*4,IF(VLOOKUP($G115,Sheet3!$A$1:'Sheet3'!$K$222,MATCH("Green",Sheet3!$A$1:$K$1,0),FALSE)&gt;0,VLOOKUP($G115,Sheet3!$A$1:'Sheet3'!$K$222,MATCH("Green",Sheet3!$A$1:$K$1,0),FALSE)*2,IF(VLOOKUP($G115,Sheet3!$A$1:'Sheet3'!$K$222,MATCH("White",Sheet3!$A$1:$K$1,0),FALSE)&gt;0,VLOOKUP($G115,Sheet3!$A$1:'Sheet3'!$K$222,MATCH("White",Sheet3!$A$1:$K$1,0),FALSE),IF(VLOOKUP($G115,Sheet3!$A$1:'Sheet3'!$K$222,MATCH("Yellow",Sheet3!$A$1:$K$1,0),FALSE)&gt;0,VLOOKUP($G115,Sheet3!$A$1:'Sheet3'!$K$222,MATCH("Yellow",Sheet3!$A$1:$K$1,0),FALSE)*5,0))))),0)/VLOOKUP($G115,Sheet3!$A$1:'Sheet3'!$K$222,MATCH("Challenge",Sheet3!$A$1:'Sheet3'!$K$1,0),FALSE),IFERROR(IF(VLOOKUP($G115,Sheet3!$A$1:'Sheet3'!$K$222,MATCH("Blue",Sheet3!$A$1:$K$1,0),FALSE)&gt;0,VLOOKUP($G115,Sheet3!$A$1:'Sheet3'!$K$222,MATCH("Blue",Sheet3!$A$1:$K$1,0),FALSE)*3,IF(VLOOKUP($G115,Sheet3!$A$1:'Sheet3'!$K$222,MATCH("Purple",Sheet3!$A$1:$K$1,0),FALSE)&gt;0,VLOOKUP($G115,Sheet3!$A$1:'Sheet3'!$K$222,MATCH("Purple",Sheet3!$A$1:$K$1,0),FALSE)*4,IF(VLOOKUP($G115,Sheet3!$A$1:'Sheet3'!$K$222,MATCH("Green",Sheet3!$A$1:$K$1,0),FALSE)&gt;0,VLOOKUP($G115,Sheet3!$A$1:'Sheet3'!$K$222,MATCH("Green",Sheet3!$A$1:$K$1,0),FALSE)*2,IF(VLOOKUP($G115,Sheet3!$A$1:'Sheet3'!$K$222,MATCH("White",Sheet3!$A$1:$K$1,0),FALSE)&gt;0,VLOOKUP($G115,Sheet3!$A$1:'Sheet3'!$K$222,MATCH("White",Sheet3!$A$1:$K$1,0),FALSE),IF(VLOOKUP($G115,Sheet3!$A$1:'Sheet3'!$K$222,MATCH("Yellow",Sheet3!$A$1:$K$1,0),FALSE)&gt;0,VLOOKUP($G115,Sheet3!$A$1:'Sheet3'!$K$222,MATCH("Yellow",Sheet3!$A$1:$K$1,0),FALSE)*5,0))))),0)),0)</f>
        <v>0</v>
      </c>
      <c r="AD115">
        <f>IFERROR(IF(VLOOKUP($H115,Sheet3!$A$1:'Sheet3'!$K$222,MATCH("Challenge",Sheet3!$A$1:'Sheet3'!$K$1,0),FALSE)&gt;=1,IFERROR(IF(VLOOKUP($H115,Sheet3!$A$1:'Sheet3'!$K$222,MATCH("Blue",Sheet3!$A$1:$K$1,0),FALSE)&gt;0,VLOOKUP($H115,Sheet3!$A$1:'Sheet3'!$K$222,MATCH("Blue",Sheet3!$A$1:$K$1,0),FALSE)*3,IF(VLOOKUP($H115,Sheet3!$A$1:'Sheet3'!$K$222,MATCH("Purple",Sheet3!$A$1:$K$1,0),FALSE)&gt;0,VLOOKUP($H115,Sheet3!$A$1:'Sheet3'!$K$222,MATCH("Purple",Sheet3!$A$1:$K$1,0),FALSE)*4,IF(VLOOKUP($H115,Sheet3!$A$1:'Sheet3'!$K$222,MATCH("Green",Sheet3!$A$1:$K$1,0),FALSE)&gt;0,VLOOKUP($H115,Sheet3!$A$1:'Sheet3'!$K$222,MATCH("Green",Sheet3!$A$1:$K$1,0),FALSE)*2,IF(VLOOKUP($H115,Sheet3!$A$1:'Sheet3'!$K$222,MATCH("White",Sheet3!$A$1:$K$1,0),FALSE)&gt;0,VLOOKUP($H115,Sheet3!$A$1:'Sheet3'!$K$222,MATCH("White",Sheet3!$A$1:$K$1,0),FALSE),IF(VLOOKUP($H115,Sheet3!$A$1:'Sheet3'!$K$222,MATCH("Yellow",Sheet3!$A$1:$K$1,0),FALSE)&gt;0,VLOOKUP($H115,Sheet3!$A$1:'Sheet3'!$K$222,MATCH("Yellow",Sheet3!$A$1:$K$1,0),FALSE)*5,0))))),0)/VLOOKUP($H115,Sheet3!$A$1:'Sheet3'!$K$222,MATCH("Challenge",Sheet3!$A$1:'Sheet3'!$K$1,0),FALSE),IFERROR(IF(VLOOKUP($H115,Sheet3!$A$1:'Sheet3'!$K$222,MATCH("Blue",Sheet3!$A$1:$K$1,0),FALSE)&gt;0,VLOOKUP($H115,Sheet3!$A$1:'Sheet3'!$K$222,MATCH("Blue",Sheet3!$A$1:$K$1,0),FALSE)*3,IF(VLOOKUP($H115,Sheet3!$A$1:'Sheet3'!$K$222,MATCH("Purple",Sheet3!$A$1:$K$1,0),FALSE)&gt;0,VLOOKUP($H115,Sheet3!$A$1:'Sheet3'!$K$222,MATCH("Purple",Sheet3!$A$1:$K$1,0),FALSE)*4,IF(VLOOKUP($H115,Sheet3!$A$1:'Sheet3'!$K$222,MATCH("Green",Sheet3!$A$1:$K$1,0),FALSE)&gt;0,VLOOKUP($H115,Sheet3!$A$1:'Sheet3'!$K$222,MATCH("Green",Sheet3!$A$1:$K$1,0),FALSE)*2,IF(VLOOKUP($H115,Sheet3!$A$1:'Sheet3'!$K$222,MATCH("White",Sheet3!$A$1:$K$1,0),FALSE)&gt;0,VLOOKUP($H115,Sheet3!$A$1:'Sheet3'!$K$222,MATCH("White",Sheet3!$A$1:$K$1,0),FALSE),IF(VLOOKUP($H115,Sheet3!$A$1:'Sheet3'!$K$222,MATCH("Yellow",Sheet3!$A$1:$K$1,0),FALSE)&gt;0,VLOOKUP($H115,Sheet3!$A$1:'Sheet3'!$K$222,MATCH("Yellow",Sheet3!$A$1:$K$1,0),FALSE)*5,0))))),0)),0)+IFERROR(IF(VLOOKUP($I115,Sheet3!$A$1:'Sheet3'!$K$222,MATCH("Challenge",Sheet3!$A$1:'Sheet3'!$K$1,0),FALSE)&gt;=1,IFERROR(IF(VLOOKUP($I115,Sheet3!$A$1:'Sheet3'!$K$222,MATCH("Blue",Sheet3!$A$1:$K$1,0),FALSE)&gt;0,VLOOKUP($I115,Sheet3!$A$1:'Sheet3'!$K$222,MATCH("Blue",Sheet3!$A$1:$K$1,0),FALSE)*3,IF(VLOOKUP($I115,Sheet3!$A$1:'Sheet3'!$K$222,MATCH("Purple",Sheet3!$A$1:$K$1,0),FALSE)&gt;0,VLOOKUP($I115,Sheet3!$A$1:'Sheet3'!$K$222,MATCH("Purple",Sheet3!$A$1:$K$1,0),FALSE)*4,IF(VLOOKUP($I115,Sheet3!$A$1:'Sheet3'!$K$222,MATCH("Green",Sheet3!$A$1:$K$1,0),FALSE)&gt;0,VLOOKUP($I115,Sheet3!$A$1:'Sheet3'!$K$222,MATCH("Green",Sheet3!$A$1:$K$1,0),FALSE)*2,IF(VLOOKUP($I115,Sheet3!$A$1:'Sheet3'!$K$222,MATCH("White",Sheet3!$A$1:$K$1,0),FALSE)&gt;0,VLOOKUP($I115,Sheet3!$A$1:'Sheet3'!$K$222,MATCH("White",Sheet3!$A$1:$K$1,0),FALSE),IF(VLOOKUP($I115,Sheet3!$A$1:'Sheet3'!$K$222,MATCH("Yellow",Sheet3!$A$1:$K$1,0),FALSE)&gt;0,VLOOKUP($I115,Sheet3!$A$1:'Sheet3'!$K$222,MATCH("Yellow",Sheet3!$A$1:$K$1,0),FALSE)*5,0))))),0)/VLOOKUP($I115,Sheet3!$A$1:'Sheet3'!$K$222,MATCH("Challenge",Sheet3!$A$1:'Sheet3'!$K$1,0),FALSE),IFERROR(IF(VLOOKUP($I115,Sheet3!$A$1:'Sheet3'!$K$222,MATCH("Blue",Sheet3!$A$1:$K$1,0),FALSE)&gt;0,VLOOKUP($I115,Sheet3!$A$1:'Sheet3'!$K$222,MATCH("Blue",Sheet3!$A$1:$K$1,0),FALSE)*3,IF(VLOOKUP($I115,Sheet3!$A$1:'Sheet3'!$K$222,MATCH("Purple",Sheet3!$A$1:$K$1,0),FALSE)&gt;0,VLOOKUP($I115,Sheet3!$A$1:'Sheet3'!$K$222,MATCH("Purple",Sheet3!$A$1:$K$1,0),FALSE)*4,IF(VLOOKUP($I115,Sheet3!$A$1:'Sheet3'!$K$222,MATCH("Green",Sheet3!$A$1:$K$1,0),FALSE)&gt;0,VLOOKUP($I115,Sheet3!$A$1:'Sheet3'!$K$222,MATCH("Green",Sheet3!$A$1:$K$1,0),FALSE)*2,IF(VLOOKUP($I115,Sheet3!$A$1:'Sheet3'!$K$222,MATCH("White",Sheet3!$A$1:$K$1,0),FALSE)&gt;0,VLOOKUP($I115,Sheet3!$A$1:'Sheet3'!$K$222,MATCH("White",Sheet3!$A$1:$K$1,0),FALSE),IF(VLOOKUP($I115,Sheet3!$A$1:'Sheet3'!$K$222,MATCH("Yellow",Sheet3!$A$1:$K$1,0),FALSE)&gt;0,VLOOKUP($I115,Sheet3!$A$1:'Sheet3'!$K$222,MATCH("Yellow",Sheet3!$A$1:$K$1,0),FALSE)*5,0))))),0)),0)</f>
        <v>0</v>
      </c>
      <c r="AE115">
        <f>IFERROR(IF(VLOOKUP($J115,Sheet3!$A$1:'Sheet3'!$K$222,MATCH("Challenge",Sheet3!$A$1:'Sheet3'!$K$1,0),FALSE)&gt;=1,IFERROR(IF(VLOOKUP($J115,Sheet3!$A$1:'Sheet3'!$K$222,MATCH("Blue",Sheet3!$A$1:$K$1,0),FALSE)&gt;0,VLOOKUP($J115,Sheet3!$A$1:'Sheet3'!$K$222,MATCH("Blue",Sheet3!$A$1:$K$1,0),FALSE)*3,IF(VLOOKUP($J115,Sheet3!$A$1:'Sheet3'!$K$222,MATCH("Purple",Sheet3!$A$1:$K$1,0),FALSE)&gt;0,VLOOKUP($J115,Sheet3!$A$1:'Sheet3'!$K$222,MATCH("Purple",Sheet3!$A$1:$K$1,0),FALSE)*4,IF(VLOOKUP($J115,Sheet3!$A$1:'Sheet3'!$K$222,MATCH("Green",Sheet3!$A$1:$K$1,0),FALSE)&gt;0,VLOOKUP($J115,Sheet3!$A$1:'Sheet3'!$K$222,MATCH("Green",Sheet3!$A$1:$K$1,0),FALSE)*2,IF(VLOOKUP($J115,Sheet3!$A$1:'Sheet3'!$K$222,MATCH("White",Sheet3!$A$1:$K$1,0),FALSE)&gt;0,VLOOKUP($J115,Sheet3!$A$1:'Sheet3'!$K$222,MATCH("White",Sheet3!$A$1:$K$1,0),FALSE),IF(VLOOKUP($J115,Sheet3!$A$1:'Sheet3'!$K$222,MATCH("Yellow",Sheet3!$A$1:$K$1,0),FALSE)&gt;0,VLOOKUP($J115,Sheet3!$A$1:'Sheet3'!$K$222,MATCH("Yellow",Sheet3!$A$1:$K$1,0),FALSE)*5,0))))),0)/VLOOKUP($J115,Sheet3!$A$1:'Sheet3'!$K$222,MATCH("Challenge",Sheet3!$A$1:'Sheet3'!$K$1,0),FALSE),IFERROR(IF(VLOOKUP($J115,Sheet3!$A$1:'Sheet3'!$K$222,MATCH("Blue",Sheet3!$A$1:$K$1,0),FALSE)&gt;0,VLOOKUP($J115,Sheet3!$A$1:'Sheet3'!$K$222,MATCH("Blue",Sheet3!$A$1:$K$1,0),FALSE)*3,IF(VLOOKUP($J115,Sheet3!$A$1:'Sheet3'!$K$222,MATCH("Purple",Sheet3!$A$1:$K$1,0),FALSE)&gt;0,VLOOKUP($J115,Sheet3!$A$1:'Sheet3'!$K$222,MATCH("Purple",Sheet3!$A$1:$K$1,0),FALSE)*4,IF(VLOOKUP($J115,Sheet3!$A$1:'Sheet3'!$K$222,MATCH("Green",Sheet3!$A$1:$K$1,0),FALSE)&gt;0,VLOOKUP($J115,Sheet3!$A$1:'Sheet3'!$K$222,MATCH("Green",Sheet3!$A$1:$K$1,0),FALSE)*2,IF(VLOOKUP($J115,Sheet3!$A$1:'Sheet3'!$K$222,MATCH("White",Sheet3!$A$1:$K$1,0),FALSE)&gt;0,VLOOKUP($J115,Sheet3!$A$1:'Sheet3'!$K$222,MATCH("White",Sheet3!$A$1:$K$1,0),FALSE),IF(VLOOKUP($J115,Sheet3!$A$1:'Sheet3'!$K$222,MATCH("Yellow",Sheet3!$A$1:$K$1,0),FALSE)&gt;0,VLOOKUP($J115,Sheet3!$A$1:'Sheet3'!$K$222,MATCH("Yellow",Sheet3!$A$1:$K$1,0),FALSE)*5,0))))),0)),0)+IFERROR(IF(VLOOKUP($K115,Sheet3!$A$1:'Sheet3'!$K$222,MATCH("Challenge",Sheet3!$A$1:'Sheet3'!$K$1,0),FALSE)&gt;=1,IFERROR(IF(VLOOKUP($K115,Sheet3!$A$1:'Sheet3'!$K$222,MATCH("Blue",Sheet3!$A$1:$K$1,0),FALSE)&gt;0,VLOOKUP($K115,Sheet3!$A$1:'Sheet3'!$K$222,MATCH("Blue",Sheet3!$A$1:$K$1,0),FALSE)*3,IF(VLOOKUP($K115,Sheet3!$A$1:'Sheet3'!$K$222,MATCH("Purple",Sheet3!$A$1:$K$1,0),FALSE)&gt;0,VLOOKUP($K115,Sheet3!$A$1:'Sheet3'!$K$222,MATCH("Purple",Sheet3!$A$1:$K$1,0),FALSE)*4,IF(VLOOKUP($K115,Sheet3!$A$1:'Sheet3'!$K$222,MATCH("Green",Sheet3!$A$1:$K$1,0),FALSE)&gt;0,VLOOKUP($K115,Sheet3!$A$1:'Sheet3'!$K$222,MATCH("Green",Sheet3!$A$1:$K$1,0),FALSE)*2,IF(VLOOKUP($K115,Sheet3!$A$1:'Sheet3'!$K$222,MATCH("White",Sheet3!$A$1:$K$1,0),FALSE)&gt;0,VLOOKUP($K115,Sheet3!$A$1:'Sheet3'!$K$222,MATCH("White",Sheet3!$A$1:$K$1,0),FALSE),IF(VLOOKUP($K115,Sheet3!$A$1:'Sheet3'!$K$222,MATCH("Yellow",Sheet3!$A$1:$K$1,0),FALSE)&gt;0,VLOOKUP($K115,Sheet3!$A$1:'Sheet3'!$K$222,MATCH("Yellow",Sheet3!$A$1:$K$1,0),FALSE)*5,0))))),0)/VLOOKUP($K115,Sheet3!$A$1:'Sheet3'!$K$222,MATCH("Challenge",Sheet3!$A$1:'Sheet3'!$K$1,0),FALSE),IFERROR(IF(VLOOKUP($K115,Sheet3!$A$1:'Sheet3'!$K$222,MATCH("Blue",Sheet3!$A$1:$K$1,0),FALSE)&gt;0,VLOOKUP($K115,Sheet3!$A$1:'Sheet3'!$K$222,MATCH("Blue",Sheet3!$A$1:$K$1,0),FALSE)*3,IF(VLOOKUP($K115,Sheet3!$A$1:'Sheet3'!$K$222,MATCH("Purple",Sheet3!$A$1:$K$1,0),FALSE)&gt;0,VLOOKUP($K115,Sheet3!$A$1:'Sheet3'!$K$222,MATCH("Purple",Sheet3!$A$1:$K$1,0),FALSE)*4,IF(VLOOKUP($K115,Sheet3!$A$1:'Sheet3'!$K$222,MATCH("Green",Sheet3!$A$1:$K$1,0),FALSE)&gt;0,VLOOKUP($K115,Sheet3!$A$1:'Sheet3'!$K$222,MATCH("Green",Sheet3!$A$1:$K$1,0),FALSE)*2,IF(VLOOKUP($K115,Sheet3!$A$1:'Sheet3'!$K$222,MATCH("White",Sheet3!$A$1:$K$1,0),FALSE)&gt;0,VLOOKUP($K115,Sheet3!$A$1:'Sheet3'!$K$222,MATCH("White",Sheet3!$A$1:$K$1,0),FALSE),IF(VLOOKUP($K115,Sheet3!$A$1:'Sheet3'!$K$222,MATCH("Yellow",Sheet3!$A$1:$K$1,0),FALSE)&gt;0,VLOOKUP($K115,Sheet3!$A$1:'Sheet3'!$K$222,MATCH("Yellow",Sheet3!$A$1:$K$1,0),FALSE)*5,0))))),0)),0)</f>
        <v>0</v>
      </c>
      <c r="AF115">
        <f>IFERROR(IF(VLOOKUP($L115,Sheet3!$A$1:'Sheet3'!$K$222,MATCH("Challenge",Sheet3!$A$1:'Sheet3'!$K$1,0),FALSE)&gt;=1,IFERROR(IF(VLOOKUP($L115,Sheet3!$A$1:'Sheet3'!$K$222,MATCH("Blue",Sheet3!$A$1:$K$1,0),FALSE)&gt;0,VLOOKUP($L115,Sheet3!$A$1:'Sheet3'!$K$222,MATCH("Blue",Sheet3!$A$1:$K$1,0),FALSE)*3,IF(VLOOKUP($L115,Sheet3!$A$1:'Sheet3'!$K$222,MATCH("Purple",Sheet3!$A$1:$K$1,0),FALSE)&gt;0,VLOOKUP($L115,Sheet3!$A$1:'Sheet3'!$K$222,MATCH("Purple",Sheet3!$A$1:$K$1,0),FALSE)*4,IF(VLOOKUP($L115,Sheet3!$A$1:'Sheet3'!$K$222,MATCH("Green",Sheet3!$A$1:$K$1,0),FALSE)&gt;0,VLOOKUP($L115,Sheet3!$A$1:'Sheet3'!$K$222,MATCH("Green",Sheet3!$A$1:$K$1,0),FALSE)*2,IF(VLOOKUP($L115,Sheet3!$A$1:'Sheet3'!$K$222,MATCH("White",Sheet3!$A$1:$K$1,0),FALSE)&gt;0,VLOOKUP($L115,Sheet3!$A$1:'Sheet3'!$K$222,MATCH("White",Sheet3!$A$1:$K$1,0),FALSE),IF(VLOOKUP($L115,Sheet3!$A$1:'Sheet3'!$K$222,MATCH("Yellow",Sheet3!$A$1:$K$1,0),FALSE)&gt;0,VLOOKUP($L115,Sheet3!$A$1:'Sheet3'!$K$222,MATCH("Yellow",Sheet3!$A$1:$K$1,0),FALSE)*5,0))))),0)/VLOOKUP($L115,Sheet3!$A$1:'Sheet3'!$K$222,MATCH("Challenge",Sheet3!$A$1:'Sheet3'!$K$1,0),FALSE),IFERROR(IF(VLOOKUP($L115,Sheet3!$A$1:'Sheet3'!$K$222,MATCH("Blue",Sheet3!$A$1:$K$1,0),FALSE)&gt;0,VLOOKUP($L115,Sheet3!$A$1:'Sheet3'!$K$222,MATCH("Blue",Sheet3!$A$1:$K$1,0),FALSE)*3,IF(VLOOKUP($L115,Sheet3!$A$1:'Sheet3'!$K$222,MATCH("Purple",Sheet3!$A$1:$K$1,0),FALSE)&gt;0,VLOOKUP($L115,Sheet3!$A$1:'Sheet3'!$K$222,MATCH("Purple",Sheet3!$A$1:$K$1,0),FALSE)*4,IF(VLOOKUP($L115,Sheet3!$A$1:'Sheet3'!$K$222,MATCH("Green",Sheet3!$A$1:$K$1,0),FALSE)&gt;0,VLOOKUP($L115,Sheet3!$A$1:'Sheet3'!$K$222,MATCH("Green",Sheet3!$A$1:$K$1,0),FALSE)*2,IF(VLOOKUP($L115,Sheet3!$A$1:'Sheet3'!$K$222,MATCH("White",Sheet3!$A$1:$K$1,0),FALSE)&gt;0,VLOOKUP($L115,Sheet3!$A$1:'Sheet3'!$K$222,MATCH("White",Sheet3!$A$1:$K$1,0),FALSE),IF(VLOOKUP($L115,Sheet3!$A$1:'Sheet3'!$K$222,MATCH("Yellow",Sheet3!$A$1:$K$1,0),FALSE)&gt;0,VLOOKUP($L115,Sheet3!$A$1:'Sheet3'!$K$222,MATCH("Yellow",Sheet3!$A$1:$K$1,0),FALSE)*5,0))))),0)),0)+IFERROR(IF(VLOOKUP($M115,Sheet3!$A$1:'Sheet3'!$K$222,MATCH("Challenge",Sheet3!$A$1:'Sheet3'!$K$1,0),FALSE)&gt;=1,IFERROR(IF(VLOOKUP($M115,Sheet3!$A$1:'Sheet3'!$K$222,MATCH("Blue",Sheet3!$A$1:$K$1,0),FALSE)&gt;0,VLOOKUP($M115,Sheet3!$A$1:'Sheet3'!$K$222,MATCH("Blue",Sheet3!$A$1:$K$1,0),FALSE)*3,IF(VLOOKUP($M115,Sheet3!$A$1:'Sheet3'!$K$222,MATCH("Purple",Sheet3!$A$1:$K$1,0),FALSE)&gt;0,VLOOKUP($M115,Sheet3!$A$1:'Sheet3'!$K$222,MATCH("Purple",Sheet3!$A$1:$K$1,0),FALSE)*4,IF(VLOOKUP($M115,Sheet3!$A$1:'Sheet3'!$K$222,MATCH("Green",Sheet3!$A$1:$K$1,0),FALSE)&gt;0,VLOOKUP($M115,Sheet3!$A$1:'Sheet3'!$K$222,MATCH("Green",Sheet3!$A$1:$K$1,0),FALSE)*2,IF(VLOOKUP($M115,Sheet3!$A$1:'Sheet3'!$K$222,MATCH("White",Sheet3!$A$1:$K$1,0),FALSE)&gt;0,VLOOKUP($M115,Sheet3!$A$1:'Sheet3'!$K$222,MATCH("White",Sheet3!$A$1:$K$1,0),FALSE),IF(VLOOKUP($M115,Sheet3!$A$1:'Sheet3'!$K$222,MATCH("Yellow",Sheet3!$A$1:$K$1,0),FALSE)&gt;0,VLOOKUP($M115,Sheet3!$A$1:'Sheet3'!$K$222,MATCH("Yellow",Sheet3!$A$1:$K$1,0),FALSE)*5,0))))),0)/VLOOKUP($M115,Sheet3!$A$1:'Sheet3'!$K$222,MATCH("Challenge",Sheet3!$A$1:'Sheet3'!$K$1,0),FALSE),IFERROR(IF(VLOOKUP($M115,Sheet3!$A$1:'Sheet3'!$K$222,MATCH("Blue",Sheet3!$A$1:$K$1,0),FALSE)&gt;0,VLOOKUP($M115,Sheet3!$A$1:'Sheet3'!$K$222,MATCH("Blue",Sheet3!$A$1:$K$1,0),FALSE)*3,IF(VLOOKUP($M115,Sheet3!$A$1:'Sheet3'!$K$222,MATCH("Purple",Sheet3!$A$1:$K$1,0),FALSE)&gt;0,VLOOKUP($M115,Sheet3!$A$1:'Sheet3'!$K$222,MATCH("Purple",Sheet3!$A$1:$K$1,0),FALSE)*4,IF(VLOOKUP($M115,Sheet3!$A$1:'Sheet3'!$K$222,MATCH("Green",Sheet3!$A$1:$K$1,0),FALSE)&gt;0,VLOOKUP($M115,Sheet3!$A$1:'Sheet3'!$K$222,MATCH("Green",Sheet3!$A$1:$K$1,0),FALSE)*2,IF(VLOOKUP($M115,Sheet3!$A$1:'Sheet3'!$K$222,MATCH("White",Sheet3!$A$1:$K$1,0),FALSE)&gt;0,VLOOKUP($M115,Sheet3!$A$1:'Sheet3'!$K$222,MATCH("White",Sheet3!$A$1:$K$1,0),FALSE),IF(VLOOKUP($M115,Sheet3!$A$1:'Sheet3'!$K$222,MATCH("Yellow",Sheet3!$A$1:$K$1,0),FALSE)&gt;0,VLOOKUP($M115,Sheet3!$A$1:'Sheet3'!$K$222,MATCH("Yellow",Sheet3!$A$1:$K$1,0),FALSE)*5,0))))),0)),0)</f>
        <v>0</v>
      </c>
      <c r="AG115">
        <f>IFERROR(IF(VLOOKUP($N115,Sheet3!$A$1:'Sheet3'!$K$222,MATCH("Challenge",Sheet3!$A$1:'Sheet3'!$K$1,0),FALSE)&gt;=1,IFERROR(IF(VLOOKUP($N115,Sheet3!$A$1:'Sheet3'!$K$222,MATCH("Blue",Sheet3!$A$1:$K$1,0),FALSE)&gt;0,VLOOKUP($N115,Sheet3!$A$1:'Sheet3'!$K$222,MATCH("Blue",Sheet3!$A$1:$K$1,0),FALSE)*3,IF(VLOOKUP($N115,Sheet3!$A$1:'Sheet3'!$K$222,MATCH("Purple",Sheet3!$A$1:$K$1,0),FALSE)&gt;0,VLOOKUP($N115,Sheet3!$A$1:'Sheet3'!$K$222,MATCH("Purple",Sheet3!$A$1:$K$1,0),FALSE)*4,IF(VLOOKUP($N115,Sheet3!$A$1:'Sheet3'!$K$222,MATCH("Green",Sheet3!$A$1:$K$1,0),FALSE)&gt;0,VLOOKUP($N115,Sheet3!$A$1:'Sheet3'!$K$222,MATCH("Green",Sheet3!$A$1:$K$1,0),FALSE)*2,IF(VLOOKUP($N115,Sheet3!$A$1:'Sheet3'!$K$222,MATCH("White",Sheet3!$A$1:$K$1,0),FALSE)&gt;0,VLOOKUP($N115,Sheet3!$A$1:'Sheet3'!$K$222,MATCH("White",Sheet3!$A$1:$K$1,0),FALSE),IF(VLOOKUP($N115,Sheet3!$A$1:'Sheet3'!$K$222,MATCH("Yellow",Sheet3!$A$1:$K$1,0),FALSE)&gt;0,VLOOKUP($N115,Sheet3!$A$1:'Sheet3'!$K$222,MATCH("Yellow",Sheet3!$A$1:$K$1,0),FALSE)*5,0))))),0)/VLOOKUP($N115,Sheet3!$A$1:'Sheet3'!$K$222,MATCH("Challenge",Sheet3!$A$1:'Sheet3'!$K$1,0),FALSE),IFERROR(IF(VLOOKUP($N115,Sheet3!$A$1:'Sheet3'!$K$222,MATCH("Blue",Sheet3!$A$1:$K$1,0),FALSE)&gt;0,VLOOKUP($N115,Sheet3!$A$1:'Sheet3'!$K$222,MATCH("Blue",Sheet3!$A$1:$K$1,0),FALSE)*3,IF(VLOOKUP($N115,Sheet3!$A$1:'Sheet3'!$K$222,MATCH("Purple",Sheet3!$A$1:$K$1,0),FALSE)&gt;0,VLOOKUP($N115,Sheet3!$A$1:'Sheet3'!$K$222,MATCH("Purple",Sheet3!$A$1:$K$1,0),FALSE)*4,IF(VLOOKUP($N115,Sheet3!$A$1:'Sheet3'!$K$222,MATCH("Green",Sheet3!$A$1:$K$1,0),FALSE)&gt;0,VLOOKUP($N115,Sheet3!$A$1:'Sheet3'!$K$222,MATCH("Green",Sheet3!$A$1:$K$1,0),FALSE)*2,IF(VLOOKUP($N115,Sheet3!$A$1:'Sheet3'!$K$222,MATCH("White",Sheet3!$A$1:$K$1,0),FALSE)&gt;0,VLOOKUP($N115,Sheet3!$A$1:'Sheet3'!$K$222,MATCH("White",Sheet3!$A$1:$K$1,0),FALSE),IF(VLOOKUP($N115,Sheet3!$A$1:'Sheet3'!$K$222,MATCH("Yellow",Sheet3!$A$1:$K$1,0),FALSE)&gt;0,VLOOKUP($N115,Sheet3!$A$1:'Sheet3'!$K$222,MATCH("Yellow",Sheet3!$A$1:$K$1,0),FALSE)*5,0))))),0)),0)+IFERROR(IF(VLOOKUP($O115,Sheet3!$A$1:'Sheet3'!$K$222,MATCH("Challenge",Sheet3!$A$1:'Sheet3'!$K$1,0),FALSE)&gt;=1,IFERROR(IF(VLOOKUP($O115,Sheet3!$A$1:'Sheet3'!$K$222,MATCH("Blue",Sheet3!$A$1:$K$1,0),FALSE)&gt;0,VLOOKUP($O115,Sheet3!$A$1:'Sheet3'!$K$222,MATCH("Blue",Sheet3!$A$1:$K$1,0),FALSE)*3,IF(VLOOKUP($O115,Sheet3!$A$1:'Sheet3'!$K$222,MATCH("Purple",Sheet3!$A$1:$K$1,0),FALSE)&gt;0,VLOOKUP($O115,Sheet3!$A$1:'Sheet3'!$K$222,MATCH("Purple",Sheet3!$A$1:$K$1,0),FALSE)*4,IF(VLOOKUP($O115,Sheet3!$A$1:'Sheet3'!$K$222,MATCH("Green",Sheet3!$A$1:$K$1,0),FALSE)&gt;0,VLOOKUP($O115,Sheet3!$A$1:'Sheet3'!$K$222,MATCH("Green",Sheet3!$A$1:$K$1,0),FALSE)*2,IF(VLOOKUP($O115,Sheet3!$A$1:'Sheet3'!$K$222,MATCH("White",Sheet3!$A$1:$K$1,0),FALSE)&gt;0,VLOOKUP($O115,Sheet3!$A$1:'Sheet3'!$K$222,MATCH("White",Sheet3!$A$1:$K$1,0),FALSE),IF(VLOOKUP($O115,Sheet3!$A$1:'Sheet3'!$K$222,MATCH("Yellow",Sheet3!$A$1:$K$1,0),FALSE)&gt;0,VLOOKUP($O115,Sheet3!$A$1:'Sheet3'!$K$222,MATCH("Yellow",Sheet3!$A$1:$K$1,0),FALSE)*5,0))))),0)/VLOOKUP($O115,Sheet3!$A$1:'Sheet3'!$K$222,MATCH("Challenge",Sheet3!$A$1:'Sheet3'!$K$1,0),FALSE),IFERROR(IF(VLOOKUP($O115,Sheet3!$A$1:'Sheet3'!$K$222,MATCH("Blue",Sheet3!$A$1:$K$1,0),FALSE)&gt;0,VLOOKUP($O115,Sheet3!$A$1:'Sheet3'!$K$222,MATCH("Blue",Sheet3!$A$1:$K$1,0),FALSE)*3,IF(VLOOKUP($O115,Sheet3!$A$1:'Sheet3'!$K$222,MATCH("Purple",Sheet3!$A$1:$K$1,0),FALSE)&gt;0,VLOOKUP($O115,Sheet3!$A$1:'Sheet3'!$K$222,MATCH("Purple",Sheet3!$A$1:$K$1,0),FALSE)*4,IF(VLOOKUP($O115,Sheet3!$A$1:'Sheet3'!$K$222,MATCH("Green",Sheet3!$A$1:$K$1,0),FALSE)&gt;0,VLOOKUP($O115,Sheet3!$A$1:'Sheet3'!$K$222,MATCH("Green",Sheet3!$A$1:$K$1,0),FALSE)*2,IF(VLOOKUP($O115,Sheet3!$A$1:'Sheet3'!$K$222,MATCH("White",Sheet3!$A$1:$K$1,0),FALSE)&gt;0,VLOOKUP($O115,Sheet3!$A$1:'Sheet3'!$K$222,MATCH("White",Sheet3!$A$1:$K$1,0),FALSE),IF(VLOOKUP($O115,Sheet3!$A$1:'Sheet3'!$K$222,MATCH("Yellow",Sheet3!$A$1:$K$1,0),FALSE)&gt;0,VLOOKUP($O115,Sheet3!$A$1:'Sheet3'!$K$222,MATCH("Yellow",Sheet3!$A$1:$K$1,0),FALSE)*5,0))))),0)),0)</f>
        <v>0</v>
      </c>
      <c r="AH115">
        <f>VLOOKUP($D115,Sheet3!$A$1:'Sheet3'!$K$222,4,FALSE)</f>
        <v>0</v>
      </c>
      <c r="AI115">
        <f>VLOOKUP($D115,Sheet3!$A$1:'Sheet3'!$K$222,5,FALSE)</f>
        <v>0</v>
      </c>
    </row>
    <row r="116" spans="1:35" x14ac:dyDescent="0.25">
      <c r="A116" t="s">
        <v>88</v>
      </c>
      <c r="B116">
        <f>INDEX('Ingredients(Full)'!$A$1:$AA$180,MATCH(Score!$A116,'Ingredients(Full)'!$A$1:$A$180,0),MATCH(Score!B$1,'Ingredients(Full)'!$A$1:$AA$1,0))</f>
        <v>1</v>
      </c>
      <c r="C116">
        <f t="shared" si="3"/>
        <v>15</v>
      </c>
      <c r="D116" t="str">
        <f>IF(D$1&lt;=$B116,INDEX('Ingredients(Full)'!$A$1:$AA$180,MATCH(Score!$A116,'Ingredients(Full)'!$A$1:$A$180,0),MATCH(Score!D$1,'Ingredients(Full)'!$A$1:$AA$1,0)),"")</f>
        <v>Mk 6 Loronar Power Cell Salvage</v>
      </c>
      <c r="E116" t="str">
        <f>IF(E$1&lt;=$B116,INDEX('Ingredients(Full)'!$A$1:$AA$140,MATCH(Score!$A116,'Ingredients(Full)'!$A$1:$A$140,0),MATCH(Score!E$1,'Ingredients(Full)'!$A$1:$AA$1,0)),"")</f>
        <v/>
      </c>
      <c r="F116" t="str">
        <f>IF(F$1&lt;=$B116,INDEX('Ingredients(Full)'!$A$1:$AA$140,MATCH(Score!$A116,'Ingredients(Full)'!$A$1:$A$140,0),MATCH(Score!F$1,'Ingredients(Full)'!$A$1:$AA$1,0)),"")</f>
        <v/>
      </c>
      <c r="G116" t="str">
        <f>IF(G$1&lt;=$B116,INDEX('Ingredients(Full)'!$A$1:$AA$140,MATCH(Score!$A116,'Ingredients(Full)'!$A$1:$A$140,0),MATCH(Score!G$1,'Ingredients(Full)'!$A$1:$AA$1,0)),"")</f>
        <v/>
      </c>
      <c r="H116" t="str">
        <f>IF(H$1&lt;=$B116,INDEX('Ingredients(Full)'!$A$1:$AA$140,MATCH(Score!$A116,'Ingredients(Full)'!$A$1:$A$140,0),MATCH(Score!H$1,'Ingredients(Full)'!$A$1:$AA$1,0)),"")</f>
        <v/>
      </c>
      <c r="I116" t="str">
        <f>IF(I$1&lt;=$B116,INDEX('Ingredients(Full)'!$A$1:$AA$140,MATCH(Score!$A116,'Ingredients(Full)'!$A$1:$A$140,0),MATCH(Score!I$1,'Ingredients(Full)'!$A$1:$AA$1,0)),"")</f>
        <v/>
      </c>
      <c r="J116" t="str">
        <f>IF(J$1&lt;=$B116,INDEX('Ingredients(Full)'!$A$1:$AA$140,MATCH(Score!$A116,'Ingredients(Full)'!$A$1:$A$140,0),MATCH(Score!J$1,'Ingredients(Full)'!$A$1:$AA$1,0)),"")</f>
        <v/>
      </c>
      <c r="K116" t="str">
        <f>IF(K$1&lt;=$B116,INDEX('Ingredients(Full)'!$A$1:$AA$140,MATCH(Score!$A116,'Ingredients(Full)'!$A$1:$A$140,0),MATCH(Score!K$1,'Ingredients(Full)'!$A$1:$AA$1,0)),"")</f>
        <v/>
      </c>
      <c r="L116" t="str">
        <f>IF(L$1&lt;=$B116,INDEX('Ingredients(Full)'!$A$1:$AA$140,MATCH(Score!$A116,'Ingredients(Full)'!$A$1:$A$140,0),MATCH(Score!L$1,'Ingredients(Full)'!$A$1:$AA$1,0)),"")</f>
        <v/>
      </c>
      <c r="M116" t="str">
        <f>IF(M$1&lt;=$B116,INDEX('Ingredients(Full)'!$A$1:$AA$140,MATCH(Score!$A116,'Ingredients(Full)'!$A$1:$A$140,0),MATCH(Score!M$1,'Ingredients(Full)'!$A$1:$AA$1,0)),"")</f>
        <v/>
      </c>
      <c r="N116" t="str">
        <f>IF(N$1&lt;=$B116,INDEX('Ingredients(Full)'!$A$1:$AA$140,MATCH(Score!$A116,'Ingredients(Full)'!$A$1:$A$140,0),MATCH(Score!N$1,'Ingredients(Full)'!$A$1:$AA$1,0)),"")</f>
        <v/>
      </c>
      <c r="O116" t="str">
        <f>IF(O$1&lt;=$B116,INDEX('Ingredients(Full)'!$A$1:$AA$140,MATCH(Score!$A116,'Ingredients(Full)'!$A$1:$A$140,0),MATCH(Score!O$1,'Ingredients(Full)'!$A$1:$AA$1,0)),"")</f>
        <v/>
      </c>
      <c r="P116">
        <f>IF(VALUE(RIGHT(P$1,LEN(P$1)-1))&lt;=$B116,INDEX('Ingredients(Full)'!$A$1:$AA$140,MATCH(Score!$A116,'Ingredients(Full)'!$A$1:$A$140,0),MATCH(Score!P$1,'Ingredients(Full)'!$A$1:$AA$1,0)),"")</f>
        <v>5</v>
      </c>
      <c r="Q116" t="str">
        <f>IF(VALUE(RIGHT(Q$1,LEN(Q$1)-1))&lt;=$B116,INDEX('Ingredients(Full)'!$A$1:$AA$140,MATCH(Score!$A116,'Ingredients(Full)'!$A$1:$A$140,0),MATCH(Score!Q$1,'Ingredients(Full)'!$A$1:$AA$1,0)),"")</f>
        <v/>
      </c>
      <c r="R116" t="str">
        <f>IF(VALUE(RIGHT(R$1,LEN(R$1)-1))&lt;=$B116,INDEX('Ingredients(Full)'!$A$1:$AA$140,MATCH(Score!$A116,'Ingredients(Full)'!$A$1:$A$140,0),MATCH(Score!R$1,'Ingredients(Full)'!$A$1:$AA$1,0)),"")</f>
        <v/>
      </c>
      <c r="S116" t="str">
        <f>IF(VALUE(RIGHT(S$1,LEN(S$1)-1))&lt;=$B116,INDEX('Ingredients(Full)'!$A$1:$AA$140,MATCH(Score!$A116,'Ingredients(Full)'!$A$1:$A$140,0),MATCH(Score!S$1,'Ingredients(Full)'!$A$1:$AA$1,0)),"")</f>
        <v/>
      </c>
      <c r="T116" t="str">
        <f>IF(VALUE(RIGHT(T$1,LEN(T$1)-1))&lt;=$B116,INDEX('Ingredients(Full)'!$A$1:$AA$140,MATCH(Score!$A116,'Ingredients(Full)'!$A$1:$A$140,0),MATCH(Score!T$1,'Ingredients(Full)'!$A$1:$AA$1,0)),"")</f>
        <v/>
      </c>
      <c r="U116" t="str">
        <f>IF(VALUE(RIGHT(U$1,LEN(U$1)-1))&lt;=$B116,INDEX('Ingredients(Full)'!$A$1:$AA$140,MATCH(Score!$A116,'Ingredients(Full)'!$A$1:$A$140,0),MATCH(Score!U$1,'Ingredients(Full)'!$A$1:$AA$1,0)),"")</f>
        <v/>
      </c>
      <c r="V116" t="str">
        <f>IF(VALUE(RIGHT(V$1,LEN(V$1)-1))&lt;=$B116,INDEX('Ingredients(Full)'!$A$1:$AA$140,MATCH(Score!$A116,'Ingredients(Full)'!$A$1:$A$140,0),MATCH(Score!V$1,'Ingredients(Full)'!$A$1:$AA$1,0)),"")</f>
        <v/>
      </c>
      <c r="W116" t="str">
        <f>IF(VALUE(RIGHT(W$1,LEN(W$1)-1))&lt;=$B116,INDEX('Ingredients(Full)'!$A$1:$AA$140,MATCH(Score!$A116,'Ingredients(Full)'!$A$1:$A$140,0),MATCH(Score!W$1,'Ingredients(Full)'!$A$1:$AA$1,0)),"")</f>
        <v/>
      </c>
      <c r="X116" t="str">
        <f>IF(VALUE(RIGHT(X$1,LEN(X$1)-1))&lt;=$B116,INDEX('Ingredients(Full)'!$A$1:$AA$140,MATCH(Score!$A116,'Ingredients(Full)'!$A$1:$A$140,0),MATCH(Score!X$1,'Ingredients(Full)'!$A$1:$AA$1,0)),"")</f>
        <v/>
      </c>
      <c r="Y116" t="str">
        <f>IF(VALUE(RIGHT(Y$1,LEN(Y$1)-1))&lt;=$B116,INDEX('Ingredients(Full)'!$A$1:$AA$140,MATCH(Score!$A116,'Ingredients(Full)'!$A$1:$A$140,0),MATCH(Score!Y$1,'Ingredients(Full)'!$A$1:$AA$1,0)),"")</f>
        <v/>
      </c>
      <c r="Z116" t="str">
        <f>IF(VALUE(RIGHT(Z$1,LEN(Z$1)-1))&lt;=$B116,INDEX('Ingredients(Full)'!$A$1:$AA$140,MATCH(Score!$A116,'Ingredients(Full)'!$A$1:$A$140,0),MATCH(Score!Z$1,'Ingredients(Full)'!$A$1:$AA$1,0)),"")</f>
        <v/>
      </c>
      <c r="AA116" t="str">
        <f>IF(VALUE(RIGHT(AA$1,LEN(AA$1)-1))&lt;=$B116,INDEX('Ingredients(Full)'!$A$1:$AA$140,MATCH(Score!$A116,'Ingredients(Full)'!$A$1:$A$140,0),MATCH(Score!AA$1,'Ingredients(Full)'!$A$1:$AA$1,0)),"")</f>
        <v/>
      </c>
      <c r="AB116">
        <f>IFERROR(IF(VLOOKUP($D116,Sheet3!$A$1:'Sheet3'!$K$222,MATCH("Challenge",Sheet3!$A$1:'Sheet3'!$K$1,0),FALSE)&gt;=1,IFERROR(IF(VLOOKUP($D116,Sheet3!$A$1:'Sheet3'!$K$222,MATCH("Blue",Sheet3!$A$1:$K$1,0),FALSE)&gt;0,VLOOKUP($D116,Sheet3!$A$1:'Sheet3'!$K$222,MATCH("Blue",Sheet3!$A$1:$K$1,0),FALSE)*3,IF(VLOOKUP($D116,Sheet3!$A$1:'Sheet3'!$K$222,MATCH("Purple",Sheet3!$A$1:$K$1,0),FALSE)&gt;0,VLOOKUP($D116,Sheet3!$A$1:'Sheet3'!$K$222,MATCH("Purple",Sheet3!$A$1:$K$1,0),FALSE)*4,IF(VLOOKUP($D116,Sheet3!$A$1:'Sheet3'!$K$222,MATCH("Green",Sheet3!$A$1:$K$1,0),FALSE)&gt;0,VLOOKUP($D116,Sheet3!$A$1:'Sheet3'!$K$222,MATCH("Green",Sheet3!$A$1:$K$1,0),FALSE)*2,IF(VLOOKUP($D116,Sheet3!$A$1:'Sheet3'!$K$222,MATCH("White",Sheet3!$A$1:$K$1,0),FALSE)&gt;0,VLOOKUP($D116,Sheet3!$A$1:'Sheet3'!$K$222,MATCH("White",Sheet3!$A$1:$K$1,0),FALSE),IF(VLOOKUP($D116,Sheet3!$A$1:'Sheet3'!$K$222,MATCH("Yellow",Sheet3!$A$1:$K$1,0),FALSE)&gt;0,VLOOKUP($D116,Sheet3!$A$1:'Sheet3'!$K$222,MATCH("Yellow",Sheet3!$A$1:$K$1,0),FALSE)*2.5,0))))),0)/VLOOKUP($D116,Sheet3!$A$1:'Sheet3'!$K$222,MATCH("Challenge",Sheet3!$A$1:'Sheet3'!$K$1,0),FALSE),IFERROR(IF(VLOOKUP($D116,Sheet3!$A$1:'Sheet3'!$K$222,MATCH("Blue",Sheet3!$A$1:$K$1,0),FALSE)&gt;0,VLOOKUP($D116,Sheet3!$A$1:'Sheet3'!$K$222,MATCH("Blue",Sheet3!$A$1:$K$1,0),FALSE)*3,IF(VLOOKUP($D116,Sheet3!$A$1:'Sheet3'!$K$222,MATCH("Purple",Sheet3!$A$1:$K$1,0),FALSE)&gt;0,VLOOKUP($D116,Sheet3!$A$1:'Sheet3'!$K$222,MATCH("Purple",Sheet3!$A$1:$K$1,0),FALSE)*4,IF(VLOOKUP($D116,Sheet3!$A$1:'Sheet3'!$K$222,MATCH("Green",Sheet3!$A$1:$K$1,0),FALSE)&gt;0,VLOOKUP($D116,Sheet3!$A$1:'Sheet3'!$K$222,MATCH("Green",Sheet3!$A$1:$K$1,0),FALSE)*2,IF(VLOOKUP($D116,Sheet3!$A$1:'Sheet3'!$K$222,MATCH("White",Sheet3!$A$1:$K$1,0),FALSE)&gt;0,VLOOKUP($D116,Sheet3!$A$1:'Sheet3'!$K$222,MATCH("White",Sheet3!$A$1:$K$1,0),FALSE),IF(VLOOKUP($D116,Sheet3!$A$1:'Sheet3'!$K$222,MATCH("Yellow",Sheet3!$A$1:$K$1,0),FALSE)&gt;0,VLOOKUP($D116,Sheet3!$A$1:'Sheet3'!$K$222,MATCH("Yellow",Sheet3!$A$1:$K$1,0),FALSE)*2.5,0))))),0)),0)+IFERROR(IF(VLOOKUP($E116,Sheet3!$A$1:'Sheet3'!$K$222,MATCH("Challenge",Sheet3!$A$1:'Sheet3'!$K$1,0),FALSE)&gt;=1,IFERROR(IF(VLOOKUP($E116,Sheet3!$A$1:'Sheet3'!$K$222,MATCH("Blue",Sheet3!$A$1:$K$1,0),FALSE)&gt;0,VLOOKUP($E116,Sheet3!$A$1:'Sheet3'!$K$222,MATCH("Blue",Sheet3!$A$1:$K$1,0),FALSE)*3,IF(VLOOKUP($E116,Sheet3!$A$1:'Sheet3'!$K$222,MATCH("Purple",Sheet3!$A$1:$K$1,0),FALSE)&gt;0,VLOOKUP($E116,Sheet3!$A$1:'Sheet3'!$K$222,MATCH("Purple",Sheet3!$A$1:$K$1,0),FALSE)*4,IF(VLOOKUP($E116,Sheet3!$A$1:'Sheet3'!$K$222,MATCH("Green",Sheet3!$A$1:$K$1,0),FALSE)&gt;0,VLOOKUP($E116,Sheet3!$A$1:'Sheet3'!$K$222,MATCH("Green",Sheet3!$A$1:$K$1,0),FALSE)*2,IF(VLOOKUP($E116,Sheet3!$A$1:'Sheet3'!$K$222,MATCH("White",Sheet3!$A$1:$K$1,0),FALSE)&gt;0,VLOOKUP($E116,Sheet3!$A$1:'Sheet3'!$K$222,MATCH("White",Sheet3!$A$1:$K$1,0),FALSE),IF(VLOOKUP($E116,Sheet3!$A$1:'Sheet3'!$K$222,MATCH("Yellow",Sheet3!$A$1:$K$1,0),FALSE)&gt;0,VLOOKUP($E116,Sheet3!$A$1:'Sheet3'!$K$222,MATCH("Yellow",Sheet3!$A$1:$K$1,0),FALSE)*2.5,0))))),0)/VLOOKUP($E116,Sheet3!$A$1:'Sheet3'!$K$222,MATCH("Challenge",Sheet3!$A$1:'Sheet3'!$K$1,0),FALSE),IFERROR(IF(VLOOKUP($E116,Sheet3!$A$1:'Sheet3'!$K$222,MATCH("Blue",Sheet3!$A$1:$K$1,0),FALSE)&gt;0,VLOOKUP($E116,Sheet3!$A$1:'Sheet3'!$K$222,MATCH("Blue",Sheet3!$A$1:$K$1,0),FALSE)*3,IF(VLOOKUP($E116,Sheet3!$A$1:'Sheet3'!$K$222,MATCH("Purple",Sheet3!$A$1:$K$1,0),FALSE)&gt;0,VLOOKUP($E116,Sheet3!$A$1:'Sheet3'!$K$222,MATCH("Purple",Sheet3!$A$1:$K$1,0),FALSE)*4,IF(VLOOKUP($E116,Sheet3!$A$1:'Sheet3'!$K$222,MATCH("Green",Sheet3!$A$1:$K$1,0),FALSE)&gt;0,VLOOKUP($E116,Sheet3!$A$1:'Sheet3'!$K$222,MATCH("Green",Sheet3!$A$1:$K$1,0),FALSE)*2,IF(VLOOKUP($E116,Sheet3!$A$1:'Sheet3'!$K$222,MATCH("White",Sheet3!$A$1:$K$1,0),FALSE)&gt;0,VLOOKUP($E116,Sheet3!$A$1:'Sheet3'!$K$222,MATCH("White",Sheet3!$A$1:$K$1,0),FALSE),IF(VLOOKUP($E116,Sheet3!$A$1:'Sheet3'!$K$222,MATCH("Yellow",Sheet3!$A$1:$K$1,0),FALSE)&gt;0,VLOOKUP($E116,Sheet3!$A$1:'Sheet3'!$K$222,MATCH("Yellow",Sheet3!$A$1:$K$1,0),FALSE)*2.5,0))))),0)),0)</f>
        <v>15</v>
      </c>
      <c r="AC116">
        <f>IFERROR(IF(VLOOKUP($F116,Sheet3!$A$1:'Sheet3'!$K$222,MATCH("Challenge",Sheet3!$A$1:'Sheet3'!$K$1,0),FALSE)&gt;=1,IFERROR(IF(VLOOKUP($F116,Sheet3!$A$1:'Sheet3'!$K$222,MATCH("Blue",Sheet3!$A$1:$K$1,0),FALSE)&gt;0,VLOOKUP($F116,Sheet3!$A$1:'Sheet3'!$K$222,MATCH("Blue",Sheet3!$A$1:$K$1,0),FALSE)*3,IF(VLOOKUP($F116,Sheet3!$A$1:'Sheet3'!$K$222,MATCH("Purple",Sheet3!$A$1:$K$1,0),FALSE)&gt;0,VLOOKUP($F116,Sheet3!$A$1:'Sheet3'!$K$222,MATCH("Purple",Sheet3!$A$1:$K$1,0),FALSE)*4,IF(VLOOKUP($F116,Sheet3!$A$1:'Sheet3'!$K$222,MATCH("Green",Sheet3!$A$1:$K$1,0),FALSE)&gt;0,VLOOKUP($F116,Sheet3!$A$1:'Sheet3'!$K$222,MATCH("Green",Sheet3!$A$1:$K$1,0),FALSE)*2,IF(VLOOKUP($F116,Sheet3!$A$1:'Sheet3'!$K$222,MATCH("White",Sheet3!$A$1:$K$1,0),FALSE)&gt;0,VLOOKUP($F116,Sheet3!$A$1:'Sheet3'!$K$222,MATCH("White",Sheet3!$A$1:$K$1,0),FALSE),IF(VLOOKUP($F116,Sheet3!$A$1:'Sheet3'!$K$222,MATCH("Yellow",Sheet3!$A$1:$K$1,0),FALSE)&gt;0,VLOOKUP($F116,Sheet3!$A$1:'Sheet3'!$K$222,MATCH("Yellow",Sheet3!$A$1:$K$1,0),FALSE)*5,0))))),0)/VLOOKUP($F116,Sheet3!$A$1:'Sheet3'!$K$222,MATCH("Challenge",Sheet3!$A$1:'Sheet3'!$K$1,0),FALSE),IFERROR(IF(VLOOKUP($F116,Sheet3!$A$1:'Sheet3'!$K$222,MATCH("Blue",Sheet3!$A$1:$K$1,0),FALSE)&gt;0,VLOOKUP($F116,Sheet3!$A$1:'Sheet3'!$K$222,MATCH("Blue",Sheet3!$A$1:$K$1,0),FALSE)*3,IF(VLOOKUP($F116,Sheet3!$A$1:'Sheet3'!$K$222,MATCH("Purple",Sheet3!$A$1:$K$1,0),FALSE)&gt;0,VLOOKUP($F116,Sheet3!$A$1:'Sheet3'!$K$222,MATCH("Purple",Sheet3!$A$1:$K$1,0),FALSE)*4,IF(VLOOKUP($F116,Sheet3!$A$1:'Sheet3'!$K$222,MATCH("Green",Sheet3!$A$1:$K$1,0),FALSE)&gt;0,VLOOKUP($F116,Sheet3!$A$1:'Sheet3'!$K$222,MATCH("Green",Sheet3!$A$1:$K$1,0),FALSE)*2,IF(VLOOKUP($F116,Sheet3!$A$1:'Sheet3'!$K$222,MATCH("White",Sheet3!$A$1:$K$1,0),FALSE)&gt;0,VLOOKUP($F116,Sheet3!$A$1:'Sheet3'!$K$222,MATCH("White",Sheet3!$A$1:$K$1,0),FALSE),IF(VLOOKUP($F116,Sheet3!$A$1:'Sheet3'!$K$222,MATCH("Yellow",Sheet3!$A$1:$K$1,0),FALSE)&gt;0,VLOOKUP($F116,Sheet3!$A$1:'Sheet3'!$K$222,MATCH("Yellow",Sheet3!$A$1:$K$1,0),FALSE)*5,0))))),0)),0)+IFERROR(IF(VLOOKUP($G116,Sheet3!$A$1:'Sheet3'!$K$222,MATCH("Challenge",Sheet3!$A$1:'Sheet3'!$K$1,0),FALSE)&gt;=1,IFERROR(IF(VLOOKUP($G116,Sheet3!$A$1:'Sheet3'!$K$222,MATCH("Blue",Sheet3!$A$1:$K$1,0),FALSE)&gt;0,VLOOKUP($G116,Sheet3!$A$1:'Sheet3'!$K$222,MATCH("Blue",Sheet3!$A$1:$K$1,0),FALSE)*3,IF(VLOOKUP($G116,Sheet3!$A$1:'Sheet3'!$K$222,MATCH("Purple",Sheet3!$A$1:$K$1,0),FALSE)&gt;0,VLOOKUP($G116,Sheet3!$A$1:'Sheet3'!$K$222,MATCH("Purple",Sheet3!$A$1:$K$1,0),FALSE)*4,IF(VLOOKUP($G116,Sheet3!$A$1:'Sheet3'!$K$222,MATCH("Green",Sheet3!$A$1:$K$1,0),FALSE)&gt;0,VLOOKUP($G116,Sheet3!$A$1:'Sheet3'!$K$222,MATCH("Green",Sheet3!$A$1:$K$1,0),FALSE)*2,IF(VLOOKUP($G116,Sheet3!$A$1:'Sheet3'!$K$222,MATCH("White",Sheet3!$A$1:$K$1,0),FALSE)&gt;0,VLOOKUP($G116,Sheet3!$A$1:'Sheet3'!$K$222,MATCH("White",Sheet3!$A$1:$K$1,0),FALSE),IF(VLOOKUP($G116,Sheet3!$A$1:'Sheet3'!$K$222,MATCH("Yellow",Sheet3!$A$1:$K$1,0),FALSE)&gt;0,VLOOKUP($G116,Sheet3!$A$1:'Sheet3'!$K$222,MATCH("Yellow",Sheet3!$A$1:$K$1,0),FALSE)*5,0))))),0)/VLOOKUP($G116,Sheet3!$A$1:'Sheet3'!$K$222,MATCH("Challenge",Sheet3!$A$1:'Sheet3'!$K$1,0),FALSE),IFERROR(IF(VLOOKUP($G116,Sheet3!$A$1:'Sheet3'!$K$222,MATCH("Blue",Sheet3!$A$1:$K$1,0),FALSE)&gt;0,VLOOKUP($G116,Sheet3!$A$1:'Sheet3'!$K$222,MATCH("Blue",Sheet3!$A$1:$K$1,0),FALSE)*3,IF(VLOOKUP($G116,Sheet3!$A$1:'Sheet3'!$K$222,MATCH("Purple",Sheet3!$A$1:$K$1,0),FALSE)&gt;0,VLOOKUP($G116,Sheet3!$A$1:'Sheet3'!$K$222,MATCH("Purple",Sheet3!$A$1:$K$1,0),FALSE)*4,IF(VLOOKUP($G116,Sheet3!$A$1:'Sheet3'!$K$222,MATCH("Green",Sheet3!$A$1:$K$1,0),FALSE)&gt;0,VLOOKUP($G116,Sheet3!$A$1:'Sheet3'!$K$222,MATCH("Green",Sheet3!$A$1:$K$1,0),FALSE)*2,IF(VLOOKUP($G116,Sheet3!$A$1:'Sheet3'!$K$222,MATCH("White",Sheet3!$A$1:$K$1,0),FALSE)&gt;0,VLOOKUP($G116,Sheet3!$A$1:'Sheet3'!$K$222,MATCH("White",Sheet3!$A$1:$K$1,0),FALSE),IF(VLOOKUP($G116,Sheet3!$A$1:'Sheet3'!$K$222,MATCH("Yellow",Sheet3!$A$1:$K$1,0),FALSE)&gt;0,VLOOKUP($G116,Sheet3!$A$1:'Sheet3'!$K$222,MATCH("Yellow",Sheet3!$A$1:$K$1,0),FALSE)*5,0))))),0)),0)</f>
        <v>0</v>
      </c>
      <c r="AD116">
        <f>IFERROR(IF(VLOOKUP($H116,Sheet3!$A$1:'Sheet3'!$K$222,MATCH("Challenge",Sheet3!$A$1:'Sheet3'!$K$1,0),FALSE)&gt;=1,IFERROR(IF(VLOOKUP($H116,Sheet3!$A$1:'Sheet3'!$K$222,MATCH("Blue",Sheet3!$A$1:$K$1,0),FALSE)&gt;0,VLOOKUP($H116,Sheet3!$A$1:'Sheet3'!$K$222,MATCH("Blue",Sheet3!$A$1:$K$1,0),FALSE)*3,IF(VLOOKUP($H116,Sheet3!$A$1:'Sheet3'!$K$222,MATCH("Purple",Sheet3!$A$1:$K$1,0),FALSE)&gt;0,VLOOKUP($H116,Sheet3!$A$1:'Sheet3'!$K$222,MATCH("Purple",Sheet3!$A$1:$K$1,0),FALSE)*4,IF(VLOOKUP($H116,Sheet3!$A$1:'Sheet3'!$K$222,MATCH("Green",Sheet3!$A$1:$K$1,0),FALSE)&gt;0,VLOOKUP($H116,Sheet3!$A$1:'Sheet3'!$K$222,MATCH("Green",Sheet3!$A$1:$K$1,0),FALSE)*2,IF(VLOOKUP($H116,Sheet3!$A$1:'Sheet3'!$K$222,MATCH("White",Sheet3!$A$1:$K$1,0),FALSE)&gt;0,VLOOKUP($H116,Sheet3!$A$1:'Sheet3'!$K$222,MATCH("White",Sheet3!$A$1:$K$1,0),FALSE),IF(VLOOKUP($H116,Sheet3!$A$1:'Sheet3'!$K$222,MATCH("Yellow",Sheet3!$A$1:$K$1,0),FALSE)&gt;0,VLOOKUP($H116,Sheet3!$A$1:'Sheet3'!$K$222,MATCH("Yellow",Sheet3!$A$1:$K$1,0),FALSE)*5,0))))),0)/VLOOKUP($H116,Sheet3!$A$1:'Sheet3'!$K$222,MATCH("Challenge",Sheet3!$A$1:'Sheet3'!$K$1,0),FALSE),IFERROR(IF(VLOOKUP($H116,Sheet3!$A$1:'Sheet3'!$K$222,MATCH("Blue",Sheet3!$A$1:$K$1,0),FALSE)&gt;0,VLOOKUP($H116,Sheet3!$A$1:'Sheet3'!$K$222,MATCH("Blue",Sheet3!$A$1:$K$1,0),FALSE)*3,IF(VLOOKUP($H116,Sheet3!$A$1:'Sheet3'!$K$222,MATCH("Purple",Sheet3!$A$1:$K$1,0),FALSE)&gt;0,VLOOKUP($H116,Sheet3!$A$1:'Sheet3'!$K$222,MATCH("Purple",Sheet3!$A$1:$K$1,0),FALSE)*4,IF(VLOOKUP($H116,Sheet3!$A$1:'Sheet3'!$K$222,MATCH("Green",Sheet3!$A$1:$K$1,0),FALSE)&gt;0,VLOOKUP($H116,Sheet3!$A$1:'Sheet3'!$K$222,MATCH("Green",Sheet3!$A$1:$K$1,0),FALSE)*2,IF(VLOOKUP($H116,Sheet3!$A$1:'Sheet3'!$K$222,MATCH("White",Sheet3!$A$1:$K$1,0),FALSE)&gt;0,VLOOKUP($H116,Sheet3!$A$1:'Sheet3'!$K$222,MATCH("White",Sheet3!$A$1:$K$1,0),FALSE),IF(VLOOKUP($H116,Sheet3!$A$1:'Sheet3'!$K$222,MATCH("Yellow",Sheet3!$A$1:$K$1,0),FALSE)&gt;0,VLOOKUP($H116,Sheet3!$A$1:'Sheet3'!$K$222,MATCH("Yellow",Sheet3!$A$1:$K$1,0),FALSE)*5,0))))),0)),0)+IFERROR(IF(VLOOKUP($I116,Sheet3!$A$1:'Sheet3'!$K$222,MATCH("Challenge",Sheet3!$A$1:'Sheet3'!$K$1,0),FALSE)&gt;=1,IFERROR(IF(VLOOKUP($I116,Sheet3!$A$1:'Sheet3'!$K$222,MATCH("Blue",Sheet3!$A$1:$K$1,0),FALSE)&gt;0,VLOOKUP($I116,Sheet3!$A$1:'Sheet3'!$K$222,MATCH("Blue",Sheet3!$A$1:$K$1,0),FALSE)*3,IF(VLOOKUP($I116,Sheet3!$A$1:'Sheet3'!$K$222,MATCH("Purple",Sheet3!$A$1:$K$1,0),FALSE)&gt;0,VLOOKUP($I116,Sheet3!$A$1:'Sheet3'!$K$222,MATCH("Purple",Sheet3!$A$1:$K$1,0),FALSE)*4,IF(VLOOKUP($I116,Sheet3!$A$1:'Sheet3'!$K$222,MATCH("Green",Sheet3!$A$1:$K$1,0),FALSE)&gt;0,VLOOKUP($I116,Sheet3!$A$1:'Sheet3'!$K$222,MATCH("Green",Sheet3!$A$1:$K$1,0),FALSE)*2,IF(VLOOKUP($I116,Sheet3!$A$1:'Sheet3'!$K$222,MATCH("White",Sheet3!$A$1:$K$1,0),FALSE)&gt;0,VLOOKUP($I116,Sheet3!$A$1:'Sheet3'!$K$222,MATCH("White",Sheet3!$A$1:$K$1,0),FALSE),IF(VLOOKUP($I116,Sheet3!$A$1:'Sheet3'!$K$222,MATCH("Yellow",Sheet3!$A$1:$K$1,0),FALSE)&gt;0,VLOOKUP($I116,Sheet3!$A$1:'Sheet3'!$K$222,MATCH("Yellow",Sheet3!$A$1:$K$1,0),FALSE)*5,0))))),0)/VLOOKUP($I116,Sheet3!$A$1:'Sheet3'!$K$222,MATCH("Challenge",Sheet3!$A$1:'Sheet3'!$K$1,0),FALSE),IFERROR(IF(VLOOKUP($I116,Sheet3!$A$1:'Sheet3'!$K$222,MATCH("Blue",Sheet3!$A$1:$K$1,0),FALSE)&gt;0,VLOOKUP($I116,Sheet3!$A$1:'Sheet3'!$K$222,MATCH("Blue",Sheet3!$A$1:$K$1,0),FALSE)*3,IF(VLOOKUP($I116,Sheet3!$A$1:'Sheet3'!$K$222,MATCH("Purple",Sheet3!$A$1:$K$1,0),FALSE)&gt;0,VLOOKUP($I116,Sheet3!$A$1:'Sheet3'!$K$222,MATCH("Purple",Sheet3!$A$1:$K$1,0),FALSE)*4,IF(VLOOKUP($I116,Sheet3!$A$1:'Sheet3'!$K$222,MATCH("Green",Sheet3!$A$1:$K$1,0),FALSE)&gt;0,VLOOKUP($I116,Sheet3!$A$1:'Sheet3'!$K$222,MATCH("Green",Sheet3!$A$1:$K$1,0),FALSE)*2,IF(VLOOKUP($I116,Sheet3!$A$1:'Sheet3'!$K$222,MATCH("White",Sheet3!$A$1:$K$1,0),FALSE)&gt;0,VLOOKUP($I116,Sheet3!$A$1:'Sheet3'!$K$222,MATCH("White",Sheet3!$A$1:$K$1,0),FALSE),IF(VLOOKUP($I116,Sheet3!$A$1:'Sheet3'!$K$222,MATCH("Yellow",Sheet3!$A$1:$K$1,0),FALSE)&gt;0,VLOOKUP($I116,Sheet3!$A$1:'Sheet3'!$K$222,MATCH("Yellow",Sheet3!$A$1:$K$1,0),FALSE)*5,0))))),0)),0)</f>
        <v>0</v>
      </c>
      <c r="AE116">
        <f>IFERROR(IF(VLOOKUP($J116,Sheet3!$A$1:'Sheet3'!$K$222,MATCH("Challenge",Sheet3!$A$1:'Sheet3'!$K$1,0),FALSE)&gt;=1,IFERROR(IF(VLOOKUP($J116,Sheet3!$A$1:'Sheet3'!$K$222,MATCH("Blue",Sheet3!$A$1:$K$1,0),FALSE)&gt;0,VLOOKUP($J116,Sheet3!$A$1:'Sheet3'!$K$222,MATCH("Blue",Sheet3!$A$1:$K$1,0),FALSE)*3,IF(VLOOKUP($J116,Sheet3!$A$1:'Sheet3'!$K$222,MATCH("Purple",Sheet3!$A$1:$K$1,0),FALSE)&gt;0,VLOOKUP($J116,Sheet3!$A$1:'Sheet3'!$K$222,MATCH("Purple",Sheet3!$A$1:$K$1,0),FALSE)*4,IF(VLOOKUP($J116,Sheet3!$A$1:'Sheet3'!$K$222,MATCH("Green",Sheet3!$A$1:$K$1,0),FALSE)&gt;0,VLOOKUP($J116,Sheet3!$A$1:'Sheet3'!$K$222,MATCH("Green",Sheet3!$A$1:$K$1,0),FALSE)*2,IF(VLOOKUP($J116,Sheet3!$A$1:'Sheet3'!$K$222,MATCH("White",Sheet3!$A$1:$K$1,0),FALSE)&gt;0,VLOOKUP($J116,Sheet3!$A$1:'Sheet3'!$K$222,MATCH("White",Sheet3!$A$1:$K$1,0),FALSE),IF(VLOOKUP($J116,Sheet3!$A$1:'Sheet3'!$K$222,MATCH("Yellow",Sheet3!$A$1:$K$1,0),FALSE)&gt;0,VLOOKUP($J116,Sheet3!$A$1:'Sheet3'!$K$222,MATCH("Yellow",Sheet3!$A$1:$K$1,0),FALSE)*5,0))))),0)/VLOOKUP($J116,Sheet3!$A$1:'Sheet3'!$K$222,MATCH("Challenge",Sheet3!$A$1:'Sheet3'!$K$1,0),FALSE),IFERROR(IF(VLOOKUP($J116,Sheet3!$A$1:'Sheet3'!$K$222,MATCH("Blue",Sheet3!$A$1:$K$1,0),FALSE)&gt;0,VLOOKUP($J116,Sheet3!$A$1:'Sheet3'!$K$222,MATCH("Blue",Sheet3!$A$1:$K$1,0),FALSE)*3,IF(VLOOKUP($J116,Sheet3!$A$1:'Sheet3'!$K$222,MATCH("Purple",Sheet3!$A$1:$K$1,0),FALSE)&gt;0,VLOOKUP($J116,Sheet3!$A$1:'Sheet3'!$K$222,MATCH("Purple",Sheet3!$A$1:$K$1,0),FALSE)*4,IF(VLOOKUP($J116,Sheet3!$A$1:'Sheet3'!$K$222,MATCH("Green",Sheet3!$A$1:$K$1,0),FALSE)&gt;0,VLOOKUP($J116,Sheet3!$A$1:'Sheet3'!$K$222,MATCH("Green",Sheet3!$A$1:$K$1,0),FALSE)*2,IF(VLOOKUP($J116,Sheet3!$A$1:'Sheet3'!$K$222,MATCH("White",Sheet3!$A$1:$K$1,0),FALSE)&gt;0,VLOOKUP($J116,Sheet3!$A$1:'Sheet3'!$K$222,MATCH("White",Sheet3!$A$1:$K$1,0),FALSE),IF(VLOOKUP($J116,Sheet3!$A$1:'Sheet3'!$K$222,MATCH("Yellow",Sheet3!$A$1:$K$1,0),FALSE)&gt;0,VLOOKUP($J116,Sheet3!$A$1:'Sheet3'!$K$222,MATCH("Yellow",Sheet3!$A$1:$K$1,0),FALSE)*5,0))))),0)),0)+IFERROR(IF(VLOOKUP($K116,Sheet3!$A$1:'Sheet3'!$K$222,MATCH("Challenge",Sheet3!$A$1:'Sheet3'!$K$1,0),FALSE)&gt;=1,IFERROR(IF(VLOOKUP($K116,Sheet3!$A$1:'Sheet3'!$K$222,MATCH("Blue",Sheet3!$A$1:$K$1,0),FALSE)&gt;0,VLOOKUP($K116,Sheet3!$A$1:'Sheet3'!$K$222,MATCH("Blue",Sheet3!$A$1:$K$1,0),FALSE)*3,IF(VLOOKUP($K116,Sheet3!$A$1:'Sheet3'!$K$222,MATCH("Purple",Sheet3!$A$1:$K$1,0),FALSE)&gt;0,VLOOKUP($K116,Sheet3!$A$1:'Sheet3'!$K$222,MATCH("Purple",Sheet3!$A$1:$K$1,0),FALSE)*4,IF(VLOOKUP($K116,Sheet3!$A$1:'Sheet3'!$K$222,MATCH("Green",Sheet3!$A$1:$K$1,0),FALSE)&gt;0,VLOOKUP($K116,Sheet3!$A$1:'Sheet3'!$K$222,MATCH("Green",Sheet3!$A$1:$K$1,0),FALSE)*2,IF(VLOOKUP($K116,Sheet3!$A$1:'Sheet3'!$K$222,MATCH("White",Sheet3!$A$1:$K$1,0),FALSE)&gt;0,VLOOKUP($K116,Sheet3!$A$1:'Sheet3'!$K$222,MATCH("White",Sheet3!$A$1:$K$1,0),FALSE),IF(VLOOKUP($K116,Sheet3!$A$1:'Sheet3'!$K$222,MATCH("Yellow",Sheet3!$A$1:$K$1,0),FALSE)&gt;0,VLOOKUP($K116,Sheet3!$A$1:'Sheet3'!$K$222,MATCH("Yellow",Sheet3!$A$1:$K$1,0),FALSE)*5,0))))),0)/VLOOKUP($K116,Sheet3!$A$1:'Sheet3'!$K$222,MATCH("Challenge",Sheet3!$A$1:'Sheet3'!$K$1,0),FALSE),IFERROR(IF(VLOOKUP($K116,Sheet3!$A$1:'Sheet3'!$K$222,MATCH("Blue",Sheet3!$A$1:$K$1,0),FALSE)&gt;0,VLOOKUP($K116,Sheet3!$A$1:'Sheet3'!$K$222,MATCH("Blue",Sheet3!$A$1:$K$1,0),FALSE)*3,IF(VLOOKUP($K116,Sheet3!$A$1:'Sheet3'!$K$222,MATCH("Purple",Sheet3!$A$1:$K$1,0),FALSE)&gt;0,VLOOKUP($K116,Sheet3!$A$1:'Sheet3'!$K$222,MATCH("Purple",Sheet3!$A$1:$K$1,0),FALSE)*4,IF(VLOOKUP($K116,Sheet3!$A$1:'Sheet3'!$K$222,MATCH("Green",Sheet3!$A$1:$K$1,0),FALSE)&gt;0,VLOOKUP($K116,Sheet3!$A$1:'Sheet3'!$K$222,MATCH("Green",Sheet3!$A$1:$K$1,0),FALSE)*2,IF(VLOOKUP($K116,Sheet3!$A$1:'Sheet3'!$K$222,MATCH("White",Sheet3!$A$1:$K$1,0),FALSE)&gt;0,VLOOKUP($K116,Sheet3!$A$1:'Sheet3'!$K$222,MATCH("White",Sheet3!$A$1:$K$1,0),FALSE),IF(VLOOKUP($K116,Sheet3!$A$1:'Sheet3'!$K$222,MATCH("Yellow",Sheet3!$A$1:$K$1,0),FALSE)&gt;0,VLOOKUP($K116,Sheet3!$A$1:'Sheet3'!$K$222,MATCH("Yellow",Sheet3!$A$1:$K$1,0),FALSE)*5,0))))),0)),0)</f>
        <v>0</v>
      </c>
      <c r="AF116">
        <f>IFERROR(IF(VLOOKUP($L116,Sheet3!$A$1:'Sheet3'!$K$222,MATCH("Challenge",Sheet3!$A$1:'Sheet3'!$K$1,0),FALSE)&gt;=1,IFERROR(IF(VLOOKUP($L116,Sheet3!$A$1:'Sheet3'!$K$222,MATCH("Blue",Sheet3!$A$1:$K$1,0),FALSE)&gt;0,VLOOKUP($L116,Sheet3!$A$1:'Sheet3'!$K$222,MATCH("Blue",Sheet3!$A$1:$K$1,0),FALSE)*3,IF(VLOOKUP($L116,Sheet3!$A$1:'Sheet3'!$K$222,MATCH("Purple",Sheet3!$A$1:$K$1,0),FALSE)&gt;0,VLOOKUP($L116,Sheet3!$A$1:'Sheet3'!$K$222,MATCH("Purple",Sheet3!$A$1:$K$1,0),FALSE)*4,IF(VLOOKUP($L116,Sheet3!$A$1:'Sheet3'!$K$222,MATCH("Green",Sheet3!$A$1:$K$1,0),FALSE)&gt;0,VLOOKUP($L116,Sheet3!$A$1:'Sheet3'!$K$222,MATCH("Green",Sheet3!$A$1:$K$1,0),FALSE)*2,IF(VLOOKUP($L116,Sheet3!$A$1:'Sheet3'!$K$222,MATCH("White",Sheet3!$A$1:$K$1,0),FALSE)&gt;0,VLOOKUP($L116,Sheet3!$A$1:'Sheet3'!$K$222,MATCH("White",Sheet3!$A$1:$K$1,0),FALSE),IF(VLOOKUP($L116,Sheet3!$A$1:'Sheet3'!$K$222,MATCH("Yellow",Sheet3!$A$1:$K$1,0),FALSE)&gt;0,VLOOKUP($L116,Sheet3!$A$1:'Sheet3'!$K$222,MATCH("Yellow",Sheet3!$A$1:$K$1,0),FALSE)*5,0))))),0)/VLOOKUP($L116,Sheet3!$A$1:'Sheet3'!$K$222,MATCH("Challenge",Sheet3!$A$1:'Sheet3'!$K$1,0),FALSE),IFERROR(IF(VLOOKUP($L116,Sheet3!$A$1:'Sheet3'!$K$222,MATCH("Blue",Sheet3!$A$1:$K$1,0),FALSE)&gt;0,VLOOKUP($L116,Sheet3!$A$1:'Sheet3'!$K$222,MATCH("Blue",Sheet3!$A$1:$K$1,0),FALSE)*3,IF(VLOOKUP($L116,Sheet3!$A$1:'Sheet3'!$K$222,MATCH("Purple",Sheet3!$A$1:$K$1,0),FALSE)&gt;0,VLOOKUP($L116,Sheet3!$A$1:'Sheet3'!$K$222,MATCH("Purple",Sheet3!$A$1:$K$1,0),FALSE)*4,IF(VLOOKUP($L116,Sheet3!$A$1:'Sheet3'!$K$222,MATCH("Green",Sheet3!$A$1:$K$1,0),FALSE)&gt;0,VLOOKUP($L116,Sheet3!$A$1:'Sheet3'!$K$222,MATCH("Green",Sheet3!$A$1:$K$1,0),FALSE)*2,IF(VLOOKUP($L116,Sheet3!$A$1:'Sheet3'!$K$222,MATCH("White",Sheet3!$A$1:$K$1,0),FALSE)&gt;0,VLOOKUP($L116,Sheet3!$A$1:'Sheet3'!$K$222,MATCH("White",Sheet3!$A$1:$K$1,0),FALSE),IF(VLOOKUP($L116,Sheet3!$A$1:'Sheet3'!$K$222,MATCH("Yellow",Sheet3!$A$1:$K$1,0),FALSE)&gt;0,VLOOKUP($L116,Sheet3!$A$1:'Sheet3'!$K$222,MATCH("Yellow",Sheet3!$A$1:$K$1,0),FALSE)*5,0))))),0)),0)+IFERROR(IF(VLOOKUP($M116,Sheet3!$A$1:'Sheet3'!$K$222,MATCH("Challenge",Sheet3!$A$1:'Sheet3'!$K$1,0),FALSE)&gt;=1,IFERROR(IF(VLOOKUP($M116,Sheet3!$A$1:'Sheet3'!$K$222,MATCH("Blue",Sheet3!$A$1:$K$1,0),FALSE)&gt;0,VLOOKUP($M116,Sheet3!$A$1:'Sheet3'!$K$222,MATCH("Blue",Sheet3!$A$1:$K$1,0),FALSE)*3,IF(VLOOKUP($M116,Sheet3!$A$1:'Sheet3'!$K$222,MATCH("Purple",Sheet3!$A$1:$K$1,0),FALSE)&gt;0,VLOOKUP($M116,Sheet3!$A$1:'Sheet3'!$K$222,MATCH("Purple",Sheet3!$A$1:$K$1,0),FALSE)*4,IF(VLOOKUP($M116,Sheet3!$A$1:'Sheet3'!$K$222,MATCH("Green",Sheet3!$A$1:$K$1,0),FALSE)&gt;0,VLOOKUP($M116,Sheet3!$A$1:'Sheet3'!$K$222,MATCH("Green",Sheet3!$A$1:$K$1,0),FALSE)*2,IF(VLOOKUP($M116,Sheet3!$A$1:'Sheet3'!$K$222,MATCH("White",Sheet3!$A$1:$K$1,0),FALSE)&gt;0,VLOOKUP($M116,Sheet3!$A$1:'Sheet3'!$K$222,MATCH("White",Sheet3!$A$1:$K$1,0),FALSE),IF(VLOOKUP($M116,Sheet3!$A$1:'Sheet3'!$K$222,MATCH("Yellow",Sheet3!$A$1:$K$1,0),FALSE)&gt;0,VLOOKUP($M116,Sheet3!$A$1:'Sheet3'!$K$222,MATCH("Yellow",Sheet3!$A$1:$K$1,0),FALSE)*5,0))))),0)/VLOOKUP($M116,Sheet3!$A$1:'Sheet3'!$K$222,MATCH("Challenge",Sheet3!$A$1:'Sheet3'!$K$1,0),FALSE),IFERROR(IF(VLOOKUP($M116,Sheet3!$A$1:'Sheet3'!$K$222,MATCH("Blue",Sheet3!$A$1:$K$1,0),FALSE)&gt;0,VLOOKUP($M116,Sheet3!$A$1:'Sheet3'!$K$222,MATCH("Blue",Sheet3!$A$1:$K$1,0),FALSE)*3,IF(VLOOKUP($M116,Sheet3!$A$1:'Sheet3'!$K$222,MATCH("Purple",Sheet3!$A$1:$K$1,0),FALSE)&gt;0,VLOOKUP($M116,Sheet3!$A$1:'Sheet3'!$K$222,MATCH("Purple",Sheet3!$A$1:$K$1,0),FALSE)*4,IF(VLOOKUP($M116,Sheet3!$A$1:'Sheet3'!$K$222,MATCH("Green",Sheet3!$A$1:$K$1,0),FALSE)&gt;0,VLOOKUP($M116,Sheet3!$A$1:'Sheet3'!$K$222,MATCH("Green",Sheet3!$A$1:$K$1,0),FALSE)*2,IF(VLOOKUP($M116,Sheet3!$A$1:'Sheet3'!$K$222,MATCH("White",Sheet3!$A$1:$K$1,0),FALSE)&gt;0,VLOOKUP($M116,Sheet3!$A$1:'Sheet3'!$K$222,MATCH("White",Sheet3!$A$1:$K$1,0),FALSE),IF(VLOOKUP($M116,Sheet3!$A$1:'Sheet3'!$K$222,MATCH("Yellow",Sheet3!$A$1:$K$1,0),FALSE)&gt;0,VLOOKUP($M116,Sheet3!$A$1:'Sheet3'!$K$222,MATCH("Yellow",Sheet3!$A$1:$K$1,0),FALSE)*5,0))))),0)),0)</f>
        <v>0</v>
      </c>
      <c r="AG116">
        <f>IFERROR(IF(VLOOKUP($N116,Sheet3!$A$1:'Sheet3'!$K$222,MATCH("Challenge",Sheet3!$A$1:'Sheet3'!$K$1,0),FALSE)&gt;=1,IFERROR(IF(VLOOKUP($N116,Sheet3!$A$1:'Sheet3'!$K$222,MATCH("Blue",Sheet3!$A$1:$K$1,0),FALSE)&gt;0,VLOOKUP($N116,Sheet3!$A$1:'Sheet3'!$K$222,MATCH("Blue",Sheet3!$A$1:$K$1,0),FALSE)*3,IF(VLOOKUP($N116,Sheet3!$A$1:'Sheet3'!$K$222,MATCH("Purple",Sheet3!$A$1:$K$1,0),FALSE)&gt;0,VLOOKUP($N116,Sheet3!$A$1:'Sheet3'!$K$222,MATCH("Purple",Sheet3!$A$1:$K$1,0),FALSE)*4,IF(VLOOKUP($N116,Sheet3!$A$1:'Sheet3'!$K$222,MATCH("Green",Sheet3!$A$1:$K$1,0),FALSE)&gt;0,VLOOKUP($N116,Sheet3!$A$1:'Sheet3'!$K$222,MATCH("Green",Sheet3!$A$1:$K$1,0),FALSE)*2,IF(VLOOKUP($N116,Sheet3!$A$1:'Sheet3'!$K$222,MATCH("White",Sheet3!$A$1:$K$1,0),FALSE)&gt;0,VLOOKUP($N116,Sheet3!$A$1:'Sheet3'!$K$222,MATCH("White",Sheet3!$A$1:$K$1,0),FALSE),IF(VLOOKUP($N116,Sheet3!$A$1:'Sheet3'!$K$222,MATCH("Yellow",Sheet3!$A$1:$K$1,0),FALSE)&gt;0,VLOOKUP($N116,Sheet3!$A$1:'Sheet3'!$K$222,MATCH("Yellow",Sheet3!$A$1:$K$1,0),FALSE)*5,0))))),0)/VLOOKUP($N116,Sheet3!$A$1:'Sheet3'!$K$222,MATCH("Challenge",Sheet3!$A$1:'Sheet3'!$K$1,0),FALSE),IFERROR(IF(VLOOKUP($N116,Sheet3!$A$1:'Sheet3'!$K$222,MATCH("Blue",Sheet3!$A$1:$K$1,0),FALSE)&gt;0,VLOOKUP($N116,Sheet3!$A$1:'Sheet3'!$K$222,MATCH("Blue",Sheet3!$A$1:$K$1,0),FALSE)*3,IF(VLOOKUP($N116,Sheet3!$A$1:'Sheet3'!$K$222,MATCH("Purple",Sheet3!$A$1:$K$1,0),FALSE)&gt;0,VLOOKUP($N116,Sheet3!$A$1:'Sheet3'!$K$222,MATCH("Purple",Sheet3!$A$1:$K$1,0),FALSE)*4,IF(VLOOKUP($N116,Sheet3!$A$1:'Sheet3'!$K$222,MATCH("Green",Sheet3!$A$1:$K$1,0),FALSE)&gt;0,VLOOKUP($N116,Sheet3!$A$1:'Sheet3'!$K$222,MATCH("Green",Sheet3!$A$1:$K$1,0),FALSE)*2,IF(VLOOKUP($N116,Sheet3!$A$1:'Sheet3'!$K$222,MATCH("White",Sheet3!$A$1:$K$1,0),FALSE)&gt;0,VLOOKUP($N116,Sheet3!$A$1:'Sheet3'!$K$222,MATCH("White",Sheet3!$A$1:$K$1,0),FALSE),IF(VLOOKUP($N116,Sheet3!$A$1:'Sheet3'!$K$222,MATCH("Yellow",Sheet3!$A$1:$K$1,0),FALSE)&gt;0,VLOOKUP($N116,Sheet3!$A$1:'Sheet3'!$K$222,MATCH("Yellow",Sheet3!$A$1:$K$1,0),FALSE)*5,0))))),0)),0)+IFERROR(IF(VLOOKUP($O116,Sheet3!$A$1:'Sheet3'!$K$222,MATCH("Challenge",Sheet3!$A$1:'Sheet3'!$K$1,0),FALSE)&gt;=1,IFERROR(IF(VLOOKUP($O116,Sheet3!$A$1:'Sheet3'!$K$222,MATCH("Blue",Sheet3!$A$1:$K$1,0),FALSE)&gt;0,VLOOKUP($O116,Sheet3!$A$1:'Sheet3'!$K$222,MATCH("Blue",Sheet3!$A$1:$K$1,0),FALSE)*3,IF(VLOOKUP($O116,Sheet3!$A$1:'Sheet3'!$K$222,MATCH("Purple",Sheet3!$A$1:$K$1,0),FALSE)&gt;0,VLOOKUP($O116,Sheet3!$A$1:'Sheet3'!$K$222,MATCH("Purple",Sheet3!$A$1:$K$1,0),FALSE)*4,IF(VLOOKUP($O116,Sheet3!$A$1:'Sheet3'!$K$222,MATCH("Green",Sheet3!$A$1:$K$1,0),FALSE)&gt;0,VLOOKUP($O116,Sheet3!$A$1:'Sheet3'!$K$222,MATCH("Green",Sheet3!$A$1:$K$1,0),FALSE)*2,IF(VLOOKUP($O116,Sheet3!$A$1:'Sheet3'!$K$222,MATCH("White",Sheet3!$A$1:$K$1,0),FALSE)&gt;0,VLOOKUP($O116,Sheet3!$A$1:'Sheet3'!$K$222,MATCH("White",Sheet3!$A$1:$K$1,0),FALSE),IF(VLOOKUP($O116,Sheet3!$A$1:'Sheet3'!$K$222,MATCH("Yellow",Sheet3!$A$1:$K$1,0),FALSE)&gt;0,VLOOKUP($O116,Sheet3!$A$1:'Sheet3'!$K$222,MATCH("Yellow",Sheet3!$A$1:$K$1,0),FALSE)*5,0))))),0)/VLOOKUP($O116,Sheet3!$A$1:'Sheet3'!$K$222,MATCH("Challenge",Sheet3!$A$1:'Sheet3'!$K$1,0),FALSE),IFERROR(IF(VLOOKUP($O116,Sheet3!$A$1:'Sheet3'!$K$222,MATCH("Blue",Sheet3!$A$1:$K$1,0),FALSE)&gt;0,VLOOKUP($O116,Sheet3!$A$1:'Sheet3'!$K$222,MATCH("Blue",Sheet3!$A$1:$K$1,0),FALSE)*3,IF(VLOOKUP($O116,Sheet3!$A$1:'Sheet3'!$K$222,MATCH("Purple",Sheet3!$A$1:$K$1,0),FALSE)&gt;0,VLOOKUP($O116,Sheet3!$A$1:'Sheet3'!$K$222,MATCH("Purple",Sheet3!$A$1:$K$1,0),FALSE)*4,IF(VLOOKUP($O116,Sheet3!$A$1:'Sheet3'!$K$222,MATCH("Green",Sheet3!$A$1:$K$1,0),FALSE)&gt;0,VLOOKUP($O116,Sheet3!$A$1:'Sheet3'!$K$222,MATCH("Green",Sheet3!$A$1:$K$1,0),FALSE)*2,IF(VLOOKUP($O116,Sheet3!$A$1:'Sheet3'!$K$222,MATCH("White",Sheet3!$A$1:$K$1,0),FALSE)&gt;0,VLOOKUP($O116,Sheet3!$A$1:'Sheet3'!$K$222,MATCH("White",Sheet3!$A$1:$K$1,0),FALSE),IF(VLOOKUP($O116,Sheet3!$A$1:'Sheet3'!$K$222,MATCH("Yellow",Sheet3!$A$1:$K$1,0),FALSE)&gt;0,VLOOKUP($O116,Sheet3!$A$1:'Sheet3'!$K$222,MATCH("Yellow",Sheet3!$A$1:$K$1,0),FALSE)*5,0))))),0)),0)</f>
        <v>0</v>
      </c>
      <c r="AH116">
        <f>VLOOKUP($D116,Sheet3!$A$1:'Sheet3'!$K$222,4,FALSE)</f>
        <v>0</v>
      </c>
      <c r="AI116">
        <f>VLOOKUP($D116,Sheet3!$A$1:'Sheet3'!$K$222,5,FALSE)</f>
        <v>0</v>
      </c>
    </row>
    <row r="117" spans="1:35" x14ac:dyDescent="0.25">
      <c r="A117" t="s">
        <v>37</v>
      </c>
      <c r="B117">
        <f>INDEX('Ingredients(Full)'!$A$1:$AA$180,MATCH(Score!$A117,'Ingredients(Full)'!$A$1:$A$180,0),MATCH(Score!B$1,'Ingredients(Full)'!$A$1:$AA$1,0))</f>
        <v>3</v>
      </c>
      <c r="C117">
        <f t="shared" si="3"/>
        <v>20</v>
      </c>
      <c r="D117" t="str">
        <f>IF(D$1&lt;=$B117,INDEX('Ingredients(Full)'!$A$1:$AA$180,MATCH(Score!$A117,'Ingredients(Full)'!$A$1:$A$180,0),MATCH(Score!D$1,'Ingredients(Full)'!$A$1:$AA$1,0)),"")</f>
        <v>Mk 4 SoroSuub Keypad Salvage</v>
      </c>
      <c r="E117" t="str">
        <f>IF(E$1&lt;=$B117,INDEX('Ingredients(Full)'!$A$1:$AA$140,MATCH(Score!$A117,'Ingredients(Full)'!$A$1:$A$140,0),MATCH(Score!E$1,'Ingredients(Full)'!$A$1:$AA$1,0)),"")</f>
        <v>Mk 3 Neuro-Saav Electrobinoculars</v>
      </c>
      <c r="F117" t="str">
        <f>IF(F$1&lt;=$B117,INDEX('Ingredients(Full)'!$A$1:$AA$140,MATCH(Score!$A117,'Ingredients(Full)'!$A$1:$A$140,0),MATCH(Score!F$1,'Ingredients(Full)'!$A$1:$AA$1,0)),"")</f>
        <v>Mk 5 Fabritech Data Pad</v>
      </c>
      <c r="G117" t="str">
        <f>IF(G$1&lt;=$B117,INDEX('Ingredients(Full)'!$A$1:$AA$140,MATCH(Score!$A117,'Ingredients(Full)'!$A$1:$A$140,0),MATCH(Score!G$1,'Ingredients(Full)'!$A$1:$AA$1,0)),"")</f>
        <v/>
      </c>
      <c r="H117" t="str">
        <f>IF(H$1&lt;=$B117,INDEX('Ingredients(Full)'!$A$1:$AA$140,MATCH(Score!$A117,'Ingredients(Full)'!$A$1:$A$140,0),MATCH(Score!H$1,'Ingredients(Full)'!$A$1:$AA$1,0)),"")</f>
        <v/>
      </c>
      <c r="I117" t="str">
        <f>IF(I$1&lt;=$B117,INDEX('Ingredients(Full)'!$A$1:$AA$140,MATCH(Score!$A117,'Ingredients(Full)'!$A$1:$A$140,0),MATCH(Score!I$1,'Ingredients(Full)'!$A$1:$AA$1,0)),"")</f>
        <v/>
      </c>
      <c r="J117" t="str">
        <f>IF(J$1&lt;=$B117,INDEX('Ingredients(Full)'!$A$1:$AA$140,MATCH(Score!$A117,'Ingredients(Full)'!$A$1:$A$140,0),MATCH(Score!J$1,'Ingredients(Full)'!$A$1:$AA$1,0)),"")</f>
        <v/>
      </c>
      <c r="K117" t="str">
        <f>IF(K$1&lt;=$B117,INDEX('Ingredients(Full)'!$A$1:$AA$140,MATCH(Score!$A117,'Ingredients(Full)'!$A$1:$A$140,0),MATCH(Score!K$1,'Ingredients(Full)'!$A$1:$AA$1,0)),"")</f>
        <v/>
      </c>
      <c r="L117" t="str">
        <f>IF(L$1&lt;=$B117,INDEX('Ingredients(Full)'!$A$1:$AA$140,MATCH(Score!$A117,'Ingredients(Full)'!$A$1:$A$140,0),MATCH(Score!L$1,'Ingredients(Full)'!$A$1:$AA$1,0)),"")</f>
        <v/>
      </c>
      <c r="M117" t="str">
        <f>IF(M$1&lt;=$B117,INDEX('Ingredients(Full)'!$A$1:$AA$140,MATCH(Score!$A117,'Ingredients(Full)'!$A$1:$A$140,0),MATCH(Score!M$1,'Ingredients(Full)'!$A$1:$AA$1,0)),"")</f>
        <v/>
      </c>
      <c r="N117" t="str">
        <f>IF(N$1&lt;=$B117,INDEX('Ingredients(Full)'!$A$1:$AA$140,MATCH(Score!$A117,'Ingredients(Full)'!$A$1:$A$140,0),MATCH(Score!N$1,'Ingredients(Full)'!$A$1:$AA$1,0)),"")</f>
        <v/>
      </c>
      <c r="O117" t="str">
        <f>IF(O$1&lt;=$B117,INDEX('Ingredients(Full)'!$A$1:$AA$140,MATCH(Score!$A117,'Ingredients(Full)'!$A$1:$A$140,0),MATCH(Score!O$1,'Ingredients(Full)'!$A$1:$AA$1,0)),"")</f>
        <v/>
      </c>
      <c r="P117">
        <f>IF(VALUE(RIGHT(P$1,LEN(P$1)-1))&lt;=$B117,INDEX('Ingredients(Full)'!$A$1:$AA$140,MATCH(Score!$A117,'Ingredients(Full)'!$A$1:$A$140,0),MATCH(Score!P$1,'Ingredients(Full)'!$A$1:$AA$1,0)),"")</f>
        <v>20</v>
      </c>
      <c r="Q117">
        <f>IF(VALUE(RIGHT(Q$1,LEN(Q$1)-1))&lt;=$B117,INDEX('Ingredients(Full)'!$A$1:$AA$140,MATCH(Score!$A117,'Ingredients(Full)'!$A$1:$A$140,0),MATCH(Score!Q$1,'Ingredients(Full)'!$A$1:$AA$1,0)),"")</f>
        <v>1</v>
      </c>
      <c r="R117">
        <f>IF(VALUE(RIGHT(R$1,LEN(R$1)-1))&lt;=$B117,INDEX('Ingredients(Full)'!$A$1:$AA$140,MATCH(Score!$A117,'Ingredients(Full)'!$A$1:$A$140,0),MATCH(Score!R$1,'Ingredients(Full)'!$A$1:$AA$1,0)),"")</f>
        <v>1</v>
      </c>
      <c r="S117" t="str">
        <f>IF(VALUE(RIGHT(S$1,LEN(S$1)-1))&lt;=$B117,INDEX('Ingredients(Full)'!$A$1:$AA$140,MATCH(Score!$A117,'Ingredients(Full)'!$A$1:$A$140,0),MATCH(Score!S$1,'Ingredients(Full)'!$A$1:$AA$1,0)),"")</f>
        <v/>
      </c>
      <c r="T117" t="str">
        <f>IF(VALUE(RIGHT(T$1,LEN(T$1)-1))&lt;=$B117,INDEX('Ingredients(Full)'!$A$1:$AA$140,MATCH(Score!$A117,'Ingredients(Full)'!$A$1:$A$140,0),MATCH(Score!T$1,'Ingredients(Full)'!$A$1:$AA$1,0)),"")</f>
        <v/>
      </c>
      <c r="U117" t="str">
        <f>IF(VALUE(RIGHT(U$1,LEN(U$1)-1))&lt;=$B117,INDEX('Ingredients(Full)'!$A$1:$AA$140,MATCH(Score!$A117,'Ingredients(Full)'!$A$1:$A$140,0),MATCH(Score!U$1,'Ingredients(Full)'!$A$1:$AA$1,0)),"")</f>
        <v/>
      </c>
      <c r="V117" t="str">
        <f>IF(VALUE(RIGHT(V$1,LEN(V$1)-1))&lt;=$B117,INDEX('Ingredients(Full)'!$A$1:$AA$140,MATCH(Score!$A117,'Ingredients(Full)'!$A$1:$A$140,0),MATCH(Score!V$1,'Ingredients(Full)'!$A$1:$AA$1,0)),"")</f>
        <v/>
      </c>
      <c r="W117" t="str">
        <f>IF(VALUE(RIGHT(W$1,LEN(W$1)-1))&lt;=$B117,INDEX('Ingredients(Full)'!$A$1:$AA$140,MATCH(Score!$A117,'Ingredients(Full)'!$A$1:$A$140,0),MATCH(Score!W$1,'Ingredients(Full)'!$A$1:$AA$1,0)),"")</f>
        <v/>
      </c>
      <c r="X117" t="str">
        <f>IF(VALUE(RIGHT(X$1,LEN(X$1)-1))&lt;=$B117,INDEX('Ingredients(Full)'!$A$1:$AA$140,MATCH(Score!$A117,'Ingredients(Full)'!$A$1:$A$140,0),MATCH(Score!X$1,'Ingredients(Full)'!$A$1:$AA$1,0)),"")</f>
        <v/>
      </c>
      <c r="Y117" t="str">
        <f>IF(VALUE(RIGHT(Y$1,LEN(Y$1)-1))&lt;=$B117,INDEX('Ingredients(Full)'!$A$1:$AA$140,MATCH(Score!$A117,'Ingredients(Full)'!$A$1:$A$140,0),MATCH(Score!Y$1,'Ingredients(Full)'!$A$1:$AA$1,0)),"")</f>
        <v/>
      </c>
      <c r="Z117" t="str">
        <f>IF(VALUE(RIGHT(Z$1,LEN(Z$1)-1))&lt;=$B117,INDEX('Ingredients(Full)'!$A$1:$AA$140,MATCH(Score!$A117,'Ingredients(Full)'!$A$1:$A$140,0),MATCH(Score!Z$1,'Ingredients(Full)'!$A$1:$AA$1,0)),"")</f>
        <v/>
      </c>
      <c r="AA117" t="str">
        <f>IF(VALUE(RIGHT(AA$1,LEN(AA$1)-1))&lt;=$B117,INDEX('Ingredients(Full)'!$A$1:$AA$140,MATCH(Score!$A117,'Ingredients(Full)'!$A$1:$A$140,0),MATCH(Score!AA$1,'Ingredients(Full)'!$A$1:$AA$1,0)),"")</f>
        <v/>
      </c>
      <c r="AB117">
        <f>IFERROR(IF(VLOOKUP($D117,Sheet3!$A$1:'Sheet3'!$K$222,MATCH("Challenge",Sheet3!$A$1:'Sheet3'!$K$1,0),FALSE)&gt;=1,IFERROR(IF(VLOOKUP($D117,Sheet3!$A$1:'Sheet3'!$K$222,MATCH("Blue",Sheet3!$A$1:$K$1,0),FALSE)&gt;0,VLOOKUP($D117,Sheet3!$A$1:'Sheet3'!$K$222,MATCH("Blue",Sheet3!$A$1:$K$1,0),FALSE)*3,IF(VLOOKUP($D117,Sheet3!$A$1:'Sheet3'!$K$222,MATCH("Purple",Sheet3!$A$1:$K$1,0),FALSE)&gt;0,VLOOKUP($D117,Sheet3!$A$1:'Sheet3'!$K$222,MATCH("Purple",Sheet3!$A$1:$K$1,0),FALSE)*4,IF(VLOOKUP($D117,Sheet3!$A$1:'Sheet3'!$K$222,MATCH("Green",Sheet3!$A$1:$K$1,0),FALSE)&gt;0,VLOOKUP($D117,Sheet3!$A$1:'Sheet3'!$K$222,MATCH("Green",Sheet3!$A$1:$K$1,0),FALSE)*2,IF(VLOOKUP($D117,Sheet3!$A$1:'Sheet3'!$K$222,MATCH("White",Sheet3!$A$1:$K$1,0),FALSE)&gt;0,VLOOKUP($D117,Sheet3!$A$1:'Sheet3'!$K$222,MATCH("White",Sheet3!$A$1:$K$1,0),FALSE),IF(VLOOKUP($D117,Sheet3!$A$1:'Sheet3'!$K$222,MATCH("Yellow",Sheet3!$A$1:$K$1,0),FALSE)&gt;0,VLOOKUP($D117,Sheet3!$A$1:'Sheet3'!$K$222,MATCH("Yellow",Sheet3!$A$1:$K$1,0),FALSE)*2.5,0))))),0)/VLOOKUP($D117,Sheet3!$A$1:'Sheet3'!$K$222,MATCH("Challenge",Sheet3!$A$1:'Sheet3'!$K$1,0),FALSE),IFERROR(IF(VLOOKUP($D117,Sheet3!$A$1:'Sheet3'!$K$222,MATCH("Blue",Sheet3!$A$1:$K$1,0),FALSE)&gt;0,VLOOKUP($D117,Sheet3!$A$1:'Sheet3'!$K$222,MATCH("Blue",Sheet3!$A$1:$K$1,0),FALSE)*3,IF(VLOOKUP($D117,Sheet3!$A$1:'Sheet3'!$K$222,MATCH("Purple",Sheet3!$A$1:$K$1,0),FALSE)&gt;0,VLOOKUP($D117,Sheet3!$A$1:'Sheet3'!$K$222,MATCH("Purple",Sheet3!$A$1:$K$1,0),FALSE)*4,IF(VLOOKUP($D117,Sheet3!$A$1:'Sheet3'!$K$222,MATCH("Green",Sheet3!$A$1:$K$1,0),FALSE)&gt;0,VLOOKUP($D117,Sheet3!$A$1:'Sheet3'!$K$222,MATCH("Green",Sheet3!$A$1:$K$1,0),FALSE)*2,IF(VLOOKUP($D117,Sheet3!$A$1:'Sheet3'!$K$222,MATCH("White",Sheet3!$A$1:$K$1,0),FALSE)&gt;0,VLOOKUP($D117,Sheet3!$A$1:'Sheet3'!$K$222,MATCH("White",Sheet3!$A$1:$K$1,0),FALSE),IF(VLOOKUP($D117,Sheet3!$A$1:'Sheet3'!$K$222,MATCH("Yellow",Sheet3!$A$1:$K$1,0),FALSE)&gt;0,VLOOKUP($D117,Sheet3!$A$1:'Sheet3'!$K$222,MATCH("Yellow",Sheet3!$A$1:$K$1,0),FALSE)*2.5,0))))),0)),0)+IFERROR(IF(VLOOKUP($E117,Sheet3!$A$1:'Sheet3'!$K$222,MATCH("Challenge",Sheet3!$A$1:'Sheet3'!$K$1,0),FALSE)&gt;=1,IFERROR(IF(VLOOKUP($E117,Sheet3!$A$1:'Sheet3'!$K$222,MATCH("Blue",Sheet3!$A$1:$K$1,0),FALSE)&gt;0,VLOOKUP($E117,Sheet3!$A$1:'Sheet3'!$K$222,MATCH("Blue",Sheet3!$A$1:$K$1,0),FALSE)*3,IF(VLOOKUP($E117,Sheet3!$A$1:'Sheet3'!$K$222,MATCH("Purple",Sheet3!$A$1:$K$1,0),FALSE)&gt;0,VLOOKUP($E117,Sheet3!$A$1:'Sheet3'!$K$222,MATCH("Purple",Sheet3!$A$1:$K$1,0),FALSE)*4,IF(VLOOKUP($E117,Sheet3!$A$1:'Sheet3'!$K$222,MATCH("Green",Sheet3!$A$1:$K$1,0),FALSE)&gt;0,VLOOKUP($E117,Sheet3!$A$1:'Sheet3'!$K$222,MATCH("Green",Sheet3!$A$1:$K$1,0),FALSE)*2,IF(VLOOKUP($E117,Sheet3!$A$1:'Sheet3'!$K$222,MATCH("White",Sheet3!$A$1:$K$1,0),FALSE)&gt;0,VLOOKUP($E117,Sheet3!$A$1:'Sheet3'!$K$222,MATCH("White",Sheet3!$A$1:$K$1,0),FALSE),IF(VLOOKUP($E117,Sheet3!$A$1:'Sheet3'!$K$222,MATCH("Yellow",Sheet3!$A$1:$K$1,0),FALSE)&gt;0,VLOOKUP($E117,Sheet3!$A$1:'Sheet3'!$K$222,MATCH("Yellow",Sheet3!$A$1:$K$1,0),FALSE)*2.5,0))))),0)/VLOOKUP($E117,Sheet3!$A$1:'Sheet3'!$K$222,MATCH("Challenge",Sheet3!$A$1:'Sheet3'!$K$1,0),FALSE),IFERROR(IF(VLOOKUP($E117,Sheet3!$A$1:'Sheet3'!$K$222,MATCH("Blue",Sheet3!$A$1:$K$1,0),FALSE)&gt;0,VLOOKUP($E117,Sheet3!$A$1:'Sheet3'!$K$222,MATCH("Blue",Sheet3!$A$1:$K$1,0),FALSE)*3,IF(VLOOKUP($E117,Sheet3!$A$1:'Sheet3'!$K$222,MATCH("Purple",Sheet3!$A$1:$K$1,0),FALSE)&gt;0,VLOOKUP($E117,Sheet3!$A$1:'Sheet3'!$K$222,MATCH("Purple",Sheet3!$A$1:$K$1,0),FALSE)*4,IF(VLOOKUP($E117,Sheet3!$A$1:'Sheet3'!$K$222,MATCH("Green",Sheet3!$A$1:$K$1,0),FALSE)&gt;0,VLOOKUP($E117,Sheet3!$A$1:'Sheet3'!$K$222,MATCH("Green",Sheet3!$A$1:$K$1,0),FALSE)*2,IF(VLOOKUP($E117,Sheet3!$A$1:'Sheet3'!$K$222,MATCH("White",Sheet3!$A$1:$K$1,0),FALSE)&gt;0,VLOOKUP($E117,Sheet3!$A$1:'Sheet3'!$K$222,MATCH("White",Sheet3!$A$1:$K$1,0),FALSE),IF(VLOOKUP($E117,Sheet3!$A$1:'Sheet3'!$K$222,MATCH("Yellow",Sheet3!$A$1:$K$1,0),FALSE)&gt;0,VLOOKUP($E117,Sheet3!$A$1:'Sheet3'!$K$222,MATCH("Yellow",Sheet3!$A$1:$K$1,0),FALSE)*2.5,0))))),0)),0)</f>
        <v>18</v>
      </c>
      <c r="AC117">
        <f>IFERROR(IF(VLOOKUP($F117,Sheet3!$A$1:'Sheet3'!$K$222,MATCH("Challenge",Sheet3!$A$1:'Sheet3'!$K$1,0),FALSE)&gt;=1,IFERROR(IF(VLOOKUP($F117,Sheet3!$A$1:'Sheet3'!$K$222,MATCH("Blue",Sheet3!$A$1:$K$1,0),FALSE)&gt;0,VLOOKUP($F117,Sheet3!$A$1:'Sheet3'!$K$222,MATCH("Blue",Sheet3!$A$1:$K$1,0),FALSE)*3,IF(VLOOKUP($F117,Sheet3!$A$1:'Sheet3'!$K$222,MATCH("Purple",Sheet3!$A$1:$K$1,0),FALSE)&gt;0,VLOOKUP($F117,Sheet3!$A$1:'Sheet3'!$K$222,MATCH("Purple",Sheet3!$A$1:$K$1,0),FALSE)*4,IF(VLOOKUP($F117,Sheet3!$A$1:'Sheet3'!$K$222,MATCH("Green",Sheet3!$A$1:$K$1,0),FALSE)&gt;0,VLOOKUP($F117,Sheet3!$A$1:'Sheet3'!$K$222,MATCH("Green",Sheet3!$A$1:$K$1,0),FALSE)*2,IF(VLOOKUP($F117,Sheet3!$A$1:'Sheet3'!$K$222,MATCH("White",Sheet3!$A$1:$K$1,0),FALSE)&gt;0,VLOOKUP($F117,Sheet3!$A$1:'Sheet3'!$K$222,MATCH("White",Sheet3!$A$1:$K$1,0),FALSE),IF(VLOOKUP($F117,Sheet3!$A$1:'Sheet3'!$K$222,MATCH("Yellow",Sheet3!$A$1:$K$1,0),FALSE)&gt;0,VLOOKUP($F117,Sheet3!$A$1:'Sheet3'!$K$222,MATCH("Yellow",Sheet3!$A$1:$K$1,0),FALSE)*5,0))))),0)/VLOOKUP($F117,Sheet3!$A$1:'Sheet3'!$K$222,MATCH("Challenge",Sheet3!$A$1:'Sheet3'!$K$1,0),FALSE),IFERROR(IF(VLOOKUP($F117,Sheet3!$A$1:'Sheet3'!$K$222,MATCH("Blue",Sheet3!$A$1:$K$1,0),FALSE)&gt;0,VLOOKUP($F117,Sheet3!$A$1:'Sheet3'!$K$222,MATCH("Blue",Sheet3!$A$1:$K$1,0),FALSE)*3,IF(VLOOKUP($F117,Sheet3!$A$1:'Sheet3'!$K$222,MATCH("Purple",Sheet3!$A$1:$K$1,0),FALSE)&gt;0,VLOOKUP($F117,Sheet3!$A$1:'Sheet3'!$K$222,MATCH("Purple",Sheet3!$A$1:$K$1,0),FALSE)*4,IF(VLOOKUP($F117,Sheet3!$A$1:'Sheet3'!$K$222,MATCH("Green",Sheet3!$A$1:$K$1,0),FALSE)&gt;0,VLOOKUP($F117,Sheet3!$A$1:'Sheet3'!$K$222,MATCH("Green",Sheet3!$A$1:$K$1,0),FALSE)*2,IF(VLOOKUP($F117,Sheet3!$A$1:'Sheet3'!$K$222,MATCH("White",Sheet3!$A$1:$K$1,0),FALSE)&gt;0,VLOOKUP($F117,Sheet3!$A$1:'Sheet3'!$K$222,MATCH("White",Sheet3!$A$1:$K$1,0),FALSE),IF(VLOOKUP($F117,Sheet3!$A$1:'Sheet3'!$K$222,MATCH("Yellow",Sheet3!$A$1:$K$1,0),FALSE)&gt;0,VLOOKUP($F117,Sheet3!$A$1:'Sheet3'!$K$222,MATCH("Yellow",Sheet3!$A$1:$K$1,0),FALSE)*5,0))))),0)),0)+IFERROR(IF(VLOOKUP($G117,Sheet3!$A$1:'Sheet3'!$K$222,MATCH("Challenge",Sheet3!$A$1:'Sheet3'!$K$1,0),FALSE)&gt;=1,IFERROR(IF(VLOOKUP($G117,Sheet3!$A$1:'Sheet3'!$K$222,MATCH("Blue",Sheet3!$A$1:$K$1,0),FALSE)&gt;0,VLOOKUP($G117,Sheet3!$A$1:'Sheet3'!$K$222,MATCH("Blue",Sheet3!$A$1:$K$1,0),FALSE)*3,IF(VLOOKUP($G117,Sheet3!$A$1:'Sheet3'!$K$222,MATCH("Purple",Sheet3!$A$1:$K$1,0),FALSE)&gt;0,VLOOKUP($G117,Sheet3!$A$1:'Sheet3'!$K$222,MATCH("Purple",Sheet3!$A$1:$K$1,0),FALSE)*4,IF(VLOOKUP($G117,Sheet3!$A$1:'Sheet3'!$K$222,MATCH("Green",Sheet3!$A$1:$K$1,0),FALSE)&gt;0,VLOOKUP($G117,Sheet3!$A$1:'Sheet3'!$K$222,MATCH("Green",Sheet3!$A$1:$K$1,0),FALSE)*2,IF(VLOOKUP($G117,Sheet3!$A$1:'Sheet3'!$K$222,MATCH("White",Sheet3!$A$1:$K$1,0),FALSE)&gt;0,VLOOKUP($G117,Sheet3!$A$1:'Sheet3'!$K$222,MATCH("White",Sheet3!$A$1:$K$1,0),FALSE),IF(VLOOKUP($G117,Sheet3!$A$1:'Sheet3'!$K$222,MATCH("Yellow",Sheet3!$A$1:$K$1,0),FALSE)&gt;0,VLOOKUP($G117,Sheet3!$A$1:'Sheet3'!$K$222,MATCH("Yellow",Sheet3!$A$1:$K$1,0),FALSE)*5,0))))),0)/VLOOKUP($G117,Sheet3!$A$1:'Sheet3'!$K$222,MATCH("Challenge",Sheet3!$A$1:'Sheet3'!$K$1,0),FALSE),IFERROR(IF(VLOOKUP($G117,Sheet3!$A$1:'Sheet3'!$K$222,MATCH("Blue",Sheet3!$A$1:$K$1,0),FALSE)&gt;0,VLOOKUP($G117,Sheet3!$A$1:'Sheet3'!$K$222,MATCH("Blue",Sheet3!$A$1:$K$1,0),FALSE)*3,IF(VLOOKUP($G117,Sheet3!$A$1:'Sheet3'!$K$222,MATCH("Purple",Sheet3!$A$1:$K$1,0),FALSE)&gt;0,VLOOKUP($G117,Sheet3!$A$1:'Sheet3'!$K$222,MATCH("Purple",Sheet3!$A$1:$K$1,0),FALSE)*4,IF(VLOOKUP($G117,Sheet3!$A$1:'Sheet3'!$K$222,MATCH("Green",Sheet3!$A$1:$K$1,0),FALSE)&gt;0,VLOOKUP($G117,Sheet3!$A$1:'Sheet3'!$K$222,MATCH("Green",Sheet3!$A$1:$K$1,0),FALSE)*2,IF(VLOOKUP($G117,Sheet3!$A$1:'Sheet3'!$K$222,MATCH("White",Sheet3!$A$1:$K$1,0),FALSE)&gt;0,VLOOKUP($G117,Sheet3!$A$1:'Sheet3'!$K$222,MATCH("White",Sheet3!$A$1:$K$1,0),FALSE),IF(VLOOKUP($G117,Sheet3!$A$1:'Sheet3'!$K$222,MATCH("Yellow",Sheet3!$A$1:$K$1,0),FALSE)&gt;0,VLOOKUP($G117,Sheet3!$A$1:'Sheet3'!$K$222,MATCH("Yellow",Sheet3!$A$1:$K$1,0),FALSE)*5,0))))),0)),0)</f>
        <v>2</v>
      </c>
      <c r="AD117">
        <f>IFERROR(IF(VLOOKUP($H117,Sheet3!$A$1:'Sheet3'!$K$222,MATCH("Challenge",Sheet3!$A$1:'Sheet3'!$K$1,0),FALSE)&gt;=1,IFERROR(IF(VLOOKUP($H117,Sheet3!$A$1:'Sheet3'!$K$222,MATCH("Blue",Sheet3!$A$1:$K$1,0),FALSE)&gt;0,VLOOKUP($H117,Sheet3!$A$1:'Sheet3'!$K$222,MATCH("Blue",Sheet3!$A$1:$K$1,0),FALSE)*3,IF(VLOOKUP($H117,Sheet3!$A$1:'Sheet3'!$K$222,MATCH("Purple",Sheet3!$A$1:$K$1,0),FALSE)&gt;0,VLOOKUP($H117,Sheet3!$A$1:'Sheet3'!$K$222,MATCH("Purple",Sheet3!$A$1:$K$1,0),FALSE)*4,IF(VLOOKUP($H117,Sheet3!$A$1:'Sheet3'!$K$222,MATCH("Green",Sheet3!$A$1:$K$1,0),FALSE)&gt;0,VLOOKUP($H117,Sheet3!$A$1:'Sheet3'!$K$222,MATCH("Green",Sheet3!$A$1:$K$1,0),FALSE)*2,IF(VLOOKUP($H117,Sheet3!$A$1:'Sheet3'!$K$222,MATCH("White",Sheet3!$A$1:$K$1,0),FALSE)&gt;0,VLOOKUP($H117,Sheet3!$A$1:'Sheet3'!$K$222,MATCH("White",Sheet3!$A$1:$K$1,0),FALSE),IF(VLOOKUP($H117,Sheet3!$A$1:'Sheet3'!$K$222,MATCH("Yellow",Sheet3!$A$1:$K$1,0),FALSE)&gt;0,VLOOKUP($H117,Sheet3!$A$1:'Sheet3'!$K$222,MATCH("Yellow",Sheet3!$A$1:$K$1,0),FALSE)*5,0))))),0)/VLOOKUP($H117,Sheet3!$A$1:'Sheet3'!$K$222,MATCH("Challenge",Sheet3!$A$1:'Sheet3'!$K$1,0),FALSE),IFERROR(IF(VLOOKUP($H117,Sheet3!$A$1:'Sheet3'!$K$222,MATCH("Blue",Sheet3!$A$1:$K$1,0),FALSE)&gt;0,VLOOKUP($H117,Sheet3!$A$1:'Sheet3'!$K$222,MATCH("Blue",Sheet3!$A$1:$K$1,0),FALSE)*3,IF(VLOOKUP($H117,Sheet3!$A$1:'Sheet3'!$K$222,MATCH("Purple",Sheet3!$A$1:$K$1,0),FALSE)&gt;0,VLOOKUP($H117,Sheet3!$A$1:'Sheet3'!$K$222,MATCH("Purple",Sheet3!$A$1:$K$1,0),FALSE)*4,IF(VLOOKUP($H117,Sheet3!$A$1:'Sheet3'!$K$222,MATCH("Green",Sheet3!$A$1:$K$1,0),FALSE)&gt;0,VLOOKUP($H117,Sheet3!$A$1:'Sheet3'!$K$222,MATCH("Green",Sheet3!$A$1:$K$1,0),FALSE)*2,IF(VLOOKUP($H117,Sheet3!$A$1:'Sheet3'!$K$222,MATCH("White",Sheet3!$A$1:$K$1,0),FALSE)&gt;0,VLOOKUP($H117,Sheet3!$A$1:'Sheet3'!$K$222,MATCH("White",Sheet3!$A$1:$K$1,0),FALSE),IF(VLOOKUP($H117,Sheet3!$A$1:'Sheet3'!$K$222,MATCH("Yellow",Sheet3!$A$1:$K$1,0),FALSE)&gt;0,VLOOKUP($H117,Sheet3!$A$1:'Sheet3'!$K$222,MATCH("Yellow",Sheet3!$A$1:$K$1,0),FALSE)*5,0))))),0)),0)+IFERROR(IF(VLOOKUP($I117,Sheet3!$A$1:'Sheet3'!$K$222,MATCH("Challenge",Sheet3!$A$1:'Sheet3'!$K$1,0),FALSE)&gt;=1,IFERROR(IF(VLOOKUP($I117,Sheet3!$A$1:'Sheet3'!$K$222,MATCH("Blue",Sheet3!$A$1:$K$1,0),FALSE)&gt;0,VLOOKUP($I117,Sheet3!$A$1:'Sheet3'!$K$222,MATCH("Blue",Sheet3!$A$1:$K$1,0),FALSE)*3,IF(VLOOKUP($I117,Sheet3!$A$1:'Sheet3'!$K$222,MATCH("Purple",Sheet3!$A$1:$K$1,0),FALSE)&gt;0,VLOOKUP($I117,Sheet3!$A$1:'Sheet3'!$K$222,MATCH("Purple",Sheet3!$A$1:$K$1,0),FALSE)*4,IF(VLOOKUP($I117,Sheet3!$A$1:'Sheet3'!$K$222,MATCH("Green",Sheet3!$A$1:$K$1,0),FALSE)&gt;0,VLOOKUP($I117,Sheet3!$A$1:'Sheet3'!$K$222,MATCH("Green",Sheet3!$A$1:$K$1,0),FALSE)*2,IF(VLOOKUP($I117,Sheet3!$A$1:'Sheet3'!$K$222,MATCH("White",Sheet3!$A$1:$K$1,0),FALSE)&gt;0,VLOOKUP($I117,Sheet3!$A$1:'Sheet3'!$K$222,MATCH("White",Sheet3!$A$1:$K$1,0),FALSE),IF(VLOOKUP($I117,Sheet3!$A$1:'Sheet3'!$K$222,MATCH("Yellow",Sheet3!$A$1:$K$1,0),FALSE)&gt;0,VLOOKUP($I117,Sheet3!$A$1:'Sheet3'!$K$222,MATCH("Yellow",Sheet3!$A$1:$K$1,0),FALSE)*5,0))))),0)/VLOOKUP($I117,Sheet3!$A$1:'Sheet3'!$K$222,MATCH("Challenge",Sheet3!$A$1:'Sheet3'!$K$1,0),FALSE),IFERROR(IF(VLOOKUP($I117,Sheet3!$A$1:'Sheet3'!$K$222,MATCH("Blue",Sheet3!$A$1:$K$1,0),FALSE)&gt;0,VLOOKUP($I117,Sheet3!$A$1:'Sheet3'!$K$222,MATCH("Blue",Sheet3!$A$1:$K$1,0),FALSE)*3,IF(VLOOKUP($I117,Sheet3!$A$1:'Sheet3'!$K$222,MATCH("Purple",Sheet3!$A$1:$K$1,0),FALSE)&gt;0,VLOOKUP($I117,Sheet3!$A$1:'Sheet3'!$K$222,MATCH("Purple",Sheet3!$A$1:$K$1,0),FALSE)*4,IF(VLOOKUP($I117,Sheet3!$A$1:'Sheet3'!$K$222,MATCH("Green",Sheet3!$A$1:$K$1,0),FALSE)&gt;0,VLOOKUP($I117,Sheet3!$A$1:'Sheet3'!$K$222,MATCH("Green",Sheet3!$A$1:$K$1,0),FALSE)*2,IF(VLOOKUP($I117,Sheet3!$A$1:'Sheet3'!$K$222,MATCH("White",Sheet3!$A$1:$K$1,0),FALSE)&gt;0,VLOOKUP($I117,Sheet3!$A$1:'Sheet3'!$K$222,MATCH("White",Sheet3!$A$1:$K$1,0),FALSE),IF(VLOOKUP($I117,Sheet3!$A$1:'Sheet3'!$K$222,MATCH("Yellow",Sheet3!$A$1:$K$1,0),FALSE)&gt;0,VLOOKUP($I117,Sheet3!$A$1:'Sheet3'!$K$222,MATCH("Yellow",Sheet3!$A$1:$K$1,0),FALSE)*5,0))))),0)),0)</f>
        <v>0</v>
      </c>
      <c r="AE117">
        <f>IFERROR(IF(VLOOKUP($J117,Sheet3!$A$1:'Sheet3'!$K$222,MATCH("Challenge",Sheet3!$A$1:'Sheet3'!$K$1,0),FALSE)&gt;=1,IFERROR(IF(VLOOKUP($J117,Sheet3!$A$1:'Sheet3'!$K$222,MATCH("Blue",Sheet3!$A$1:$K$1,0),FALSE)&gt;0,VLOOKUP($J117,Sheet3!$A$1:'Sheet3'!$K$222,MATCH("Blue",Sheet3!$A$1:$K$1,0),FALSE)*3,IF(VLOOKUP($J117,Sheet3!$A$1:'Sheet3'!$K$222,MATCH("Purple",Sheet3!$A$1:$K$1,0),FALSE)&gt;0,VLOOKUP($J117,Sheet3!$A$1:'Sheet3'!$K$222,MATCH("Purple",Sheet3!$A$1:$K$1,0),FALSE)*4,IF(VLOOKUP($J117,Sheet3!$A$1:'Sheet3'!$K$222,MATCH("Green",Sheet3!$A$1:$K$1,0),FALSE)&gt;0,VLOOKUP($J117,Sheet3!$A$1:'Sheet3'!$K$222,MATCH("Green",Sheet3!$A$1:$K$1,0),FALSE)*2,IF(VLOOKUP($J117,Sheet3!$A$1:'Sheet3'!$K$222,MATCH("White",Sheet3!$A$1:$K$1,0),FALSE)&gt;0,VLOOKUP($J117,Sheet3!$A$1:'Sheet3'!$K$222,MATCH("White",Sheet3!$A$1:$K$1,0),FALSE),IF(VLOOKUP($J117,Sheet3!$A$1:'Sheet3'!$K$222,MATCH("Yellow",Sheet3!$A$1:$K$1,0),FALSE)&gt;0,VLOOKUP($J117,Sheet3!$A$1:'Sheet3'!$K$222,MATCH("Yellow",Sheet3!$A$1:$K$1,0),FALSE)*5,0))))),0)/VLOOKUP($J117,Sheet3!$A$1:'Sheet3'!$K$222,MATCH("Challenge",Sheet3!$A$1:'Sheet3'!$K$1,0),FALSE),IFERROR(IF(VLOOKUP($J117,Sheet3!$A$1:'Sheet3'!$K$222,MATCH("Blue",Sheet3!$A$1:$K$1,0),FALSE)&gt;0,VLOOKUP($J117,Sheet3!$A$1:'Sheet3'!$K$222,MATCH("Blue",Sheet3!$A$1:$K$1,0),FALSE)*3,IF(VLOOKUP($J117,Sheet3!$A$1:'Sheet3'!$K$222,MATCH("Purple",Sheet3!$A$1:$K$1,0),FALSE)&gt;0,VLOOKUP($J117,Sheet3!$A$1:'Sheet3'!$K$222,MATCH("Purple",Sheet3!$A$1:$K$1,0),FALSE)*4,IF(VLOOKUP($J117,Sheet3!$A$1:'Sheet3'!$K$222,MATCH("Green",Sheet3!$A$1:$K$1,0),FALSE)&gt;0,VLOOKUP($J117,Sheet3!$A$1:'Sheet3'!$K$222,MATCH("Green",Sheet3!$A$1:$K$1,0),FALSE)*2,IF(VLOOKUP($J117,Sheet3!$A$1:'Sheet3'!$K$222,MATCH("White",Sheet3!$A$1:$K$1,0),FALSE)&gt;0,VLOOKUP($J117,Sheet3!$A$1:'Sheet3'!$K$222,MATCH("White",Sheet3!$A$1:$K$1,0),FALSE),IF(VLOOKUP($J117,Sheet3!$A$1:'Sheet3'!$K$222,MATCH("Yellow",Sheet3!$A$1:$K$1,0),FALSE)&gt;0,VLOOKUP($J117,Sheet3!$A$1:'Sheet3'!$K$222,MATCH("Yellow",Sheet3!$A$1:$K$1,0),FALSE)*5,0))))),0)),0)+IFERROR(IF(VLOOKUP($K117,Sheet3!$A$1:'Sheet3'!$K$222,MATCH("Challenge",Sheet3!$A$1:'Sheet3'!$K$1,0),FALSE)&gt;=1,IFERROR(IF(VLOOKUP($K117,Sheet3!$A$1:'Sheet3'!$K$222,MATCH("Blue",Sheet3!$A$1:$K$1,0),FALSE)&gt;0,VLOOKUP($K117,Sheet3!$A$1:'Sheet3'!$K$222,MATCH("Blue",Sheet3!$A$1:$K$1,0),FALSE)*3,IF(VLOOKUP($K117,Sheet3!$A$1:'Sheet3'!$K$222,MATCH("Purple",Sheet3!$A$1:$K$1,0),FALSE)&gt;0,VLOOKUP($K117,Sheet3!$A$1:'Sheet3'!$K$222,MATCH("Purple",Sheet3!$A$1:$K$1,0),FALSE)*4,IF(VLOOKUP($K117,Sheet3!$A$1:'Sheet3'!$K$222,MATCH("Green",Sheet3!$A$1:$K$1,0),FALSE)&gt;0,VLOOKUP($K117,Sheet3!$A$1:'Sheet3'!$K$222,MATCH("Green",Sheet3!$A$1:$K$1,0),FALSE)*2,IF(VLOOKUP($K117,Sheet3!$A$1:'Sheet3'!$K$222,MATCH("White",Sheet3!$A$1:$K$1,0),FALSE)&gt;0,VLOOKUP($K117,Sheet3!$A$1:'Sheet3'!$K$222,MATCH("White",Sheet3!$A$1:$K$1,0),FALSE),IF(VLOOKUP($K117,Sheet3!$A$1:'Sheet3'!$K$222,MATCH("Yellow",Sheet3!$A$1:$K$1,0),FALSE)&gt;0,VLOOKUP($K117,Sheet3!$A$1:'Sheet3'!$K$222,MATCH("Yellow",Sheet3!$A$1:$K$1,0),FALSE)*5,0))))),0)/VLOOKUP($K117,Sheet3!$A$1:'Sheet3'!$K$222,MATCH("Challenge",Sheet3!$A$1:'Sheet3'!$K$1,0),FALSE),IFERROR(IF(VLOOKUP($K117,Sheet3!$A$1:'Sheet3'!$K$222,MATCH("Blue",Sheet3!$A$1:$K$1,0),FALSE)&gt;0,VLOOKUP($K117,Sheet3!$A$1:'Sheet3'!$K$222,MATCH("Blue",Sheet3!$A$1:$K$1,0),FALSE)*3,IF(VLOOKUP($K117,Sheet3!$A$1:'Sheet3'!$K$222,MATCH("Purple",Sheet3!$A$1:$K$1,0),FALSE)&gt;0,VLOOKUP($K117,Sheet3!$A$1:'Sheet3'!$K$222,MATCH("Purple",Sheet3!$A$1:$K$1,0),FALSE)*4,IF(VLOOKUP($K117,Sheet3!$A$1:'Sheet3'!$K$222,MATCH("Green",Sheet3!$A$1:$K$1,0),FALSE)&gt;0,VLOOKUP($K117,Sheet3!$A$1:'Sheet3'!$K$222,MATCH("Green",Sheet3!$A$1:$K$1,0),FALSE)*2,IF(VLOOKUP($K117,Sheet3!$A$1:'Sheet3'!$K$222,MATCH("White",Sheet3!$A$1:$K$1,0),FALSE)&gt;0,VLOOKUP($K117,Sheet3!$A$1:'Sheet3'!$K$222,MATCH("White",Sheet3!$A$1:$K$1,0),FALSE),IF(VLOOKUP($K117,Sheet3!$A$1:'Sheet3'!$K$222,MATCH("Yellow",Sheet3!$A$1:$K$1,0),FALSE)&gt;0,VLOOKUP($K117,Sheet3!$A$1:'Sheet3'!$K$222,MATCH("Yellow",Sheet3!$A$1:$K$1,0),FALSE)*5,0))))),0)),0)</f>
        <v>0</v>
      </c>
      <c r="AF117">
        <f>IFERROR(IF(VLOOKUP($L117,Sheet3!$A$1:'Sheet3'!$K$222,MATCH("Challenge",Sheet3!$A$1:'Sheet3'!$K$1,0),FALSE)&gt;=1,IFERROR(IF(VLOOKUP($L117,Sheet3!$A$1:'Sheet3'!$K$222,MATCH("Blue",Sheet3!$A$1:$K$1,0),FALSE)&gt;0,VLOOKUP($L117,Sheet3!$A$1:'Sheet3'!$K$222,MATCH("Blue",Sheet3!$A$1:$K$1,0),FALSE)*3,IF(VLOOKUP($L117,Sheet3!$A$1:'Sheet3'!$K$222,MATCH("Purple",Sheet3!$A$1:$K$1,0),FALSE)&gt;0,VLOOKUP($L117,Sheet3!$A$1:'Sheet3'!$K$222,MATCH("Purple",Sheet3!$A$1:$K$1,0),FALSE)*4,IF(VLOOKUP($L117,Sheet3!$A$1:'Sheet3'!$K$222,MATCH("Green",Sheet3!$A$1:$K$1,0),FALSE)&gt;0,VLOOKUP($L117,Sheet3!$A$1:'Sheet3'!$K$222,MATCH("Green",Sheet3!$A$1:$K$1,0),FALSE)*2,IF(VLOOKUP($L117,Sheet3!$A$1:'Sheet3'!$K$222,MATCH("White",Sheet3!$A$1:$K$1,0),FALSE)&gt;0,VLOOKUP($L117,Sheet3!$A$1:'Sheet3'!$K$222,MATCH("White",Sheet3!$A$1:$K$1,0),FALSE),IF(VLOOKUP($L117,Sheet3!$A$1:'Sheet3'!$K$222,MATCH("Yellow",Sheet3!$A$1:$K$1,0),FALSE)&gt;0,VLOOKUP($L117,Sheet3!$A$1:'Sheet3'!$K$222,MATCH("Yellow",Sheet3!$A$1:$K$1,0),FALSE)*5,0))))),0)/VLOOKUP($L117,Sheet3!$A$1:'Sheet3'!$K$222,MATCH("Challenge",Sheet3!$A$1:'Sheet3'!$K$1,0),FALSE),IFERROR(IF(VLOOKUP($L117,Sheet3!$A$1:'Sheet3'!$K$222,MATCH("Blue",Sheet3!$A$1:$K$1,0),FALSE)&gt;0,VLOOKUP($L117,Sheet3!$A$1:'Sheet3'!$K$222,MATCH("Blue",Sheet3!$A$1:$K$1,0),FALSE)*3,IF(VLOOKUP($L117,Sheet3!$A$1:'Sheet3'!$K$222,MATCH("Purple",Sheet3!$A$1:$K$1,0),FALSE)&gt;0,VLOOKUP($L117,Sheet3!$A$1:'Sheet3'!$K$222,MATCH("Purple",Sheet3!$A$1:$K$1,0),FALSE)*4,IF(VLOOKUP($L117,Sheet3!$A$1:'Sheet3'!$K$222,MATCH("Green",Sheet3!$A$1:$K$1,0),FALSE)&gt;0,VLOOKUP($L117,Sheet3!$A$1:'Sheet3'!$K$222,MATCH("Green",Sheet3!$A$1:$K$1,0),FALSE)*2,IF(VLOOKUP($L117,Sheet3!$A$1:'Sheet3'!$K$222,MATCH("White",Sheet3!$A$1:$K$1,0),FALSE)&gt;0,VLOOKUP($L117,Sheet3!$A$1:'Sheet3'!$K$222,MATCH("White",Sheet3!$A$1:$K$1,0),FALSE),IF(VLOOKUP($L117,Sheet3!$A$1:'Sheet3'!$K$222,MATCH("Yellow",Sheet3!$A$1:$K$1,0),FALSE)&gt;0,VLOOKUP($L117,Sheet3!$A$1:'Sheet3'!$K$222,MATCH("Yellow",Sheet3!$A$1:$K$1,0),FALSE)*5,0))))),0)),0)+IFERROR(IF(VLOOKUP($M117,Sheet3!$A$1:'Sheet3'!$K$222,MATCH("Challenge",Sheet3!$A$1:'Sheet3'!$K$1,0),FALSE)&gt;=1,IFERROR(IF(VLOOKUP($M117,Sheet3!$A$1:'Sheet3'!$K$222,MATCH("Blue",Sheet3!$A$1:$K$1,0),FALSE)&gt;0,VLOOKUP($M117,Sheet3!$A$1:'Sheet3'!$K$222,MATCH("Blue",Sheet3!$A$1:$K$1,0),FALSE)*3,IF(VLOOKUP($M117,Sheet3!$A$1:'Sheet3'!$K$222,MATCH("Purple",Sheet3!$A$1:$K$1,0),FALSE)&gt;0,VLOOKUP($M117,Sheet3!$A$1:'Sheet3'!$K$222,MATCH("Purple",Sheet3!$A$1:$K$1,0),FALSE)*4,IF(VLOOKUP($M117,Sheet3!$A$1:'Sheet3'!$K$222,MATCH("Green",Sheet3!$A$1:$K$1,0),FALSE)&gt;0,VLOOKUP($M117,Sheet3!$A$1:'Sheet3'!$K$222,MATCH("Green",Sheet3!$A$1:$K$1,0),FALSE)*2,IF(VLOOKUP($M117,Sheet3!$A$1:'Sheet3'!$K$222,MATCH("White",Sheet3!$A$1:$K$1,0),FALSE)&gt;0,VLOOKUP($M117,Sheet3!$A$1:'Sheet3'!$K$222,MATCH("White",Sheet3!$A$1:$K$1,0),FALSE),IF(VLOOKUP($M117,Sheet3!$A$1:'Sheet3'!$K$222,MATCH("Yellow",Sheet3!$A$1:$K$1,0),FALSE)&gt;0,VLOOKUP($M117,Sheet3!$A$1:'Sheet3'!$K$222,MATCH("Yellow",Sheet3!$A$1:$K$1,0),FALSE)*5,0))))),0)/VLOOKUP($M117,Sheet3!$A$1:'Sheet3'!$K$222,MATCH("Challenge",Sheet3!$A$1:'Sheet3'!$K$1,0),FALSE),IFERROR(IF(VLOOKUP($M117,Sheet3!$A$1:'Sheet3'!$K$222,MATCH("Blue",Sheet3!$A$1:$K$1,0),FALSE)&gt;0,VLOOKUP($M117,Sheet3!$A$1:'Sheet3'!$K$222,MATCH("Blue",Sheet3!$A$1:$K$1,0),FALSE)*3,IF(VLOOKUP($M117,Sheet3!$A$1:'Sheet3'!$K$222,MATCH("Purple",Sheet3!$A$1:$K$1,0),FALSE)&gt;0,VLOOKUP($M117,Sheet3!$A$1:'Sheet3'!$K$222,MATCH("Purple",Sheet3!$A$1:$K$1,0),FALSE)*4,IF(VLOOKUP($M117,Sheet3!$A$1:'Sheet3'!$K$222,MATCH("Green",Sheet3!$A$1:$K$1,0),FALSE)&gt;0,VLOOKUP($M117,Sheet3!$A$1:'Sheet3'!$K$222,MATCH("Green",Sheet3!$A$1:$K$1,0),FALSE)*2,IF(VLOOKUP($M117,Sheet3!$A$1:'Sheet3'!$K$222,MATCH("White",Sheet3!$A$1:$K$1,0),FALSE)&gt;0,VLOOKUP($M117,Sheet3!$A$1:'Sheet3'!$K$222,MATCH("White",Sheet3!$A$1:$K$1,0),FALSE),IF(VLOOKUP($M117,Sheet3!$A$1:'Sheet3'!$K$222,MATCH("Yellow",Sheet3!$A$1:$K$1,0),FALSE)&gt;0,VLOOKUP($M117,Sheet3!$A$1:'Sheet3'!$K$222,MATCH("Yellow",Sheet3!$A$1:$K$1,0),FALSE)*5,0))))),0)),0)</f>
        <v>0</v>
      </c>
      <c r="AG117">
        <f>IFERROR(IF(VLOOKUP($N117,Sheet3!$A$1:'Sheet3'!$K$222,MATCH("Challenge",Sheet3!$A$1:'Sheet3'!$K$1,0),FALSE)&gt;=1,IFERROR(IF(VLOOKUP($N117,Sheet3!$A$1:'Sheet3'!$K$222,MATCH("Blue",Sheet3!$A$1:$K$1,0),FALSE)&gt;0,VLOOKUP($N117,Sheet3!$A$1:'Sheet3'!$K$222,MATCH("Blue",Sheet3!$A$1:$K$1,0),FALSE)*3,IF(VLOOKUP($N117,Sheet3!$A$1:'Sheet3'!$K$222,MATCH("Purple",Sheet3!$A$1:$K$1,0),FALSE)&gt;0,VLOOKUP($N117,Sheet3!$A$1:'Sheet3'!$K$222,MATCH("Purple",Sheet3!$A$1:$K$1,0),FALSE)*4,IF(VLOOKUP($N117,Sheet3!$A$1:'Sheet3'!$K$222,MATCH("Green",Sheet3!$A$1:$K$1,0),FALSE)&gt;0,VLOOKUP($N117,Sheet3!$A$1:'Sheet3'!$K$222,MATCH("Green",Sheet3!$A$1:$K$1,0),FALSE)*2,IF(VLOOKUP($N117,Sheet3!$A$1:'Sheet3'!$K$222,MATCH("White",Sheet3!$A$1:$K$1,0),FALSE)&gt;0,VLOOKUP($N117,Sheet3!$A$1:'Sheet3'!$K$222,MATCH("White",Sheet3!$A$1:$K$1,0),FALSE),IF(VLOOKUP($N117,Sheet3!$A$1:'Sheet3'!$K$222,MATCH("Yellow",Sheet3!$A$1:$K$1,0),FALSE)&gt;0,VLOOKUP($N117,Sheet3!$A$1:'Sheet3'!$K$222,MATCH("Yellow",Sheet3!$A$1:$K$1,0),FALSE)*5,0))))),0)/VLOOKUP($N117,Sheet3!$A$1:'Sheet3'!$K$222,MATCH("Challenge",Sheet3!$A$1:'Sheet3'!$K$1,0),FALSE),IFERROR(IF(VLOOKUP($N117,Sheet3!$A$1:'Sheet3'!$K$222,MATCH("Blue",Sheet3!$A$1:$K$1,0),FALSE)&gt;0,VLOOKUP($N117,Sheet3!$A$1:'Sheet3'!$K$222,MATCH("Blue",Sheet3!$A$1:$K$1,0),FALSE)*3,IF(VLOOKUP($N117,Sheet3!$A$1:'Sheet3'!$K$222,MATCH("Purple",Sheet3!$A$1:$K$1,0),FALSE)&gt;0,VLOOKUP($N117,Sheet3!$A$1:'Sheet3'!$K$222,MATCH("Purple",Sheet3!$A$1:$K$1,0),FALSE)*4,IF(VLOOKUP($N117,Sheet3!$A$1:'Sheet3'!$K$222,MATCH("Green",Sheet3!$A$1:$K$1,0),FALSE)&gt;0,VLOOKUP($N117,Sheet3!$A$1:'Sheet3'!$K$222,MATCH("Green",Sheet3!$A$1:$K$1,0),FALSE)*2,IF(VLOOKUP($N117,Sheet3!$A$1:'Sheet3'!$K$222,MATCH("White",Sheet3!$A$1:$K$1,0),FALSE)&gt;0,VLOOKUP($N117,Sheet3!$A$1:'Sheet3'!$K$222,MATCH("White",Sheet3!$A$1:$K$1,0),FALSE),IF(VLOOKUP($N117,Sheet3!$A$1:'Sheet3'!$K$222,MATCH("Yellow",Sheet3!$A$1:$K$1,0),FALSE)&gt;0,VLOOKUP($N117,Sheet3!$A$1:'Sheet3'!$K$222,MATCH("Yellow",Sheet3!$A$1:$K$1,0),FALSE)*5,0))))),0)),0)+IFERROR(IF(VLOOKUP($O117,Sheet3!$A$1:'Sheet3'!$K$222,MATCH("Challenge",Sheet3!$A$1:'Sheet3'!$K$1,0),FALSE)&gt;=1,IFERROR(IF(VLOOKUP($O117,Sheet3!$A$1:'Sheet3'!$K$222,MATCH("Blue",Sheet3!$A$1:$K$1,0),FALSE)&gt;0,VLOOKUP($O117,Sheet3!$A$1:'Sheet3'!$K$222,MATCH("Blue",Sheet3!$A$1:$K$1,0),FALSE)*3,IF(VLOOKUP($O117,Sheet3!$A$1:'Sheet3'!$K$222,MATCH("Purple",Sheet3!$A$1:$K$1,0),FALSE)&gt;0,VLOOKUP($O117,Sheet3!$A$1:'Sheet3'!$K$222,MATCH("Purple",Sheet3!$A$1:$K$1,0),FALSE)*4,IF(VLOOKUP($O117,Sheet3!$A$1:'Sheet3'!$K$222,MATCH("Green",Sheet3!$A$1:$K$1,0),FALSE)&gt;0,VLOOKUP($O117,Sheet3!$A$1:'Sheet3'!$K$222,MATCH("Green",Sheet3!$A$1:$K$1,0),FALSE)*2,IF(VLOOKUP($O117,Sheet3!$A$1:'Sheet3'!$K$222,MATCH("White",Sheet3!$A$1:$K$1,0),FALSE)&gt;0,VLOOKUP($O117,Sheet3!$A$1:'Sheet3'!$K$222,MATCH("White",Sheet3!$A$1:$K$1,0),FALSE),IF(VLOOKUP($O117,Sheet3!$A$1:'Sheet3'!$K$222,MATCH("Yellow",Sheet3!$A$1:$K$1,0),FALSE)&gt;0,VLOOKUP($O117,Sheet3!$A$1:'Sheet3'!$K$222,MATCH("Yellow",Sheet3!$A$1:$K$1,0),FALSE)*5,0))))),0)/VLOOKUP($O117,Sheet3!$A$1:'Sheet3'!$K$222,MATCH("Challenge",Sheet3!$A$1:'Sheet3'!$K$1,0),FALSE),IFERROR(IF(VLOOKUP($O117,Sheet3!$A$1:'Sheet3'!$K$222,MATCH("Blue",Sheet3!$A$1:$K$1,0),FALSE)&gt;0,VLOOKUP($O117,Sheet3!$A$1:'Sheet3'!$K$222,MATCH("Blue",Sheet3!$A$1:$K$1,0),FALSE)*3,IF(VLOOKUP($O117,Sheet3!$A$1:'Sheet3'!$K$222,MATCH("Purple",Sheet3!$A$1:$K$1,0),FALSE)&gt;0,VLOOKUP($O117,Sheet3!$A$1:'Sheet3'!$K$222,MATCH("Purple",Sheet3!$A$1:$K$1,0),FALSE)*4,IF(VLOOKUP($O117,Sheet3!$A$1:'Sheet3'!$K$222,MATCH("Green",Sheet3!$A$1:$K$1,0),FALSE)&gt;0,VLOOKUP($O117,Sheet3!$A$1:'Sheet3'!$K$222,MATCH("Green",Sheet3!$A$1:$K$1,0),FALSE)*2,IF(VLOOKUP($O117,Sheet3!$A$1:'Sheet3'!$K$222,MATCH("White",Sheet3!$A$1:$K$1,0),FALSE)&gt;0,VLOOKUP($O117,Sheet3!$A$1:'Sheet3'!$K$222,MATCH("White",Sheet3!$A$1:$K$1,0),FALSE),IF(VLOOKUP($O117,Sheet3!$A$1:'Sheet3'!$K$222,MATCH("Yellow",Sheet3!$A$1:$K$1,0),FALSE)&gt;0,VLOOKUP($O117,Sheet3!$A$1:'Sheet3'!$K$222,MATCH("Yellow",Sheet3!$A$1:$K$1,0),FALSE)*5,0))))),0)),0)</f>
        <v>0</v>
      </c>
      <c r="AH117">
        <f>VLOOKUP($D117,Sheet3!$A$1:'Sheet3'!$K$222,4,FALSE)</f>
        <v>0</v>
      </c>
      <c r="AI117">
        <f>VLOOKUP($D117,Sheet3!$A$1:'Sheet3'!$K$222,5,FALSE)</f>
        <v>0</v>
      </c>
    </row>
    <row r="118" spans="1:35" x14ac:dyDescent="0.25">
      <c r="A118" t="s">
        <v>18</v>
      </c>
      <c r="B118">
        <f>INDEX('Ingredients(Full)'!$A$1:$AA$180,MATCH(Score!$A118,'Ingredients(Full)'!$A$1:$A$180,0),MATCH(Score!B$1,'Ingredients(Full)'!$A$1:$AA$1,0))</f>
        <v>3</v>
      </c>
      <c r="C118">
        <f t="shared" si="3"/>
        <v>608</v>
      </c>
      <c r="D118" t="str">
        <f>IF(D$1&lt;=$B118,INDEX('Ingredients(Full)'!$A$1:$AA$180,MATCH(Score!$A118,'Ingredients(Full)'!$A$1:$A$180,0),MATCH(Score!D$1,'Ingredients(Full)'!$A$1:$AA$1,0)),"")</f>
        <v>Mk 6 Merr-Sonn Thermal Detonator Salvage</v>
      </c>
      <c r="E118" t="str">
        <f>IF(E$1&lt;=$B118,INDEX('Ingredients(Full)'!$A$1:$AA$140,MATCH(Score!$A118,'Ingredients(Full)'!$A$1:$A$140,0),MATCH(Score!E$1,'Ingredients(Full)'!$A$1:$AA$1,0)),"")</f>
        <v>Mk 3 BlasTech Weapon Mod</v>
      </c>
      <c r="F118" t="str">
        <f>IF(F$1&lt;=$B118,INDEX('Ingredients(Full)'!$A$1:$AA$140,MATCH(Score!$A118,'Ingredients(Full)'!$A$1:$A$140,0),MATCH(Score!F$1,'Ingredients(Full)'!$A$1:$AA$1,0)),"")</f>
        <v>Mk 3 BioTech Implant</v>
      </c>
      <c r="G118" t="str">
        <f>IF(G$1&lt;=$B118,INDEX('Ingredients(Full)'!$A$1:$AA$140,MATCH(Score!$A118,'Ingredients(Full)'!$A$1:$A$140,0),MATCH(Score!G$1,'Ingredients(Full)'!$A$1:$AA$1,0)),"")</f>
        <v/>
      </c>
      <c r="H118" t="str">
        <f>IF(H$1&lt;=$B118,INDEX('Ingredients(Full)'!$A$1:$AA$140,MATCH(Score!$A118,'Ingredients(Full)'!$A$1:$A$140,0),MATCH(Score!H$1,'Ingredients(Full)'!$A$1:$AA$1,0)),"")</f>
        <v/>
      </c>
      <c r="I118" t="str">
        <f>IF(I$1&lt;=$B118,INDEX('Ingredients(Full)'!$A$1:$AA$140,MATCH(Score!$A118,'Ingredients(Full)'!$A$1:$A$140,0),MATCH(Score!I$1,'Ingredients(Full)'!$A$1:$AA$1,0)),"")</f>
        <v/>
      </c>
      <c r="J118" t="str">
        <f>IF(J$1&lt;=$B118,INDEX('Ingredients(Full)'!$A$1:$AA$140,MATCH(Score!$A118,'Ingredients(Full)'!$A$1:$A$140,0),MATCH(Score!J$1,'Ingredients(Full)'!$A$1:$AA$1,0)),"")</f>
        <v/>
      </c>
      <c r="K118" t="str">
        <f>IF(K$1&lt;=$B118,INDEX('Ingredients(Full)'!$A$1:$AA$140,MATCH(Score!$A118,'Ingredients(Full)'!$A$1:$A$140,0),MATCH(Score!K$1,'Ingredients(Full)'!$A$1:$AA$1,0)),"")</f>
        <v/>
      </c>
      <c r="L118" t="str">
        <f>IF(L$1&lt;=$B118,INDEX('Ingredients(Full)'!$A$1:$AA$140,MATCH(Score!$A118,'Ingredients(Full)'!$A$1:$A$140,0),MATCH(Score!L$1,'Ingredients(Full)'!$A$1:$AA$1,0)),"")</f>
        <v/>
      </c>
      <c r="M118" t="str">
        <f>IF(M$1&lt;=$B118,INDEX('Ingredients(Full)'!$A$1:$AA$140,MATCH(Score!$A118,'Ingredients(Full)'!$A$1:$A$140,0),MATCH(Score!M$1,'Ingredients(Full)'!$A$1:$AA$1,0)),"")</f>
        <v/>
      </c>
      <c r="N118" t="str">
        <f>IF(N$1&lt;=$B118,INDEX('Ingredients(Full)'!$A$1:$AA$140,MATCH(Score!$A118,'Ingredients(Full)'!$A$1:$A$140,0),MATCH(Score!N$1,'Ingredients(Full)'!$A$1:$AA$1,0)),"")</f>
        <v/>
      </c>
      <c r="O118" t="str">
        <f>IF(O$1&lt;=$B118,INDEX('Ingredients(Full)'!$A$1:$AA$140,MATCH(Score!$A118,'Ingredients(Full)'!$A$1:$A$140,0),MATCH(Score!O$1,'Ingredients(Full)'!$A$1:$AA$1,0)),"")</f>
        <v/>
      </c>
      <c r="P118">
        <f>IF(VALUE(RIGHT(P$1,LEN(P$1)-1))&lt;=$B118,INDEX('Ingredients(Full)'!$A$1:$AA$140,MATCH(Score!$A118,'Ingredients(Full)'!$A$1:$A$140,0),MATCH(Score!P$1,'Ingredients(Full)'!$A$1:$AA$1,0)),"")</f>
        <v>50</v>
      </c>
      <c r="Q118">
        <f>IF(VALUE(RIGHT(Q$1,LEN(Q$1)-1))&lt;=$B118,INDEX('Ingredients(Full)'!$A$1:$AA$140,MATCH(Score!$A118,'Ingredients(Full)'!$A$1:$A$140,0),MATCH(Score!Q$1,'Ingredients(Full)'!$A$1:$AA$1,0)),"")</f>
        <v>1</v>
      </c>
      <c r="R118">
        <f>IF(VALUE(RIGHT(R$1,LEN(R$1)-1))&lt;=$B118,INDEX('Ingredients(Full)'!$A$1:$AA$140,MATCH(Score!$A118,'Ingredients(Full)'!$A$1:$A$140,0),MATCH(Score!R$1,'Ingredients(Full)'!$A$1:$AA$1,0)),"")</f>
        <v>1</v>
      </c>
      <c r="S118" t="str">
        <f>IF(VALUE(RIGHT(S$1,LEN(S$1)-1))&lt;=$B118,INDEX('Ingredients(Full)'!$A$1:$AA$140,MATCH(Score!$A118,'Ingredients(Full)'!$A$1:$A$140,0),MATCH(Score!S$1,'Ingredients(Full)'!$A$1:$AA$1,0)),"")</f>
        <v/>
      </c>
      <c r="T118" t="str">
        <f>IF(VALUE(RIGHT(T$1,LEN(T$1)-1))&lt;=$B118,INDEX('Ingredients(Full)'!$A$1:$AA$140,MATCH(Score!$A118,'Ingredients(Full)'!$A$1:$A$140,0),MATCH(Score!T$1,'Ingredients(Full)'!$A$1:$AA$1,0)),"")</f>
        <v/>
      </c>
      <c r="U118" t="str">
        <f>IF(VALUE(RIGHT(U$1,LEN(U$1)-1))&lt;=$B118,INDEX('Ingredients(Full)'!$A$1:$AA$140,MATCH(Score!$A118,'Ingredients(Full)'!$A$1:$A$140,0),MATCH(Score!U$1,'Ingredients(Full)'!$A$1:$AA$1,0)),"")</f>
        <v/>
      </c>
      <c r="V118" t="str">
        <f>IF(VALUE(RIGHT(V$1,LEN(V$1)-1))&lt;=$B118,INDEX('Ingredients(Full)'!$A$1:$AA$140,MATCH(Score!$A118,'Ingredients(Full)'!$A$1:$A$140,0),MATCH(Score!V$1,'Ingredients(Full)'!$A$1:$AA$1,0)),"")</f>
        <v/>
      </c>
      <c r="W118" t="str">
        <f>IF(VALUE(RIGHT(W$1,LEN(W$1)-1))&lt;=$B118,INDEX('Ingredients(Full)'!$A$1:$AA$140,MATCH(Score!$A118,'Ingredients(Full)'!$A$1:$A$140,0),MATCH(Score!W$1,'Ingredients(Full)'!$A$1:$AA$1,0)),"")</f>
        <v/>
      </c>
      <c r="X118" t="str">
        <f>IF(VALUE(RIGHT(X$1,LEN(X$1)-1))&lt;=$B118,INDEX('Ingredients(Full)'!$A$1:$AA$140,MATCH(Score!$A118,'Ingredients(Full)'!$A$1:$A$140,0),MATCH(Score!X$1,'Ingredients(Full)'!$A$1:$AA$1,0)),"")</f>
        <v/>
      </c>
      <c r="Y118" t="str">
        <f>IF(VALUE(RIGHT(Y$1,LEN(Y$1)-1))&lt;=$B118,INDEX('Ingredients(Full)'!$A$1:$AA$140,MATCH(Score!$A118,'Ingredients(Full)'!$A$1:$A$140,0),MATCH(Score!Y$1,'Ingredients(Full)'!$A$1:$AA$1,0)),"")</f>
        <v/>
      </c>
      <c r="Z118" t="str">
        <f>IF(VALUE(RIGHT(Z$1,LEN(Z$1)-1))&lt;=$B118,INDEX('Ingredients(Full)'!$A$1:$AA$140,MATCH(Score!$A118,'Ingredients(Full)'!$A$1:$A$140,0),MATCH(Score!Z$1,'Ingredients(Full)'!$A$1:$AA$1,0)),"")</f>
        <v/>
      </c>
      <c r="AA118" t="str">
        <f>IF(VALUE(RIGHT(AA$1,LEN(AA$1)-1))&lt;=$B118,INDEX('Ingredients(Full)'!$A$1:$AA$140,MATCH(Score!$A118,'Ingredients(Full)'!$A$1:$A$140,0),MATCH(Score!AA$1,'Ingredients(Full)'!$A$1:$AA$1,0)),"")</f>
        <v/>
      </c>
      <c r="AB118">
        <f>IFERROR(IF(VLOOKUP($D118,Sheet3!$A$1:'Sheet3'!$K$222,MATCH("Challenge",Sheet3!$A$1:'Sheet3'!$K$1,0),FALSE)&gt;=1,IFERROR(IF(VLOOKUP($D118,Sheet3!$A$1:'Sheet3'!$K$222,MATCH("Blue",Sheet3!$A$1:$K$1,0),FALSE)&gt;0,VLOOKUP($D118,Sheet3!$A$1:'Sheet3'!$K$222,MATCH("Blue",Sheet3!$A$1:$K$1,0),FALSE)*3,IF(VLOOKUP($D118,Sheet3!$A$1:'Sheet3'!$K$222,MATCH("Purple",Sheet3!$A$1:$K$1,0),FALSE)&gt;0,VLOOKUP($D118,Sheet3!$A$1:'Sheet3'!$K$222,MATCH("Purple",Sheet3!$A$1:$K$1,0),FALSE)*4,IF(VLOOKUP($D118,Sheet3!$A$1:'Sheet3'!$K$222,MATCH("Green",Sheet3!$A$1:$K$1,0),FALSE)&gt;0,VLOOKUP($D118,Sheet3!$A$1:'Sheet3'!$K$222,MATCH("Green",Sheet3!$A$1:$K$1,0),FALSE)*2,IF(VLOOKUP($D118,Sheet3!$A$1:'Sheet3'!$K$222,MATCH("White",Sheet3!$A$1:$K$1,0),FALSE)&gt;0,VLOOKUP($D118,Sheet3!$A$1:'Sheet3'!$K$222,MATCH("White",Sheet3!$A$1:$K$1,0),FALSE),IF(VLOOKUP($D118,Sheet3!$A$1:'Sheet3'!$K$222,MATCH("Yellow",Sheet3!$A$1:$K$1,0),FALSE)&gt;0,VLOOKUP($D118,Sheet3!$A$1:'Sheet3'!$K$222,MATCH("Yellow",Sheet3!$A$1:$K$1,0),FALSE)*2.5,0))))),0)/VLOOKUP($D118,Sheet3!$A$1:'Sheet3'!$K$222,MATCH("Challenge",Sheet3!$A$1:'Sheet3'!$K$1,0),FALSE),IFERROR(IF(VLOOKUP($D118,Sheet3!$A$1:'Sheet3'!$K$222,MATCH("Blue",Sheet3!$A$1:$K$1,0),FALSE)&gt;0,VLOOKUP($D118,Sheet3!$A$1:'Sheet3'!$K$222,MATCH("Blue",Sheet3!$A$1:$K$1,0),FALSE)*3,IF(VLOOKUP($D118,Sheet3!$A$1:'Sheet3'!$K$222,MATCH("Purple",Sheet3!$A$1:$K$1,0),FALSE)&gt;0,VLOOKUP($D118,Sheet3!$A$1:'Sheet3'!$K$222,MATCH("Purple",Sheet3!$A$1:$K$1,0),FALSE)*4,IF(VLOOKUP($D118,Sheet3!$A$1:'Sheet3'!$K$222,MATCH("Green",Sheet3!$A$1:$K$1,0),FALSE)&gt;0,VLOOKUP($D118,Sheet3!$A$1:'Sheet3'!$K$222,MATCH("Green",Sheet3!$A$1:$K$1,0),FALSE)*2,IF(VLOOKUP($D118,Sheet3!$A$1:'Sheet3'!$K$222,MATCH("White",Sheet3!$A$1:$K$1,0),FALSE)&gt;0,VLOOKUP($D118,Sheet3!$A$1:'Sheet3'!$K$222,MATCH("White",Sheet3!$A$1:$K$1,0),FALSE),IF(VLOOKUP($D118,Sheet3!$A$1:'Sheet3'!$K$222,MATCH("Yellow",Sheet3!$A$1:$K$1,0),FALSE)&gt;0,VLOOKUP($D118,Sheet3!$A$1:'Sheet3'!$K$222,MATCH("Yellow",Sheet3!$A$1:$K$1,0),FALSE)*2.5,0))))),0)),0)+IFERROR(IF(VLOOKUP($E118,Sheet3!$A$1:'Sheet3'!$K$222,MATCH("Challenge",Sheet3!$A$1:'Sheet3'!$K$1,0),FALSE)&gt;=1,IFERROR(IF(VLOOKUP($E118,Sheet3!$A$1:'Sheet3'!$K$222,MATCH("Blue",Sheet3!$A$1:$K$1,0),FALSE)&gt;0,VLOOKUP($E118,Sheet3!$A$1:'Sheet3'!$K$222,MATCH("Blue",Sheet3!$A$1:$K$1,0),FALSE)*3,IF(VLOOKUP($E118,Sheet3!$A$1:'Sheet3'!$K$222,MATCH("Purple",Sheet3!$A$1:$K$1,0),FALSE)&gt;0,VLOOKUP($E118,Sheet3!$A$1:'Sheet3'!$K$222,MATCH("Purple",Sheet3!$A$1:$K$1,0),FALSE)*4,IF(VLOOKUP($E118,Sheet3!$A$1:'Sheet3'!$K$222,MATCH("Green",Sheet3!$A$1:$K$1,0),FALSE)&gt;0,VLOOKUP($E118,Sheet3!$A$1:'Sheet3'!$K$222,MATCH("Green",Sheet3!$A$1:$K$1,0),FALSE)*2,IF(VLOOKUP($E118,Sheet3!$A$1:'Sheet3'!$K$222,MATCH("White",Sheet3!$A$1:$K$1,0),FALSE)&gt;0,VLOOKUP($E118,Sheet3!$A$1:'Sheet3'!$K$222,MATCH("White",Sheet3!$A$1:$K$1,0),FALSE),IF(VLOOKUP($E118,Sheet3!$A$1:'Sheet3'!$K$222,MATCH("Yellow",Sheet3!$A$1:$K$1,0),FALSE)&gt;0,VLOOKUP($E118,Sheet3!$A$1:'Sheet3'!$K$222,MATCH("Yellow",Sheet3!$A$1:$K$1,0),FALSE)*2.5,0))))),0)/VLOOKUP($E118,Sheet3!$A$1:'Sheet3'!$K$222,MATCH("Challenge",Sheet3!$A$1:'Sheet3'!$K$1,0),FALSE),IFERROR(IF(VLOOKUP($E118,Sheet3!$A$1:'Sheet3'!$K$222,MATCH("Blue",Sheet3!$A$1:$K$1,0),FALSE)&gt;0,VLOOKUP($E118,Sheet3!$A$1:'Sheet3'!$K$222,MATCH("Blue",Sheet3!$A$1:$K$1,0),FALSE)*3,IF(VLOOKUP($E118,Sheet3!$A$1:'Sheet3'!$K$222,MATCH("Purple",Sheet3!$A$1:$K$1,0),FALSE)&gt;0,VLOOKUP($E118,Sheet3!$A$1:'Sheet3'!$K$222,MATCH("Purple",Sheet3!$A$1:$K$1,0),FALSE)*4,IF(VLOOKUP($E118,Sheet3!$A$1:'Sheet3'!$K$222,MATCH("Green",Sheet3!$A$1:$K$1,0),FALSE)&gt;0,VLOOKUP($E118,Sheet3!$A$1:'Sheet3'!$K$222,MATCH("Green",Sheet3!$A$1:$K$1,0),FALSE)*2,IF(VLOOKUP($E118,Sheet3!$A$1:'Sheet3'!$K$222,MATCH("White",Sheet3!$A$1:$K$1,0),FALSE)&gt;0,VLOOKUP($E118,Sheet3!$A$1:'Sheet3'!$K$222,MATCH("White",Sheet3!$A$1:$K$1,0),FALSE),IF(VLOOKUP($E118,Sheet3!$A$1:'Sheet3'!$K$222,MATCH("Yellow",Sheet3!$A$1:$K$1,0),FALSE)&gt;0,VLOOKUP($E118,Sheet3!$A$1:'Sheet3'!$K$222,MATCH("Yellow",Sheet3!$A$1:$K$1,0),FALSE)*2.5,0))))),0)),0)</f>
        <v>202</v>
      </c>
      <c r="AC118">
        <f>IFERROR(IF(VLOOKUP($F118,Sheet3!$A$1:'Sheet3'!$K$222,MATCH("Challenge",Sheet3!$A$1:'Sheet3'!$K$1,0),FALSE)&gt;=1,IFERROR(IF(VLOOKUP($F118,Sheet3!$A$1:'Sheet3'!$K$222,MATCH("Blue",Sheet3!$A$1:$K$1,0),FALSE)&gt;0,VLOOKUP($F118,Sheet3!$A$1:'Sheet3'!$K$222,MATCH("Blue",Sheet3!$A$1:$K$1,0),FALSE)*3,IF(VLOOKUP($F118,Sheet3!$A$1:'Sheet3'!$K$222,MATCH("Purple",Sheet3!$A$1:$K$1,0),FALSE)&gt;0,VLOOKUP($F118,Sheet3!$A$1:'Sheet3'!$K$222,MATCH("Purple",Sheet3!$A$1:$K$1,0),FALSE)*4,IF(VLOOKUP($F118,Sheet3!$A$1:'Sheet3'!$K$222,MATCH("Green",Sheet3!$A$1:$K$1,0),FALSE)&gt;0,VLOOKUP($F118,Sheet3!$A$1:'Sheet3'!$K$222,MATCH("Green",Sheet3!$A$1:$K$1,0),FALSE)*2,IF(VLOOKUP($F118,Sheet3!$A$1:'Sheet3'!$K$222,MATCH("White",Sheet3!$A$1:$K$1,0),FALSE)&gt;0,VLOOKUP($F118,Sheet3!$A$1:'Sheet3'!$K$222,MATCH("White",Sheet3!$A$1:$K$1,0),FALSE),IF(VLOOKUP($F118,Sheet3!$A$1:'Sheet3'!$K$222,MATCH("Yellow",Sheet3!$A$1:$K$1,0),FALSE)&gt;0,VLOOKUP($F118,Sheet3!$A$1:'Sheet3'!$K$222,MATCH("Yellow",Sheet3!$A$1:$K$1,0),FALSE)*5,0))))),0)/VLOOKUP($F118,Sheet3!$A$1:'Sheet3'!$K$222,MATCH("Challenge",Sheet3!$A$1:'Sheet3'!$K$1,0),FALSE),IFERROR(IF(VLOOKUP($F118,Sheet3!$A$1:'Sheet3'!$K$222,MATCH("Blue",Sheet3!$A$1:$K$1,0),FALSE)&gt;0,VLOOKUP($F118,Sheet3!$A$1:'Sheet3'!$K$222,MATCH("Blue",Sheet3!$A$1:$K$1,0),FALSE)*3,IF(VLOOKUP($F118,Sheet3!$A$1:'Sheet3'!$K$222,MATCH("Purple",Sheet3!$A$1:$K$1,0),FALSE)&gt;0,VLOOKUP($F118,Sheet3!$A$1:'Sheet3'!$K$222,MATCH("Purple",Sheet3!$A$1:$K$1,0),FALSE)*4,IF(VLOOKUP($F118,Sheet3!$A$1:'Sheet3'!$K$222,MATCH("Green",Sheet3!$A$1:$K$1,0),FALSE)&gt;0,VLOOKUP($F118,Sheet3!$A$1:'Sheet3'!$K$222,MATCH("Green",Sheet3!$A$1:$K$1,0),FALSE)*2,IF(VLOOKUP($F118,Sheet3!$A$1:'Sheet3'!$K$222,MATCH("White",Sheet3!$A$1:$K$1,0),FALSE)&gt;0,VLOOKUP($F118,Sheet3!$A$1:'Sheet3'!$K$222,MATCH("White",Sheet3!$A$1:$K$1,0),FALSE),IF(VLOOKUP($F118,Sheet3!$A$1:'Sheet3'!$K$222,MATCH("Yellow",Sheet3!$A$1:$K$1,0),FALSE)&gt;0,VLOOKUP($F118,Sheet3!$A$1:'Sheet3'!$K$222,MATCH("Yellow",Sheet3!$A$1:$K$1,0),FALSE)*5,0))))),0)),0)+IFERROR(IF(VLOOKUP($G118,Sheet3!$A$1:'Sheet3'!$K$222,MATCH("Challenge",Sheet3!$A$1:'Sheet3'!$K$1,0),FALSE)&gt;=1,IFERROR(IF(VLOOKUP($G118,Sheet3!$A$1:'Sheet3'!$K$222,MATCH("Blue",Sheet3!$A$1:$K$1,0),FALSE)&gt;0,VLOOKUP($G118,Sheet3!$A$1:'Sheet3'!$K$222,MATCH("Blue",Sheet3!$A$1:$K$1,0),FALSE)*3,IF(VLOOKUP($G118,Sheet3!$A$1:'Sheet3'!$K$222,MATCH("Purple",Sheet3!$A$1:$K$1,0),FALSE)&gt;0,VLOOKUP($G118,Sheet3!$A$1:'Sheet3'!$K$222,MATCH("Purple",Sheet3!$A$1:$K$1,0),FALSE)*4,IF(VLOOKUP($G118,Sheet3!$A$1:'Sheet3'!$K$222,MATCH("Green",Sheet3!$A$1:$K$1,0),FALSE)&gt;0,VLOOKUP($G118,Sheet3!$A$1:'Sheet3'!$K$222,MATCH("Green",Sheet3!$A$1:$K$1,0),FALSE)*2,IF(VLOOKUP($G118,Sheet3!$A$1:'Sheet3'!$K$222,MATCH("White",Sheet3!$A$1:$K$1,0),FALSE)&gt;0,VLOOKUP($G118,Sheet3!$A$1:'Sheet3'!$K$222,MATCH("White",Sheet3!$A$1:$K$1,0),FALSE),IF(VLOOKUP($G118,Sheet3!$A$1:'Sheet3'!$K$222,MATCH("Yellow",Sheet3!$A$1:$K$1,0),FALSE)&gt;0,VLOOKUP($G118,Sheet3!$A$1:'Sheet3'!$K$222,MATCH("Yellow",Sheet3!$A$1:$K$1,0),FALSE)*5,0))))),0)/VLOOKUP($G118,Sheet3!$A$1:'Sheet3'!$K$222,MATCH("Challenge",Sheet3!$A$1:'Sheet3'!$K$1,0),FALSE),IFERROR(IF(VLOOKUP($G118,Sheet3!$A$1:'Sheet3'!$K$222,MATCH("Blue",Sheet3!$A$1:$K$1,0),FALSE)&gt;0,VLOOKUP($G118,Sheet3!$A$1:'Sheet3'!$K$222,MATCH("Blue",Sheet3!$A$1:$K$1,0),FALSE)*3,IF(VLOOKUP($G118,Sheet3!$A$1:'Sheet3'!$K$222,MATCH("Purple",Sheet3!$A$1:$K$1,0),FALSE)&gt;0,VLOOKUP($G118,Sheet3!$A$1:'Sheet3'!$K$222,MATCH("Purple",Sheet3!$A$1:$K$1,0),FALSE)*4,IF(VLOOKUP($G118,Sheet3!$A$1:'Sheet3'!$K$222,MATCH("Green",Sheet3!$A$1:$K$1,0),FALSE)&gt;0,VLOOKUP($G118,Sheet3!$A$1:'Sheet3'!$K$222,MATCH("Green",Sheet3!$A$1:$K$1,0),FALSE)*2,IF(VLOOKUP($G118,Sheet3!$A$1:'Sheet3'!$K$222,MATCH("White",Sheet3!$A$1:$K$1,0),FALSE)&gt;0,VLOOKUP($G118,Sheet3!$A$1:'Sheet3'!$K$222,MATCH("White",Sheet3!$A$1:$K$1,0),FALSE),IF(VLOOKUP($G118,Sheet3!$A$1:'Sheet3'!$K$222,MATCH("Yellow",Sheet3!$A$1:$K$1,0),FALSE)&gt;0,VLOOKUP($G118,Sheet3!$A$1:'Sheet3'!$K$222,MATCH("Yellow",Sheet3!$A$1:$K$1,0),FALSE)*5,0))))),0)),0)</f>
        <v>2</v>
      </c>
      <c r="AD118">
        <f>IFERROR(IF(VLOOKUP($H118,Sheet3!$A$1:'Sheet3'!$K$222,MATCH("Challenge",Sheet3!$A$1:'Sheet3'!$K$1,0),FALSE)&gt;=1,IFERROR(IF(VLOOKUP($H118,Sheet3!$A$1:'Sheet3'!$K$222,MATCH("Blue",Sheet3!$A$1:$K$1,0),FALSE)&gt;0,VLOOKUP($H118,Sheet3!$A$1:'Sheet3'!$K$222,MATCH("Blue",Sheet3!$A$1:$K$1,0),FALSE)*3,IF(VLOOKUP($H118,Sheet3!$A$1:'Sheet3'!$K$222,MATCH("Purple",Sheet3!$A$1:$K$1,0),FALSE)&gt;0,VLOOKUP($H118,Sheet3!$A$1:'Sheet3'!$K$222,MATCH("Purple",Sheet3!$A$1:$K$1,0),FALSE)*4,IF(VLOOKUP($H118,Sheet3!$A$1:'Sheet3'!$K$222,MATCH("Green",Sheet3!$A$1:$K$1,0),FALSE)&gt;0,VLOOKUP($H118,Sheet3!$A$1:'Sheet3'!$K$222,MATCH("Green",Sheet3!$A$1:$K$1,0),FALSE)*2,IF(VLOOKUP($H118,Sheet3!$A$1:'Sheet3'!$K$222,MATCH("White",Sheet3!$A$1:$K$1,0),FALSE)&gt;0,VLOOKUP($H118,Sheet3!$A$1:'Sheet3'!$K$222,MATCH("White",Sheet3!$A$1:$K$1,0),FALSE),IF(VLOOKUP($H118,Sheet3!$A$1:'Sheet3'!$K$222,MATCH("Yellow",Sheet3!$A$1:$K$1,0),FALSE)&gt;0,VLOOKUP($H118,Sheet3!$A$1:'Sheet3'!$K$222,MATCH("Yellow",Sheet3!$A$1:$K$1,0),FALSE)*5,0))))),0)/VLOOKUP($H118,Sheet3!$A$1:'Sheet3'!$K$222,MATCH("Challenge",Sheet3!$A$1:'Sheet3'!$K$1,0),FALSE),IFERROR(IF(VLOOKUP($H118,Sheet3!$A$1:'Sheet3'!$K$222,MATCH("Blue",Sheet3!$A$1:$K$1,0),FALSE)&gt;0,VLOOKUP($H118,Sheet3!$A$1:'Sheet3'!$K$222,MATCH("Blue",Sheet3!$A$1:$K$1,0),FALSE)*3,IF(VLOOKUP($H118,Sheet3!$A$1:'Sheet3'!$K$222,MATCH("Purple",Sheet3!$A$1:$K$1,0),FALSE)&gt;0,VLOOKUP($H118,Sheet3!$A$1:'Sheet3'!$K$222,MATCH("Purple",Sheet3!$A$1:$K$1,0),FALSE)*4,IF(VLOOKUP($H118,Sheet3!$A$1:'Sheet3'!$K$222,MATCH("Green",Sheet3!$A$1:$K$1,0),FALSE)&gt;0,VLOOKUP($H118,Sheet3!$A$1:'Sheet3'!$K$222,MATCH("Green",Sheet3!$A$1:$K$1,0),FALSE)*2,IF(VLOOKUP($H118,Sheet3!$A$1:'Sheet3'!$K$222,MATCH("White",Sheet3!$A$1:$K$1,0),FALSE)&gt;0,VLOOKUP($H118,Sheet3!$A$1:'Sheet3'!$K$222,MATCH("White",Sheet3!$A$1:$K$1,0),FALSE),IF(VLOOKUP($H118,Sheet3!$A$1:'Sheet3'!$K$222,MATCH("Yellow",Sheet3!$A$1:$K$1,0),FALSE)&gt;0,VLOOKUP($H118,Sheet3!$A$1:'Sheet3'!$K$222,MATCH("Yellow",Sheet3!$A$1:$K$1,0),FALSE)*5,0))))),0)),0)+IFERROR(IF(VLOOKUP($I118,Sheet3!$A$1:'Sheet3'!$K$222,MATCH("Challenge",Sheet3!$A$1:'Sheet3'!$K$1,0),FALSE)&gt;=1,IFERROR(IF(VLOOKUP($I118,Sheet3!$A$1:'Sheet3'!$K$222,MATCH("Blue",Sheet3!$A$1:$K$1,0),FALSE)&gt;0,VLOOKUP($I118,Sheet3!$A$1:'Sheet3'!$K$222,MATCH("Blue",Sheet3!$A$1:$K$1,0),FALSE)*3,IF(VLOOKUP($I118,Sheet3!$A$1:'Sheet3'!$K$222,MATCH("Purple",Sheet3!$A$1:$K$1,0),FALSE)&gt;0,VLOOKUP($I118,Sheet3!$A$1:'Sheet3'!$K$222,MATCH("Purple",Sheet3!$A$1:$K$1,0),FALSE)*4,IF(VLOOKUP($I118,Sheet3!$A$1:'Sheet3'!$K$222,MATCH("Green",Sheet3!$A$1:$K$1,0),FALSE)&gt;0,VLOOKUP($I118,Sheet3!$A$1:'Sheet3'!$K$222,MATCH("Green",Sheet3!$A$1:$K$1,0),FALSE)*2,IF(VLOOKUP($I118,Sheet3!$A$1:'Sheet3'!$K$222,MATCH("White",Sheet3!$A$1:$K$1,0),FALSE)&gt;0,VLOOKUP($I118,Sheet3!$A$1:'Sheet3'!$K$222,MATCH("White",Sheet3!$A$1:$K$1,0),FALSE),IF(VLOOKUP($I118,Sheet3!$A$1:'Sheet3'!$K$222,MATCH("Yellow",Sheet3!$A$1:$K$1,0),FALSE)&gt;0,VLOOKUP($I118,Sheet3!$A$1:'Sheet3'!$K$222,MATCH("Yellow",Sheet3!$A$1:$K$1,0),FALSE)*5,0))))),0)/VLOOKUP($I118,Sheet3!$A$1:'Sheet3'!$K$222,MATCH("Challenge",Sheet3!$A$1:'Sheet3'!$K$1,0),FALSE),IFERROR(IF(VLOOKUP($I118,Sheet3!$A$1:'Sheet3'!$K$222,MATCH("Blue",Sheet3!$A$1:$K$1,0),FALSE)&gt;0,VLOOKUP($I118,Sheet3!$A$1:'Sheet3'!$K$222,MATCH("Blue",Sheet3!$A$1:$K$1,0),FALSE)*3,IF(VLOOKUP($I118,Sheet3!$A$1:'Sheet3'!$K$222,MATCH("Purple",Sheet3!$A$1:$K$1,0),FALSE)&gt;0,VLOOKUP($I118,Sheet3!$A$1:'Sheet3'!$K$222,MATCH("Purple",Sheet3!$A$1:$K$1,0),FALSE)*4,IF(VLOOKUP($I118,Sheet3!$A$1:'Sheet3'!$K$222,MATCH("Green",Sheet3!$A$1:$K$1,0),FALSE)&gt;0,VLOOKUP($I118,Sheet3!$A$1:'Sheet3'!$K$222,MATCH("Green",Sheet3!$A$1:$K$1,0),FALSE)*2,IF(VLOOKUP($I118,Sheet3!$A$1:'Sheet3'!$K$222,MATCH("White",Sheet3!$A$1:$K$1,0),FALSE)&gt;0,VLOOKUP($I118,Sheet3!$A$1:'Sheet3'!$K$222,MATCH("White",Sheet3!$A$1:$K$1,0),FALSE),IF(VLOOKUP($I118,Sheet3!$A$1:'Sheet3'!$K$222,MATCH("Yellow",Sheet3!$A$1:$K$1,0),FALSE)&gt;0,VLOOKUP($I118,Sheet3!$A$1:'Sheet3'!$K$222,MATCH("Yellow",Sheet3!$A$1:$K$1,0),FALSE)*5,0))))),0)),0)</f>
        <v>0</v>
      </c>
      <c r="AE118">
        <f>IFERROR(IF(VLOOKUP($J118,Sheet3!$A$1:'Sheet3'!$K$222,MATCH("Challenge",Sheet3!$A$1:'Sheet3'!$K$1,0),FALSE)&gt;=1,IFERROR(IF(VLOOKUP($J118,Sheet3!$A$1:'Sheet3'!$K$222,MATCH("Blue",Sheet3!$A$1:$K$1,0),FALSE)&gt;0,VLOOKUP($J118,Sheet3!$A$1:'Sheet3'!$K$222,MATCH("Blue",Sheet3!$A$1:$K$1,0),FALSE)*3,IF(VLOOKUP($J118,Sheet3!$A$1:'Sheet3'!$K$222,MATCH("Purple",Sheet3!$A$1:$K$1,0),FALSE)&gt;0,VLOOKUP($J118,Sheet3!$A$1:'Sheet3'!$K$222,MATCH("Purple",Sheet3!$A$1:$K$1,0),FALSE)*4,IF(VLOOKUP($J118,Sheet3!$A$1:'Sheet3'!$K$222,MATCH("Green",Sheet3!$A$1:$K$1,0),FALSE)&gt;0,VLOOKUP($J118,Sheet3!$A$1:'Sheet3'!$K$222,MATCH("Green",Sheet3!$A$1:$K$1,0),FALSE)*2,IF(VLOOKUP($J118,Sheet3!$A$1:'Sheet3'!$K$222,MATCH("White",Sheet3!$A$1:$K$1,0),FALSE)&gt;0,VLOOKUP($J118,Sheet3!$A$1:'Sheet3'!$K$222,MATCH("White",Sheet3!$A$1:$K$1,0),FALSE),IF(VLOOKUP($J118,Sheet3!$A$1:'Sheet3'!$K$222,MATCH("Yellow",Sheet3!$A$1:$K$1,0),FALSE)&gt;0,VLOOKUP($J118,Sheet3!$A$1:'Sheet3'!$K$222,MATCH("Yellow",Sheet3!$A$1:$K$1,0),FALSE)*5,0))))),0)/VLOOKUP($J118,Sheet3!$A$1:'Sheet3'!$K$222,MATCH("Challenge",Sheet3!$A$1:'Sheet3'!$K$1,0),FALSE),IFERROR(IF(VLOOKUP($J118,Sheet3!$A$1:'Sheet3'!$K$222,MATCH("Blue",Sheet3!$A$1:$K$1,0),FALSE)&gt;0,VLOOKUP($J118,Sheet3!$A$1:'Sheet3'!$K$222,MATCH("Blue",Sheet3!$A$1:$K$1,0),FALSE)*3,IF(VLOOKUP($J118,Sheet3!$A$1:'Sheet3'!$K$222,MATCH("Purple",Sheet3!$A$1:$K$1,0),FALSE)&gt;0,VLOOKUP($J118,Sheet3!$A$1:'Sheet3'!$K$222,MATCH("Purple",Sheet3!$A$1:$K$1,0),FALSE)*4,IF(VLOOKUP($J118,Sheet3!$A$1:'Sheet3'!$K$222,MATCH("Green",Sheet3!$A$1:$K$1,0),FALSE)&gt;0,VLOOKUP($J118,Sheet3!$A$1:'Sheet3'!$K$222,MATCH("Green",Sheet3!$A$1:$K$1,0),FALSE)*2,IF(VLOOKUP($J118,Sheet3!$A$1:'Sheet3'!$K$222,MATCH("White",Sheet3!$A$1:$K$1,0),FALSE)&gt;0,VLOOKUP($J118,Sheet3!$A$1:'Sheet3'!$K$222,MATCH("White",Sheet3!$A$1:$K$1,0),FALSE),IF(VLOOKUP($J118,Sheet3!$A$1:'Sheet3'!$K$222,MATCH("Yellow",Sheet3!$A$1:$K$1,0),FALSE)&gt;0,VLOOKUP($J118,Sheet3!$A$1:'Sheet3'!$K$222,MATCH("Yellow",Sheet3!$A$1:$K$1,0),FALSE)*5,0))))),0)),0)+IFERROR(IF(VLOOKUP($K118,Sheet3!$A$1:'Sheet3'!$K$222,MATCH("Challenge",Sheet3!$A$1:'Sheet3'!$K$1,0),FALSE)&gt;=1,IFERROR(IF(VLOOKUP($K118,Sheet3!$A$1:'Sheet3'!$K$222,MATCH("Blue",Sheet3!$A$1:$K$1,0),FALSE)&gt;0,VLOOKUP($K118,Sheet3!$A$1:'Sheet3'!$K$222,MATCH("Blue",Sheet3!$A$1:$K$1,0),FALSE)*3,IF(VLOOKUP($K118,Sheet3!$A$1:'Sheet3'!$K$222,MATCH("Purple",Sheet3!$A$1:$K$1,0),FALSE)&gt;0,VLOOKUP($K118,Sheet3!$A$1:'Sheet3'!$K$222,MATCH("Purple",Sheet3!$A$1:$K$1,0),FALSE)*4,IF(VLOOKUP($K118,Sheet3!$A$1:'Sheet3'!$K$222,MATCH("Green",Sheet3!$A$1:$K$1,0),FALSE)&gt;0,VLOOKUP($K118,Sheet3!$A$1:'Sheet3'!$K$222,MATCH("Green",Sheet3!$A$1:$K$1,0),FALSE)*2,IF(VLOOKUP($K118,Sheet3!$A$1:'Sheet3'!$K$222,MATCH("White",Sheet3!$A$1:$K$1,0),FALSE)&gt;0,VLOOKUP($K118,Sheet3!$A$1:'Sheet3'!$K$222,MATCH("White",Sheet3!$A$1:$K$1,0),FALSE),IF(VLOOKUP($K118,Sheet3!$A$1:'Sheet3'!$K$222,MATCH("Yellow",Sheet3!$A$1:$K$1,0),FALSE)&gt;0,VLOOKUP($K118,Sheet3!$A$1:'Sheet3'!$K$222,MATCH("Yellow",Sheet3!$A$1:$K$1,0),FALSE)*5,0))))),0)/VLOOKUP($K118,Sheet3!$A$1:'Sheet3'!$K$222,MATCH("Challenge",Sheet3!$A$1:'Sheet3'!$K$1,0),FALSE),IFERROR(IF(VLOOKUP($K118,Sheet3!$A$1:'Sheet3'!$K$222,MATCH("Blue",Sheet3!$A$1:$K$1,0),FALSE)&gt;0,VLOOKUP($K118,Sheet3!$A$1:'Sheet3'!$K$222,MATCH("Blue",Sheet3!$A$1:$K$1,0),FALSE)*3,IF(VLOOKUP($K118,Sheet3!$A$1:'Sheet3'!$K$222,MATCH("Purple",Sheet3!$A$1:$K$1,0),FALSE)&gt;0,VLOOKUP($K118,Sheet3!$A$1:'Sheet3'!$K$222,MATCH("Purple",Sheet3!$A$1:$K$1,0),FALSE)*4,IF(VLOOKUP($K118,Sheet3!$A$1:'Sheet3'!$K$222,MATCH("Green",Sheet3!$A$1:$K$1,0),FALSE)&gt;0,VLOOKUP($K118,Sheet3!$A$1:'Sheet3'!$K$222,MATCH("Green",Sheet3!$A$1:$K$1,0),FALSE)*2,IF(VLOOKUP($K118,Sheet3!$A$1:'Sheet3'!$K$222,MATCH("White",Sheet3!$A$1:$K$1,0),FALSE)&gt;0,VLOOKUP($K118,Sheet3!$A$1:'Sheet3'!$K$222,MATCH("White",Sheet3!$A$1:$K$1,0),FALSE),IF(VLOOKUP($K118,Sheet3!$A$1:'Sheet3'!$K$222,MATCH("Yellow",Sheet3!$A$1:$K$1,0),FALSE)&gt;0,VLOOKUP($K118,Sheet3!$A$1:'Sheet3'!$K$222,MATCH("Yellow",Sheet3!$A$1:$K$1,0),FALSE)*5,0))))),0)),0)</f>
        <v>0</v>
      </c>
      <c r="AF118">
        <f>IFERROR(IF(VLOOKUP($L118,Sheet3!$A$1:'Sheet3'!$K$222,MATCH("Challenge",Sheet3!$A$1:'Sheet3'!$K$1,0),FALSE)&gt;=1,IFERROR(IF(VLOOKUP($L118,Sheet3!$A$1:'Sheet3'!$K$222,MATCH("Blue",Sheet3!$A$1:$K$1,0),FALSE)&gt;0,VLOOKUP($L118,Sheet3!$A$1:'Sheet3'!$K$222,MATCH("Blue",Sheet3!$A$1:$K$1,0),FALSE)*3,IF(VLOOKUP($L118,Sheet3!$A$1:'Sheet3'!$K$222,MATCH("Purple",Sheet3!$A$1:$K$1,0),FALSE)&gt;0,VLOOKUP($L118,Sheet3!$A$1:'Sheet3'!$K$222,MATCH("Purple",Sheet3!$A$1:$K$1,0),FALSE)*4,IF(VLOOKUP($L118,Sheet3!$A$1:'Sheet3'!$K$222,MATCH("Green",Sheet3!$A$1:$K$1,0),FALSE)&gt;0,VLOOKUP($L118,Sheet3!$A$1:'Sheet3'!$K$222,MATCH("Green",Sheet3!$A$1:$K$1,0),FALSE)*2,IF(VLOOKUP($L118,Sheet3!$A$1:'Sheet3'!$K$222,MATCH("White",Sheet3!$A$1:$K$1,0),FALSE)&gt;0,VLOOKUP($L118,Sheet3!$A$1:'Sheet3'!$K$222,MATCH("White",Sheet3!$A$1:$K$1,0),FALSE),IF(VLOOKUP($L118,Sheet3!$A$1:'Sheet3'!$K$222,MATCH("Yellow",Sheet3!$A$1:$K$1,0),FALSE)&gt;0,VLOOKUP($L118,Sheet3!$A$1:'Sheet3'!$K$222,MATCH("Yellow",Sheet3!$A$1:$K$1,0),FALSE)*5,0))))),0)/VLOOKUP($L118,Sheet3!$A$1:'Sheet3'!$K$222,MATCH("Challenge",Sheet3!$A$1:'Sheet3'!$K$1,0),FALSE),IFERROR(IF(VLOOKUP($L118,Sheet3!$A$1:'Sheet3'!$K$222,MATCH("Blue",Sheet3!$A$1:$K$1,0),FALSE)&gt;0,VLOOKUP($L118,Sheet3!$A$1:'Sheet3'!$K$222,MATCH("Blue",Sheet3!$A$1:$K$1,0),FALSE)*3,IF(VLOOKUP($L118,Sheet3!$A$1:'Sheet3'!$K$222,MATCH("Purple",Sheet3!$A$1:$K$1,0),FALSE)&gt;0,VLOOKUP($L118,Sheet3!$A$1:'Sheet3'!$K$222,MATCH("Purple",Sheet3!$A$1:$K$1,0),FALSE)*4,IF(VLOOKUP($L118,Sheet3!$A$1:'Sheet3'!$K$222,MATCH("Green",Sheet3!$A$1:$K$1,0),FALSE)&gt;0,VLOOKUP($L118,Sheet3!$A$1:'Sheet3'!$K$222,MATCH("Green",Sheet3!$A$1:$K$1,0),FALSE)*2,IF(VLOOKUP($L118,Sheet3!$A$1:'Sheet3'!$K$222,MATCH("White",Sheet3!$A$1:$K$1,0),FALSE)&gt;0,VLOOKUP($L118,Sheet3!$A$1:'Sheet3'!$K$222,MATCH("White",Sheet3!$A$1:$K$1,0),FALSE),IF(VLOOKUP($L118,Sheet3!$A$1:'Sheet3'!$K$222,MATCH("Yellow",Sheet3!$A$1:$K$1,0),FALSE)&gt;0,VLOOKUP($L118,Sheet3!$A$1:'Sheet3'!$K$222,MATCH("Yellow",Sheet3!$A$1:$K$1,0),FALSE)*5,0))))),0)),0)+IFERROR(IF(VLOOKUP($M118,Sheet3!$A$1:'Sheet3'!$K$222,MATCH("Challenge",Sheet3!$A$1:'Sheet3'!$K$1,0),FALSE)&gt;=1,IFERROR(IF(VLOOKUP($M118,Sheet3!$A$1:'Sheet3'!$K$222,MATCH("Blue",Sheet3!$A$1:$K$1,0),FALSE)&gt;0,VLOOKUP($M118,Sheet3!$A$1:'Sheet3'!$K$222,MATCH("Blue",Sheet3!$A$1:$K$1,0),FALSE)*3,IF(VLOOKUP($M118,Sheet3!$A$1:'Sheet3'!$K$222,MATCH("Purple",Sheet3!$A$1:$K$1,0),FALSE)&gt;0,VLOOKUP($M118,Sheet3!$A$1:'Sheet3'!$K$222,MATCH("Purple",Sheet3!$A$1:$K$1,0),FALSE)*4,IF(VLOOKUP($M118,Sheet3!$A$1:'Sheet3'!$K$222,MATCH("Green",Sheet3!$A$1:$K$1,0),FALSE)&gt;0,VLOOKUP($M118,Sheet3!$A$1:'Sheet3'!$K$222,MATCH("Green",Sheet3!$A$1:$K$1,0),FALSE)*2,IF(VLOOKUP($M118,Sheet3!$A$1:'Sheet3'!$K$222,MATCH("White",Sheet3!$A$1:$K$1,0),FALSE)&gt;0,VLOOKUP($M118,Sheet3!$A$1:'Sheet3'!$K$222,MATCH("White",Sheet3!$A$1:$K$1,0),FALSE),IF(VLOOKUP($M118,Sheet3!$A$1:'Sheet3'!$K$222,MATCH("Yellow",Sheet3!$A$1:$K$1,0),FALSE)&gt;0,VLOOKUP($M118,Sheet3!$A$1:'Sheet3'!$K$222,MATCH("Yellow",Sheet3!$A$1:$K$1,0),FALSE)*5,0))))),0)/VLOOKUP($M118,Sheet3!$A$1:'Sheet3'!$K$222,MATCH("Challenge",Sheet3!$A$1:'Sheet3'!$K$1,0),FALSE),IFERROR(IF(VLOOKUP($M118,Sheet3!$A$1:'Sheet3'!$K$222,MATCH("Blue",Sheet3!$A$1:$K$1,0),FALSE)&gt;0,VLOOKUP($M118,Sheet3!$A$1:'Sheet3'!$K$222,MATCH("Blue",Sheet3!$A$1:$K$1,0),FALSE)*3,IF(VLOOKUP($M118,Sheet3!$A$1:'Sheet3'!$K$222,MATCH("Purple",Sheet3!$A$1:$K$1,0),FALSE)&gt;0,VLOOKUP($M118,Sheet3!$A$1:'Sheet3'!$K$222,MATCH("Purple",Sheet3!$A$1:$K$1,0),FALSE)*4,IF(VLOOKUP($M118,Sheet3!$A$1:'Sheet3'!$K$222,MATCH("Green",Sheet3!$A$1:$K$1,0),FALSE)&gt;0,VLOOKUP($M118,Sheet3!$A$1:'Sheet3'!$K$222,MATCH("Green",Sheet3!$A$1:$K$1,0),FALSE)*2,IF(VLOOKUP($M118,Sheet3!$A$1:'Sheet3'!$K$222,MATCH("White",Sheet3!$A$1:$K$1,0),FALSE)&gt;0,VLOOKUP($M118,Sheet3!$A$1:'Sheet3'!$K$222,MATCH("White",Sheet3!$A$1:$K$1,0),FALSE),IF(VLOOKUP($M118,Sheet3!$A$1:'Sheet3'!$K$222,MATCH("Yellow",Sheet3!$A$1:$K$1,0),FALSE)&gt;0,VLOOKUP($M118,Sheet3!$A$1:'Sheet3'!$K$222,MATCH("Yellow",Sheet3!$A$1:$K$1,0),FALSE)*5,0))))),0)),0)</f>
        <v>0</v>
      </c>
      <c r="AG118">
        <f>IFERROR(IF(VLOOKUP($N118,Sheet3!$A$1:'Sheet3'!$K$222,MATCH("Challenge",Sheet3!$A$1:'Sheet3'!$K$1,0),FALSE)&gt;=1,IFERROR(IF(VLOOKUP($N118,Sheet3!$A$1:'Sheet3'!$K$222,MATCH("Blue",Sheet3!$A$1:$K$1,0),FALSE)&gt;0,VLOOKUP($N118,Sheet3!$A$1:'Sheet3'!$K$222,MATCH("Blue",Sheet3!$A$1:$K$1,0),FALSE)*3,IF(VLOOKUP($N118,Sheet3!$A$1:'Sheet3'!$K$222,MATCH("Purple",Sheet3!$A$1:$K$1,0),FALSE)&gt;0,VLOOKUP($N118,Sheet3!$A$1:'Sheet3'!$K$222,MATCH("Purple",Sheet3!$A$1:$K$1,0),FALSE)*4,IF(VLOOKUP($N118,Sheet3!$A$1:'Sheet3'!$K$222,MATCH("Green",Sheet3!$A$1:$K$1,0),FALSE)&gt;0,VLOOKUP($N118,Sheet3!$A$1:'Sheet3'!$K$222,MATCH("Green",Sheet3!$A$1:$K$1,0),FALSE)*2,IF(VLOOKUP($N118,Sheet3!$A$1:'Sheet3'!$K$222,MATCH("White",Sheet3!$A$1:$K$1,0),FALSE)&gt;0,VLOOKUP($N118,Sheet3!$A$1:'Sheet3'!$K$222,MATCH("White",Sheet3!$A$1:$K$1,0),FALSE),IF(VLOOKUP($N118,Sheet3!$A$1:'Sheet3'!$K$222,MATCH("Yellow",Sheet3!$A$1:$K$1,0),FALSE)&gt;0,VLOOKUP($N118,Sheet3!$A$1:'Sheet3'!$K$222,MATCH("Yellow",Sheet3!$A$1:$K$1,0),FALSE)*5,0))))),0)/VLOOKUP($N118,Sheet3!$A$1:'Sheet3'!$K$222,MATCH("Challenge",Sheet3!$A$1:'Sheet3'!$K$1,0),FALSE),IFERROR(IF(VLOOKUP($N118,Sheet3!$A$1:'Sheet3'!$K$222,MATCH("Blue",Sheet3!$A$1:$K$1,0),FALSE)&gt;0,VLOOKUP($N118,Sheet3!$A$1:'Sheet3'!$K$222,MATCH("Blue",Sheet3!$A$1:$K$1,0),FALSE)*3,IF(VLOOKUP($N118,Sheet3!$A$1:'Sheet3'!$K$222,MATCH("Purple",Sheet3!$A$1:$K$1,0),FALSE)&gt;0,VLOOKUP($N118,Sheet3!$A$1:'Sheet3'!$K$222,MATCH("Purple",Sheet3!$A$1:$K$1,0),FALSE)*4,IF(VLOOKUP($N118,Sheet3!$A$1:'Sheet3'!$K$222,MATCH("Green",Sheet3!$A$1:$K$1,0),FALSE)&gt;0,VLOOKUP($N118,Sheet3!$A$1:'Sheet3'!$K$222,MATCH("Green",Sheet3!$A$1:$K$1,0),FALSE)*2,IF(VLOOKUP($N118,Sheet3!$A$1:'Sheet3'!$K$222,MATCH("White",Sheet3!$A$1:$K$1,0),FALSE)&gt;0,VLOOKUP($N118,Sheet3!$A$1:'Sheet3'!$K$222,MATCH("White",Sheet3!$A$1:$K$1,0),FALSE),IF(VLOOKUP($N118,Sheet3!$A$1:'Sheet3'!$K$222,MATCH("Yellow",Sheet3!$A$1:$K$1,0),FALSE)&gt;0,VLOOKUP($N118,Sheet3!$A$1:'Sheet3'!$K$222,MATCH("Yellow",Sheet3!$A$1:$K$1,0),FALSE)*5,0))))),0)),0)+IFERROR(IF(VLOOKUP($O118,Sheet3!$A$1:'Sheet3'!$K$222,MATCH("Challenge",Sheet3!$A$1:'Sheet3'!$K$1,0),FALSE)&gt;=1,IFERROR(IF(VLOOKUP($O118,Sheet3!$A$1:'Sheet3'!$K$222,MATCH("Blue",Sheet3!$A$1:$K$1,0),FALSE)&gt;0,VLOOKUP($O118,Sheet3!$A$1:'Sheet3'!$K$222,MATCH("Blue",Sheet3!$A$1:$K$1,0),FALSE)*3,IF(VLOOKUP($O118,Sheet3!$A$1:'Sheet3'!$K$222,MATCH("Purple",Sheet3!$A$1:$K$1,0),FALSE)&gt;0,VLOOKUP($O118,Sheet3!$A$1:'Sheet3'!$K$222,MATCH("Purple",Sheet3!$A$1:$K$1,0),FALSE)*4,IF(VLOOKUP($O118,Sheet3!$A$1:'Sheet3'!$K$222,MATCH("Green",Sheet3!$A$1:$K$1,0),FALSE)&gt;0,VLOOKUP($O118,Sheet3!$A$1:'Sheet3'!$K$222,MATCH("Green",Sheet3!$A$1:$K$1,0),FALSE)*2,IF(VLOOKUP($O118,Sheet3!$A$1:'Sheet3'!$K$222,MATCH("White",Sheet3!$A$1:$K$1,0),FALSE)&gt;0,VLOOKUP($O118,Sheet3!$A$1:'Sheet3'!$K$222,MATCH("White",Sheet3!$A$1:$K$1,0),FALSE),IF(VLOOKUP($O118,Sheet3!$A$1:'Sheet3'!$K$222,MATCH("Yellow",Sheet3!$A$1:$K$1,0),FALSE)&gt;0,VLOOKUP($O118,Sheet3!$A$1:'Sheet3'!$K$222,MATCH("Yellow",Sheet3!$A$1:$K$1,0),FALSE)*5,0))))),0)/VLOOKUP($O118,Sheet3!$A$1:'Sheet3'!$K$222,MATCH("Challenge",Sheet3!$A$1:'Sheet3'!$K$1,0),FALSE),IFERROR(IF(VLOOKUP($O118,Sheet3!$A$1:'Sheet3'!$K$222,MATCH("Blue",Sheet3!$A$1:$K$1,0),FALSE)&gt;0,VLOOKUP($O118,Sheet3!$A$1:'Sheet3'!$K$222,MATCH("Blue",Sheet3!$A$1:$K$1,0),FALSE)*3,IF(VLOOKUP($O118,Sheet3!$A$1:'Sheet3'!$K$222,MATCH("Purple",Sheet3!$A$1:$K$1,0),FALSE)&gt;0,VLOOKUP($O118,Sheet3!$A$1:'Sheet3'!$K$222,MATCH("Purple",Sheet3!$A$1:$K$1,0),FALSE)*4,IF(VLOOKUP($O118,Sheet3!$A$1:'Sheet3'!$K$222,MATCH("Green",Sheet3!$A$1:$K$1,0),FALSE)&gt;0,VLOOKUP($O118,Sheet3!$A$1:'Sheet3'!$K$222,MATCH("Green",Sheet3!$A$1:$K$1,0),FALSE)*2,IF(VLOOKUP($O118,Sheet3!$A$1:'Sheet3'!$K$222,MATCH("White",Sheet3!$A$1:$K$1,0),FALSE)&gt;0,VLOOKUP($O118,Sheet3!$A$1:'Sheet3'!$K$222,MATCH("White",Sheet3!$A$1:$K$1,0),FALSE),IF(VLOOKUP($O118,Sheet3!$A$1:'Sheet3'!$K$222,MATCH("Yellow",Sheet3!$A$1:$K$1,0),FALSE)&gt;0,VLOOKUP($O118,Sheet3!$A$1:'Sheet3'!$K$222,MATCH("Yellow",Sheet3!$A$1:$K$1,0),FALSE)*5,0))))),0)),0)</f>
        <v>0</v>
      </c>
      <c r="AH118">
        <f>VLOOKUP($D118,Sheet3!$A$1:'Sheet3'!$K$222,4,FALSE)</f>
        <v>1</v>
      </c>
      <c r="AI118">
        <f>VLOOKUP($D118,Sheet3!$A$1:'Sheet3'!$K$222,5,FALSE)</f>
        <v>0</v>
      </c>
    </row>
    <row r="119" spans="1:35" x14ac:dyDescent="0.25">
      <c r="A119" t="s">
        <v>61</v>
      </c>
      <c r="B119">
        <f>INDEX('Ingredients(Full)'!$A$1:$AA$180,MATCH(Score!$A119,'Ingredients(Full)'!$A$1:$A$180,0),MATCH(Score!B$1,'Ingredients(Full)'!$A$1:$AA$1,0))</f>
        <v>2</v>
      </c>
      <c r="C119">
        <f t="shared" si="3"/>
        <v>18</v>
      </c>
      <c r="D119" t="str">
        <f>IF(D$1&lt;=$B119,INDEX('Ingredients(Full)'!$A$1:$AA$180,MATCH(Score!$A119,'Ingredients(Full)'!$A$1:$A$180,0),MATCH(Score!D$1,'Ingredients(Full)'!$A$1:$AA$1,0)),"")</f>
        <v>Mk 6 Neuro-Saav Electrobinoculars Prototype Salvage</v>
      </c>
      <c r="E119" t="str">
        <f>IF(E$1&lt;=$B119,INDEX('Ingredients(Full)'!$A$1:$AA$140,MATCH(Score!$A119,'Ingredients(Full)'!$A$1:$A$140,0),MATCH(Score!E$1,'Ingredients(Full)'!$A$1:$AA$1,0)),"")</f>
        <v>Mk 5 Neuro-Saav Electrobinoculars Salvage</v>
      </c>
      <c r="F119" t="str">
        <f>IF(F$1&lt;=$B119,INDEX('Ingredients(Full)'!$A$1:$AA$140,MATCH(Score!$A119,'Ingredients(Full)'!$A$1:$A$140,0),MATCH(Score!F$1,'Ingredients(Full)'!$A$1:$AA$1,0)),"")</f>
        <v/>
      </c>
      <c r="G119" t="str">
        <f>IF(G$1&lt;=$B119,INDEX('Ingredients(Full)'!$A$1:$AA$140,MATCH(Score!$A119,'Ingredients(Full)'!$A$1:$A$140,0),MATCH(Score!G$1,'Ingredients(Full)'!$A$1:$AA$1,0)),"")</f>
        <v/>
      </c>
      <c r="H119" t="str">
        <f>IF(H$1&lt;=$B119,INDEX('Ingredients(Full)'!$A$1:$AA$140,MATCH(Score!$A119,'Ingredients(Full)'!$A$1:$A$140,0),MATCH(Score!H$1,'Ingredients(Full)'!$A$1:$AA$1,0)),"")</f>
        <v/>
      </c>
      <c r="I119" t="str">
        <f>IF(I$1&lt;=$B119,INDEX('Ingredients(Full)'!$A$1:$AA$140,MATCH(Score!$A119,'Ingredients(Full)'!$A$1:$A$140,0),MATCH(Score!I$1,'Ingredients(Full)'!$A$1:$AA$1,0)),"")</f>
        <v/>
      </c>
      <c r="J119" t="str">
        <f>IF(J$1&lt;=$B119,INDEX('Ingredients(Full)'!$A$1:$AA$140,MATCH(Score!$A119,'Ingredients(Full)'!$A$1:$A$140,0),MATCH(Score!J$1,'Ingredients(Full)'!$A$1:$AA$1,0)),"")</f>
        <v/>
      </c>
      <c r="K119" t="str">
        <f>IF(K$1&lt;=$B119,INDEX('Ingredients(Full)'!$A$1:$AA$140,MATCH(Score!$A119,'Ingredients(Full)'!$A$1:$A$140,0),MATCH(Score!K$1,'Ingredients(Full)'!$A$1:$AA$1,0)),"")</f>
        <v/>
      </c>
      <c r="L119" t="str">
        <f>IF(L$1&lt;=$B119,INDEX('Ingredients(Full)'!$A$1:$AA$140,MATCH(Score!$A119,'Ingredients(Full)'!$A$1:$A$140,0),MATCH(Score!L$1,'Ingredients(Full)'!$A$1:$AA$1,0)),"")</f>
        <v/>
      </c>
      <c r="M119" t="str">
        <f>IF(M$1&lt;=$B119,INDEX('Ingredients(Full)'!$A$1:$AA$140,MATCH(Score!$A119,'Ingredients(Full)'!$A$1:$A$140,0),MATCH(Score!M$1,'Ingredients(Full)'!$A$1:$AA$1,0)),"")</f>
        <v/>
      </c>
      <c r="N119" t="str">
        <f>IF(N$1&lt;=$B119,INDEX('Ingredients(Full)'!$A$1:$AA$140,MATCH(Score!$A119,'Ingredients(Full)'!$A$1:$A$140,0),MATCH(Score!N$1,'Ingredients(Full)'!$A$1:$AA$1,0)),"")</f>
        <v/>
      </c>
      <c r="O119" t="str">
        <f>IF(O$1&lt;=$B119,INDEX('Ingredients(Full)'!$A$1:$AA$140,MATCH(Score!$A119,'Ingredients(Full)'!$A$1:$A$140,0),MATCH(Score!O$1,'Ingredients(Full)'!$A$1:$AA$1,0)),"")</f>
        <v/>
      </c>
      <c r="P119">
        <f>IF(VALUE(RIGHT(P$1,LEN(P$1)-1))&lt;=$B119,INDEX('Ingredients(Full)'!$A$1:$AA$140,MATCH(Score!$A119,'Ingredients(Full)'!$A$1:$A$140,0),MATCH(Score!P$1,'Ingredients(Full)'!$A$1:$AA$1,0)),"")</f>
        <v>5</v>
      </c>
      <c r="Q119">
        <f>IF(VALUE(RIGHT(Q$1,LEN(Q$1)-1))&lt;=$B119,INDEX('Ingredients(Full)'!$A$1:$AA$140,MATCH(Score!$A119,'Ingredients(Full)'!$A$1:$A$140,0),MATCH(Score!Q$1,'Ingredients(Full)'!$A$1:$AA$1,0)),"")</f>
        <v>5</v>
      </c>
      <c r="R119" t="str">
        <f>IF(VALUE(RIGHT(R$1,LEN(R$1)-1))&lt;=$B119,INDEX('Ingredients(Full)'!$A$1:$AA$140,MATCH(Score!$A119,'Ingredients(Full)'!$A$1:$A$140,0),MATCH(Score!R$1,'Ingredients(Full)'!$A$1:$AA$1,0)),"")</f>
        <v/>
      </c>
      <c r="S119" t="str">
        <f>IF(VALUE(RIGHT(S$1,LEN(S$1)-1))&lt;=$B119,INDEX('Ingredients(Full)'!$A$1:$AA$140,MATCH(Score!$A119,'Ingredients(Full)'!$A$1:$A$140,0),MATCH(Score!S$1,'Ingredients(Full)'!$A$1:$AA$1,0)),"")</f>
        <v/>
      </c>
      <c r="T119" t="str">
        <f>IF(VALUE(RIGHT(T$1,LEN(T$1)-1))&lt;=$B119,INDEX('Ingredients(Full)'!$A$1:$AA$140,MATCH(Score!$A119,'Ingredients(Full)'!$A$1:$A$140,0),MATCH(Score!T$1,'Ingredients(Full)'!$A$1:$AA$1,0)),"")</f>
        <v/>
      </c>
      <c r="U119" t="str">
        <f>IF(VALUE(RIGHT(U$1,LEN(U$1)-1))&lt;=$B119,INDEX('Ingredients(Full)'!$A$1:$AA$140,MATCH(Score!$A119,'Ingredients(Full)'!$A$1:$A$140,0),MATCH(Score!U$1,'Ingredients(Full)'!$A$1:$AA$1,0)),"")</f>
        <v/>
      </c>
      <c r="V119" t="str">
        <f>IF(VALUE(RIGHT(V$1,LEN(V$1)-1))&lt;=$B119,INDEX('Ingredients(Full)'!$A$1:$AA$140,MATCH(Score!$A119,'Ingredients(Full)'!$A$1:$A$140,0),MATCH(Score!V$1,'Ingredients(Full)'!$A$1:$AA$1,0)),"")</f>
        <v/>
      </c>
      <c r="W119" t="str">
        <f>IF(VALUE(RIGHT(W$1,LEN(W$1)-1))&lt;=$B119,INDEX('Ingredients(Full)'!$A$1:$AA$140,MATCH(Score!$A119,'Ingredients(Full)'!$A$1:$A$140,0),MATCH(Score!W$1,'Ingredients(Full)'!$A$1:$AA$1,0)),"")</f>
        <v/>
      </c>
      <c r="X119" t="str">
        <f>IF(VALUE(RIGHT(X$1,LEN(X$1)-1))&lt;=$B119,INDEX('Ingredients(Full)'!$A$1:$AA$140,MATCH(Score!$A119,'Ingredients(Full)'!$A$1:$A$140,0),MATCH(Score!X$1,'Ingredients(Full)'!$A$1:$AA$1,0)),"")</f>
        <v/>
      </c>
      <c r="Y119" t="str">
        <f>IF(VALUE(RIGHT(Y$1,LEN(Y$1)-1))&lt;=$B119,INDEX('Ingredients(Full)'!$A$1:$AA$140,MATCH(Score!$A119,'Ingredients(Full)'!$A$1:$A$140,0),MATCH(Score!Y$1,'Ingredients(Full)'!$A$1:$AA$1,0)),"")</f>
        <v/>
      </c>
      <c r="Z119" t="str">
        <f>IF(VALUE(RIGHT(Z$1,LEN(Z$1)-1))&lt;=$B119,INDEX('Ingredients(Full)'!$A$1:$AA$140,MATCH(Score!$A119,'Ingredients(Full)'!$A$1:$A$140,0),MATCH(Score!Z$1,'Ingredients(Full)'!$A$1:$AA$1,0)),"")</f>
        <v/>
      </c>
      <c r="AA119" t="str">
        <f>IF(VALUE(RIGHT(AA$1,LEN(AA$1)-1))&lt;=$B119,INDEX('Ingredients(Full)'!$A$1:$AA$140,MATCH(Score!$A119,'Ingredients(Full)'!$A$1:$A$140,0),MATCH(Score!AA$1,'Ingredients(Full)'!$A$1:$AA$1,0)),"")</f>
        <v/>
      </c>
      <c r="AB119">
        <f>IFERROR(IF(VLOOKUP($D119,Sheet3!$A$1:'Sheet3'!$K$222,MATCH("Challenge",Sheet3!$A$1:'Sheet3'!$K$1,0),FALSE)&gt;=1,IFERROR(IF(VLOOKUP($D119,Sheet3!$A$1:'Sheet3'!$K$222,MATCH("Blue",Sheet3!$A$1:$K$1,0),FALSE)&gt;0,VLOOKUP($D119,Sheet3!$A$1:'Sheet3'!$K$222,MATCH("Blue",Sheet3!$A$1:$K$1,0),FALSE)*3,IF(VLOOKUP($D119,Sheet3!$A$1:'Sheet3'!$K$222,MATCH("Purple",Sheet3!$A$1:$K$1,0),FALSE)&gt;0,VLOOKUP($D119,Sheet3!$A$1:'Sheet3'!$K$222,MATCH("Purple",Sheet3!$A$1:$K$1,0),FALSE)*4,IF(VLOOKUP($D119,Sheet3!$A$1:'Sheet3'!$K$222,MATCH("Green",Sheet3!$A$1:$K$1,0),FALSE)&gt;0,VLOOKUP($D119,Sheet3!$A$1:'Sheet3'!$K$222,MATCH("Green",Sheet3!$A$1:$K$1,0),FALSE)*2,IF(VLOOKUP($D119,Sheet3!$A$1:'Sheet3'!$K$222,MATCH("White",Sheet3!$A$1:$K$1,0),FALSE)&gt;0,VLOOKUP($D119,Sheet3!$A$1:'Sheet3'!$K$222,MATCH("White",Sheet3!$A$1:$K$1,0),FALSE),IF(VLOOKUP($D119,Sheet3!$A$1:'Sheet3'!$K$222,MATCH("Yellow",Sheet3!$A$1:$K$1,0),FALSE)&gt;0,VLOOKUP($D119,Sheet3!$A$1:'Sheet3'!$K$222,MATCH("Yellow",Sheet3!$A$1:$K$1,0),FALSE)*2.5,0))))),0)/VLOOKUP($D119,Sheet3!$A$1:'Sheet3'!$K$222,MATCH("Challenge",Sheet3!$A$1:'Sheet3'!$K$1,0),FALSE),IFERROR(IF(VLOOKUP($D119,Sheet3!$A$1:'Sheet3'!$K$222,MATCH("Blue",Sheet3!$A$1:$K$1,0),FALSE)&gt;0,VLOOKUP($D119,Sheet3!$A$1:'Sheet3'!$K$222,MATCH("Blue",Sheet3!$A$1:$K$1,0),FALSE)*3,IF(VLOOKUP($D119,Sheet3!$A$1:'Sheet3'!$K$222,MATCH("Purple",Sheet3!$A$1:$K$1,0),FALSE)&gt;0,VLOOKUP($D119,Sheet3!$A$1:'Sheet3'!$K$222,MATCH("Purple",Sheet3!$A$1:$K$1,0),FALSE)*4,IF(VLOOKUP($D119,Sheet3!$A$1:'Sheet3'!$K$222,MATCH("Green",Sheet3!$A$1:$K$1,0),FALSE)&gt;0,VLOOKUP($D119,Sheet3!$A$1:'Sheet3'!$K$222,MATCH("Green",Sheet3!$A$1:$K$1,0),FALSE)*2,IF(VLOOKUP($D119,Sheet3!$A$1:'Sheet3'!$K$222,MATCH("White",Sheet3!$A$1:$K$1,0),FALSE)&gt;0,VLOOKUP($D119,Sheet3!$A$1:'Sheet3'!$K$222,MATCH("White",Sheet3!$A$1:$K$1,0),FALSE),IF(VLOOKUP($D119,Sheet3!$A$1:'Sheet3'!$K$222,MATCH("Yellow",Sheet3!$A$1:$K$1,0),FALSE)&gt;0,VLOOKUP($D119,Sheet3!$A$1:'Sheet3'!$K$222,MATCH("Yellow",Sheet3!$A$1:$K$1,0),FALSE)*2.5,0))))),0)),0)+IFERROR(IF(VLOOKUP($E119,Sheet3!$A$1:'Sheet3'!$K$222,MATCH("Challenge",Sheet3!$A$1:'Sheet3'!$K$1,0),FALSE)&gt;=1,IFERROR(IF(VLOOKUP($E119,Sheet3!$A$1:'Sheet3'!$K$222,MATCH("Blue",Sheet3!$A$1:$K$1,0),FALSE)&gt;0,VLOOKUP($E119,Sheet3!$A$1:'Sheet3'!$K$222,MATCH("Blue",Sheet3!$A$1:$K$1,0),FALSE)*3,IF(VLOOKUP($E119,Sheet3!$A$1:'Sheet3'!$K$222,MATCH("Purple",Sheet3!$A$1:$K$1,0),FALSE)&gt;0,VLOOKUP($E119,Sheet3!$A$1:'Sheet3'!$K$222,MATCH("Purple",Sheet3!$A$1:$K$1,0),FALSE)*4,IF(VLOOKUP($E119,Sheet3!$A$1:'Sheet3'!$K$222,MATCH("Green",Sheet3!$A$1:$K$1,0),FALSE)&gt;0,VLOOKUP($E119,Sheet3!$A$1:'Sheet3'!$K$222,MATCH("Green",Sheet3!$A$1:$K$1,0),FALSE)*2,IF(VLOOKUP($E119,Sheet3!$A$1:'Sheet3'!$K$222,MATCH("White",Sheet3!$A$1:$K$1,0),FALSE)&gt;0,VLOOKUP($E119,Sheet3!$A$1:'Sheet3'!$K$222,MATCH("White",Sheet3!$A$1:$K$1,0),FALSE),IF(VLOOKUP($E119,Sheet3!$A$1:'Sheet3'!$K$222,MATCH("Yellow",Sheet3!$A$1:$K$1,0),FALSE)&gt;0,VLOOKUP($E119,Sheet3!$A$1:'Sheet3'!$K$222,MATCH("Yellow",Sheet3!$A$1:$K$1,0),FALSE)*2.5,0))))),0)/VLOOKUP($E119,Sheet3!$A$1:'Sheet3'!$K$222,MATCH("Challenge",Sheet3!$A$1:'Sheet3'!$K$1,0),FALSE),IFERROR(IF(VLOOKUP($E119,Sheet3!$A$1:'Sheet3'!$K$222,MATCH("Blue",Sheet3!$A$1:$K$1,0),FALSE)&gt;0,VLOOKUP($E119,Sheet3!$A$1:'Sheet3'!$K$222,MATCH("Blue",Sheet3!$A$1:$K$1,0),FALSE)*3,IF(VLOOKUP($E119,Sheet3!$A$1:'Sheet3'!$K$222,MATCH("Purple",Sheet3!$A$1:$K$1,0),FALSE)&gt;0,VLOOKUP($E119,Sheet3!$A$1:'Sheet3'!$K$222,MATCH("Purple",Sheet3!$A$1:$K$1,0),FALSE)*4,IF(VLOOKUP($E119,Sheet3!$A$1:'Sheet3'!$K$222,MATCH("Green",Sheet3!$A$1:$K$1,0),FALSE)&gt;0,VLOOKUP($E119,Sheet3!$A$1:'Sheet3'!$K$222,MATCH("Green",Sheet3!$A$1:$K$1,0),FALSE)*2,IF(VLOOKUP($E119,Sheet3!$A$1:'Sheet3'!$K$222,MATCH("White",Sheet3!$A$1:$K$1,0),FALSE)&gt;0,VLOOKUP($E119,Sheet3!$A$1:'Sheet3'!$K$222,MATCH("White",Sheet3!$A$1:$K$1,0),FALSE),IF(VLOOKUP($E119,Sheet3!$A$1:'Sheet3'!$K$222,MATCH("Yellow",Sheet3!$A$1:$K$1,0),FALSE)&gt;0,VLOOKUP($E119,Sheet3!$A$1:'Sheet3'!$K$222,MATCH("Yellow",Sheet3!$A$1:$K$1,0),FALSE)*2.5,0))))),0)),0)</f>
        <v>18</v>
      </c>
      <c r="AC119">
        <f>IFERROR(IF(VLOOKUP($F119,Sheet3!$A$1:'Sheet3'!$K$222,MATCH("Challenge",Sheet3!$A$1:'Sheet3'!$K$1,0),FALSE)&gt;=1,IFERROR(IF(VLOOKUP($F119,Sheet3!$A$1:'Sheet3'!$K$222,MATCH("Blue",Sheet3!$A$1:$K$1,0),FALSE)&gt;0,VLOOKUP($F119,Sheet3!$A$1:'Sheet3'!$K$222,MATCH("Blue",Sheet3!$A$1:$K$1,0),FALSE)*3,IF(VLOOKUP($F119,Sheet3!$A$1:'Sheet3'!$K$222,MATCH("Purple",Sheet3!$A$1:$K$1,0),FALSE)&gt;0,VLOOKUP($F119,Sheet3!$A$1:'Sheet3'!$K$222,MATCH("Purple",Sheet3!$A$1:$K$1,0),FALSE)*4,IF(VLOOKUP($F119,Sheet3!$A$1:'Sheet3'!$K$222,MATCH("Green",Sheet3!$A$1:$K$1,0),FALSE)&gt;0,VLOOKUP($F119,Sheet3!$A$1:'Sheet3'!$K$222,MATCH("Green",Sheet3!$A$1:$K$1,0),FALSE)*2,IF(VLOOKUP($F119,Sheet3!$A$1:'Sheet3'!$K$222,MATCH("White",Sheet3!$A$1:$K$1,0),FALSE)&gt;0,VLOOKUP($F119,Sheet3!$A$1:'Sheet3'!$K$222,MATCH("White",Sheet3!$A$1:$K$1,0),FALSE),IF(VLOOKUP($F119,Sheet3!$A$1:'Sheet3'!$K$222,MATCH("Yellow",Sheet3!$A$1:$K$1,0),FALSE)&gt;0,VLOOKUP($F119,Sheet3!$A$1:'Sheet3'!$K$222,MATCH("Yellow",Sheet3!$A$1:$K$1,0),FALSE)*5,0))))),0)/VLOOKUP($F119,Sheet3!$A$1:'Sheet3'!$K$222,MATCH("Challenge",Sheet3!$A$1:'Sheet3'!$K$1,0),FALSE),IFERROR(IF(VLOOKUP($F119,Sheet3!$A$1:'Sheet3'!$K$222,MATCH("Blue",Sheet3!$A$1:$K$1,0),FALSE)&gt;0,VLOOKUP($F119,Sheet3!$A$1:'Sheet3'!$K$222,MATCH("Blue",Sheet3!$A$1:$K$1,0),FALSE)*3,IF(VLOOKUP($F119,Sheet3!$A$1:'Sheet3'!$K$222,MATCH("Purple",Sheet3!$A$1:$K$1,0),FALSE)&gt;0,VLOOKUP($F119,Sheet3!$A$1:'Sheet3'!$K$222,MATCH("Purple",Sheet3!$A$1:$K$1,0),FALSE)*4,IF(VLOOKUP($F119,Sheet3!$A$1:'Sheet3'!$K$222,MATCH("Green",Sheet3!$A$1:$K$1,0),FALSE)&gt;0,VLOOKUP($F119,Sheet3!$A$1:'Sheet3'!$K$222,MATCH("Green",Sheet3!$A$1:$K$1,0),FALSE)*2,IF(VLOOKUP($F119,Sheet3!$A$1:'Sheet3'!$K$222,MATCH("White",Sheet3!$A$1:$K$1,0),FALSE)&gt;0,VLOOKUP($F119,Sheet3!$A$1:'Sheet3'!$K$222,MATCH("White",Sheet3!$A$1:$K$1,0),FALSE),IF(VLOOKUP($F119,Sheet3!$A$1:'Sheet3'!$K$222,MATCH("Yellow",Sheet3!$A$1:$K$1,0),FALSE)&gt;0,VLOOKUP($F119,Sheet3!$A$1:'Sheet3'!$K$222,MATCH("Yellow",Sheet3!$A$1:$K$1,0),FALSE)*5,0))))),0)),0)+IFERROR(IF(VLOOKUP($G119,Sheet3!$A$1:'Sheet3'!$K$222,MATCH("Challenge",Sheet3!$A$1:'Sheet3'!$K$1,0),FALSE)&gt;=1,IFERROR(IF(VLOOKUP($G119,Sheet3!$A$1:'Sheet3'!$K$222,MATCH("Blue",Sheet3!$A$1:$K$1,0),FALSE)&gt;0,VLOOKUP($G119,Sheet3!$A$1:'Sheet3'!$K$222,MATCH("Blue",Sheet3!$A$1:$K$1,0),FALSE)*3,IF(VLOOKUP($G119,Sheet3!$A$1:'Sheet3'!$K$222,MATCH("Purple",Sheet3!$A$1:$K$1,0),FALSE)&gt;0,VLOOKUP($G119,Sheet3!$A$1:'Sheet3'!$K$222,MATCH("Purple",Sheet3!$A$1:$K$1,0),FALSE)*4,IF(VLOOKUP($G119,Sheet3!$A$1:'Sheet3'!$K$222,MATCH("Green",Sheet3!$A$1:$K$1,0),FALSE)&gt;0,VLOOKUP($G119,Sheet3!$A$1:'Sheet3'!$K$222,MATCH("Green",Sheet3!$A$1:$K$1,0),FALSE)*2,IF(VLOOKUP($G119,Sheet3!$A$1:'Sheet3'!$K$222,MATCH("White",Sheet3!$A$1:$K$1,0),FALSE)&gt;0,VLOOKUP($G119,Sheet3!$A$1:'Sheet3'!$K$222,MATCH("White",Sheet3!$A$1:$K$1,0),FALSE),IF(VLOOKUP($G119,Sheet3!$A$1:'Sheet3'!$K$222,MATCH("Yellow",Sheet3!$A$1:$K$1,0),FALSE)&gt;0,VLOOKUP($G119,Sheet3!$A$1:'Sheet3'!$K$222,MATCH("Yellow",Sheet3!$A$1:$K$1,0),FALSE)*5,0))))),0)/VLOOKUP($G119,Sheet3!$A$1:'Sheet3'!$K$222,MATCH("Challenge",Sheet3!$A$1:'Sheet3'!$K$1,0),FALSE),IFERROR(IF(VLOOKUP($G119,Sheet3!$A$1:'Sheet3'!$K$222,MATCH("Blue",Sheet3!$A$1:$K$1,0),FALSE)&gt;0,VLOOKUP($G119,Sheet3!$A$1:'Sheet3'!$K$222,MATCH("Blue",Sheet3!$A$1:$K$1,0),FALSE)*3,IF(VLOOKUP($G119,Sheet3!$A$1:'Sheet3'!$K$222,MATCH("Purple",Sheet3!$A$1:$K$1,0),FALSE)&gt;0,VLOOKUP($G119,Sheet3!$A$1:'Sheet3'!$K$222,MATCH("Purple",Sheet3!$A$1:$K$1,0),FALSE)*4,IF(VLOOKUP($G119,Sheet3!$A$1:'Sheet3'!$K$222,MATCH("Green",Sheet3!$A$1:$K$1,0),FALSE)&gt;0,VLOOKUP($G119,Sheet3!$A$1:'Sheet3'!$K$222,MATCH("Green",Sheet3!$A$1:$K$1,0),FALSE)*2,IF(VLOOKUP($G119,Sheet3!$A$1:'Sheet3'!$K$222,MATCH("White",Sheet3!$A$1:$K$1,0),FALSE)&gt;0,VLOOKUP($G119,Sheet3!$A$1:'Sheet3'!$K$222,MATCH("White",Sheet3!$A$1:$K$1,0),FALSE),IF(VLOOKUP($G119,Sheet3!$A$1:'Sheet3'!$K$222,MATCH("Yellow",Sheet3!$A$1:$K$1,0),FALSE)&gt;0,VLOOKUP($G119,Sheet3!$A$1:'Sheet3'!$K$222,MATCH("Yellow",Sheet3!$A$1:$K$1,0),FALSE)*5,0))))),0)),0)</f>
        <v>0</v>
      </c>
      <c r="AD119">
        <f>IFERROR(IF(VLOOKUP($H119,Sheet3!$A$1:'Sheet3'!$K$222,MATCH("Challenge",Sheet3!$A$1:'Sheet3'!$K$1,0),FALSE)&gt;=1,IFERROR(IF(VLOOKUP($H119,Sheet3!$A$1:'Sheet3'!$K$222,MATCH("Blue",Sheet3!$A$1:$K$1,0),FALSE)&gt;0,VLOOKUP($H119,Sheet3!$A$1:'Sheet3'!$K$222,MATCH("Blue",Sheet3!$A$1:$K$1,0),FALSE)*3,IF(VLOOKUP($H119,Sheet3!$A$1:'Sheet3'!$K$222,MATCH("Purple",Sheet3!$A$1:$K$1,0),FALSE)&gt;0,VLOOKUP($H119,Sheet3!$A$1:'Sheet3'!$K$222,MATCH("Purple",Sheet3!$A$1:$K$1,0),FALSE)*4,IF(VLOOKUP($H119,Sheet3!$A$1:'Sheet3'!$K$222,MATCH("Green",Sheet3!$A$1:$K$1,0),FALSE)&gt;0,VLOOKUP($H119,Sheet3!$A$1:'Sheet3'!$K$222,MATCH("Green",Sheet3!$A$1:$K$1,0),FALSE)*2,IF(VLOOKUP($H119,Sheet3!$A$1:'Sheet3'!$K$222,MATCH("White",Sheet3!$A$1:$K$1,0),FALSE)&gt;0,VLOOKUP($H119,Sheet3!$A$1:'Sheet3'!$K$222,MATCH("White",Sheet3!$A$1:$K$1,0),FALSE),IF(VLOOKUP($H119,Sheet3!$A$1:'Sheet3'!$K$222,MATCH("Yellow",Sheet3!$A$1:$K$1,0),FALSE)&gt;0,VLOOKUP($H119,Sheet3!$A$1:'Sheet3'!$K$222,MATCH("Yellow",Sheet3!$A$1:$K$1,0),FALSE)*5,0))))),0)/VLOOKUP($H119,Sheet3!$A$1:'Sheet3'!$K$222,MATCH("Challenge",Sheet3!$A$1:'Sheet3'!$K$1,0),FALSE),IFERROR(IF(VLOOKUP($H119,Sheet3!$A$1:'Sheet3'!$K$222,MATCH("Blue",Sheet3!$A$1:$K$1,0),FALSE)&gt;0,VLOOKUP($H119,Sheet3!$A$1:'Sheet3'!$K$222,MATCH("Blue",Sheet3!$A$1:$K$1,0),FALSE)*3,IF(VLOOKUP($H119,Sheet3!$A$1:'Sheet3'!$K$222,MATCH("Purple",Sheet3!$A$1:$K$1,0),FALSE)&gt;0,VLOOKUP($H119,Sheet3!$A$1:'Sheet3'!$K$222,MATCH("Purple",Sheet3!$A$1:$K$1,0),FALSE)*4,IF(VLOOKUP($H119,Sheet3!$A$1:'Sheet3'!$K$222,MATCH("Green",Sheet3!$A$1:$K$1,0),FALSE)&gt;0,VLOOKUP($H119,Sheet3!$A$1:'Sheet3'!$K$222,MATCH("Green",Sheet3!$A$1:$K$1,0),FALSE)*2,IF(VLOOKUP($H119,Sheet3!$A$1:'Sheet3'!$K$222,MATCH("White",Sheet3!$A$1:$K$1,0),FALSE)&gt;0,VLOOKUP($H119,Sheet3!$A$1:'Sheet3'!$K$222,MATCH("White",Sheet3!$A$1:$K$1,0),FALSE),IF(VLOOKUP($H119,Sheet3!$A$1:'Sheet3'!$K$222,MATCH("Yellow",Sheet3!$A$1:$K$1,0),FALSE)&gt;0,VLOOKUP($H119,Sheet3!$A$1:'Sheet3'!$K$222,MATCH("Yellow",Sheet3!$A$1:$K$1,0),FALSE)*5,0))))),0)),0)+IFERROR(IF(VLOOKUP($I119,Sheet3!$A$1:'Sheet3'!$K$222,MATCH("Challenge",Sheet3!$A$1:'Sheet3'!$K$1,0),FALSE)&gt;=1,IFERROR(IF(VLOOKUP($I119,Sheet3!$A$1:'Sheet3'!$K$222,MATCH("Blue",Sheet3!$A$1:$K$1,0),FALSE)&gt;0,VLOOKUP($I119,Sheet3!$A$1:'Sheet3'!$K$222,MATCH("Blue",Sheet3!$A$1:$K$1,0),FALSE)*3,IF(VLOOKUP($I119,Sheet3!$A$1:'Sheet3'!$K$222,MATCH("Purple",Sheet3!$A$1:$K$1,0),FALSE)&gt;0,VLOOKUP($I119,Sheet3!$A$1:'Sheet3'!$K$222,MATCH("Purple",Sheet3!$A$1:$K$1,0),FALSE)*4,IF(VLOOKUP($I119,Sheet3!$A$1:'Sheet3'!$K$222,MATCH("Green",Sheet3!$A$1:$K$1,0),FALSE)&gt;0,VLOOKUP($I119,Sheet3!$A$1:'Sheet3'!$K$222,MATCH("Green",Sheet3!$A$1:$K$1,0),FALSE)*2,IF(VLOOKUP($I119,Sheet3!$A$1:'Sheet3'!$K$222,MATCH("White",Sheet3!$A$1:$K$1,0),FALSE)&gt;0,VLOOKUP($I119,Sheet3!$A$1:'Sheet3'!$K$222,MATCH("White",Sheet3!$A$1:$K$1,0),FALSE),IF(VLOOKUP($I119,Sheet3!$A$1:'Sheet3'!$K$222,MATCH("Yellow",Sheet3!$A$1:$K$1,0),FALSE)&gt;0,VLOOKUP($I119,Sheet3!$A$1:'Sheet3'!$K$222,MATCH("Yellow",Sheet3!$A$1:$K$1,0),FALSE)*5,0))))),0)/VLOOKUP($I119,Sheet3!$A$1:'Sheet3'!$K$222,MATCH("Challenge",Sheet3!$A$1:'Sheet3'!$K$1,0),FALSE),IFERROR(IF(VLOOKUP($I119,Sheet3!$A$1:'Sheet3'!$K$222,MATCH("Blue",Sheet3!$A$1:$K$1,0),FALSE)&gt;0,VLOOKUP($I119,Sheet3!$A$1:'Sheet3'!$K$222,MATCH("Blue",Sheet3!$A$1:$K$1,0),FALSE)*3,IF(VLOOKUP($I119,Sheet3!$A$1:'Sheet3'!$K$222,MATCH("Purple",Sheet3!$A$1:$K$1,0),FALSE)&gt;0,VLOOKUP($I119,Sheet3!$A$1:'Sheet3'!$K$222,MATCH("Purple",Sheet3!$A$1:$K$1,0),FALSE)*4,IF(VLOOKUP($I119,Sheet3!$A$1:'Sheet3'!$K$222,MATCH("Green",Sheet3!$A$1:$K$1,0),FALSE)&gt;0,VLOOKUP($I119,Sheet3!$A$1:'Sheet3'!$K$222,MATCH("Green",Sheet3!$A$1:$K$1,0),FALSE)*2,IF(VLOOKUP($I119,Sheet3!$A$1:'Sheet3'!$K$222,MATCH("White",Sheet3!$A$1:$K$1,0),FALSE)&gt;0,VLOOKUP($I119,Sheet3!$A$1:'Sheet3'!$K$222,MATCH("White",Sheet3!$A$1:$K$1,0),FALSE),IF(VLOOKUP($I119,Sheet3!$A$1:'Sheet3'!$K$222,MATCH("Yellow",Sheet3!$A$1:$K$1,0),FALSE)&gt;0,VLOOKUP($I119,Sheet3!$A$1:'Sheet3'!$K$222,MATCH("Yellow",Sheet3!$A$1:$K$1,0),FALSE)*5,0))))),0)),0)</f>
        <v>0</v>
      </c>
      <c r="AE119">
        <f>IFERROR(IF(VLOOKUP($J119,Sheet3!$A$1:'Sheet3'!$K$222,MATCH("Challenge",Sheet3!$A$1:'Sheet3'!$K$1,0),FALSE)&gt;=1,IFERROR(IF(VLOOKUP($J119,Sheet3!$A$1:'Sheet3'!$K$222,MATCH("Blue",Sheet3!$A$1:$K$1,0),FALSE)&gt;0,VLOOKUP($J119,Sheet3!$A$1:'Sheet3'!$K$222,MATCH("Blue",Sheet3!$A$1:$K$1,0),FALSE)*3,IF(VLOOKUP($J119,Sheet3!$A$1:'Sheet3'!$K$222,MATCH("Purple",Sheet3!$A$1:$K$1,0),FALSE)&gt;0,VLOOKUP($J119,Sheet3!$A$1:'Sheet3'!$K$222,MATCH("Purple",Sheet3!$A$1:$K$1,0),FALSE)*4,IF(VLOOKUP($J119,Sheet3!$A$1:'Sheet3'!$K$222,MATCH("Green",Sheet3!$A$1:$K$1,0),FALSE)&gt;0,VLOOKUP($J119,Sheet3!$A$1:'Sheet3'!$K$222,MATCH("Green",Sheet3!$A$1:$K$1,0),FALSE)*2,IF(VLOOKUP($J119,Sheet3!$A$1:'Sheet3'!$K$222,MATCH("White",Sheet3!$A$1:$K$1,0),FALSE)&gt;0,VLOOKUP($J119,Sheet3!$A$1:'Sheet3'!$K$222,MATCH("White",Sheet3!$A$1:$K$1,0),FALSE),IF(VLOOKUP($J119,Sheet3!$A$1:'Sheet3'!$K$222,MATCH("Yellow",Sheet3!$A$1:$K$1,0),FALSE)&gt;0,VLOOKUP($J119,Sheet3!$A$1:'Sheet3'!$K$222,MATCH("Yellow",Sheet3!$A$1:$K$1,0),FALSE)*5,0))))),0)/VLOOKUP($J119,Sheet3!$A$1:'Sheet3'!$K$222,MATCH("Challenge",Sheet3!$A$1:'Sheet3'!$K$1,0),FALSE),IFERROR(IF(VLOOKUP($J119,Sheet3!$A$1:'Sheet3'!$K$222,MATCH("Blue",Sheet3!$A$1:$K$1,0),FALSE)&gt;0,VLOOKUP($J119,Sheet3!$A$1:'Sheet3'!$K$222,MATCH("Blue",Sheet3!$A$1:$K$1,0),FALSE)*3,IF(VLOOKUP($J119,Sheet3!$A$1:'Sheet3'!$K$222,MATCH("Purple",Sheet3!$A$1:$K$1,0),FALSE)&gt;0,VLOOKUP($J119,Sheet3!$A$1:'Sheet3'!$K$222,MATCH("Purple",Sheet3!$A$1:$K$1,0),FALSE)*4,IF(VLOOKUP($J119,Sheet3!$A$1:'Sheet3'!$K$222,MATCH("Green",Sheet3!$A$1:$K$1,0),FALSE)&gt;0,VLOOKUP($J119,Sheet3!$A$1:'Sheet3'!$K$222,MATCH("Green",Sheet3!$A$1:$K$1,0),FALSE)*2,IF(VLOOKUP($J119,Sheet3!$A$1:'Sheet3'!$K$222,MATCH("White",Sheet3!$A$1:$K$1,0),FALSE)&gt;0,VLOOKUP($J119,Sheet3!$A$1:'Sheet3'!$K$222,MATCH("White",Sheet3!$A$1:$K$1,0),FALSE),IF(VLOOKUP($J119,Sheet3!$A$1:'Sheet3'!$K$222,MATCH("Yellow",Sheet3!$A$1:$K$1,0),FALSE)&gt;0,VLOOKUP($J119,Sheet3!$A$1:'Sheet3'!$K$222,MATCH("Yellow",Sheet3!$A$1:$K$1,0),FALSE)*5,0))))),0)),0)+IFERROR(IF(VLOOKUP($K119,Sheet3!$A$1:'Sheet3'!$K$222,MATCH("Challenge",Sheet3!$A$1:'Sheet3'!$K$1,0),FALSE)&gt;=1,IFERROR(IF(VLOOKUP($K119,Sheet3!$A$1:'Sheet3'!$K$222,MATCH("Blue",Sheet3!$A$1:$K$1,0),FALSE)&gt;0,VLOOKUP($K119,Sheet3!$A$1:'Sheet3'!$K$222,MATCH("Blue",Sheet3!$A$1:$K$1,0),FALSE)*3,IF(VLOOKUP($K119,Sheet3!$A$1:'Sheet3'!$K$222,MATCH("Purple",Sheet3!$A$1:$K$1,0),FALSE)&gt;0,VLOOKUP($K119,Sheet3!$A$1:'Sheet3'!$K$222,MATCH("Purple",Sheet3!$A$1:$K$1,0),FALSE)*4,IF(VLOOKUP($K119,Sheet3!$A$1:'Sheet3'!$K$222,MATCH("Green",Sheet3!$A$1:$K$1,0),FALSE)&gt;0,VLOOKUP($K119,Sheet3!$A$1:'Sheet3'!$K$222,MATCH("Green",Sheet3!$A$1:$K$1,0),FALSE)*2,IF(VLOOKUP($K119,Sheet3!$A$1:'Sheet3'!$K$222,MATCH("White",Sheet3!$A$1:$K$1,0),FALSE)&gt;0,VLOOKUP($K119,Sheet3!$A$1:'Sheet3'!$K$222,MATCH("White",Sheet3!$A$1:$K$1,0),FALSE),IF(VLOOKUP($K119,Sheet3!$A$1:'Sheet3'!$K$222,MATCH("Yellow",Sheet3!$A$1:$K$1,0),FALSE)&gt;0,VLOOKUP($K119,Sheet3!$A$1:'Sheet3'!$K$222,MATCH("Yellow",Sheet3!$A$1:$K$1,0),FALSE)*5,0))))),0)/VLOOKUP($K119,Sheet3!$A$1:'Sheet3'!$K$222,MATCH("Challenge",Sheet3!$A$1:'Sheet3'!$K$1,0),FALSE),IFERROR(IF(VLOOKUP($K119,Sheet3!$A$1:'Sheet3'!$K$222,MATCH("Blue",Sheet3!$A$1:$K$1,0),FALSE)&gt;0,VLOOKUP($K119,Sheet3!$A$1:'Sheet3'!$K$222,MATCH("Blue",Sheet3!$A$1:$K$1,0),FALSE)*3,IF(VLOOKUP($K119,Sheet3!$A$1:'Sheet3'!$K$222,MATCH("Purple",Sheet3!$A$1:$K$1,0),FALSE)&gt;0,VLOOKUP($K119,Sheet3!$A$1:'Sheet3'!$K$222,MATCH("Purple",Sheet3!$A$1:$K$1,0),FALSE)*4,IF(VLOOKUP($K119,Sheet3!$A$1:'Sheet3'!$K$222,MATCH("Green",Sheet3!$A$1:$K$1,0),FALSE)&gt;0,VLOOKUP($K119,Sheet3!$A$1:'Sheet3'!$K$222,MATCH("Green",Sheet3!$A$1:$K$1,0),FALSE)*2,IF(VLOOKUP($K119,Sheet3!$A$1:'Sheet3'!$K$222,MATCH("White",Sheet3!$A$1:$K$1,0),FALSE)&gt;0,VLOOKUP($K119,Sheet3!$A$1:'Sheet3'!$K$222,MATCH("White",Sheet3!$A$1:$K$1,0),FALSE),IF(VLOOKUP($K119,Sheet3!$A$1:'Sheet3'!$K$222,MATCH("Yellow",Sheet3!$A$1:$K$1,0),FALSE)&gt;0,VLOOKUP($K119,Sheet3!$A$1:'Sheet3'!$K$222,MATCH("Yellow",Sheet3!$A$1:$K$1,0),FALSE)*5,0))))),0)),0)</f>
        <v>0</v>
      </c>
      <c r="AF119">
        <f>IFERROR(IF(VLOOKUP($L119,Sheet3!$A$1:'Sheet3'!$K$222,MATCH("Challenge",Sheet3!$A$1:'Sheet3'!$K$1,0),FALSE)&gt;=1,IFERROR(IF(VLOOKUP($L119,Sheet3!$A$1:'Sheet3'!$K$222,MATCH("Blue",Sheet3!$A$1:$K$1,0),FALSE)&gt;0,VLOOKUP($L119,Sheet3!$A$1:'Sheet3'!$K$222,MATCH("Blue",Sheet3!$A$1:$K$1,0),FALSE)*3,IF(VLOOKUP($L119,Sheet3!$A$1:'Sheet3'!$K$222,MATCH("Purple",Sheet3!$A$1:$K$1,0),FALSE)&gt;0,VLOOKUP($L119,Sheet3!$A$1:'Sheet3'!$K$222,MATCH("Purple",Sheet3!$A$1:$K$1,0),FALSE)*4,IF(VLOOKUP($L119,Sheet3!$A$1:'Sheet3'!$K$222,MATCH("Green",Sheet3!$A$1:$K$1,0),FALSE)&gt;0,VLOOKUP($L119,Sheet3!$A$1:'Sheet3'!$K$222,MATCH("Green",Sheet3!$A$1:$K$1,0),FALSE)*2,IF(VLOOKUP($L119,Sheet3!$A$1:'Sheet3'!$K$222,MATCH("White",Sheet3!$A$1:$K$1,0),FALSE)&gt;0,VLOOKUP($L119,Sheet3!$A$1:'Sheet3'!$K$222,MATCH("White",Sheet3!$A$1:$K$1,0),FALSE),IF(VLOOKUP($L119,Sheet3!$A$1:'Sheet3'!$K$222,MATCH("Yellow",Sheet3!$A$1:$K$1,0),FALSE)&gt;0,VLOOKUP($L119,Sheet3!$A$1:'Sheet3'!$K$222,MATCH("Yellow",Sheet3!$A$1:$K$1,0),FALSE)*5,0))))),0)/VLOOKUP($L119,Sheet3!$A$1:'Sheet3'!$K$222,MATCH("Challenge",Sheet3!$A$1:'Sheet3'!$K$1,0),FALSE),IFERROR(IF(VLOOKUP($L119,Sheet3!$A$1:'Sheet3'!$K$222,MATCH("Blue",Sheet3!$A$1:$K$1,0),FALSE)&gt;0,VLOOKUP($L119,Sheet3!$A$1:'Sheet3'!$K$222,MATCH("Blue",Sheet3!$A$1:$K$1,0),FALSE)*3,IF(VLOOKUP($L119,Sheet3!$A$1:'Sheet3'!$K$222,MATCH("Purple",Sheet3!$A$1:$K$1,0),FALSE)&gt;0,VLOOKUP($L119,Sheet3!$A$1:'Sheet3'!$K$222,MATCH("Purple",Sheet3!$A$1:$K$1,0),FALSE)*4,IF(VLOOKUP($L119,Sheet3!$A$1:'Sheet3'!$K$222,MATCH("Green",Sheet3!$A$1:$K$1,0),FALSE)&gt;0,VLOOKUP($L119,Sheet3!$A$1:'Sheet3'!$K$222,MATCH("Green",Sheet3!$A$1:$K$1,0),FALSE)*2,IF(VLOOKUP($L119,Sheet3!$A$1:'Sheet3'!$K$222,MATCH("White",Sheet3!$A$1:$K$1,0),FALSE)&gt;0,VLOOKUP($L119,Sheet3!$A$1:'Sheet3'!$K$222,MATCH("White",Sheet3!$A$1:$K$1,0),FALSE),IF(VLOOKUP($L119,Sheet3!$A$1:'Sheet3'!$K$222,MATCH("Yellow",Sheet3!$A$1:$K$1,0),FALSE)&gt;0,VLOOKUP($L119,Sheet3!$A$1:'Sheet3'!$K$222,MATCH("Yellow",Sheet3!$A$1:$K$1,0),FALSE)*5,0))))),0)),0)+IFERROR(IF(VLOOKUP($M119,Sheet3!$A$1:'Sheet3'!$K$222,MATCH("Challenge",Sheet3!$A$1:'Sheet3'!$K$1,0),FALSE)&gt;=1,IFERROR(IF(VLOOKUP($M119,Sheet3!$A$1:'Sheet3'!$K$222,MATCH("Blue",Sheet3!$A$1:$K$1,0),FALSE)&gt;0,VLOOKUP($M119,Sheet3!$A$1:'Sheet3'!$K$222,MATCH("Blue",Sheet3!$A$1:$K$1,0),FALSE)*3,IF(VLOOKUP($M119,Sheet3!$A$1:'Sheet3'!$K$222,MATCH("Purple",Sheet3!$A$1:$K$1,0),FALSE)&gt;0,VLOOKUP($M119,Sheet3!$A$1:'Sheet3'!$K$222,MATCH("Purple",Sheet3!$A$1:$K$1,0),FALSE)*4,IF(VLOOKUP($M119,Sheet3!$A$1:'Sheet3'!$K$222,MATCH("Green",Sheet3!$A$1:$K$1,0),FALSE)&gt;0,VLOOKUP($M119,Sheet3!$A$1:'Sheet3'!$K$222,MATCH("Green",Sheet3!$A$1:$K$1,0),FALSE)*2,IF(VLOOKUP($M119,Sheet3!$A$1:'Sheet3'!$K$222,MATCH("White",Sheet3!$A$1:$K$1,0),FALSE)&gt;0,VLOOKUP($M119,Sheet3!$A$1:'Sheet3'!$K$222,MATCH("White",Sheet3!$A$1:$K$1,0),FALSE),IF(VLOOKUP($M119,Sheet3!$A$1:'Sheet3'!$K$222,MATCH("Yellow",Sheet3!$A$1:$K$1,0),FALSE)&gt;0,VLOOKUP($M119,Sheet3!$A$1:'Sheet3'!$K$222,MATCH("Yellow",Sheet3!$A$1:$K$1,0),FALSE)*5,0))))),0)/VLOOKUP($M119,Sheet3!$A$1:'Sheet3'!$K$222,MATCH("Challenge",Sheet3!$A$1:'Sheet3'!$K$1,0),FALSE),IFERROR(IF(VLOOKUP($M119,Sheet3!$A$1:'Sheet3'!$K$222,MATCH("Blue",Sheet3!$A$1:$K$1,0),FALSE)&gt;0,VLOOKUP($M119,Sheet3!$A$1:'Sheet3'!$K$222,MATCH("Blue",Sheet3!$A$1:$K$1,0),FALSE)*3,IF(VLOOKUP($M119,Sheet3!$A$1:'Sheet3'!$K$222,MATCH("Purple",Sheet3!$A$1:$K$1,0),FALSE)&gt;0,VLOOKUP($M119,Sheet3!$A$1:'Sheet3'!$K$222,MATCH("Purple",Sheet3!$A$1:$K$1,0),FALSE)*4,IF(VLOOKUP($M119,Sheet3!$A$1:'Sheet3'!$K$222,MATCH("Green",Sheet3!$A$1:$K$1,0),FALSE)&gt;0,VLOOKUP($M119,Sheet3!$A$1:'Sheet3'!$K$222,MATCH("Green",Sheet3!$A$1:$K$1,0),FALSE)*2,IF(VLOOKUP($M119,Sheet3!$A$1:'Sheet3'!$K$222,MATCH("White",Sheet3!$A$1:$K$1,0),FALSE)&gt;0,VLOOKUP($M119,Sheet3!$A$1:'Sheet3'!$K$222,MATCH("White",Sheet3!$A$1:$K$1,0),FALSE),IF(VLOOKUP($M119,Sheet3!$A$1:'Sheet3'!$K$222,MATCH("Yellow",Sheet3!$A$1:$K$1,0),FALSE)&gt;0,VLOOKUP($M119,Sheet3!$A$1:'Sheet3'!$K$222,MATCH("Yellow",Sheet3!$A$1:$K$1,0),FALSE)*5,0))))),0)),0)</f>
        <v>0</v>
      </c>
      <c r="AG119">
        <f>IFERROR(IF(VLOOKUP($N119,Sheet3!$A$1:'Sheet3'!$K$222,MATCH("Challenge",Sheet3!$A$1:'Sheet3'!$K$1,0),FALSE)&gt;=1,IFERROR(IF(VLOOKUP($N119,Sheet3!$A$1:'Sheet3'!$K$222,MATCH("Blue",Sheet3!$A$1:$K$1,0),FALSE)&gt;0,VLOOKUP($N119,Sheet3!$A$1:'Sheet3'!$K$222,MATCH("Blue",Sheet3!$A$1:$K$1,0),FALSE)*3,IF(VLOOKUP($N119,Sheet3!$A$1:'Sheet3'!$K$222,MATCH("Purple",Sheet3!$A$1:$K$1,0),FALSE)&gt;0,VLOOKUP($N119,Sheet3!$A$1:'Sheet3'!$K$222,MATCH("Purple",Sheet3!$A$1:$K$1,0),FALSE)*4,IF(VLOOKUP($N119,Sheet3!$A$1:'Sheet3'!$K$222,MATCH("Green",Sheet3!$A$1:$K$1,0),FALSE)&gt;0,VLOOKUP($N119,Sheet3!$A$1:'Sheet3'!$K$222,MATCH("Green",Sheet3!$A$1:$K$1,0),FALSE)*2,IF(VLOOKUP($N119,Sheet3!$A$1:'Sheet3'!$K$222,MATCH("White",Sheet3!$A$1:$K$1,0),FALSE)&gt;0,VLOOKUP($N119,Sheet3!$A$1:'Sheet3'!$K$222,MATCH("White",Sheet3!$A$1:$K$1,0),FALSE),IF(VLOOKUP($N119,Sheet3!$A$1:'Sheet3'!$K$222,MATCH("Yellow",Sheet3!$A$1:$K$1,0),FALSE)&gt;0,VLOOKUP($N119,Sheet3!$A$1:'Sheet3'!$K$222,MATCH("Yellow",Sheet3!$A$1:$K$1,0),FALSE)*5,0))))),0)/VLOOKUP($N119,Sheet3!$A$1:'Sheet3'!$K$222,MATCH("Challenge",Sheet3!$A$1:'Sheet3'!$K$1,0),FALSE),IFERROR(IF(VLOOKUP($N119,Sheet3!$A$1:'Sheet3'!$K$222,MATCH("Blue",Sheet3!$A$1:$K$1,0),FALSE)&gt;0,VLOOKUP($N119,Sheet3!$A$1:'Sheet3'!$K$222,MATCH("Blue",Sheet3!$A$1:$K$1,0),FALSE)*3,IF(VLOOKUP($N119,Sheet3!$A$1:'Sheet3'!$K$222,MATCH("Purple",Sheet3!$A$1:$K$1,0),FALSE)&gt;0,VLOOKUP($N119,Sheet3!$A$1:'Sheet3'!$K$222,MATCH("Purple",Sheet3!$A$1:$K$1,0),FALSE)*4,IF(VLOOKUP($N119,Sheet3!$A$1:'Sheet3'!$K$222,MATCH("Green",Sheet3!$A$1:$K$1,0),FALSE)&gt;0,VLOOKUP($N119,Sheet3!$A$1:'Sheet3'!$K$222,MATCH("Green",Sheet3!$A$1:$K$1,0),FALSE)*2,IF(VLOOKUP($N119,Sheet3!$A$1:'Sheet3'!$K$222,MATCH("White",Sheet3!$A$1:$K$1,0),FALSE)&gt;0,VLOOKUP($N119,Sheet3!$A$1:'Sheet3'!$K$222,MATCH("White",Sheet3!$A$1:$K$1,0),FALSE),IF(VLOOKUP($N119,Sheet3!$A$1:'Sheet3'!$K$222,MATCH("Yellow",Sheet3!$A$1:$K$1,0),FALSE)&gt;0,VLOOKUP($N119,Sheet3!$A$1:'Sheet3'!$K$222,MATCH("Yellow",Sheet3!$A$1:$K$1,0),FALSE)*5,0))))),0)),0)+IFERROR(IF(VLOOKUP($O119,Sheet3!$A$1:'Sheet3'!$K$222,MATCH("Challenge",Sheet3!$A$1:'Sheet3'!$K$1,0),FALSE)&gt;=1,IFERROR(IF(VLOOKUP($O119,Sheet3!$A$1:'Sheet3'!$K$222,MATCH("Blue",Sheet3!$A$1:$K$1,0),FALSE)&gt;0,VLOOKUP($O119,Sheet3!$A$1:'Sheet3'!$K$222,MATCH("Blue",Sheet3!$A$1:$K$1,0),FALSE)*3,IF(VLOOKUP($O119,Sheet3!$A$1:'Sheet3'!$K$222,MATCH("Purple",Sheet3!$A$1:$K$1,0),FALSE)&gt;0,VLOOKUP($O119,Sheet3!$A$1:'Sheet3'!$K$222,MATCH("Purple",Sheet3!$A$1:$K$1,0),FALSE)*4,IF(VLOOKUP($O119,Sheet3!$A$1:'Sheet3'!$K$222,MATCH("Green",Sheet3!$A$1:$K$1,0),FALSE)&gt;0,VLOOKUP($O119,Sheet3!$A$1:'Sheet3'!$K$222,MATCH("Green",Sheet3!$A$1:$K$1,0),FALSE)*2,IF(VLOOKUP($O119,Sheet3!$A$1:'Sheet3'!$K$222,MATCH("White",Sheet3!$A$1:$K$1,0),FALSE)&gt;0,VLOOKUP($O119,Sheet3!$A$1:'Sheet3'!$K$222,MATCH("White",Sheet3!$A$1:$K$1,0),FALSE),IF(VLOOKUP($O119,Sheet3!$A$1:'Sheet3'!$K$222,MATCH("Yellow",Sheet3!$A$1:$K$1,0),FALSE)&gt;0,VLOOKUP($O119,Sheet3!$A$1:'Sheet3'!$K$222,MATCH("Yellow",Sheet3!$A$1:$K$1,0),FALSE)*5,0))))),0)/VLOOKUP($O119,Sheet3!$A$1:'Sheet3'!$K$222,MATCH("Challenge",Sheet3!$A$1:'Sheet3'!$K$1,0),FALSE),IFERROR(IF(VLOOKUP($O119,Sheet3!$A$1:'Sheet3'!$K$222,MATCH("Blue",Sheet3!$A$1:$K$1,0),FALSE)&gt;0,VLOOKUP($O119,Sheet3!$A$1:'Sheet3'!$K$222,MATCH("Blue",Sheet3!$A$1:$K$1,0),FALSE)*3,IF(VLOOKUP($O119,Sheet3!$A$1:'Sheet3'!$K$222,MATCH("Purple",Sheet3!$A$1:$K$1,0),FALSE)&gt;0,VLOOKUP($O119,Sheet3!$A$1:'Sheet3'!$K$222,MATCH("Purple",Sheet3!$A$1:$K$1,0),FALSE)*4,IF(VLOOKUP($O119,Sheet3!$A$1:'Sheet3'!$K$222,MATCH("Green",Sheet3!$A$1:$K$1,0),FALSE)&gt;0,VLOOKUP($O119,Sheet3!$A$1:'Sheet3'!$K$222,MATCH("Green",Sheet3!$A$1:$K$1,0),FALSE)*2,IF(VLOOKUP($O119,Sheet3!$A$1:'Sheet3'!$K$222,MATCH("White",Sheet3!$A$1:$K$1,0),FALSE)&gt;0,VLOOKUP($O119,Sheet3!$A$1:'Sheet3'!$K$222,MATCH("White",Sheet3!$A$1:$K$1,0),FALSE),IF(VLOOKUP($O119,Sheet3!$A$1:'Sheet3'!$K$222,MATCH("Yellow",Sheet3!$A$1:$K$1,0),FALSE)&gt;0,VLOOKUP($O119,Sheet3!$A$1:'Sheet3'!$K$222,MATCH("Yellow",Sheet3!$A$1:$K$1,0),FALSE)*5,0))))),0)),0)</f>
        <v>0</v>
      </c>
      <c r="AH119">
        <f>VLOOKUP($D119,Sheet3!$A$1:'Sheet3'!$K$222,4,FALSE)</f>
        <v>0</v>
      </c>
      <c r="AI119">
        <f>VLOOKUP($D119,Sheet3!$A$1:'Sheet3'!$K$222,5,FALSE)</f>
        <v>0</v>
      </c>
    </row>
    <row r="120" spans="1:35" x14ac:dyDescent="0.25">
      <c r="A120" t="s">
        <v>9</v>
      </c>
      <c r="B120">
        <f>INDEX('Ingredients(Full)'!$A$1:$AA$180,MATCH(Score!$A120,'Ingredients(Full)'!$A$1:$A$180,0),MATCH(Score!B$1,'Ingredients(Full)'!$A$1:$AA$1,0))</f>
        <v>4</v>
      </c>
      <c r="C120">
        <f t="shared" si="3"/>
        <v>409.66666666666669</v>
      </c>
      <c r="D120" t="str">
        <f>IF(D$1&lt;=$B120,INDEX('Ingredients(Full)'!$A$1:$AA$180,MATCH(Score!$A120,'Ingredients(Full)'!$A$1:$A$180,0),MATCH(Score!D$1,'Ingredients(Full)'!$A$1:$AA$1,0)),"")</f>
        <v>Mk 6 Nubian Design Tech Salvage</v>
      </c>
      <c r="E120" t="str">
        <f>IF(E$1&lt;=$B120,INDEX('Ingredients(Full)'!$A$1:$AA$140,MATCH(Score!$A120,'Ingredients(Full)'!$A$1:$A$140,0),MATCH(Score!E$1,'Ingredients(Full)'!$A$1:$AA$1,0)),"")</f>
        <v>Mk 2 Sienar Holo Projector Prototype Salvage</v>
      </c>
      <c r="F120" t="str">
        <f>IF(F$1&lt;=$B120,INDEX('Ingredients(Full)'!$A$1:$AA$140,MATCH(Score!$A120,'Ingredients(Full)'!$A$1:$A$140,0),MATCH(Score!F$1,'Ingredients(Full)'!$A$1:$AA$1,0)),"")</f>
        <v>Mk 3 Arakyd Droid Caller Salvage</v>
      </c>
      <c r="G120" t="str">
        <f>IF(G$1&lt;=$B120,INDEX('Ingredients(Full)'!$A$1:$AA$140,MATCH(Score!$A120,'Ingredients(Full)'!$A$1:$A$140,0),MATCH(Score!G$1,'Ingredients(Full)'!$A$1:$AA$1,0)),"")</f>
        <v>Mk 1 Czerka Stun Cuffs</v>
      </c>
      <c r="H120" t="str">
        <f>IF(H$1&lt;=$B120,INDEX('Ingredients(Full)'!$A$1:$AA$140,MATCH(Score!$A120,'Ingredients(Full)'!$A$1:$A$140,0),MATCH(Score!H$1,'Ingredients(Full)'!$A$1:$AA$1,0)),"")</f>
        <v/>
      </c>
      <c r="I120" t="str">
        <f>IF(I$1&lt;=$B120,INDEX('Ingredients(Full)'!$A$1:$AA$140,MATCH(Score!$A120,'Ingredients(Full)'!$A$1:$A$140,0),MATCH(Score!I$1,'Ingredients(Full)'!$A$1:$AA$1,0)),"")</f>
        <v/>
      </c>
      <c r="J120" t="str">
        <f>IF(J$1&lt;=$B120,INDEX('Ingredients(Full)'!$A$1:$AA$140,MATCH(Score!$A120,'Ingredients(Full)'!$A$1:$A$140,0),MATCH(Score!J$1,'Ingredients(Full)'!$A$1:$AA$1,0)),"")</f>
        <v/>
      </c>
      <c r="K120" t="str">
        <f>IF(K$1&lt;=$B120,INDEX('Ingredients(Full)'!$A$1:$AA$140,MATCH(Score!$A120,'Ingredients(Full)'!$A$1:$A$140,0),MATCH(Score!K$1,'Ingredients(Full)'!$A$1:$AA$1,0)),"")</f>
        <v/>
      </c>
      <c r="L120" t="str">
        <f>IF(L$1&lt;=$B120,INDEX('Ingredients(Full)'!$A$1:$AA$140,MATCH(Score!$A120,'Ingredients(Full)'!$A$1:$A$140,0),MATCH(Score!L$1,'Ingredients(Full)'!$A$1:$AA$1,0)),"")</f>
        <v/>
      </c>
      <c r="M120" t="str">
        <f>IF(M$1&lt;=$B120,INDEX('Ingredients(Full)'!$A$1:$AA$140,MATCH(Score!$A120,'Ingredients(Full)'!$A$1:$A$140,0),MATCH(Score!M$1,'Ingredients(Full)'!$A$1:$AA$1,0)),"")</f>
        <v/>
      </c>
      <c r="N120" t="str">
        <f>IF(N$1&lt;=$B120,INDEX('Ingredients(Full)'!$A$1:$AA$140,MATCH(Score!$A120,'Ingredients(Full)'!$A$1:$A$140,0),MATCH(Score!N$1,'Ingredients(Full)'!$A$1:$AA$1,0)),"")</f>
        <v/>
      </c>
      <c r="O120" t="str">
        <f>IF(O$1&lt;=$B120,INDEX('Ingredients(Full)'!$A$1:$AA$140,MATCH(Score!$A120,'Ingredients(Full)'!$A$1:$A$140,0),MATCH(Score!O$1,'Ingredients(Full)'!$A$1:$AA$1,0)),"")</f>
        <v/>
      </c>
      <c r="P120">
        <f>IF(VALUE(RIGHT(P$1,LEN(P$1)-1))&lt;=$B120,INDEX('Ingredients(Full)'!$A$1:$AA$140,MATCH(Score!$A120,'Ingredients(Full)'!$A$1:$A$140,0),MATCH(Score!P$1,'Ingredients(Full)'!$A$1:$AA$1,0)),"")</f>
        <v>50</v>
      </c>
      <c r="Q120">
        <f>IF(VALUE(RIGHT(Q$1,LEN(Q$1)-1))&lt;=$B120,INDEX('Ingredients(Full)'!$A$1:$AA$140,MATCH(Score!$A120,'Ingredients(Full)'!$A$1:$A$140,0),MATCH(Score!Q$1,'Ingredients(Full)'!$A$1:$AA$1,0)),"")</f>
        <v>10</v>
      </c>
      <c r="R120">
        <f>IF(VALUE(RIGHT(R$1,LEN(R$1)-1))&lt;=$B120,INDEX('Ingredients(Full)'!$A$1:$AA$140,MATCH(Score!$A120,'Ingredients(Full)'!$A$1:$A$140,0),MATCH(Score!R$1,'Ingredients(Full)'!$A$1:$AA$1,0)),"")</f>
        <v>10</v>
      </c>
      <c r="S120">
        <f>IF(VALUE(RIGHT(S$1,LEN(S$1)-1))&lt;=$B120,INDEX('Ingredients(Full)'!$A$1:$AA$140,MATCH(Score!$A120,'Ingredients(Full)'!$A$1:$A$140,0),MATCH(Score!S$1,'Ingredients(Full)'!$A$1:$AA$1,0)),"")</f>
        <v>10</v>
      </c>
      <c r="T120" t="str">
        <f>IF(VALUE(RIGHT(T$1,LEN(T$1)-1))&lt;=$B120,INDEX('Ingredients(Full)'!$A$1:$AA$140,MATCH(Score!$A120,'Ingredients(Full)'!$A$1:$A$140,0),MATCH(Score!T$1,'Ingredients(Full)'!$A$1:$AA$1,0)),"")</f>
        <v/>
      </c>
      <c r="U120" t="str">
        <f>IF(VALUE(RIGHT(U$1,LEN(U$1)-1))&lt;=$B120,INDEX('Ingredients(Full)'!$A$1:$AA$140,MATCH(Score!$A120,'Ingredients(Full)'!$A$1:$A$140,0),MATCH(Score!U$1,'Ingredients(Full)'!$A$1:$AA$1,0)),"")</f>
        <v/>
      </c>
      <c r="V120" t="str">
        <f>IF(VALUE(RIGHT(V$1,LEN(V$1)-1))&lt;=$B120,INDEX('Ingredients(Full)'!$A$1:$AA$140,MATCH(Score!$A120,'Ingredients(Full)'!$A$1:$A$140,0),MATCH(Score!V$1,'Ingredients(Full)'!$A$1:$AA$1,0)),"")</f>
        <v/>
      </c>
      <c r="W120" t="str">
        <f>IF(VALUE(RIGHT(W$1,LEN(W$1)-1))&lt;=$B120,INDEX('Ingredients(Full)'!$A$1:$AA$140,MATCH(Score!$A120,'Ingredients(Full)'!$A$1:$A$140,0),MATCH(Score!W$1,'Ingredients(Full)'!$A$1:$AA$1,0)),"")</f>
        <v/>
      </c>
      <c r="X120" t="str">
        <f>IF(VALUE(RIGHT(X$1,LEN(X$1)-1))&lt;=$B120,INDEX('Ingredients(Full)'!$A$1:$AA$140,MATCH(Score!$A120,'Ingredients(Full)'!$A$1:$A$140,0),MATCH(Score!X$1,'Ingredients(Full)'!$A$1:$AA$1,0)),"")</f>
        <v/>
      </c>
      <c r="Y120" t="str">
        <f>IF(VALUE(RIGHT(Y$1,LEN(Y$1)-1))&lt;=$B120,INDEX('Ingredients(Full)'!$A$1:$AA$140,MATCH(Score!$A120,'Ingredients(Full)'!$A$1:$A$140,0),MATCH(Score!Y$1,'Ingredients(Full)'!$A$1:$AA$1,0)),"")</f>
        <v/>
      </c>
      <c r="Z120" t="str">
        <f>IF(VALUE(RIGHT(Z$1,LEN(Z$1)-1))&lt;=$B120,INDEX('Ingredients(Full)'!$A$1:$AA$140,MATCH(Score!$A120,'Ingredients(Full)'!$A$1:$A$140,0),MATCH(Score!Z$1,'Ingredients(Full)'!$A$1:$AA$1,0)),"")</f>
        <v/>
      </c>
      <c r="AA120" t="str">
        <f>IF(VALUE(RIGHT(AA$1,LEN(AA$1)-1))&lt;=$B120,INDEX('Ingredients(Full)'!$A$1:$AA$140,MATCH(Score!$A120,'Ingredients(Full)'!$A$1:$A$140,0),MATCH(Score!AA$1,'Ingredients(Full)'!$A$1:$AA$1,0)),"")</f>
        <v/>
      </c>
      <c r="AB120">
        <f>IFERROR(IF(VLOOKUP($D120,Sheet3!$A$1:'Sheet3'!$K$222,MATCH("Challenge",Sheet3!$A$1:'Sheet3'!$K$1,0),FALSE)&gt;=1,IFERROR(IF(VLOOKUP($D120,Sheet3!$A$1:'Sheet3'!$K$222,MATCH("Blue",Sheet3!$A$1:$K$1,0),FALSE)&gt;0,VLOOKUP($D120,Sheet3!$A$1:'Sheet3'!$K$222,MATCH("Blue",Sheet3!$A$1:$K$1,0),FALSE)*3,IF(VLOOKUP($D120,Sheet3!$A$1:'Sheet3'!$K$222,MATCH("Purple",Sheet3!$A$1:$K$1,0),FALSE)&gt;0,VLOOKUP($D120,Sheet3!$A$1:'Sheet3'!$K$222,MATCH("Purple",Sheet3!$A$1:$K$1,0),FALSE)*4,IF(VLOOKUP($D120,Sheet3!$A$1:'Sheet3'!$K$222,MATCH("Green",Sheet3!$A$1:$K$1,0),FALSE)&gt;0,VLOOKUP($D120,Sheet3!$A$1:'Sheet3'!$K$222,MATCH("Green",Sheet3!$A$1:$K$1,0),FALSE)*2,IF(VLOOKUP($D120,Sheet3!$A$1:'Sheet3'!$K$222,MATCH("White",Sheet3!$A$1:$K$1,0),FALSE)&gt;0,VLOOKUP($D120,Sheet3!$A$1:'Sheet3'!$K$222,MATCH("White",Sheet3!$A$1:$K$1,0),FALSE),IF(VLOOKUP($D120,Sheet3!$A$1:'Sheet3'!$K$222,MATCH("Yellow",Sheet3!$A$1:$K$1,0),FALSE)&gt;0,VLOOKUP($D120,Sheet3!$A$1:'Sheet3'!$K$222,MATCH("Yellow",Sheet3!$A$1:$K$1,0),FALSE)*2.5,0))))),0)/VLOOKUP($D120,Sheet3!$A$1:'Sheet3'!$K$222,MATCH("Challenge",Sheet3!$A$1:'Sheet3'!$K$1,0),FALSE),IFERROR(IF(VLOOKUP($D120,Sheet3!$A$1:'Sheet3'!$K$222,MATCH("Blue",Sheet3!$A$1:$K$1,0),FALSE)&gt;0,VLOOKUP($D120,Sheet3!$A$1:'Sheet3'!$K$222,MATCH("Blue",Sheet3!$A$1:$K$1,0),FALSE)*3,IF(VLOOKUP($D120,Sheet3!$A$1:'Sheet3'!$K$222,MATCH("Purple",Sheet3!$A$1:$K$1,0),FALSE)&gt;0,VLOOKUP($D120,Sheet3!$A$1:'Sheet3'!$K$222,MATCH("Purple",Sheet3!$A$1:$K$1,0),FALSE)*4,IF(VLOOKUP($D120,Sheet3!$A$1:'Sheet3'!$K$222,MATCH("Green",Sheet3!$A$1:$K$1,0),FALSE)&gt;0,VLOOKUP($D120,Sheet3!$A$1:'Sheet3'!$K$222,MATCH("Green",Sheet3!$A$1:$K$1,0),FALSE)*2,IF(VLOOKUP($D120,Sheet3!$A$1:'Sheet3'!$K$222,MATCH("White",Sheet3!$A$1:$K$1,0),FALSE)&gt;0,VLOOKUP($D120,Sheet3!$A$1:'Sheet3'!$K$222,MATCH("White",Sheet3!$A$1:$K$1,0),FALSE),IF(VLOOKUP($D120,Sheet3!$A$1:'Sheet3'!$K$222,MATCH("Yellow",Sheet3!$A$1:$K$1,0),FALSE)&gt;0,VLOOKUP($D120,Sheet3!$A$1:'Sheet3'!$K$222,MATCH("Yellow",Sheet3!$A$1:$K$1,0),FALSE)*2.5,0))))),0)),0)+IFERROR(IF(VLOOKUP($E120,Sheet3!$A$1:'Sheet3'!$K$222,MATCH("Challenge",Sheet3!$A$1:'Sheet3'!$K$1,0),FALSE)&gt;=1,IFERROR(IF(VLOOKUP($E120,Sheet3!$A$1:'Sheet3'!$K$222,MATCH("Blue",Sheet3!$A$1:$K$1,0),FALSE)&gt;0,VLOOKUP($E120,Sheet3!$A$1:'Sheet3'!$K$222,MATCH("Blue",Sheet3!$A$1:$K$1,0),FALSE)*3,IF(VLOOKUP($E120,Sheet3!$A$1:'Sheet3'!$K$222,MATCH("Purple",Sheet3!$A$1:$K$1,0),FALSE)&gt;0,VLOOKUP($E120,Sheet3!$A$1:'Sheet3'!$K$222,MATCH("Purple",Sheet3!$A$1:$K$1,0),FALSE)*4,IF(VLOOKUP($E120,Sheet3!$A$1:'Sheet3'!$K$222,MATCH("Green",Sheet3!$A$1:$K$1,0),FALSE)&gt;0,VLOOKUP($E120,Sheet3!$A$1:'Sheet3'!$K$222,MATCH("Green",Sheet3!$A$1:$K$1,0),FALSE)*2,IF(VLOOKUP($E120,Sheet3!$A$1:'Sheet3'!$K$222,MATCH("White",Sheet3!$A$1:$K$1,0),FALSE)&gt;0,VLOOKUP($E120,Sheet3!$A$1:'Sheet3'!$K$222,MATCH("White",Sheet3!$A$1:$K$1,0),FALSE),IF(VLOOKUP($E120,Sheet3!$A$1:'Sheet3'!$K$222,MATCH("Yellow",Sheet3!$A$1:$K$1,0),FALSE)&gt;0,VLOOKUP($E120,Sheet3!$A$1:'Sheet3'!$K$222,MATCH("Yellow",Sheet3!$A$1:$K$1,0),FALSE)*2.5,0))))),0)/VLOOKUP($E120,Sheet3!$A$1:'Sheet3'!$K$222,MATCH("Challenge",Sheet3!$A$1:'Sheet3'!$K$1,0),FALSE),IFERROR(IF(VLOOKUP($E120,Sheet3!$A$1:'Sheet3'!$K$222,MATCH("Blue",Sheet3!$A$1:$K$1,0),FALSE)&gt;0,VLOOKUP($E120,Sheet3!$A$1:'Sheet3'!$K$222,MATCH("Blue",Sheet3!$A$1:$K$1,0),FALSE)*3,IF(VLOOKUP($E120,Sheet3!$A$1:'Sheet3'!$K$222,MATCH("Purple",Sheet3!$A$1:$K$1,0),FALSE)&gt;0,VLOOKUP($E120,Sheet3!$A$1:'Sheet3'!$K$222,MATCH("Purple",Sheet3!$A$1:$K$1,0),FALSE)*4,IF(VLOOKUP($E120,Sheet3!$A$1:'Sheet3'!$K$222,MATCH("Green",Sheet3!$A$1:$K$1,0),FALSE)&gt;0,VLOOKUP($E120,Sheet3!$A$1:'Sheet3'!$K$222,MATCH("Green",Sheet3!$A$1:$K$1,0),FALSE)*2,IF(VLOOKUP($E120,Sheet3!$A$1:'Sheet3'!$K$222,MATCH("White",Sheet3!$A$1:$K$1,0),FALSE)&gt;0,VLOOKUP($E120,Sheet3!$A$1:'Sheet3'!$K$222,MATCH("White",Sheet3!$A$1:$K$1,0),FALSE),IF(VLOOKUP($E120,Sheet3!$A$1:'Sheet3'!$K$222,MATCH("Yellow",Sheet3!$A$1:$K$1,0),FALSE)&gt;0,VLOOKUP($E120,Sheet3!$A$1:'Sheet3'!$K$222,MATCH("Yellow",Sheet3!$A$1:$K$1,0),FALSE)*2.5,0))))),0)),0)</f>
        <v>203</v>
      </c>
      <c r="AC120">
        <f>IFERROR(IF(VLOOKUP($F120,Sheet3!$A$1:'Sheet3'!$K$222,MATCH("Challenge",Sheet3!$A$1:'Sheet3'!$K$1,0),FALSE)&gt;=1,IFERROR(IF(VLOOKUP($F120,Sheet3!$A$1:'Sheet3'!$K$222,MATCH("Blue",Sheet3!$A$1:$K$1,0),FALSE)&gt;0,VLOOKUP($F120,Sheet3!$A$1:'Sheet3'!$K$222,MATCH("Blue",Sheet3!$A$1:$K$1,0),FALSE)*3,IF(VLOOKUP($F120,Sheet3!$A$1:'Sheet3'!$K$222,MATCH("Purple",Sheet3!$A$1:$K$1,0),FALSE)&gt;0,VLOOKUP($F120,Sheet3!$A$1:'Sheet3'!$K$222,MATCH("Purple",Sheet3!$A$1:$K$1,0),FALSE)*4,IF(VLOOKUP($F120,Sheet3!$A$1:'Sheet3'!$K$222,MATCH("Green",Sheet3!$A$1:$K$1,0),FALSE)&gt;0,VLOOKUP($F120,Sheet3!$A$1:'Sheet3'!$K$222,MATCH("Green",Sheet3!$A$1:$K$1,0),FALSE)*2,IF(VLOOKUP($F120,Sheet3!$A$1:'Sheet3'!$K$222,MATCH("White",Sheet3!$A$1:$K$1,0),FALSE)&gt;0,VLOOKUP($F120,Sheet3!$A$1:'Sheet3'!$K$222,MATCH("White",Sheet3!$A$1:$K$1,0),FALSE),IF(VLOOKUP($F120,Sheet3!$A$1:'Sheet3'!$K$222,MATCH("Yellow",Sheet3!$A$1:$K$1,0),FALSE)&gt;0,VLOOKUP($F120,Sheet3!$A$1:'Sheet3'!$K$222,MATCH("Yellow",Sheet3!$A$1:$K$1,0),FALSE)*5,0))))),0)/VLOOKUP($F120,Sheet3!$A$1:'Sheet3'!$K$222,MATCH("Challenge",Sheet3!$A$1:'Sheet3'!$K$1,0),FALSE),IFERROR(IF(VLOOKUP($F120,Sheet3!$A$1:'Sheet3'!$K$222,MATCH("Blue",Sheet3!$A$1:$K$1,0),FALSE)&gt;0,VLOOKUP($F120,Sheet3!$A$1:'Sheet3'!$K$222,MATCH("Blue",Sheet3!$A$1:$K$1,0),FALSE)*3,IF(VLOOKUP($F120,Sheet3!$A$1:'Sheet3'!$K$222,MATCH("Purple",Sheet3!$A$1:$K$1,0),FALSE)&gt;0,VLOOKUP($F120,Sheet3!$A$1:'Sheet3'!$K$222,MATCH("Purple",Sheet3!$A$1:$K$1,0),FALSE)*4,IF(VLOOKUP($F120,Sheet3!$A$1:'Sheet3'!$K$222,MATCH("Green",Sheet3!$A$1:$K$1,0),FALSE)&gt;0,VLOOKUP($F120,Sheet3!$A$1:'Sheet3'!$K$222,MATCH("Green",Sheet3!$A$1:$K$1,0),FALSE)*2,IF(VLOOKUP($F120,Sheet3!$A$1:'Sheet3'!$K$222,MATCH("White",Sheet3!$A$1:$K$1,0),FALSE)&gt;0,VLOOKUP($F120,Sheet3!$A$1:'Sheet3'!$K$222,MATCH("White",Sheet3!$A$1:$K$1,0),FALSE),IF(VLOOKUP($F120,Sheet3!$A$1:'Sheet3'!$K$222,MATCH("Yellow",Sheet3!$A$1:$K$1,0),FALSE)&gt;0,VLOOKUP($F120,Sheet3!$A$1:'Sheet3'!$K$222,MATCH("Yellow",Sheet3!$A$1:$K$1,0),FALSE)*5,0))))),0)),0)+IFERROR(IF(VLOOKUP($G120,Sheet3!$A$1:'Sheet3'!$K$222,MATCH("Challenge",Sheet3!$A$1:'Sheet3'!$K$1,0),FALSE)&gt;=1,IFERROR(IF(VLOOKUP($G120,Sheet3!$A$1:'Sheet3'!$K$222,MATCH("Blue",Sheet3!$A$1:$K$1,0),FALSE)&gt;0,VLOOKUP($G120,Sheet3!$A$1:'Sheet3'!$K$222,MATCH("Blue",Sheet3!$A$1:$K$1,0),FALSE)*3,IF(VLOOKUP($G120,Sheet3!$A$1:'Sheet3'!$K$222,MATCH("Purple",Sheet3!$A$1:$K$1,0),FALSE)&gt;0,VLOOKUP($G120,Sheet3!$A$1:'Sheet3'!$K$222,MATCH("Purple",Sheet3!$A$1:$K$1,0),FALSE)*4,IF(VLOOKUP($G120,Sheet3!$A$1:'Sheet3'!$K$222,MATCH("Green",Sheet3!$A$1:$K$1,0),FALSE)&gt;0,VLOOKUP($G120,Sheet3!$A$1:'Sheet3'!$K$222,MATCH("Green",Sheet3!$A$1:$K$1,0),FALSE)*2,IF(VLOOKUP($G120,Sheet3!$A$1:'Sheet3'!$K$222,MATCH("White",Sheet3!$A$1:$K$1,0),FALSE)&gt;0,VLOOKUP($G120,Sheet3!$A$1:'Sheet3'!$K$222,MATCH("White",Sheet3!$A$1:$K$1,0),FALSE),IF(VLOOKUP($G120,Sheet3!$A$1:'Sheet3'!$K$222,MATCH("Yellow",Sheet3!$A$1:$K$1,0),FALSE)&gt;0,VLOOKUP($G120,Sheet3!$A$1:'Sheet3'!$K$222,MATCH("Yellow",Sheet3!$A$1:$K$1,0),FALSE)*5,0))))),0)/VLOOKUP($G120,Sheet3!$A$1:'Sheet3'!$K$222,MATCH("Challenge",Sheet3!$A$1:'Sheet3'!$K$1,0),FALSE),IFERROR(IF(VLOOKUP($G120,Sheet3!$A$1:'Sheet3'!$K$222,MATCH("Blue",Sheet3!$A$1:$K$1,0),FALSE)&gt;0,VLOOKUP($G120,Sheet3!$A$1:'Sheet3'!$K$222,MATCH("Blue",Sheet3!$A$1:$K$1,0),FALSE)*3,IF(VLOOKUP($G120,Sheet3!$A$1:'Sheet3'!$K$222,MATCH("Purple",Sheet3!$A$1:$K$1,0),FALSE)&gt;0,VLOOKUP($G120,Sheet3!$A$1:'Sheet3'!$K$222,MATCH("Purple",Sheet3!$A$1:$K$1,0),FALSE)*4,IF(VLOOKUP($G120,Sheet3!$A$1:'Sheet3'!$K$222,MATCH("Green",Sheet3!$A$1:$K$1,0),FALSE)&gt;0,VLOOKUP($G120,Sheet3!$A$1:'Sheet3'!$K$222,MATCH("Green",Sheet3!$A$1:$K$1,0),FALSE)*2,IF(VLOOKUP($G120,Sheet3!$A$1:'Sheet3'!$K$222,MATCH("White",Sheet3!$A$1:$K$1,0),FALSE)&gt;0,VLOOKUP($G120,Sheet3!$A$1:'Sheet3'!$K$222,MATCH("White",Sheet3!$A$1:$K$1,0),FALSE),IF(VLOOKUP($G120,Sheet3!$A$1:'Sheet3'!$K$222,MATCH("Yellow",Sheet3!$A$1:$K$1,0),FALSE)&gt;0,VLOOKUP($G120,Sheet3!$A$1:'Sheet3'!$K$222,MATCH("Yellow",Sheet3!$A$1:$K$1,0),FALSE)*5,0))))),0)),0)</f>
        <v>3.666666666666667</v>
      </c>
      <c r="AD120">
        <f>IFERROR(IF(VLOOKUP($H120,Sheet3!$A$1:'Sheet3'!$K$222,MATCH("Challenge",Sheet3!$A$1:'Sheet3'!$K$1,0),FALSE)&gt;=1,IFERROR(IF(VLOOKUP($H120,Sheet3!$A$1:'Sheet3'!$K$222,MATCH("Blue",Sheet3!$A$1:$K$1,0),FALSE)&gt;0,VLOOKUP($H120,Sheet3!$A$1:'Sheet3'!$K$222,MATCH("Blue",Sheet3!$A$1:$K$1,0),FALSE)*3,IF(VLOOKUP($H120,Sheet3!$A$1:'Sheet3'!$K$222,MATCH("Purple",Sheet3!$A$1:$K$1,0),FALSE)&gt;0,VLOOKUP($H120,Sheet3!$A$1:'Sheet3'!$K$222,MATCH("Purple",Sheet3!$A$1:$K$1,0),FALSE)*4,IF(VLOOKUP($H120,Sheet3!$A$1:'Sheet3'!$K$222,MATCH("Green",Sheet3!$A$1:$K$1,0),FALSE)&gt;0,VLOOKUP($H120,Sheet3!$A$1:'Sheet3'!$K$222,MATCH("Green",Sheet3!$A$1:$K$1,0),FALSE)*2,IF(VLOOKUP($H120,Sheet3!$A$1:'Sheet3'!$K$222,MATCH("White",Sheet3!$A$1:$K$1,0),FALSE)&gt;0,VLOOKUP($H120,Sheet3!$A$1:'Sheet3'!$K$222,MATCH("White",Sheet3!$A$1:$K$1,0),FALSE),IF(VLOOKUP($H120,Sheet3!$A$1:'Sheet3'!$K$222,MATCH("Yellow",Sheet3!$A$1:$K$1,0),FALSE)&gt;0,VLOOKUP($H120,Sheet3!$A$1:'Sheet3'!$K$222,MATCH("Yellow",Sheet3!$A$1:$K$1,0),FALSE)*5,0))))),0)/VLOOKUP($H120,Sheet3!$A$1:'Sheet3'!$K$222,MATCH("Challenge",Sheet3!$A$1:'Sheet3'!$K$1,0),FALSE),IFERROR(IF(VLOOKUP($H120,Sheet3!$A$1:'Sheet3'!$K$222,MATCH("Blue",Sheet3!$A$1:$K$1,0),FALSE)&gt;0,VLOOKUP($H120,Sheet3!$A$1:'Sheet3'!$K$222,MATCH("Blue",Sheet3!$A$1:$K$1,0),FALSE)*3,IF(VLOOKUP($H120,Sheet3!$A$1:'Sheet3'!$K$222,MATCH("Purple",Sheet3!$A$1:$K$1,0),FALSE)&gt;0,VLOOKUP($H120,Sheet3!$A$1:'Sheet3'!$K$222,MATCH("Purple",Sheet3!$A$1:$K$1,0),FALSE)*4,IF(VLOOKUP($H120,Sheet3!$A$1:'Sheet3'!$K$222,MATCH("Green",Sheet3!$A$1:$K$1,0),FALSE)&gt;0,VLOOKUP($H120,Sheet3!$A$1:'Sheet3'!$K$222,MATCH("Green",Sheet3!$A$1:$K$1,0),FALSE)*2,IF(VLOOKUP($H120,Sheet3!$A$1:'Sheet3'!$K$222,MATCH("White",Sheet3!$A$1:$K$1,0),FALSE)&gt;0,VLOOKUP($H120,Sheet3!$A$1:'Sheet3'!$K$222,MATCH("White",Sheet3!$A$1:$K$1,0),FALSE),IF(VLOOKUP($H120,Sheet3!$A$1:'Sheet3'!$K$222,MATCH("Yellow",Sheet3!$A$1:$K$1,0),FALSE)&gt;0,VLOOKUP($H120,Sheet3!$A$1:'Sheet3'!$K$222,MATCH("Yellow",Sheet3!$A$1:$K$1,0),FALSE)*5,0))))),0)),0)+IFERROR(IF(VLOOKUP($I120,Sheet3!$A$1:'Sheet3'!$K$222,MATCH("Challenge",Sheet3!$A$1:'Sheet3'!$K$1,0),FALSE)&gt;=1,IFERROR(IF(VLOOKUP($I120,Sheet3!$A$1:'Sheet3'!$K$222,MATCH("Blue",Sheet3!$A$1:$K$1,0),FALSE)&gt;0,VLOOKUP($I120,Sheet3!$A$1:'Sheet3'!$K$222,MATCH("Blue",Sheet3!$A$1:$K$1,0),FALSE)*3,IF(VLOOKUP($I120,Sheet3!$A$1:'Sheet3'!$K$222,MATCH("Purple",Sheet3!$A$1:$K$1,0),FALSE)&gt;0,VLOOKUP($I120,Sheet3!$A$1:'Sheet3'!$K$222,MATCH("Purple",Sheet3!$A$1:$K$1,0),FALSE)*4,IF(VLOOKUP($I120,Sheet3!$A$1:'Sheet3'!$K$222,MATCH("Green",Sheet3!$A$1:$K$1,0),FALSE)&gt;0,VLOOKUP($I120,Sheet3!$A$1:'Sheet3'!$K$222,MATCH("Green",Sheet3!$A$1:$K$1,0),FALSE)*2,IF(VLOOKUP($I120,Sheet3!$A$1:'Sheet3'!$K$222,MATCH("White",Sheet3!$A$1:$K$1,0),FALSE)&gt;0,VLOOKUP($I120,Sheet3!$A$1:'Sheet3'!$K$222,MATCH("White",Sheet3!$A$1:$K$1,0),FALSE),IF(VLOOKUP($I120,Sheet3!$A$1:'Sheet3'!$K$222,MATCH("Yellow",Sheet3!$A$1:$K$1,0),FALSE)&gt;0,VLOOKUP($I120,Sheet3!$A$1:'Sheet3'!$K$222,MATCH("Yellow",Sheet3!$A$1:$K$1,0),FALSE)*5,0))))),0)/VLOOKUP($I120,Sheet3!$A$1:'Sheet3'!$K$222,MATCH("Challenge",Sheet3!$A$1:'Sheet3'!$K$1,0),FALSE),IFERROR(IF(VLOOKUP($I120,Sheet3!$A$1:'Sheet3'!$K$222,MATCH("Blue",Sheet3!$A$1:$K$1,0),FALSE)&gt;0,VLOOKUP($I120,Sheet3!$A$1:'Sheet3'!$K$222,MATCH("Blue",Sheet3!$A$1:$K$1,0),FALSE)*3,IF(VLOOKUP($I120,Sheet3!$A$1:'Sheet3'!$K$222,MATCH("Purple",Sheet3!$A$1:$K$1,0),FALSE)&gt;0,VLOOKUP($I120,Sheet3!$A$1:'Sheet3'!$K$222,MATCH("Purple",Sheet3!$A$1:$K$1,0),FALSE)*4,IF(VLOOKUP($I120,Sheet3!$A$1:'Sheet3'!$K$222,MATCH("Green",Sheet3!$A$1:$K$1,0),FALSE)&gt;0,VLOOKUP($I120,Sheet3!$A$1:'Sheet3'!$K$222,MATCH("Green",Sheet3!$A$1:$K$1,0),FALSE)*2,IF(VLOOKUP($I120,Sheet3!$A$1:'Sheet3'!$K$222,MATCH("White",Sheet3!$A$1:$K$1,0),FALSE)&gt;0,VLOOKUP($I120,Sheet3!$A$1:'Sheet3'!$K$222,MATCH("White",Sheet3!$A$1:$K$1,0),FALSE),IF(VLOOKUP($I120,Sheet3!$A$1:'Sheet3'!$K$222,MATCH("Yellow",Sheet3!$A$1:$K$1,0),FALSE)&gt;0,VLOOKUP($I120,Sheet3!$A$1:'Sheet3'!$K$222,MATCH("Yellow",Sheet3!$A$1:$K$1,0),FALSE)*5,0))))),0)),0)</f>
        <v>0</v>
      </c>
      <c r="AE120">
        <f>IFERROR(IF(VLOOKUP($J120,Sheet3!$A$1:'Sheet3'!$K$222,MATCH("Challenge",Sheet3!$A$1:'Sheet3'!$K$1,0),FALSE)&gt;=1,IFERROR(IF(VLOOKUP($J120,Sheet3!$A$1:'Sheet3'!$K$222,MATCH("Blue",Sheet3!$A$1:$K$1,0),FALSE)&gt;0,VLOOKUP($J120,Sheet3!$A$1:'Sheet3'!$K$222,MATCH("Blue",Sheet3!$A$1:$K$1,0),FALSE)*3,IF(VLOOKUP($J120,Sheet3!$A$1:'Sheet3'!$K$222,MATCH("Purple",Sheet3!$A$1:$K$1,0),FALSE)&gt;0,VLOOKUP($J120,Sheet3!$A$1:'Sheet3'!$K$222,MATCH("Purple",Sheet3!$A$1:$K$1,0),FALSE)*4,IF(VLOOKUP($J120,Sheet3!$A$1:'Sheet3'!$K$222,MATCH("Green",Sheet3!$A$1:$K$1,0),FALSE)&gt;0,VLOOKUP($J120,Sheet3!$A$1:'Sheet3'!$K$222,MATCH("Green",Sheet3!$A$1:$K$1,0),FALSE)*2,IF(VLOOKUP($J120,Sheet3!$A$1:'Sheet3'!$K$222,MATCH("White",Sheet3!$A$1:$K$1,0),FALSE)&gt;0,VLOOKUP($J120,Sheet3!$A$1:'Sheet3'!$K$222,MATCH("White",Sheet3!$A$1:$K$1,0),FALSE),IF(VLOOKUP($J120,Sheet3!$A$1:'Sheet3'!$K$222,MATCH("Yellow",Sheet3!$A$1:$K$1,0),FALSE)&gt;0,VLOOKUP($J120,Sheet3!$A$1:'Sheet3'!$K$222,MATCH("Yellow",Sheet3!$A$1:$K$1,0),FALSE)*5,0))))),0)/VLOOKUP($J120,Sheet3!$A$1:'Sheet3'!$K$222,MATCH("Challenge",Sheet3!$A$1:'Sheet3'!$K$1,0),FALSE),IFERROR(IF(VLOOKUP($J120,Sheet3!$A$1:'Sheet3'!$K$222,MATCH("Blue",Sheet3!$A$1:$K$1,0),FALSE)&gt;0,VLOOKUP($J120,Sheet3!$A$1:'Sheet3'!$K$222,MATCH("Blue",Sheet3!$A$1:$K$1,0),FALSE)*3,IF(VLOOKUP($J120,Sheet3!$A$1:'Sheet3'!$K$222,MATCH("Purple",Sheet3!$A$1:$K$1,0),FALSE)&gt;0,VLOOKUP($J120,Sheet3!$A$1:'Sheet3'!$K$222,MATCH("Purple",Sheet3!$A$1:$K$1,0),FALSE)*4,IF(VLOOKUP($J120,Sheet3!$A$1:'Sheet3'!$K$222,MATCH("Green",Sheet3!$A$1:$K$1,0),FALSE)&gt;0,VLOOKUP($J120,Sheet3!$A$1:'Sheet3'!$K$222,MATCH("Green",Sheet3!$A$1:$K$1,0),FALSE)*2,IF(VLOOKUP($J120,Sheet3!$A$1:'Sheet3'!$K$222,MATCH("White",Sheet3!$A$1:$K$1,0),FALSE)&gt;0,VLOOKUP($J120,Sheet3!$A$1:'Sheet3'!$K$222,MATCH("White",Sheet3!$A$1:$K$1,0),FALSE),IF(VLOOKUP($J120,Sheet3!$A$1:'Sheet3'!$K$222,MATCH("Yellow",Sheet3!$A$1:$K$1,0),FALSE)&gt;0,VLOOKUP($J120,Sheet3!$A$1:'Sheet3'!$K$222,MATCH("Yellow",Sheet3!$A$1:$K$1,0),FALSE)*5,0))))),0)),0)+IFERROR(IF(VLOOKUP($K120,Sheet3!$A$1:'Sheet3'!$K$222,MATCH("Challenge",Sheet3!$A$1:'Sheet3'!$K$1,0),FALSE)&gt;=1,IFERROR(IF(VLOOKUP($K120,Sheet3!$A$1:'Sheet3'!$K$222,MATCH("Blue",Sheet3!$A$1:$K$1,0),FALSE)&gt;0,VLOOKUP($K120,Sheet3!$A$1:'Sheet3'!$K$222,MATCH("Blue",Sheet3!$A$1:$K$1,0),FALSE)*3,IF(VLOOKUP($K120,Sheet3!$A$1:'Sheet3'!$K$222,MATCH("Purple",Sheet3!$A$1:$K$1,0),FALSE)&gt;0,VLOOKUP($K120,Sheet3!$A$1:'Sheet3'!$K$222,MATCH("Purple",Sheet3!$A$1:$K$1,0),FALSE)*4,IF(VLOOKUP($K120,Sheet3!$A$1:'Sheet3'!$K$222,MATCH("Green",Sheet3!$A$1:$K$1,0),FALSE)&gt;0,VLOOKUP($K120,Sheet3!$A$1:'Sheet3'!$K$222,MATCH("Green",Sheet3!$A$1:$K$1,0),FALSE)*2,IF(VLOOKUP($K120,Sheet3!$A$1:'Sheet3'!$K$222,MATCH("White",Sheet3!$A$1:$K$1,0),FALSE)&gt;0,VLOOKUP($K120,Sheet3!$A$1:'Sheet3'!$K$222,MATCH("White",Sheet3!$A$1:$K$1,0),FALSE),IF(VLOOKUP($K120,Sheet3!$A$1:'Sheet3'!$K$222,MATCH("Yellow",Sheet3!$A$1:$K$1,0),FALSE)&gt;0,VLOOKUP($K120,Sheet3!$A$1:'Sheet3'!$K$222,MATCH("Yellow",Sheet3!$A$1:$K$1,0),FALSE)*5,0))))),0)/VLOOKUP($K120,Sheet3!$A$1:'Sheet3'!$K$222,MATCH("Challenge",Sheet3!$A$1:'Sheet3'!$K$1,0),FALSE),IFERROR(IF(VLOOKUP($K120,Sheet3!$A$1:'Sheet3'!$K$222,MATCH("Blue",Sheet3!$A$1:$K$1,0),FALSE)&gt;0,VLOOKUP($K120,Sheet3!$A$1:'Sheet3'!$K$222,MATCH("Blue",Sheet3!$A$1:$K$1,0),FALSE)*3,IF(VLOOKUP($K120,Sheet3!$A$1:'Sheet3'!$K$222,MATCH("Purple",Sheet3!$A$1:$K$1,0),FALSE)&gt;0,VLOOKUP($K120,Sheet3!$A$1:'Sheet3'!$K$222,MATCH("Purple",Sheet3!$A$1:$K$1,0),FALSE)*4,IF(VLOOKUP($K120,Sheet3!$A$1:'Sheet3'!$K$222,MATCH("Green",Sheet3!$A$1:$K$1,0),FALSE)&gt;0,VLOOKUP($K120,Sheet3!$A$1:'Sheet3'!$K$222,MATCH("Green",Sheet3!$A$1:$K$1,0),FALSE)*2,IF(VLOOKUP($K120,Sheet3!$A$1:'Sheet3'!$K$222,MATCH("White",Sheet3!$A$1:$K$1,0),FALSE)&gt;0,VLOOKUP($K120,Sheet3!$A$1:'Sheet3'!$K$222,MATCH("White",Sheet3!$A$1:$K$1,0),FALSE),IF(VLOOKUP($K120,Sheet3!$A$1:'Sheet3'!$K$222,MATCH("Yellow",Sheet3!$A$1:$K$1,0),FALSE)&gt;0,VLOOKUP($K120,Sheet3!$A$1:'Sheet3'!$K$222,MATCH("Yellow",Sheet3!$A$1:$K$1,0),FALSE)*5,0))))),0)),0)</f>
        <v>0</v>
      </c>
      <c r="AF120">
        <f>IFERROR(IF(VLOOKUP($L120,Sheet3!$A$1:'Sheet3'!$K$222,MATCH("Challenge",Sheet3!$A$1:'Sheet3'!$K$1,0),FALSE)&gt;=1,IFERROR(IF(VLOOKUP($L120,Sheet3!$A$1:'Sheet3'!$K$222,MATCH("Blue",Sheet3!$A$1:$K$1,0),FALSE)&gt;0,VLOOKUP($L120,Sheet3!$A$1:'Sheet3'!$K$222,MATCH("Blue",Sheet3!$A$1:$K$1,0),FALSE)*3,IF(VLOOKUP($L120,Sheet3!$A$1:'Sheet3'!$K$222,MATCH("Purple",Sheet3!$A$1:$K$1,0),FALSE)&gt;0,VLOOKUP($L120,Sheet3!$A$1:'Sheet3'!$K$222,MATCH("Purple",Sheet3!$A$1:$K$1,0),FALSE)*4,IF(VLOOKUP($L120,Sheet3!$A$1:'Sheet3'!$K$222,MATCH("Green",Sheet3!$A$1:$K$1,0),FALSE)&gt;0,VLOOKUP($L120,Sheet3!$A$1:'Sheet3'!$K$222,MATCH("Green",Sheet3!$A$1:$K$1,0),FALSE)*2,IF(VLOOKUP($L120,Sheet3!$A$1:'Sheet3'!$K$222,MATCH("White",Sheet3!$A$1:$K$1,0),FALSE)&gt;0,VLOOKUP($L120,Sheet3!$A$1:'Sheet3'!$K$222,MATCH("White",Sheet3!$A$1:$K$1,0),FALSE),IF(VLOOKUP($L120,Sheet3!$A$1:'Sheet3'!$K$222,MATCH("Yellow",Sheet3!$A$1:$K$1,0),FALSE)&gt;0,VLOOKUP($L120,Sheet3!$A$1:'Sheet3'!$K$222,MATCH("Yellow",Sheet3!$A$1:$K$1,0),FALSE)*5,0))))),0)/VLOOKUP($L120,Sheet3!$A$1:'Sheet3'!$K$222,MATCH("Challenge",Sheet3!$A$1:'Sheet3'!$K$1,0),FALSE),IFERROR(IF(VLOOKUP($L120,Sheet3!$A$1:'Sheet3'!$K$222,MATCH("Blue",Sheet3!$A$1:$K$1,0),FALSE)&gt;0,VLOOKUP($L120,Sheet3!$A$1:'Sheet3'!$K$222,MATCH("Blue",Sheet3!$A$1:$K$1,0),FALSE)*3,IF(VLOOKUP($L120,Sheet3!$A$1:'Sheet3'!$K$222,MATCH("Purple",Sheet3!$A$1:$K$1,0),FALSE)&gt;0,VLOOKUP($L120,Sheet3!$A$1:'Sheet3'!$K$222,MATCH("Purple",Sheet3!$A$1:$K$1,0),FALSE)*4,IF(VLOOKUP($L120,Sheet3!$A$1:'Sheet3'!$K$222,MATCH("Green",Sheet3!$A$1:$K$1,0),FALSE)&gt;0,VLOOKUP($L120,Sheet3!$A$1:'Sheet3'!$K$222,MATCH("Green",Sheet3!$A$1:$K$1,0),FALSE)*2,IF(VLOOKUP($L120,Sheet3!$A$1:'Sheet3'!$K$222,MATCH("White",Sheet3!$A$1:$K$1,0),FALSE)&gt;0,VLOOKUP($L120,Sheet3!$A$1:'Sheet3'!$K$222,MATCH("White",Sheet3!$A$1:$K$1,0),FALSE),IF(VLOOKUP($L120,Sheet3!$A$1:'Sheet3'!$K$222,MATCH("Yellow",Sheet3!$A$1:$K$1,0),FALSE)&gt;0,VLOOKUP($L120,Sheet3!$A$1:'Sheet3'!$K$222,MATCH("Yellow",Sheet3!$A$1:$K$1,0),FALSE)*5,0))))),0)),0)+IFERROR(IF(VLOOKUP($M120,Sheet3!$A$1:'Sheet3'!$K$222,MATCH("Challenge",Sheet3!$A$1:'Sheet3'!$K$1,0),FALSE)&gt;=1,IFERROR(IF(VLOOKUP($M120,Sheet3!$A$1:'Sheet3'!$K$222,MATCH("Blue",Sheet3!$A$1:$K$1,0),FALSE)&gt;0,VLOOKUP($M120,Sheet3!$A$1:'Sheet3'!$K$222,MATCH("Blue",Sheet3!$A$1:$K$1,0),FALSE)*3,IF(VLOOKUP($M120,Sheet3!$A$1:'Sheet3'!$K$222,MATCH("Purple",Sheet3!$A$1:$K$1,0),FALSE)&gt;0,VLOOKUP($M120,Sheet3!$A$1:'Sheet3'!$K$222,MATCH("Purple",Sheet3!$A$1:$K$1,0),FALSE)*4,IF(VLOOKUP($M120,Sheet3!$A$1:'Sheet3'!$K$222,MATCH("Green",Sheet3!$A$1:$K$1,0),FALSE)&gt;0,VLOOKUP($M120,Sheet3!$A$1:'Sheet3'!$K$222,MATCH("Green",Sheet3!$A$1:$K$1,0),FALSE)*2,IF(VLOOKUP($M120,Sheet3!$A$1:'Sheet3'!$K$222,MATCH("White",Sheet3!$A$1:$K$1,0),FALSE)&gt;0,VLOOKUP($M120,Sheet3!$A$1:'Sheet3'!$K$222,MATCH("White",Sheet3!$A$1:$K$1,0),FALSE),IF(VLOOKUP($M120,Sheet3!$A$1:'Sheet3'!$K$222,MATCH("Yellow",Sheet3!$A$1:$K$1,0),FALSE)&gt;0,VLOOKUP($M120,Sheet3!$A$1:'Sheet3'!$K$222,MATCH("Yellow",Sheet3!$A$1:$K$1,0),FALSE)*5,0))))),0)/VLOOKUP($M120,Sheet3!$A$1:'Sheet3'!$K$222,MATCH("Challenge",Sheet3!$A$1:'Sheet3'!$K$1,0),FALSE),IFERROR(IF(VLOOKUP($M120,Sheet3!$A$1:'Sheet3'!$K$222,MATCH("Blue",Sheet3!$A$1:$K$1,0),FALSE)&gt;0,VLOOKUP($M120,Sheet3!$A$1:'Sheet3'!$K$222,MATCH("Blue",Sheet3!$A$1:$K$1,0),FALSE)*3,IF(VLOOKUP($M120,Sheet3!$A$1:'Sheet3'!$K$222,MATCH("Purple",Sheet3!$A$1:$K$1,0),FALSE)&gt;0,VLOOKUP($M120,Sheet3!$A$1:'Sheet3'!$K$222,MATCH("Purple",Sheet3!$A$1:$K$1,0),FALSE)*4,IF(VLOOKUP($M120,Sheet3!$A$1:'Sheet3'!$K$222,MATCH("Green",Sheet3!$A$1:$K$1,0),FALSE)&gt;0,VLOOKUP($M120,Sheet3!$A$1:'Sheet3'!$K$222,MATCH("Green",Sheet3!$A$1:$K$1,0),FALSE)*2,IF(VLOOKUP($M120,Sheet3!$A$1:'Sheet3'!$K$222,MATCH("White",Sheet3!$A$1:$K$1,0),FALSE)&gt;0,VLOOKUP($M120,Sheet3!$A$1:'Sheet3'!$K$222,MATCH("White",Sheet3!$A$1:$K$1,0),FALSE),IF(VLOOKUP($M120,Sheet3!$A$1:'Sheet3'!$K$222,MATCH("Yellow",Sheet3!$A$1:$K$1,0),FALSE)&gt;0,VLOOKUP($M120,Sheet3!$A$1:'Sheet3'!$K$222,MATCH("Yellow",Sheet3!$A$1:$K$1,0),FALSE)*5,0))))),0)),0)</f>
        <v>0</v>
      </c>
      <c r="AG120">
        <f>IFERROR(IF(VLOOKUP($N120,Sheet3!$A$1:'Sheet3'!$K$222,MATCH("Challenge",Sheet3!$A$1:'Sheet3'!$K$1,0),FALSE)&gt;=1,IFERROR(IF(VLOOKUP($N120,Sheet3!$A$1:'Sheet3'!$K$222,MATCH("Blue",Sheet3!$A$1:$K$1,0),FALSE)&gt;0,VLOOKUP($N120,Sheet3!$A$1:'Sheet3'!$K$222,MATCH("Blue",Sheet3!$A$1:$K$1,0),FALSE)*3,IF(VLOOKUP($N120,Sheet3!$A$1:'Sheet3'!$K$222,MATCH("Purple",Sheet3!$A$1:$K$1,0),FALSE)&gt;0,VLOOKUP($N120,Sheet3!$A$1:'Sheet3'!$K$222,MATCH("Purple",Sheet3!$A$1:$K$1,0),FALSE)*4,IF(VLOOKUP($N120,Sheet3!$A$1:'Sheet3'!$K$222,MATCH("Green",Sheet3!$A$1:$K$1,0),FALSE)&gt;0,VLOOKUP($N120,Sheet3!$A$1:'Sheet3'!$K$222,MATCH("Green",Sheet3!$A$1:$K$1,0),FALSE)*2,IF(VLOOKUP($N120,Sheet3!$A$1:'Sheet3'!$K$222,MATCH("White",Sheet3!$A$1:$K$1,0),FALSE)&gt;0,VLOOKUP($N120,Sheet3!$A$1:'Sheet3'!$K$222,MATCH("White",Sheet3!$A$1:$K$1,0),FALSE),IF(VLOOKUP($N120,Sheet3!$A$1:'Sheet3'!$K$222,MATCH("Yellow",Sheet3!$A$1:$K$1,0),FALSE)&gt;0,VLOOKUP($N120,Sheet3!$A$1:'Sheet3'!$K$222,MATCH("Yellow",Sheet3!$A$1:$K$1,0),FALSE)*5,0))))),0)/VLOOKUP($N120,Sheet3!$A$1:'Sheet3'!$K$222,MATCH("Challenge",Sheet3!$A$1:'Sheet3'!$K$1,0),FALSE),IFERROR(IF(VLOOKUP($N120,Sheet3!$A$1:'Sheet3'!$K$222,MATCH("Blue",Sheet3!$A$1:$K$1,0),FALSE)&gt;0,VLOOKUP($N120,Sheet3!$A$1:'Sheet3'!$K$222,MATCH("Blue",Sheet3!$A$1:$K$1,0),FALSE)*3,IF(VLOOKUP($N120,Sheet3!$A$1:'Sheet3'!$K$222,MATCH("Purple",Sheet3!$A$1:$K$1,0),FALSE)&gt;0,VLOOKUP($N120,Sheet3!$A$1:'Sheet3'!$K$222,MATCH("Purple",Sheet3!$A$1:$K$1,0),FALSE)*4,IF(VLOOKUP($N120,Sheet3!$A$1:'Sheet3'!$K$222,MATCH("Green",Sheet3!$A$1:$K$1,0),FALSE)&gt;0,VLOOKUP($N120,Sheet3!$A$1:'Sheet3'!$K$222,MATCH("Green",Sheet3!$A$1:$K$1,0),FALSE)*2,IF(VLOOKUP($N120,Sheet3!$A$1:'Sheet3'!$K$222,MATCH("White",Sheet3!$A$1:$K$1,0),FALSE)&gt;0,VLOOKUP($N120,Sheet3!$A$1:'Sheet3'!$K$222,MATCH("White",Sheet3!$A$1:$K$1,0),FALSE),IF(VLOOKUP($N120,Sheet3!$A$1:'Sheet3'!$K$222,MATCH("Yellow",Sheet3!$A$1:$K$1,0),FALSE)&gt;0,VLOOKUP($N120,Sheet3!$A$1:'Sheet3'!$K$222,MATCH("Yellow",Sheet3!$A$1:$K$1,0),FALSE)*5,0))))),0)),0)+IFERROR(IF(VLOOKUP($O120,Sheet3!$A$1:'Sheet3'!$K$222,MATCH("Challenge",Sheet3!$A$1:'Sheet3'!$K$1,0),FALSE)&gt;=1,IFERROR(IF(VLOOKUP($O120,Sheet3!$A$1:'Sheet3'!$K$222,MATCH("Blue",Sheet3!$A$1:$K$1,0),FALSE)&gt;0,VLOOKUP($O120,Sheet3!$A$1:'Sheet3'!$K$222,MATCH("Blue",Sheet3!$A$1:$K$1,0),FALSE)*3,IF(VLOOKUP($O120,Sheet3!$A$1:'Sheet3'!$K$222,MATCH("Purple",Sheet3!$A$1:$K$1,0),FALSE)&gt;0,VLOOKUP($O120,Sheet3!$A$1:'Sheet3'!$K$222,MATCH("Purple",Sheet3!$A$1:$K$1,0),FALSE)*4,IF(VLOOKUP($O120,Sheet3!$A$1:'Sheet3'!$K$222,MATCH("Green",Sheet3!$A$1:$K$1,0),FALSE)&gt;0,VLOOKUP($O120,Sheet3!$A$1:'Sheet3'!$K$222,MATCH("Green",Sheet3!$A$1:$K$1,0),FALSE)*2,IF(VLOOKUP($O120,Sheet3!$A$1:'Sheet3'!$K$222,MATCH("White",Sheet3!$A$1:$K$1,0),FALSE)&gt;0,VLOOKUP($O120,Sheet3!$A$1:'Sheet3'!$K$222,MATCH("White",Sheet3!$A$1:$K$1,0),FALSE),IF(VLOOKUP($O120,Sheet3!$A$1:'Sheet3'!$K$222,MATCH("Yellow",Sheet3!$A$1:$K$1,0),FALSE)&gt;0,VLOOKUP($O120,Sheet3!$A$1:'Sheet3'!$K$222,MATCH("Yellow",Sheet3!$A$1:$K$1,0),FALSE)*5,0))))),0)/VLOOKUP($O120,Sheet3!$A$1:'Sheet3'!$K$222,MATCH("Challenge",Sheet3!$A$1:'Sheet3'!$K$1,0),FALSE),IFERROR(IF(VLOOKUP($O120,Sheet3!$A$1:'Sheet3'!$K$222,MATCH("Blue",Sheet3!$A$1:$K$1,0),FALSE)&gt;0,VLOOKUP($O120,Sheet3!$A$1:'Sheet3'!$K$222,MATCH("Blue",Sheet3!$A$1:$K$1,0),FALSE)*3,IF(VLOOKUP($O120,Sheet3!$A$1:'Sheet3'!$K$222,MATCH("Purple",Sheet3!$A$1:$K$1,0),FALSE)&gt;0,VLOOKUP($O120,Sheet3!$A$1:'Sheet3'!$K$222,MATCH("Purple",Sheet3!$A$1:$K$1,0),FALSE)*4,IF(VLOOKUP($O120,Sheet3!$A$1:'Sheet3'!$K$222,MATCH("Green",Sheet3!$A$1:$K$1,0),FALSE)&gt;0,VLOOKUP($O120,Sheet3!$A$1:'Sheet3'!$K$222,MATCH("Green",Sheet3!$A$1:$K$1,0),FALSE)*2,IF(VLOOKUP($O120,Sheet3!$A$1:'Sheet3'!$K$222,MATCH("White",Sheet3!$A$1:$K$1,0),FALSE)&gt;0,VLOOKUP($O120,Sheet3!$A$1:'Sheet3'!$K$222,MATCH("White",Sheet3!$A$1:$K$1,0),FALSE),IF(VLOOKUP($O120,Sheet3!$A$1:'Sheet3'!$K$222,MATCH("Yellow",Sheet3!$A$1:$K$1,0),FALSE)&gt;0,VLOOKUP($O120,Sheet3!$A$1:'Sheet3'!$K$222,MATCH("Yellow",Sheet3!$A$1:$K$1,0),FALSE)*5,0))))),0)),0)</f>
        <v>0</v>
      </c>
      <c r="AH120">
        <f>VLOOKUP($D120,Sheet3!$A$1:'Sheet3'!$K$222,4,FALSE)</f>
        <v>0</v>
      </c>
      <c r="AI120">
        <f>VLOOKUP($D120,Sheet3!$A$1:'Sheet3'!$K$222,5,FALSE)</f>
        <v>1</v>
      </c>
    </row>
    <row r="121" spans="1:35" x14ac:dyDescent="0.25">
      <c r="A121" t="s">
        <v>46</v>
      </c>
      <c r="B121">
        <f>INDEX('Ingredients(Full)'!$A$1:$AA$180,MATCH(Score!$A121,'Ingredients(Full)'!$A$1:$A$180,0),MATCH(Score!B$1,'Ingredients(Full)'!$A$1:$AA$1,0))</f>
        <v>4</v>
      </c>
      <c r="C121">
        <f t="shared" si="3"/>
        <v>100</v>
      </c>
      <c r="D121" t="str">
        <f>IF(D$1&lt;=$B121,INDEX('Ingredients(Full)'!$A$1:$AA$180,MATCH(Score!$A121,'Ingredients(Full)'!$A$1:$A$180,0),MATCH(Score!D$1,'Ingredients(Full)'!$A$1:$AA$1,0)),"")</f>
        <v>Mk 6 Nubian Security Scanner Prototype Salvage</v>
      </c>
      <c r="E121" t="str">
        <f>IF(E$1&lt;=$B121,INDEX('Ingredients(Full)'!$A$1:$AA$140,MATCH(Score!$A121,'Ingredients(Full)'!$A$1:$A$140,0),MATCH(Score!E$1,'Ingredients(Full)'!$A$1:$AA$1,0)),"")</f>
        <v>Mk 3 BlasTech Weapon Mod</v>
      </c>
      <c r="F121" t="str">
        <f>IF(F$1&lt;=$B121,INDEX('Ingredients(Full)'!$A$1:$AA$140,MATCH(Score!$A121,'Ingredients(Full)'!$A$1:$A$140,0),MATCH(Score!F$1,'Ingredients(Full)'!$A$1:$AA$1,0)),"")</f>
        <v>Mk 3 BioTech Implant</v>
      </c>
      <c r="G121" t="str">
        <f>IF(G$1&lt;=$B121,INDEX('Ingredients(Full)'!$A$1:$AA$140,MATCH(Score!$A121,'Ingredients(Full)'!$A$1:$A$140,0),MATCH(Score!G$1,'Ingredients(Full)'!$A$1:$AA$1,0)),"")</f>
        <v>Mk 4 SoroSuub Keypad Salvage</v>
      </c>
      <c r="H121" t="str">
        <f>IF(H$1&lt;=$B121,INDEX('Ingredients(Full)'!$A$1:$AA$140,MATCH(Score!$A121,'Ingredients(Full)'!$A$1:$A$140,0),MATCH(Score!H$1,'Ingredients(Full)'!$A$1:$AA$1,0)),"")</f>
        <v/>
      </c>
      <c r="I121" t="str">
        <f>IF(I$1&lt;=$B121,INDEX('Ingredients(Full)'!$A$1:$AA$140,MATCH(Score!$A121,'Ingredients(Full)'!$A$1:$A$140,0),MATCH(Score!I$1,'Ingredients(Full)'!$A$1:$AA$1,0)),"")</f>
        <v/>
      </c>
      <c r="J121" t="str">
        <f>IF(J$1&lt;=$B121,INDEX('Ingredients(Full)'!$A$1:$AA$140,MATCH(Score!$A121,'Ingredients(Full)'!$A$1:$A$140,0),MATCH(Score!J$1,'Ingredients(Full)'!$A$1:$AA$1,0)),"")</f>
        <v/>
      </c>
      <c r="K121" t="str">
        <f>IF(K$1&lt;=$B121,INDEX('Ingredients(Full)'!$A$1:$AA$140,MATCH(Score!$A121,'Ingredients(Full)'!$A$1:$A$140,0),MATCH(Score!K$1,'Ingredients(Full)'!$A$1:$AA$1,0)),"")</f>
        <v/>
      </c>
      <c r="L121" t="str">
        <f>IF(L$1&lt;=$B121,INDEX('Ingredients(Full)'!$A$1:$AA$140,MATCH(Score!$A121,'Ingredients(Full)'!$A$1:$A$140,0),MATCH(Score!L$1,'Ingredients(Full)'!$A$1:$AA$1,0)),"")</f>
        <v/>
      </c>
      <c r="M121" t="str">
        <f>IF(M$1&lt;=$B121,INDEX('Ingredients(Full)'!$A$1:$AA$140,MATCH(Score!$A121,'Ingredients(Full)'!$A$1:$A$140,0),MATCH(Score!M$1,'Ingredients(Full)'!$A$1:$AA$1,0)),"")</f>
        <v/>
      </c>
      <c r="N121" t="str">
        <f>IF(N$1&lt;=$B121,INDEX('Ingredients(Full)'!$A$1:$AA$140,MATCH(Score!$A121,'Ingredients(Full)'!$A$1:$A$140,0),MATCH(Score!N$1,'Ingredients(Full)'!$A$1:$AA$1,0)),"")</f>
        <v/>
      </c>
      <c r="O121" t="str">
        <f>IF(O$1&lt;=$B121,INDEX('Ingredients(Full)'!$A$1:$AA$140,MATCH(Score!$A121,'Ingredients(Full)'!$A$1:$A$140,0),MATCH(Score!O$1,'Ingredients(Full)'!$A$1:$AA$1,0)),"")</f>
        <v/>
      </c>
      <c r="P121">
        <f>IF(VALUE(RIGHT(P$1,LEN(P$1)-1))&lt;=$B121,INDEX('Ingredients(Full)'!$A$1:$AA$140,MATCH(Score!$A121,'Ingredients(Full)'!$A$1:$A$140,0),MATCH(Score!P$1,'Ingredients(Full)'!$A$1:$AA$1,0)),"")</f>
        <v>20</v>
      </c>
      <c r="Q121">
        <f>IF(VALUE(RIGHT(Q$1,LEN(Q$1)-1))&lt;=$B121,INDEX('Ingredients(Full)'!$A$1:$AA$140,MATCH(Score!$A121,'Ingredients(Full)'!$A$1:$A$140,0),MATCH(Score!Q$1,'Ingredients(Full)'!$A$1:$AA$1,0)),"")</f>
        <v>1</v>
      </c>
      <c r="R121">
        <f>IF(VALUE(RIGHT(R$1,LEN(R$1)-1))&lt;=$B121,INDEX('Ingredients(Full)'!$A$1:$AA$140,MATCH(Score!$A121,'Ingredients(Full)'!$A$1:$A$140,0),MATCH(Score!R$1,'Ingredients(Full)'!$A$1:$AA$1,0)),"")</f>
        <v>1</v>
      </c>
      <c r="S121">
        <f>IF(VALUE(RIGHT(S$1,LEN(S$1)-1))&lt;=$B121,INDEX('Ingredients(Full)'!$A$1:$AA$140,MATCH(Score!$A121,'Ingredients(Full)'!$A$1:$A$140,0),MATCH(Score!S$1,'Ingredients(Full)'!$A$1:$AA$1,0)),"")</f>
        <v>20</v>
      </c>
      <c r="T121" t="str">
        <f>IF(VALUE(RIGHT(T$1,LEN(T$1)-1))&lt;=$B121,INDEX('Ingredients(Full)'!$A$1:$AA$140,MATCH(Score!$A121,'Ingredients(Full)'!$A$1:$A$140,0),MATCH(Score!T$1,'Ingredients(Full)'!$A$1:$AA$1,0)),"")</f>
        <v/>
      </c>
      <c r="U121" t="str">
        <f>IF(VALUE(RIGHT(U$1,LEN(U$1)-1))&lt;=$B121,INDEX('Ingredients(Full)'!$A$1:$AA$140,MATCH(Score!$A121,'Ingredients(Full)'!$A$1:$A$140,0),MATCH(Score!U$1,'Ingredients(Full)'!$A$1:$AA$1,0)),"")</f>
        <v/>
      </c>
      <c r="V121" t="str">
        <f>IF(VALUE(RIGHT(V$1,LEN(V$1)-1))&lt;=$B121,INDEX('Ingredients(Full)'!$A$1:$AA$140,MATCH(Score!$A121,'Ingredients(Full)'!$A$1:$A$140,0),MATCH(Score!V$1,'Ingredients(Full)'!$A$1:$AA$1,0)),"")</f>
        <v/>
      </c>
      <c r="W121" t="str">
        <f>IF(VALUE(RIGHT(W$1,LEN(W$1)-1))&lt;=$B121,INDEX('Ingredients(Full)'!$A$1:$AA$140,MATCH(Score!$A121,'Ingredients(Full)'!$A$1:$A$140,0),MATCH(Score!W$1,'Ingredients(Full)'!$A$1:$AA$1,0)),"")</f>
        <v/>
      </c>
      <c r="X121" t="str">
        <f>IF(VALUE(RIGHT(X$1,LEN(X$1)-1))&lt;=$B121,INDEX('Ingredients(Full)'!$A$1:$AA$140,MATCH(Score!$A121,'Ingredients(Full)'!$A$1:$A$140,0),MATCH(Score!X$1,'Ingredients(Full)'!$A$1:$AA$1,0)),"")</f>
        <v/>
      </c>
      <c r="Y121" t="str">
        <f>IF(VALUE(RIGHT(Y$1,LEN(Y$1)-1))&lt;=$B121,INDEX('Ingredients(Full)'!$A$1:$AA$140,MATCH(Score!$A121,'Ingredients(Full)'!$A$1:$A$140,0),MATCH(Score!Y$1,'Ingredients(Full)'!$A$1:$AA$1,0)),"")</f>
        <v/>
      </c>
      <c r="Z121" t="str">
        <f>IF(VALUE(RIGHT(Z$1,LEN(Z$1)-1))&lt;=$B121,INDEX('Ingredients(Full)'!$A$1:$AA$140,MATCH(Score!$A121,'Ingredients(Full)'!$A$1:$A$140,0),MATCH(Score!Z$1,'Ingredients(Full)'!$A$1:$AA$1,0)),"")</f>
        <v/>
      </c>
      <c r="AA121" t="str">
        <f>IF(VALUE(RIGHT(AA$1,LEN(AA$1)-1))&lt;=$B121,INDEX('Ingredients(Full)'!$A$1:$AA$140,MATCH(Score!$A121,'Ingredients(Full)'!$A$1:$A$140,0),MATCH(Score!AA$1,'Ingredients(Full)'!$A$1:$AA$1,0)),"")</f>
        <v/>
      </c>
      <c r="AB121">
        <f>IFERROR(IF(VLOOKUP($D121,Sheet3!$A$1:'Sheet3'!$K$222,MATCH("Challenge",Sheet3!$A$1:'Sheet3'!$K$1,0),FALSE)&gt;=1,IFERROR(IF(VLOOKUP($D121,Sheet3!$A$1:'Sheet3'!$K$222,MATCH("Blue",Sheet3!$A$1:$K$1,0),FALSE)&gt;0,VLOOKUP($D121,Sheet3!$A$1:'Sheet3'!$K$222,MATCH("Blue",Sheet3!$A$1:$K$1,0),FALSE)*3,IF(VLOOKUP($D121,Sheet3!$A$1:'Sheet3'!$K$222,MATCH("Purple",Sheet3!$A$1:$K$1,0),FALSE)&gt;0,VLOOKUP($D121,Sheet3!$A$1:'Sheet3'!$K$222,MATCH("Purple",Sheet3!$A$1:$K$1,0),FALSE)*4,IF(VLOOKUP($D121,Sheet3!$A$1:'Sheet3'!$K$222,MATCH("Green",Sheet3!$A$1:$K$1,0),FALSE)&gt;0,VLOOKUP($D121,Sheet3!$A$1:'Sheet3'!$K$222,MATCH("Green",Sheet3!$A$1:$K$1,0),FALSE)*2,IF(VLOOKUP($D121,Sheet3!$A$1:'Sheet3'!$K$222,MATCH("White",Sheet3!$A$1:$K$1,0),FALSE)&gt;0,VLOOKUP($D121,Sheet3!$A$1:'Sheet3'!$K$222,MATCH("White",Sheet3!$A$1:$K$1,0),FALSE),IF(VLOOKUP($D121,Sheet3!$A$1:'Sheet3'!$K$222,MATCH("Yellow",Sheet3!$A$1:$K$1,0),FALSE)&gt;0,VLOOKUP($D121,Sheet3!$A$1:'Sheet3'!$K$222,MATCH("Yellow",Sheet3!$A$1:$K$1,0),FALSE)*2.5,0))))),0)/VLOOKUP($D121,Sheet3!$A$1:'Sheet3'!$K$222,MATCH("Challenge",Sheet3!$A$1:'Sheet3'!$K$1,0),FALSE),IFERROR(IF(VLOOKUP($D121,Sheet3!$A$1:'Sheet3'!$K$222,MATCH("Blue",Sheet3!$A$1:$K$1,0),FALSE)&gt;0,VLOOKUP($D121,Sheet3!$A$1:'Sheet3'!$K$222,MATCH("Blue",Sheet3!$A$1:$K$1,0),FALSE)*3,IF(VLOOKUP($D121,Sheet3!$A$1:'Sheet3'!$K$222,MATCH("Purple",Sheet3!$A$1:$K$1,0),FALSE)&gt;0,VLOOKUP($D121,Sheet3!$A$1:'Sheet3'!$K$222,MATCH("Purple",Sheet3!$A$1:$K$1,0),FALSE)*4,IF(VLOOKUP($D121,Sheet3!$A$1:'Sheet3'!$K$222,MATCH("Green",Sheet3!$A$1:$K$1,0),FALSE)&gt;0,VLOOKUP($D121,Sheet3!$A$1:'Sheet3'!$K$222,MATCH("Green",Sheet3!$A$1:$K$1,0),FALSE)*2,IF(VLOOKUP($D121,Sheet3!$A$1:'Sheet3'!$K$222,MATCH("White",Sheet3!$A$1:$K$1,0),FALSE)&gt;0,VLOOKUP($D121,Sheet3!$A$1:'Sheet3'!$K$222,MATCH("White",Sheet3!$A$1:$K$1,0),FALSE),IF(VLOOKUP($D121,Sheet3!$A$1:'Sheet3'!$K$222,MATCH("Yellow",Sheet3!$A$1:$K$1,0),FALSE)&gt;0,VLOOKUP($D121,Sheet3!$A$1:'Sheet3'!$K$222,MATCH("Yellow",Sheet3!$A$1:$K$1,0),FALSE)*2.5,0))))),0)),0)+IFERROR(IF(VLOOKUP($E121,Sheet3!$A$1:'Sheet3'!$K$222,MATCH("Challenge",Sheet3!$A$1:'Sheet3'!$K$1,0),FALSE)&gt;=1,IFERROR(IF(VLOOKUP($E121,Sheet3!$A$1:'Sheet3'!$K$222,MATCH("Blue",Sheet3!$A$1:$K$1,0),FALSE)&gt;0,VLOOKUP($E121,Sheet3!$A$1:'Sheet3'!$K$222,MATCH("Blue",Sheet3!$A$1:$K$1,0),FALSE)*3,IF(VLOOKUP($E121,Sheet3!$A$1:'Sheet3'!$K$222,MATCH("Purple",Sheet3!$A$1:$K$1,0),FALSE)&gt;0,VLOOKUP($E121,Sheet3!$A$1:'Sheet3'!$K$222,MATCH("Purple",Sheet3!$A$1:$K$1,0),FALSE)*4,IF(VLOOKUP($E121,Sheet3!$A$1:'Sheet3'!$K$222,MATCH("Green",Sheet3!$A$1:$K$1,0),FALSE)&gt;0,VLOOKUP($E121,Sheet3!$A$1:'Sheet3'!$K$222,MATCH("Green",Sheet3!$A$1:$K$1,0),FALSE)*2,IF(VLOOKUP($E121,Sheet3!$A$1:'Sheet3'!$K$222,MATCH("White",Sheet3!$A$1:$K$1,0),FALSE)&gt;0,VLOOKUP($E121,Sheet3!$A$1:'Sheet3'!$K$222,MATCH("White",Sheet3!$A$1:$K$1,0),FALSE),IF(VLOOKUP($E121,Sheet3!$A$1:'Sheet3'!$K$222,MATCH("Yellow",Sheet3!$A$1:$K$1,0),FALSE)&gt;0,VLOOKUP($E121,Sheet3!$A$1:'Sheet3'!$K$222,MATCH("Yellow",Sheet3!$A$1:$K$1,0),FALSE)*2.5,0))))),0)/VLOOKUP($E121,Sheet3!$A$1:'Sheet3'!$K$222,MATCH("Challenge",Sheet3!$A$1:'Sheet3'!$K$1,0),FALSE),IFERROR(IF(VLOOKUP($E121,Sheet3!$A$1:'Sheet3'!$K$222,MATCH("Blue",Sheet3!$A$1:$K$1,0),FALSE)&gt;0,VLOOKUP($E121,Sheet3!$A$1:'Sheet3'!$K$222,MATCH("Blue",Sheet3!$A$1:$K$1,0),FALSE)*3,IF(VLOOKUP($E121,Sheet3!$A$1:'Sheet3'!$K$222,MATCH("Purple",Sheet3!$A$1:$K$1,0),FALSE)&gt;0,VLOOKUP($E121,Sheet3!$A$1:'Sheet3'!$K$222,MATCH("Purple",Sheet3!$A$1:$K$1,0),FALSE)*4,IF(VLOOKUP($E121,Sheet3!$A$1:'Sheet3'!$K$222,MATCH("Green",Sheet3!$A$1:$K$1,0),FALSE)&gt;0,VLOOKUP($E121,Sheet3!$A$1:'Sheet3'!$K$222,MATCH("Green",Sheet3!$A$1:$K$1,0),FALSE)*2,IF(VLOOKUP($E121,Sheet3!$A$1:'Sheet3'!$K$222,MATCH("White",Sheet3!$A$1:$K$1,0),FALSE)&gt;0,VLOOKUP($E121,Sheet3!$A$1:'Sheet3'!$K$222,MATCH("White",Sheet3!$A$1:$K$1,0),FALSE),IF(VLOOKUP($E121,Sheet3!$A$1:'Sheet3'!$K$222,MATCH("Yellow",Sheet3!$A$1:$K$1,0),FALSE)&gt;0,VLOOKUP($E121,Sheet3!$A$1:'Sheet3'!$K$222,MATCH("Yellow",Sheet3!$A$1:$K$1,0),FALSE)*2.5,0))))),0)),0)</f>
        <v>82</v>
      </c>
      <c r="AC121">
        <f>IFERROR(IF(VLOOKUP($F121,Sheet3!$A$1:'Sheet3'!$K$222,MATCH("Challenge",Sheet3!$A$1:'Sheet3'!$K$1,0),FALSE)&gt;=1,IFERROR(IF(VLOOKUP($F121,Sheet3!$A$1:'Sheet3'!$K$222,MATCH("Blue",Sheet3!$A$1:$K$1,0),FALSE)&gt;0,VLOOKUP($F121,Sheet3!$A$1:'Sheet3'!$K$222,MATCH("Blue",Sheet3!$A$1:$K$1,0),FALSE)*3,IF(VLOOKUP($F121,Sheet3!$A$1:'Sheet3'!$K$222,MATCH("Purple",Sheet3!$A$1:$K$1,0),FALSE)&gt;0,VLOOKUP($F121,Sheet3!$A$1:'Sheet3'!$K$222,MATCH("Purple",Sheet3!$A$1:$K$1,0),FALSE)*4,IF(VLOOKUP($F121,Sheet3!$A$1:'Sheet3'!$K$222,MATCH("Green",Sheet3!$A$1:$K$1,0),FALSE)&gt;0,VLOOKUP($F121,Sheet3!$A$1:'Sheet3'!$K$222,MATCH("Green",Sheet3!$A$1:$K$1,0),FALSE)*2,IF(VLOOKUP($F121,Sheet3!$A$1:'Sheet3'!$K$222,MATCH("White",Sheet3!$A$1:$K$1,0),FALSE)&gt;0,VLOOKUP($F121,Sheet3!$A$1:'Sheet3'!$K$222,MATCH("White",Sheet3!$A$1:$K$1,0),FALSE),IF(VLOOKUP($F121,Sheet3!$A$1:'Sheet3'!$K$222,MATCH("Yellow",Sheet3!$A$1:$K$1,0),FALSE)&gt;0,VLOOKUP($F121,Sheet3!$A$1:'Sheet3'!$K$222,MATCH("Yellow",Sheet3!$A$1:$K$1,0),FALSE)*5,0))))),0)/VLOOKUP($F121,Sheet3!$A$1:'Sheet3'!$K$222,MATCH("Challenge",Sheet3!$A$1:'Sheet3'!$K$1,0),FALSE),IFERROR(IF(VLOOKUP($F121,Sheet3!$A$1:'Sheet3'!$K$222,MATCH("Blue",Sheet3!$A$1:$K$1,0),FALSE)&gt;0,VLOOKUP($F121,Sheet3!$A$1:'Sheet3'!$K$222,MATCH("Blue",Sheet3!$A$1:$K$1,0),FALSE)*3,IF(VLOOKUP($F121,Sheet3!$A$1:'Sheet3'!$K$222,MATCH("Purple",Sheet3!$A$1:$K$1,0),FALSE)&gt;0,VLOOKUP($F121,Sheet3!$A$1:'Sheet3'!$K$222,MATCH("Purple",Sheet3!$A$1:$K$1,0),FALSE)*4,IF(VLOOKUP($F121,Sheet3!$A$1:'Sheet3'!$K$222,MATCH("Green",Sheet3!$A$1:$K$1,0),FALSE)&gt;0,VLOOKUP($F121,Sheet3!$A$1:'Sheet3'!$K$222,MATCH("Green",Sheet3!$A$1:$K$1,0),FALSE)*2,IF(VLOOKUP($F121,Sheet3!$A$1:'Sheet3'!$K$222,MATCH("White",Sheet3!$A$1:$K$1,0),FALSE)&gt;0,VLOOKUP($F121,Sheet3!$A$1:'Sheet3'!$K$222,MATCH("White",Sheet3!$A$1:$K$1,0),FALSE),IF(VLOOKUP($F121,Sheet3!$A$1:'Sheet3'!$K$222,MATCH("Yellow",Sheet3!$A$1:$K$1,0),FALSE)&gt;0,VLOOKUP($F121,Sheet3!$A$1:'Sheet3'!$K$222,MATCH("Yellow",Sheet3!$A$1:$K$1,0),FALSE)*5,0))))),0)),0)+IFERROR(IF(VLOOKUP($G121,Sheet3!$A$1:'Sheet3'!$K$222,MATCH("Challenge",Sheet3!$A$1:'Sheet3'!$K$1,0),FALSE)&gt;=1,IFERROR(IF(VLOOKUP($G121,Sheet3!$A$1:'Sheet3'!$K$222,MATCH("Blue",Sheet3!$A$1:$K$1,0),FALSE)&gt;0,VLOOKUP($G121,Sheet3!$A$1:'Sheet3'!$K$222,MATCH("Blue",Sheet3!$A$1:$K$1,0),FALSE)*3,IF(VLOOKUP($G121,Sheet3!$A$1:'Sheet3'!$K$222,MATCH("Purple",Sheet3!$A$1:$K$1,0),FALSE)&gt;0,VLOOKUP($G121,Sheet3!$A$1:'Sheet3'!$K$222,MATCH("Purple",Sheet3!$A$1:$K$1,0),FALSE)*4,IF(VLOOKUP($G121,Sheet3!$A$1:'Sheet3'!$K$222,MATCH("Green",Sheet3!$A$1:$K$1,0),FALSE)&gt;0,VLOOKUP($G121,Sheet3!$A$1:'Sheet3'!$K$222,MATCH("Green",Sheet3!$A$1:$K$1,0),FALSE)*2,IF(VLOOKUP($G121,Sheet3!$A$1:'Sheet3'!$K$222,MATCH("White",Sheet3!$A$1:$K$1,0),FALSE)&gt;0,VLOOKUP($G121,Sheet3!$A$1:'Sheet3'!$K$222,MATCH("White",Sheet3!$A$1:$K$1,0),FALSE),IF(VLOOKUP($G121,Sheet3!$A$1:'Sheet3'!$K$222,MATCH("Yellow",Sheet3!$A$1:$K$1,0),FALSE)&gt;0,VLOOKUP($G121,Sheet3!$A$1:'Sheet3'!$K$222,MATCH("Yellow",Sheet3!$A$1:$K$1,0),FALSE)*5,0))))),0)/VLOOKUP($G121,Sheet3!$A$1:'Sheet3'!$K$222,MATCH("Challenge",Sheet3!$A$1:'Sheet3'!$K$1,0),FALSE),IFERROR(IF(VLOOKUP($G121,Sheet3!$A$1:'Sheet3'!$K$222,MATCH("Blue",Sheet3!$A$1:$K$1,0),FALSE)&gt;0,VLOOKUP($G121,Sheet3!$A$1:'Sheet3'!$K$222,MATCH("Blue",Sheet3!$A$1:$K$1,0),FALSE)*3,IF(VLOOKUP($G121,Sheet3!$A$1:'Sheet3'!$K$222,MATCH("Purple",Sheet3!$A$1:$K$1,0),FALSE)&gt;0,VLOOKUP($G121,Sheet3!$A$1:'Sheet3'!$K$222,MATCH("Purple",Sheet3!$A$1:$K$1,0),FALSE)*4,IF(VLOOKUP($G121,Sheet3!$A$1:'Sheet3'!$K$222,MATCH("Green",Sheet3!$A$1:$K$1,0),FALSE)&gt;0,VLOOKUP($G121,Sheet3!$A$1:'Sheet3'!$K$222,MATCH("Green",Sheet3!$A$1:$K$1,0),FALSE)*2,IF(VLOOKUP($G121,Sheet3!$A$1:'Sheet3'!$K$222,MATCH("White",Sheet3!$A$1:$K$1,0),FALSE)&gt;0,VLOOKUP($G121,Sheet3!$A$1:'Sheet3'!$K$222,MATCH("White",Sheet3!$A$1:$K$1,0),FALSE),IF(VLOOKUP($G121,Sheet3!$A$1:'Sheet3'!$K$222,MATCH("Yellow",Sheet3!$A$1:$K$1,0),FALSE)&gt;0,VLOOKUP($G121,Sheet3!$A$1:'Sheet3'!$K$222,MATCH("Yellow",Sheet3!$A$1:$K$1,0),FALSE)*5,0))))),0)),0)</f>
        <v>18</v>
      </c>
      <c r="AD121">
        <f>IFERROR(IF(VLOOKUP($H121,Sheet3!$A$1:'Sheet3'!$K$222,MATCH("Challenge",Sheet3!$A$1:'Sheet3'!$K$1,0),FALSE)&gt;=1,IFERROR(IF(VLOOKUP($H121,Sheet3!$A$1:'Sheet3'!$K$222,MATCH("Blue",Sheet3!$A$1:$K$1,0),FALSE)&gt;0,VLOOKUP($H121,Sheet3!$A$1:'Sheet3'!$K$222,MATCH("Blue",Sheet3!$A$1:$K$1,0),FALSE)*3,IF(VLOOKUP($H121,Sheet3!$A$1:'Sheet3'!$K$222,MATCH("Purple",Sheet3!$A$1:$K$1,0),FALSE)&gt;0,VLOOKUP($H121,Sheet3!$A$1:'Sheet3'!$K$222,MATCH("Purple",Sheet3!$A$1:$K$1,0),FALSE)*4,IF(VLOOKUP($H121,Sheet3!$A$1:'Sheet3'!$K$222,MATCH("Green",Sheet3!$A$1:$K$1,0),FALSE)&gt;0,VLOOKUP($H121,Sheet3!$A$1:'Sheet3'!$K$222,MATCH("Green",Sheet3!$A$1:$K$1,0),FALSE)*2,IF(VLOOKUP($H121,Sheet3!$A$1:'Sheet3'!$K$222,MATCH("White",Sheet3!$A$1:$K$1,0),FALSE)&gt;0,VLOOKUP($H121,Sheet3!$A$1:'Sheet3'!$K$222,MATCH("White",Sheet3!$A$1:$K$1,0),FALSE),IF(VLOOKUP($H121,Sheet3!$A$1:'Sheet3'!$K$222,MATCH("Yellow",Sheet3!$A$1:$K$1,0),FALSE)&gt;0,VLOOKUP($H121,Sheet3!$A$1:'Sheet3'!$K$222,MATCH("Yellow",Sheet3!$A$1:$K$1,0),FALSE)*5,0))))),0)/VLOOKUP($H121,Sheet3!$A$1:'Sheet3'!$K$222,MATCH("Challenge",Sheet3!$A$1:'Sheet3'!$K$1,0),FALSE),IFERROR(IF(VLOOKUP($H121,Sheet3!$A$1:'Sheet3'!$K$222,MATCH("Blue",Sheet3!$A$1:$K$1,0),FALSE)&gt;0,VLOOKUP($H121,Sheet3!$A$1:'Sheet3'!$K$222,MATCH("Blue",Sheet3!$A$1:$K$1,0),FALSE)*3,IF(VLOOKUP($H121,Sheet3!$A$1:'Sheet3'!$K$222,MATCH("Purple",Sheet3!$A$1:$K$1,0),FALSE)&gt;0,VLOOKUP($H121,Sheet3!$A$1:'Sheet3'!$K$222,MATCH("Purple",Sheet3!$A$1:$K$1,0),FALSE)*4,IF(VLOOKUP($H121,Sheet3!$A$1:'Sheet3'!$K$222,MATCH("Green",Sheet3!$A$1:$K$1,0),FALSE)&gt;0,VLOOKUP($H121,Sheet3!$A$1:'Sheet3'!$K$222,MATCH("Green",Sheet3!$A$1:$K$1,0),FALSE)*2,IF(VLOOKUP($H121,Sheet3!$A$1:'Sheet3'!$K$222,MATCH("White",Sheet3!$A$1:$K$1,0),FALSE)&gt;0,VLOOKUP($H121,Sheet3!$A$1:'Sheet3'!$K$222,MATCH("White",Sheet3!$A$1:$K$1,0),FALSE),IF(VLOOKUP($H121,Sheet3!$A$1:'Sheet3'!$K$222,MATCH("Yellow",Sheet3!$A$1:$K$1,0),FALSE)&gt;0,VLOOKUP($H121,Sheet3!$A$1:'Sheet3'!$K$222,MATCH("Yellow",Sheet3!$A$1:$K$1,0),FALSE)*5,0))))),0)),0)+IFERROR(IF(VLOOKUP($I121,Sheet3!$A$1:'Sheet3'!$K$222,MATCH("Challenge",Sheet3!$A$1:'Sheet3'!$K$1,0),FALSE)&gt;=1,IFERROR(IF(VLOOKUP($I121,Sheet3!$A$1:'Sheet3'!$K$222,MATCH("Blue",Sheet3!$A$1:$K$1,0),FALSE)&gt;0,VLOOKUP($I121,Sheet3!$A$1:'Sheet3'!$K$222,MATCH("Blue",Sheet3!$A$1:$K$1,0),FALSE)*3,IF(VLOOKUP($I121,Sheet3!$A$1:'Sheet3'!$K$222,MATCH("Purple",Sheet3!$A$1:$K$1,0),FALSE)&gt;0,VLOOKUP($I121,Sheet3!$A$1:'Sheet3'!$K$222,MATCH("Purple",Sheet3!$A$1:$K$1,0),FALSE)*4,IF(VLOOKUP($I121,Sheet3!$A$1:'Sheet3'!$K$222,MATCH("Green",Sheet3!$A$1:$K$1,0),FALSE)&gt;0,VLOOKUP($I121,Sheet3!$A$1:'Sheet3'!$K$222,MATCH("Green",Sheet3!$A$1:$K$1,0),FALSE)*2,IF(VLOOKUP($I121,Sheet3!$A$1:'Sheet3'!$K$222,MATCH("White",Sheet3!$A$1:$K$1,0),FALSE)&gt;0,VLOOKUP($I121,Sheet3!$A$1:'Sheet3'!$K$222,MATCH("White",Sheet3!$A$1:$K$1,0),FALSE),IF(VLOOKUP($I121,Sheet3!$A$1:'Sheet3'!$K$222,MATCH("Yellow",Sheet3!$A$1:$K$1,0),FALSE)&gt;0,VLOOKUP($I121,Sheet3!$A$1:'Sheet3'!$K$222,MATCH("Yellow",Sheet3!$A$1:$K$1,0),FALSE)*5,0))))),0)/VLOOKUP($I121,Sheet3!$A$1:'Sheet3'!$K$222,MATCH("Challenge",Sheet3!$A$1:'Sheet3'!$K$1,0),FALSE),IFERROR(IF(VLOOKUP($I121,Sheet3!$A$1:'Sheet3'!$K$222,MATCH("Blue",Sheet3!$A$1:$K$1,0),FALSE)&gt;0,VLOOKUP($I121,Sheet3!$A$1:'Sheet3'!$K$222,MATCH("Blue",Sheet3!$A$1:$K$1,0),FALSE)*3,IF(VLOOKUP($I121,Sheet3!$A$1:'Sheet3'!$K$222,MATCH("Purple",Sheet3!$A$1:$K$1,0),FALSE)&gt;0,VLOOKUP($I121,Sheet3!$A$1:'Sheet3'!$K$222,MATCH("Purple",Sheet3!$A$1:$K$1,0),FALSE)*4,IF(VLOOKUP($I121,Sheet3!$A$1:'Sheet3'!$K$222,MATCH("Green",Sheet3!$A$1:$K$1,0),FALSE)&gt;0,VLOOKUP($I121,Sheet3!$A$1:'Sheet3'!$K$222,MATCH("Green",Sheet3!$A$1:$K$1,0),FALSE)*2,IF(VLOOKUP($I121,Sheet3!$A$1:'Sheet3'!$K$222,MATCH("White",Sheet3!$A$1:$K$1,0),FALSE)&gt;0,VLOOKUP($I121,Sheet3!$A$1:'Sheet3'!$K$222,MATCH("White",Sheet3!$A$1:$K$1,0),FALSE),IF(VLOOKUP($I121,Sheet3!$A$1:'Sheet3'!$K$222,MATCH("Yellow",Sheet3!$A$1:$K$1,0),FALSE)&gt;0,VLOOKUP($I121,Sheet3!$A$1:'Sheet3'!$K$222,MATCH("Yellow",Sheet3!$A$1:$K$1,0),FALSE)*5,0))))),0)),0)</f>
        <v>0</v>
      </c>
      <c r="AE121">
        <f>IFERROR(IF(VLOOKUP($J121,Sheet3!$A$1:'Sheet3'!$K$222,MATCH("Challenge",Sheet3!$A$1:'Sheet3'!$K$1,0),FALSE)&gt;=1,IFERROR(IF(VLOOKUP($J121,Sheet3!$A$1:'Sheet3'!$K$222,MATCH("Blue",Sheet3!$A$1:$K$1,0),FALSE)&gt;0,VLOOKUP($J121,Sheet3!$A$1:'Sheet3'!$K$222,MATCH("Blue",Sheet3!$A$1:$K$1,0),FALSE)*3,IF(VLOOKUP($J121,Sheet3!$A$1:'Sheet3'!$K$222,MATCH("Purple",Sheet3!$A$1:$K$1,0),FALSE)&gt;0,VLOOKUP($J121,Sheet3!$A$1:'Sheet3'!$K$222,MATCH("Purple",Sheet3!$A$1:$K$1,0),FALSE)*4,IF(VLOOKUP($J121,Sheet3!$A$1:'Sheet3'!$K$222,MATCH("Green",Sheet3!$A$1:$K$1,0),FALSE)&gt;0,VLOOKUP($J121,Sheet3!$A$1:'Sheet3'!$K$222,MATCH("Green",Sheet3!$A$1:$K$1,0),FALSE)*2,IF(VLOOKUP($J121,Sheet3!$A$1:'Sheet3'!$K$222,MATCH("White",Sheet3!$A$1:$K$1,0),FALSE)&gt;0,VLOOKUP($J121,Sheet3!$A$1:'Sheet3'!$K$222,MATCH("White",Sheet3!$A$1:$K$1,0),FALSE),IF(VLOOKUP($J121,Sheet3!$A$1:'Sheet3'!$K$222,MATCH("Yellow",Sheet3!$A$1:$K$1,0),FALSE)&gt;0,VLOOKUP($J121,Sheet3!$A$1:'Sheet3'!$K$222,MATCH("Yellow",Sheet3!$A$1:$K$1,0),FALSE)*5,0))))),0)/VLOOKUP($J121,Sheet3!$A$1:'Sheet3'!$K$222,MATCH("Challenge",Sheet3!$A$1:'Sheet3'!$K$1,0),FALSE),IFERROR(IF(VLOOKUP($J121,Sheet3!$A$1:'Sheet3'!$K$222,MATCH("Blue",Sheet3!$A$1:$K$1,0),FALSE)&gt;0,VLOOKUP($J121,Sheet3!$A$1:'Sheet3'!$K$222,MATCH("Blue",Sheet3!$A$1:$K$1,0),FALSE)*3,IF(VLOOKUP($J121,Sheet3!$A$1:'Sheet3'!$K$222,MATCH("Purple",Sheet3!$A$1:$K$1,0),FALSE)&gt;0,VLOOKUP($J121,Sheet3!$A$1:'Sheet3'!$K$222,MATCH("Purple",Sheet3!$A$1:$K$1,0),FALSE)*4,IF(VLOOKUP($J121,Sheet3!$A$1:'Sheet3'!$K$222,MATCH("Green",Sheet3!$A$1:$K$1,0),FALSE)&gt;0,VLOOKUP($J121,Sheet3!$A$1:'Sheet3'!$K$222,MATCH("Green",Sheet3!$A$1:$K$1,0),FALSE)*2,IF(VLOOKUP($J121,Sheet3!$A$1:'Sheet3'!$K$222,MATCH("White",Sheet3!$A$1:$K$1,0),FALSE)&gt;0,VLOOKUP($J121,Sheet3!$A$1:'Sheet3'!$K$222,MATCH("White",Sheet3!$A$1:$K$1,0),FALSE),IF(VLOOKUP($J121,Sheet3!$A$1:'Sheet3'!$K$222,MATCH("Yellow",Sheet3!$A$1:$K$1,0),FALSE)&gt;0,VLOOKUP($J121,Sheet3!$A$1:'Sheet3'!$K$222,MATCH("Yellow",Sheet3!$A$1:$K$1,0),FALSE)*5,0))))),0)),0)+IFERROR(IF(VLOOKUP($K121,Sheet3!$A$1:'Sheet3'!$K$222,MATCH("Challenge",Sheet3!$A$1:'Sheet3'!$K$1,0),FALSE)&gt;=1,IFERROR(IF(VLOOKUP($K121,Sheet3!$A$1:'Sheet3'!$K$222,MATCH("Blue",Sheet3!$A$1:$K$1,0),FALSE)&gt;0,VLOOKUP($K121,Sheet3!$A$1:'Sheet3'!$K$222,MATCH("Blue",Sheet3!$A$1:$K$1,0),FALSE)*3,IF(VLOOKUP($K121,Sheet3!$A$1:'Sheet3'!$K$222,MATCH("Purple",Sheet3!$A$1:$K$1,0),FALSE)&gt;0,VLOOKUP($K121,Sheet3!$A$1:'Sheet3'!$K$222,MATCH("Purple",Sheet3!$A$1:$K$1,0),FALSE)*4,IF(VLOOKUP($K121,Sheet3!$A$1:'Sheet3'!$K$222,MATCH("Green",Sheet3!$A$1:$K$1,0),FALSE)&gt;0,VLOOKUP($K121,Sheet3!$A$1:'Sheet3'!$K$222,MATCH("Green",Sheet3!$A$1:$K$1,0),FALSE)*2,IF(VLOOKUP($K121,Sheet3!$A$1:'Sheet3'!$K$222,MATCH("White",Sheet3!$A$1:$K$1,0),FALSE)&gt;0,VLOOKUP($K121,Sheet3!$A$1:'Sheet3'!$K$222,MATCH("White",Sheet3!$A$1:$K$1,0),FALSE),IF(VLOOKUP($K121,Sheet3!$A$1:'Sheet3'!$K$222,MATCH("Yellow",Sheet3!$A$1:$K$1,0),FALSE)&gt;0,VLOOKUP($K121,Sheet3!$A$1:'Sheet3'!$K$222,MATCH("Yellow",Sheet3!$A$1:$K$1,0),FALSE)*5,0))))),0)/VLOOKUP($K121,Sheet3!$A$1:'Sheet3'!$K$222,MATCH("Challenge",Sheet3!$A$1:'Sheet3'!$K$1,0),FALSE),IFERROR(IF(VLOOKUP($K121,Sheet3!$A$1:'Sheet3'!$K$222,MATCH("Blue",Sheet3!$A$1:$K$1,0),FALSE)&gt;0,VLOOKUP($K121,Sheet3!$A$1:'Sheet3'!$K$222,MATCH("Blue",Sheet3!$A$1:$K$1,0),FALSE)*3,IF(VLOOKUP($K121,Sheet3!$A$1:'Sheet3'!$K$222,MATCH("Purple",Sheet3!$A$1:$K$1,0),FALSE)&gt;0,VLOOKUP($K121,Sheet3!$A$1:'Sheet3'!$K$222,MATCH("Purple",Sheet3!$A$1:$K$1,0),FALSE)*4,IF(VLOOKUP($K121,Sheet3!$A$1:'Sheet3'!$K$222,MATCH("Green",Sheet3!$A$1:$K$1,0),FALSE)&gt;0,VLOOKUP($K121,Sheet3!$A$1:'Sheet3'!$K$222,MATCH("Green",Sheet3!$A$1:$K$1,0),FALSE)*2,IF(VLOOKUP($K121,Sheet3!$A$1:'Sheet3'!$K$222,MATCH("White",Sheet3!$A$1:$K$1,0),FALSE)&gt;0,VLOOKUP($K121,Sheet3!$A$1:'Sheet3'!$K$222,MATCH("White",Sheet3!$A$1:$K$1,0),FALSE),IF(VLOOKUP($K121,Sheet3!$A$1:'Sheet3'!$K$222,MATCH("Yellow",Sheet3!$A$1:$K$1,0),FALSE)&gt;0,VLOOKUP($K121,Sheet3!$A$1:'Sheet3'!$K$222,MATCH("Yellow",Sheet3!$A$1:$K$1,0),FALSE)*5,0))))),0)),0)</f>
        <v>0</v>
      </c>
      <c r="AF121">
        <f>IFERROR(IF(VLOOKUP($L121,Sheet3!$A$1:'Sheet3'!$K$222,MATCH("Challenge",Sheet3!$A$1:'Sheet3'!$K$1,0),FALSE)&gt;=1,IFERROR(IF(VLOOKUP($L121,Sheet3!$A$1:'Sheet3'!$K$222,MATCH("Blue",Sheet3!$A$1:$K$1,0),FALSE)&gt;0,VLOOKUP($L121,Sheet3!$A$1:'Sheet3'!$K$222,MATCH("Blue",Sheet3!$A$1:$K$1,0),FALSE)*3,IF(VLOOKUP($L121,Sheet3!$A$1:'Sheet3'!$K$222,MATCH("Purple",Sheet3!$A$1:$K$1,0),FALSE)&gt;0,VLOOKUP($L121,Sheet3!$A$1:'Sheet3'!$K$222,MATCH("Purple",Sheet3!$A$1:$K$1,0),FALSE)*4,IF(VLOOKUP($L121,Sheet3!$A$1:'Sheet3'!$K$222,MATCH("Green",Sheet3!$A$1:$K$1,0),FALSE)&gt;0,VLOOKUP($L121,Sheet3!$A$1:'Sheet3'!$K$222,MATCH("Green",Sheet3!$A$1:$K$1,0),FALSE)*2,IF(VLOOKUP($L121,Sheet3!$A$1:'Sheet3'!$K$222,MATCH("White",Sheet3!$A$1:$K$1,0),FALSE)&gt;0,VLOOKUP($L121,Sheet3!$A$1:'Sheet3'!$K$222,MATCH("White",Sheet3!$A$1:$K$1,0),FALSE),IF(VLOOKUP($L121,Sheet3!$A$1:'Sheet3'!$K$222,MATCH("Yellow",Sheet3!$A$1:$K$1,0),FALSE)&gt;0,VLOOKUP($L121,Sheet3!$A$1:'Sheet3'!$K$222,MATCH("Yellow",Sheet3!$A$1:$K$1,0),FALSE)*5,0))))),0)/VLOOKUP($L121,Sheet3!$A$1:'Sheet3'!$K$222,MATCH("Challenge",Sheet3!$A$1:'Sheet3'!$K$1,0),FALSE),IFERROR(IF(VLOOKUP($L121,Sheet3!$A$1:'Sheet3'!$K$222,MATCH("Blue",Sheet3!$A$1:$K$1,0),FALSE)&gt;0,VLOOKUP($L121,Sheet3!$A$1:'Sheet3'!$K$222,MATCH("Blue",Sheet3!$A$1:$K$1,0),FALSE)*3,IF(VLOOKUP($L121,Sheet3!$A$1:'Sheet3'!$K$222,MATCH("Purple",Sheet3!$A$1:$K$1,0),FALSE)&gt;0,VLOOKUP($L121,Sheet3!$A$1:'Sheet3'!$K$222,MATCH("Purple",Sheet3!$A$1:$K$1,0),FALSE)*4,IF(VLOOKUP($L121,Sheet3!$A$1:'Sheet3'!$K$222,MATCH("Green",Sheet3!$A$1:$K$1,0),FALSE)&gt;0,VLOOKUP($L121,Sheet3!$A$1:'Sheet3'!$K$222,MATCH("Green",Sheet3!$A$1:$K$1,0),FALSE)*2,IF(VLOOKUP($L121,Sheet3!$A$1:'Sheet3'!$K$222,MATCH("White",Sheet3!$A$1:$K$1,0),FALSE)&gt;0,VLOOKUP($L121,Sheet3!$A$1:'Sheet3'!$K$222,MATCH("White",Sheet3!$A$1:$K$1,0),FALSE),IF(VLOOKUP($L121,Sheet3!$A$1:'Sheet3'!$K$222,MATCH("Yellow",Sheet3!$A$1:$K$1,0),FALSE)&gt;0,VLOOKUP($L121,Sheet3!$A$1:'Sheet3'!$K$222,MATCH("Yellow",Sheet3!$A$1:$K$1,0),FALSE)*5,0))))),0)),0)+IFERROR(IF(VLOOKUP($M121,Sheet3!$A$1:'Sheet3'!$K$222,MATCH("Challenge",Sheet3!$A$1:'Sheet3'!$K$1,0),FALSE)&gt;=1,IFERROR(IF(VLOOKUP($M121,Sheet3!$A$1:'Sheet3'!$K$222,MATCH("Blue",Sheet3!$A$1:$K$1,0),FALSE)&gt;0,VLOOKUP($M121,Sheet3!$A$1:'Sheet3'!$K$222,MATCH("Blue",Sheet3!$A$1:$K$1,0),FALSE)*3,IF(VLOOKUP($M121,Sheet3!$A$1:'Sheet3'!$K$222,MATCH("Purple",Sheet3!$A$1:$K$1,0),FALSE)&gt;0,VLOOKUP($M121,Sheet3!$A$1:'Sheet3'!$K$222,MATCH("Purple",Sheet3!$A$1:$K$1,0),FALSE)*4,IF(VLOOKUP($M121,Sheet3!$A$1:'Sheet3'!$K$222,MATCH("Green",Sheet3!$A$1:$K$1,0),FALSE)&gt;0,VLOOKUP($M121,Sheet3!$A$1:'Sheet3'!$K$222,MATCH("Green",Sheet3!$A$1:$K$1,0),FALSE)*2,IF(VLOOKUP($M121,Sheet3!$A$1:'Sheet3'!$K$222,MATCH("White",Sheet3!$A$1:$K$1,0),FALSE)&gt;0,VLOOKUP($M121,Sheet3!$A$1:'Sheet3'!$K$222,MATCH("White",Sheet3!$A$1:$K$1,0),FALSE),IF(VLOOKUP($M121,Sheet3!$A$1:'Sheet3'!$K$222,MATCH("Yellow",Sheet3!$A$1:$K$1,0),FALSE)&gt;0,VLOOKUP($M121,Sheet3!$A$1:'Sheet3'!$K$222,MATCH("Yellow",Sheet3!$A$1:$K$1,0),FALSE)*5,0))))),0)/VLOOKUP($M121,Sheet3!$A$1:'Sheet3'!$K$222,MATCH("Challenge",Sheet3!$A$1:'Sheet3'!$K$1,0),FALSE),IFERROR(IF(VLOOKUP($M121,Sheet3!$A$1:'Sheet3'!$K$222,MATCH("Blue",Sheet3!$A$1:$K$1,0),FALSE)&gt;0,VLOOKUP($M121,Sheet3!$A$1:'Sheet3'!$K$222,MATCH("Blue",Sheet3!$A$1:$K$1,0),FALSE)*3,IF(VLOOKUP($M121,Sheet3!$A$1:'Sheet3'!$K$222,MATCH("Purple",Sheet3!$A$1:$K$1,0),FALSE)&gt;0,VLOOKUP($M121,Sheet3!$A$1:'Sheet3'!$K$222,MATCH("Purple",Sheet3!$A$1:$K$1,0),FALSE)*4,IF(VLOOKUP($M121,Sheet3!$A$1:'Sheet3'!$K$222,MATCH("Green",Sheet3!$A$1:$K$1,0),FALSE)&gt;0,VLOOKUP($M121,Sheet3!$A$1:'Sheet3'!$K$222,MATCH("Green",Sheet3!$A$1:$K$1,0),FALSE)*2,IF(VLOOKUP($M121,Sheet3!$A$1:'Sheet3'!$K$222,MATCH("White",Sheet3!$A$1:$K$1,0),FALSE)&gt;0,VLOOKUP($M121,Sheet3!$A$1:'Sheet3'!$K$222,MATCH("White",Sheet3!$A$1:$K$1,0),FALSE),IF(VLOOKUP($M121,Sheet3!$A$1:'Sheet3'!$K$222,MATCH("Yellow",Sheet3!$A$1:$K$1,0),FALSE)&gt;0,VLOOKUP($M121,Sheet3!$A$1:'Sheet3'!$K$222,MATCH("Yellow",Sheet3!$A$1:$K$1,0),FALSE)*5,0))))),0)),0)</f>
        <v>0</v>
      </c>
      <c r="AG121">
        <f>IFERROR(IF(VLOOKUP($N121,Sheet3!$A$1:'Sheet3'!$K$222,MATCH("Challenge",Sheet3!$A$1:'Sheet3'!$K$1,0),FALSE)&gt;=1,IFERROR(IF(VLOOKUP($N121,Sheet3!$A$1:'Sheet3'!$K$222,MATCH("Blue",Sheet3!$A$1:$K$1,0),FALSE)&gt;0,VLOOKUP($N121,Sheet3!$A$1:'Sheet3'!$K$222,MATCH("Blue",Sheet3!$A$1:$K$1,0),FALSE)*3,IF(VLOOKUP($N121,Sheet3!$A$1:'Sheet3'!$K$222,MATCH("Purple",Sheet3!$A$1:$K$1,0),FALSE)&gt;0,VLOOKUP($N121,Sheet3!$A$1:'Sheet3'!$K$222,MATCH("Purple",Sheet3!$A$1:$K$1,0),FALSE)*4,IF(VLOOKUP($N121,Sheet3!$A$1:'Sheet3'!$K$222,MATCH("Green",Sheet3!$A$1:$K$1,0),FALSE)&gt;0,VLOOKUP($N121,Sheet3!$A$1:'Sheet3'!$K$222,MATCH("Green",Sheet3!$A$1:$K$1,0),FALSE)*2,IF(VLOOKUP($N121,Sheet3!$A$1:'Sheet3'!$K$222,MATCH("White",Sheet3!$A$1:$K$1,0),FALSE)&gt;0,VLOOKUP($N121,Sheet3!$A$1:'Sheet3'!$K$222,MATCH("White",Sheet3!$A$1:$K$1,0),FALSE),IF(VLOOKUP($N121,Sheet3!$A$1:'Sheet3'!$K$222,MATCH("Yellow",Sheet3!$A$1:$K$1,0),FALSE)&gt;0,VLOOKUP($N121,Sheet3!$A$1:'Sheet3'!$K$222,MATCH("Yellow",Sheet3!$A$1:$K$1,0),FALSE)*5,0))))),0)/VLOOKUP($N121,Sheet3!$A$1:'Sheet3'!$K$222,MATCH("Challenge",Sheet3!$A$1:'Sheet3'!$K$1,0),FALSE),IFERROR(IF(VLOOKUP($N121,Sheet3!$A$1:'Sheet3'!$K$222,MATCH("Blue",Sheet3!$A$1:$K$1,0),FALSE)&gt;0,VLOOKUP($N121,Sheet3!$A$1:'Sheet3'!$K$222,MATCH("Blue",Sheet3!$A$1:$K$1,0),FALSE)*3,IF(VLOOKUP($N121,Sheet3!$A$1:'Sheet3'!$K$222,MATCH("Purple",Sheet3!$A$1:$K$1,0),FALSE)&gt;0,VLOOKUP($N121,Sheet3!$A$1:'Sheet3'!$K$222,MATCH("Purple",Sheet3!$A$1:$K$1,0),FALSE)*4,IF(VLOOKUP($N121,Sheet3!$A$1:'Sheet3'!$K$222,MATCH("Green",Sheet3!$A$1:$K$1,0),FALSE)&gt;0,VLOOKUP($N121,Sheet3!$A$1:'Sheet3'!$K$222,MATCH("Green",Sheet3!$A$1:$K$1,0),FALSE)*2,IF(VLOOKUP($N121,Sheet3!$A$1:'Sheet3'!$K$222,MATCH("White",Sheet3!$A$1:$K$1,0),FALSE)&gt;0,VLOOKUP($N121,Sheet3!$A$1:'Sheet3'!$K$222,MATCH("White",Sheet3!$A$1:$K$1,0),FALSE),IF(VLOOKUP($N121,Sheet3!$A$1:'Sheet3'!$K$222,MATCH("Yellow",Sheet3!$A$1:$K$1,0),FALSE)&gt;0,VLOOKUP($N121,Sheet3!$A$1:'Sheet3'!$K$222,MATCH("Yellow",Sheet3!$A$1:$K$1,0),FALSE)*5,0))))),0)),0)+IFERROR(IF(VLOOKUP($O121,Sheet3!$A$1:'Sheet3'!$K$222,MATCH("Challenge",Sheet3!$A$1:'Sheet3'!$K$1,0),FALSE)&gt;=1,IFERROR(IF(VLOOKUP($O121,Sheet3!$A$1:'Sheet3'!$K$222,MATCH("Blue",Sheet3!$A$1:$K$1,0),FALSE)&gt;0,VLOOKUP($O121,Sheet3!$A$1:'Sheet3'!$K$222,MATCH("Blue",Sheet3!$A$1:$K$1,0),FALSE)*3,IF(VLOOKUP($O121,Sheet3!$A$1:'Sheet3'!$K$222,MATCH("Purple",Sheet3!$A$1:$K$1,0),FALSE)&gt;0,VLOOKUP($O121,Sheet3!$A$1:'Sheet3'!$K$222,MATCH("Purple",Sheet3!$A$1:$K$1,0),FALSE)*4,IF(VLOOKUP($O121,Sheet3!$A$1:'Sheet3'!$K$222,MATCH("Green",Sheet3!$A$1:$K$1,0),FALSE)&gt;0,VLOOKUP($O121,Sheet3!$A$1:'Sheet3'!$K$222,MATCH("Green",Sheet3!$A$1:$K$1,0),FALSE)*2,IF(VLOOKUP($O121,Sheet3!$A$1:'Sheet3'!$K$222,MATCH("White",Sheet3!$A$1:$K$1,0),FALSE)&gt;0,VLOOKUP($O121,Sheet3!$A$1:'Sheet3'!$K$222,MATCH("White",Sheet3!$A$1:$K$1,0),FALSE),IF(VLOOKUP($O121,Sheet3!$A$1:'Sheet3'!$K$222,MATCH("Yellow",Sheet3!$A$1:$K$1,0),FALSE)&gt;0,VLOOKUP($O121,Sheet3!$A$1:'Sheet3'!$K$222,MATCH("Yellow",Sheet3!$A$1:$K$1,0),FALSE)*5,0))))),0)/VLOOKUP($O121,Sheet3!$A$1:'Sheet3'!$K$222,MATCH("Challenge",Sheet3!$A$1:'Sheet3'!$K$1,0),FALSE),IFERROR(IF(VLOOKUP($O121,Sheet3!$A$1:'Sheet3'!$K$222,MATCH("Blue",Sheet3!$A$1:$K$1,0),FALSE)&gt;0,VLOOKUP($O121,Sheet3!$A$1:'Sheet3'!$K$222,MATCH("Blue",Sheet3!$A$1:$K$1,0),FALSE)*3,IF(VLOOKUP($O121,Sheet3!$A$1:'Sheet3'!$K$222,MATCH("Purple",Sheet3!$A$1:$K$1,0),FALSE)&gt;0,VLOOKUP($O121,Sheet3!$A$1:'Sheet3'!$K$222,MATCH("Purple",Sheet3!$A$1:$K$1,0),FALSE)*4,IF(VLOOKUP($O121,Sheet3!$A$1:'Sheet3'!$K$222,MATCH("Green",Sheet3!$A$1:$K$1,0),FALSE)&gt;0,VLOOKUP($O121,Sheet3!$A$1:'Sheet3'!$K$222,MATCH("Green",Sheet3!$A$1:$K$1,0),FALSE)*2,IF(VLOOKUP($O121,Sheet3!$A$1:'Sheet3'!$K$222,MATCH("White",Sheet3!$A$1:$K$1,0),FALSE)&gt;0,VLOOKUP($O121,Sheet3!$A$1:'Sheet3'!$K$222,MATCH("White",Sheet3!$A$1:$K$1,0),FALSE),IF(VLOOKUP($O121,Sheet3!$A$1:'Sheet3'!$K$222,MATCH("Yellow",Sheet3!$A$1:$K$1,0),FALSE)&gt;0,VLOOKUP($O121,Sheet3!$A$1:'Sheet3'!$K$222,MATCH("Yellow",Sheet3!$A$1:$K$1,0),FALSE)*5,0))))),0)),0)</f>
        <v>0</v>
      </c>
      <c r="AH121">
        <f>VLOOKUP($D121,Sheet3!$A$1:'Sheet3'!$K$222,4,FALSE)</f>
        <v>0</v>
      </c>
      <c r="AI121">
        <f>VLOOKUP($D121,Sheet3!$A$1:'Sheet3'!$K$222,5,FALSE)</f>
        <v>0</v>
      </c>
    </row>
    <row r="122" spans="1:35" x14ac:dyDescent="0.25">
      <c r="A122" t="s">
        <v>65</v>
      </c>
      <c r="B122">
        <f>INDEX('Ingredients(Full)'!$A$1:$AA$180,MATCH(Score!$A122,'Ingredients(Full)'!$A$1:$A$180,0),MATCH(Score!B$1,'Ingredients(Full)'!$A$1:$AA$1,0))</f>
        <v>3</v>
      </c>
      <c r="C122">
        <f t="shared" si="3"/>
        <v>19.666666666666668</v>
      </c>
      <c r="D122" t="str">
        <f>IF(D$1&lt;=$B122,INDEX('Ingredients(Full)'!$A$1:$AA$180,MATCH(Score!$A122,'Ingredients(Full)'!$A$1:$A$180,0),MATCH(Score!D$1,'Ingredients(Full)'!$A$1:$AA$1,0)),"")</f>
        <v>Mk 6 TaggeCo Holo Lens Prototype Salvage</v>
      </c>
      <c r="E122" t="str">
        <f>IF(E$1&lt;=$B122,INDEX('Ingredients(Full)'!$A$1:$AA$140,MATCH(Score!$A122,'Ingredients(Full)'!$A$1:$A$140,0),MATCH(Score!E$1,'Ingredients(Full)'!$A$1:$AA$1,0)),"")</f>
        <v>Mk 4 BAW Armor Mod Salvage</v>
      </c>
      <c r="F122" t="str">
        <f>IF(F$1&lt;=$B122,INDEX('Ingredients(Full)'!$A$1:$AA$140,MATCH(Score!$A122,'Ingredients(Full)'!$A$1:$A$140,0),MATCH(Score!F$1,'Ingredients(Full)'!$A$1:$AA$1,0)),"")</f>
        <v>Mk 5 Neuro-Saav Electrobinoculars Salvage</v>
      </c>
      <c r="G122" t="str">
        <f>IF(G$1&lt;=$B122,INDEX('Ingredients(Full)'!$A$1:$AA$140,MATCH(Score!$A122,'Ingredients(Full)'!$A$1:$A$140,0),MATCH(Score!G$1,'Ingredients(Full)'!$A$1:$AA$1,0)),"")</f>
        <v/>
      </c>
      <c r="H122" t="str">
        <f>IF(H$1&lt;=$B122,INDEX('Ingredients(Full)'!$A$1:$AA$140,MATCH(Score!$A122,'Ingredients(Full)'!$A$1:$A$140,0),MATCH(Score!H$1,'Ingredients(Full)'!$A$1:$AA$1,0)),"")</f>
        <v/>
      </c>
      <c r="I122" t="str">
        <f>IF(I$1&lt;=$B122,INDEX('Ingredients(Full)'!$A$1:$AA$140,MATCH(Score!$A122,'Ingredients(Full)'!$A$1:$A$140,0),MATCH(Score!I$1,'Ingredients(Full)'!$A$1:$AA$1,0)),"")</f>
        <v/>
      </c>
      <c r="J122" t="str">
        <f>IF(J$1&lt;=$B122,INDEX('Ingredients(Full)'!$A$1:$AA$140,MATCH(Score!$A122,'Ingredients(Full)'!$A$1:$A$140,0),MATCH(Score!J$1,'Ingredients(Full)'!$A$1:$AA$1,0)),"")</f>
        <v/>
      </c>
      <c r="K122" t="str">
        <f>IF(K$1&lt;=$B122,INDEX('Ingredients(Full)'!$A$1:$AA$140,MATCH(Score!$A122,'Ingredients(Full)'!$A$1:$A$140,0),MATCH(Score!K$1,'Ingredients(Full)'!$A$1:$AA$1,0)),"")</f>
        <v/>
      </c>
      <c r="L122" t="str">
        <f>IF(L$1&lt;=$B122,INDEX('Ingredients(Full)'!$A$1:$AA$140,MATCH(Score!$A122,'Ingredients(Full)'!$A$1:$A$140,0),MATCH(Score!L$1,'Ingredients(Full)'!$A$1:$AA$1,0)),"")</f>
        <v/>
      </c>
      <c r="M122" t="str">
        <f>IF(M$1&lt;=$B122,INDEX('Ingredients(Full)'!$A$1:$AA$140,MATCH(Score!$A122,'Ingredients(Full)'!$A$1:$A$140,0),MATCH(Score!M$1,'Ingredients(Full)'!$A$1:$AA$1,0)),"")</f>
        <v/>
      </c>
      <c r="N122" t="str">
        <f>IF(N$1&lt;=$B122,INDEX('Ingredients(Full)'!$A$1:$AA$140,MATCH(Score!$A122,'Ingredients(Full)'!$A$1:$A$140,0),MATCH(Score!N$1,'Ingredients(Full)'!$A$1:$AA$1,0)),"")</f>
        <v/>
      </c>
      <c r="O122" t="str">
        <f>IF(O$1&lt;=$B122,INDEX('Ingredients(Full)'!$A$1:$AA$140,MATCH(Score!$A122,'Ingredients(Full)'!$A$1:$A$140,0),MATCH(Score!O$1,'Ingredients(Full)'!$A$1:$AA$1,0)),"")</f>
        <v/>
      </c>
      <c r="P122">
        <f>IF(VALUE(RIGHT(P$1,LEN(P$1)-1))&lt;=$B122,INDEX('Ingredients(Full)'!$A$1:$AA$140,MATCH(Score!$A122,'Ingredients(Full)'!$A$1:$A$140,0),MATCH(Score!P$1,'Ingredients(Full)'!$A$1:$AA$1,0)),"")</f>
        <v>5</v>
      </c>
      <c r="Q122">
        <f>IF(VALUE(RIGHT(Q$1,LEN(Q$1)-1))&lt;=$B122,INDEX('Ingredients(Full)'!$A$1:$AA$140,MATCH(Score!$A122,'Ingredients(Full)'!$A$1:$A$140,0),MATCH(Score!Q$1,'Ingredients(Full)'!$A$1:$AA$1,0)),"")</f>
        <v>5</v>
      </c>
      <c r="R122">
        <f>IF(VALUE(RIGHT(R$1,LEN(R$1)-1))&lt;=$B122,INDEX('Ingredients(Full)'!$A$1:$AA$140,MATCH(Score!$A122,'Ingredients(Full)'!$A$1:$A$140,0),MATCH(Score!R$1,'Ingredients(Full)'!$A$1:$AA$1,0)),"")</f>
        <v>5</v>
      </c>
      <c r="S122" t="str">
        <f>IF(VALUE(RIGHT(S$1,LEN(S$1)-1))&lt;=$B122,INDEX('Ingredients(Full)'!$A$1:$AA$140,MATCH(Score!$A122,'Ingredients(Full)'!$A$1:$A$140,0),MATCH(Score!S$1,'Ingredients(Full)'!$A$1:$AA$1,0)),"")</f>
        <v/>
      </c>
      <c r="T122" t="str">
        <f>IF(VALUE(RIGHT(T$1,LEN(T$1)-1))&lt;=$B122,INDEX('Ingredients(Full)'!$A$1:$AA$140,MATCH(Score!$A122,'Ingredients(Full)'!$A$1:$A$140,0),MATCH(Score!T$1,'Ingredients(Full)'!$A$1:$AA$1,0)),"")</f>
        <v/>
      </c>
      <c r="U122" t="str">
        <f>IF(VALUE(RIGHT(U$1,LEN(U$1)-1))&lt;=$B122,INDEX('Ingredients(Full)'!$A$1:$AA$140,MATCH(Score!$A122,'Ingredients(Full)'!$A$1:$A$140,0),MATCH(Score!U$1,'Ingredients(Full)'!$A$1:$AA$1,0)),"")</f>
        <v/>
      </c>
      <c r="V122" t="str">
        <f>IF(VALUE(RIGHT(V$1,LEN(V$1)-1))&lt;=$B122,INDEX('Ingredients(Full)'!$A$1:$AA$140,MATCH(Score!$A122,'Ingredients(Full)'!$A$1:$A$140,0),MATCH(Score!V$1,'Ingredients(Full)'!$A$1:$AA$1,0)),"")</f>
        <v/>
      </c>
      <c r="W122" t="str">
        <f>IF(VALUE(RIGHT(W$1,LEN(W$1)-1))&lt;=$B122,INDEX('Ingredients(Full)'!$A$1:$AA$140,MATCH(Score!$A122,'Ingredients(Full)'!$A$1:$A$140,0),MATCH(Score!W$1,'Ingredients(Full)'!$A$1:$AA$1,0)),"")</f>
        <v/>
      </c>
      <c r="X122" t="str">
        <f>IF(VALUE(RIGHT(X$1,LEN(X$1)-1))&lt;=$B122,INDEX('Ingredients(Full)'!$A$1:$AA$140,MATCH(Score!$A122,'Ingredients(Full)'!$A$1:$A$140,0),MATCH(Score!X$1,'Ingredients(Full)'!$A$1:$AA$1,0)),"")</f>
        <v/>
      </c>
      <c r="Y122" t="str">
        <f>IF(VALUE(RIGHT(Y$1,LEN(Y$1)-1))&lt;=$B122,INDEX('Ingredients(Full)'!$A$1:$AA$140,MATCH(Score!$A122,'Ingredients(Full)'!$A$1:$A$140,0),MATCH(Score!Y$1,'Ingredients(Full)'!$A$1:$AA$1,0)),"")</f>
        <v/>
      </c>
      <c r="Z122" t="str">
        <f>IF(VALUE(RIGHT(Z$1,LEN(Z$1)-1))&lt;=$B122,INDEX('Ingredients(Full)'!$A$1:$AA$140,MATCH(Score!$A122,'Ingredients(Full)'!$A$1:$A$140,0),MATCH(Score!Z$1,'Ingredients(Full)'!$A$1:$AA$1,0)),"")</f>
        <v/>
      </c>
      <c r="AA122" t="str">
        <f>IF(VALUE(RIGHT(AA$1,LEN(AA$1)-1))&lt;=$B122,INDEX('Ingredients(Full)'!$A$1:$AA$140,MATCH(Score!$A122,'Ingredients(Full)'!$A$1:$A$140,0),MATCH(Score!AA$1,'Ingredients(Full)'!$A$1:$AA$1,0)),"")</f>
        <v/>
      </c>
      <c r="AB122">
        <f>IFERROR(IF(VLOOKUP($D122,Sheet3!$A$1:'Sheet3'!$K$222,MATCH("Challenge",Sheet3!$A$1:'Sheet3'!$K$1,0),FALSE)&gt;=1,IFERROR(IF(VLOOKUP($D122,Sheet3!$A$1:'Sheet3'!$K$222,MATCH("Blue",Sheet3!$A$1:$K$1,0),FALSE)&gt;0,VLOOKUP($D122,Sheet3!$A$1:'Sheet3'!$K$222,MATCH("Blue",Sheet3!$A$1:$K$1,0),FALSE)*3,IF(VLOOKUP($D122,Sheet3!$A$1:'Sheet3'!$K$222,MATCH("Purple",Sheet3!$A$1:$K$1,0),FALSE)&gt;0,VLOOKUP($D122,Sheet3!$A$1:'Sheet3'!$K$222,MATCH("Purple",Sheet3!$A$1:$K$1,0),FALSE)*4,IF(VLOOKUP($D122,Sheet3!$A$1:'Sheet3'!$K$222,MATCH("Green",Sheet3!$A$1:$K$1,0),FALSE)&gt;0,VLOOKUP($D122,Sheet3!$A$1:'Sheet3'!$K$222,MATCH("Green",Sheet3!$A$1:$K$1,0),FALSE)*2,IF(VLOOKUP($D122,Sheet3!$A$1:'Sheet3'!$K$222,MATCH("White",Sheet3!$A$1:$K$1,0),FALSE)&gt;0,VLOOKUP($D122,Sheet3!$A$1:'Sheet3'!$K$222,MATCH("White",Sheet3!$A$1:$K$1,0),FALSE),IF(VLOOKUP($D122,Sheet3!$A$1:'Sheet3'!$K$222,MATCH("Yellow",Sheet3!$A$1:$K$1,0),FALSE)&gt;0,VLOOKUP($D122,Sheet3!$A$1:'Sheet3'!$K$222,MATCH("Yellow",Sheet3!$A$1:$K$1,0),FALSE)*2.5,0))))),0)/VLOOKUP($D122,Sheet3!$A$1:'Sheet3'!$K$222,MATCH("Challenge",Sheet3!$A$1:'Sheet3'!$K$1,0),FALSE),IFERROR(IF(VLOOKUP($D122,Sheet3!$A$1:'Sheet3'!$K$222,MATCH("Blue",Sheet3!$A$1:$K$1,0),FALSE)&gt;0,VLOOKUP($D122,Sheet3!$A$1:'Sheet3'!$K$222,MATCH("Blue",Sheet3!$A$1:$K$1,0),FALSE)*3,IF(VLOOKUP($D122,Sheet3!$A$1:'Sheet3'!$K$222,MATCH("Purple",Sheet3!$A$1:$K$1,0),FALSE)&gt;0,VLOOKUP($D122,Sheet3!$A$1:'Sheet3'!$K$222,MATCH("Purple",Sheet3!$A$1:$K$1,0),FALSE)*4,IF(VLOOKUP($D122,Sheet3!$A$1:'Sheet3'!$K$222,MATCH("Green",Sheet3!$A$1:$K$1,0),FALSE)&gt;0,VLOOKUP($D122,Sheet3!$A$1:'Sheet3'!$K$222,MATCH("Green",Sheet3!$A$1:$K$1,0),FALSE)*2,IF(VLOOKUP($D122,Sheet3!$A$1:'Sheet3'!$K$222,MATCH("White",Sheet3!$A$1:$K$1,0),FALSE)&gt;0,VLOOKUP($D122,Sheet3!$A$1:'Sheet3'!$K$222,MATCH("White",Sheet3!$A$1:$K$1,0),FALSE),IF(VLOOKUP($D122,Sheet3!$A$1:'Sheet3'!$K$222,MATCH("Yellow",Sheet3!$A$1:$K$1,0),FALSE)&gt;0,VLOOKUP($D122,Sheet3!$A$1:'Sheet3'!$K$222,MATCH("Yellow",Sheet3!$A$1:$K$1,0),FALSE)*2.5,0))))),0)),0)+IFERROR(IF(VLOOKUP($E122,Sheet3!$A$1:'Sheet3'!$K$222,MATCH("Challenge",Sheet3!$A$1:'Sheet3'!$K$1,0),FALSE)&gt;=1,IFERROR(IF(VLOOKUP($E122,Sheet3!$A$1:'Sheet3'!$K$222,MATCH("Blue",Sheet3!$A$1:$K$1,0),FALSE)&gt;0,VLOOKUP($E122,Sheet3!$A$1:'Sheet3'!$K$222,MATCH("Blue",Sheet3!$A$1:$K$1,0),FALSE)*3,IF(VLOOKUP($E122,Sheet3!$A$1:'Sheet3'!$K$222,MATCH("Purple",Sheet3!$A$1:$K$1,0),FALSE)&gt;0,VLOOKUP($E122,Sheet3!$A$1:'Sheet3'!$K$222,MATCH("Purple",Sheet3!$A$1:$K$1,0),FALSE)*4,IF(VLOOKUP($E122,Sheet3!$A$1:'Sheet3'!$K$222,MATCH("Green",Sheet3!$A$1:$K$1,0),FALSE)&gt;0,VLOOKUP($E122,Sheet3!$A$1:'Sheet3'!$K$222,MATCH("Green",Sheet3!$A$1:$K$1,0),FALSE)*2,IF(VLOOKUP($E122,Sheet3!$A$1:'Sheet3'!$K$222,MATCH("White",Sheet3!$A$1:$K$1,0),FALSE)&gt;0,VLOOKUP($E122,Sheet3!$A$1:'Sheet3'!$K$222,MATCH("White",Sheet3!$A$1:$K$1,0),FALSE),IF(VLOOKUP($E122,Sheet3!$A$1:'Sheet3'!$K$222,MATCH("Yellow",Sheet3!$A$1:$K$1,0),FALSE)&gt;0,VLOOKUP($E122,Sheet3!$A$1:'Sheet3'!$K$222,MATCH("Yellow",Sheet3!$A$1:$K$1,0),FALSE)*2.5,0))))),0)/VLOOKUP($E122,Sheet3!$A$1:'Sheet3'!$K$222,MATCH("Challenge",Sheet3!$A$1:'Sheet3'!$K$1,0),FALSE),IFERROR(IF(VLOOKUP($E122,Sheet3!$A$1:'Sheet3'!$K$222,MATCH("Blue",Sheet3!$A$1:$K$1,0),FALSE)&gt;0,VLOOKUP($E122,Sheet3!$A$1:'Sheet3'!$K$222,MATCH("Blue",Sheet3!$A$1:$K$1,0),FALSE)*3,IF(VLOOKUP($E122,Sheet3!$A$1:'Sheet3'!$K$222,MATCH("Purple",Sheet3!$A$1:$K$1,0),FALSE)&gt;0,VLOOKUP($E122,Sheet3!$A$1:'Sheet3'!$K$222,MATCH("Purple",Sheet3!$A$1:$K$1,0),FALSE)*4,IF(VLOOKUP($E122,Sheet3!$A$1:'Sheet3'!$K$222,MATCH("Green",Sheet3!$A$1:$K$1,0),FALSE)&gt;0,VLOOKUP($E122,Sheet3!$A$1:'Sheet3'!$K$222,MATCH("Green",Sheet3!$A$1:$K$1,0),FALSE)*2,IF(VLOOKUP($E122,Sheet3!$A$1:'Sheet3'!$K$222,MATCH("White",Sheet3!$A$1:$K$1,0),FALSE)&gt;0,VLOOKUP($E122,Sheet3!$A$1:'Sheet3'!$K$222,MATCH("White",Sheet3!$A$1:$K$1,0),FALSE),IF(VLOOKUP($E122,Sheet3!$A$1:'Sheet3'!$K$222,MATCH("Yellow",Sheet3!$A$1:$K$1,0),FALSE)&gt;0,VLOOKUP($E122,Sheet3!$A$1:'Sheet3'!$K$222,MATCH("Yellow",Sheet3!$A$1:$K$1,0),FALSE)*2.5,0))))),0)),0)</f>
        <v>16.666666666666668</v>
      </c>
      <c r="AC122">
        <f>IFERROR(IF(VLOOKUP($F122,Sheet3!$A$1:'Sheet3'!$K$222,MATCH("Challenge",Sheet3!$A$1:'Sheet3'!$K$1,0),FALSE)&gt;=1,IFERROR(IF(VLOOKUP($F122,Sheet3!$A$1:'Sheet3'!$K$222,MATCH("Blue",Sheet3!$A$1:$K$1,0),FALSE)&gt;0,VLOOKUP($F122,Sheet3!$A$1:'Sheet3'!$K$222,MATCH("Blue",Sheet3!$A$1:$K$1,0),FALSE)*3,IF(VLOOKUP($F122,Sheet3!$A$1:'Sheet3'!$K$222,MATCH("Purple",Sheet3!$A$1:$K$1,0),FALSE)&gt;0,VLOOKUP($F122,Sheet3!$A$1:'Sheet3'!$K$222,MATCH("Purple",Sheet3!$A$1:$K$1,0),FALSE)*4,IF(VLOOKUP($F122,Sheet3!$A$1:'Sheet3'!$K$222,MATCH("Green",Sheet3!$A$1:$K$1,0),FALSE)&gt;0,VLOOKUP($F122,Sheet3!$A$1:'Sheet3'!$K$222,MATCH("Green",Sheet3!$A$1:$K$1,0),FALSE)*2,IF(VLOOKUP($F122,Sheet3!$A$1:'Sheet3'!$K$222,MATCH("White",Sheet3!$A$1:$K$1,0),FALSE)&gt;0,VLOOKUP($F122,Sheet3!$A$1:'Sheet3'!$K$222,MATCH("White",Sheet3!$A$1:$K$1,0),FALSE),IF(VLOOKUP($F122,Sheet3!$A$1:'Sheet3'!$K$222,MATCH("Yellow",Sheet3!$A$1:$K$1,0),FALSE)&gt;0,VLOOKUP($F122,Sheet3!$A$1:'Sheet3'!$K$222,MATCH("Yellow",Sheet3!$A$1:$K$1,0),FALSE)*5,0))))),0)/VLOOKUP($F122,Sheet3!$A$1:'Sheet3'!$K$222,MATCH("Challenge",Sheet3!$A$1:'Sheet3'!$K$1,0),FALSE),IFERROR(IF(VLOOKUP($F122,Sheet3!$A$1:'Sheet3'!$K$222,MATCH("Blue",Sheet3!$A$1:$K$1,0),FALSE)&gt;0,VLOOKUP($F122,Sheet3!$A$1:'Sheet3'!$K$222,MATCH("Blue",Sheet3!$A$1:$K$1,0),FALSE)*3,IF(VLOOKUP($F122,Sheet3!$A$1:'Sheet3'!$K$222,MATCH("Purple",Sheet3!$A$1:$K$1,0),FALSE)&gt;0,VLOOKUP($F122,Sheet3!$A$1:'Sheet3'!$K$222,MATCH("Purple",Sheet3!$A$1:$K$1,0),FALSE)*4,IF(VLOOKUP($F122,Sheet3!$A$1:'Sheet3'!$K$222,MATCH("Green",Sheet3!$A$1:$K$1,0),FALSE)&gt;0,VLOOKUP($F122,Sheet3!$A$1:'Sheet3'!$K$222,MATCH("Green",Sheet3!$A$1:$K$1,0),FALSE)*2,IF(VLOOKUP($F122,Sheet3!$A$1:'Sheet3'!$K$222,MATCH("White",Sheet3!$A$1:$K$1,0),FALSE)&gt;0,VLOOKUP($F122,Sheet3!$A$1:'Sheet3'!$K$222,MATCH("White",Sheet3!$A$1:$K$1,0),FALSE),IF(VLOOKUP($F122,Sheet3!$A$1:'Sheet3'!$K$222,MATCH("Yellow",Sheet3!$A$1:$K$1,0),FALSE)&gt;0,VLOOKUP($F122,Sheet3!$A$1:'Sheet3'!$K$222,MATCH("Yellow",Sheet3!$A$1:$K$1,0),FALSE)*5,0))))),0)),0)+IFERROR(IF(VLOOKUP($G122,Sheet3!$A$1:'Sheet3'!$K$222,MATCH("Challenge",Sheet3!$A$1:'Sheet3'!$K$1,0),FALSE)&gt;=1,IFERROR(IF(VLOOKUP($G122,Sheet3!$A$1:'Sheet3'!$K$222,MATCH("Blue",Sheet3!$A$1:$K$1,0),FALSE)&gt;0,VLOOKUP($G122,Sheet3!$A$1:'Sheet3'!$K$222,MATCH("Blue",Sheet3!$A$1:$K$1,0),FALSE)*3,IF(VLOOKUP($G122,Sheet3!$A$1:'Sheet3'!$K$222,MATCH("Purple",Sheet3!$A$1:$K$1,0),FALSE)&gt;0,VLOOKUP($G122,Sheet3!$A$1:'Sheet3'!$K$222,MATCH("Purple",Sheet3!$A$1:$K$1,0),FALSE)*4,IF(VLOOKUP($G122,Sheet3!$A$1:'Sheet3'!$K$222,MATCH("Green",Sheet3!$A$1:$K$1,0),FALSE)&gt;0,VLOOKUP($G122,Sheet3!$A$1:'Sheet3'!$K$222,MATCH("Green",Sheet3!$A$1:$K$1,0),FALSE)*2,IF(VLOOKUP($G122,Sheet3!$A$1:'Sheet3'!$K$222,MATCH("White",Sheet3!$A$1:$K$1,0),FALSE)&gt;0,VLOOKUP($G122,Sheet3!$A$1:'Sheet3'!$K$222,MATCH("White",Sheet3!$A$1:$K$1,0),FALSE),IF(VLOOKUP($G122,Sheet3!$A$1:'Sheet3'!$K$222,MATCH("Yellow",Sheet3!$A$1:$K$1,0),FALSE)&gt;0,VLOOKUP($G122,Sheet3!$A$1:'Sheet3'!$K$222,MATCH("Yellow",Sheet3!$A$1:$K$1,0),FALSE)*5,0))))),0)/VLOOKUP($G122,Sheet3!$A$1:'Sheet3'!$K$222,MATCH("Challenge",Sheet3!$A$1:'Sheet3'!$K$1,0),FALSE),IFERROR(IF(VLOOKUP($G122,Sheet3!$A$1:'Sheet3'!$K$222,MATCH("Blue",Sheet3!$A$1:$K$1,0),FALSE)&gt;0,VLOOKUP($G122,Sheet3!$A$1:'Sheet3'!$K$222,MATCH("Blue",Sheet3!$A$1:$K$1,0),FALSE)*3,IF(VLOOKUP($G122,Sheet3!$A$1:'Sheet3'!$K$222,MATCH("Purple",Sheet3!$A$1:$K$1,0),FALSE)&gt;0,VLOOKUP($G122,Sheet3!$A$1:'Sheet3'!$K$222,MATCH("Purple",Sheet3!$A$1:$K$1,0),FALSE)*4,IF(VLOOKUP($G122,Sheet3!$A$1:'Sheet3'!$K$222,MATCH("Green",Sheet3!$A$1:$K$1,0),FALSE)&gt;0,VLOOKUP($G122,Sheet3!$A$1:'Sheet3'!$K$222,MATCH("Green",Sheet3!$A$1:$K$1,0),FALSE)*2,IF(VLOOKUP($G122,Sheet3!$A$1:'Sheet3'!$K$222,MATCH("White",Sheet3!$A$1:$K$1,0),FALSE)&gt;0,VLOOKUP($G122,Sheet3!$A$1:'Sheet3'!$K$222,MATCH("White",Sheet3!$A$1:$K$1,0),FALSE),IF(VLOOKUP($G122,Sheet3!$A$1:'Sheet3'!$K$222,MATCH("Yellow",Sheet3!$A$1:$K$1,0),FALSE)&gt;0,VLOOKUP($G122,Sheet3!$A$1:'Sheet3'!$K$222,MATCH("Yellow",Sheet3!$A$1:$K$1,0),FALSE)*5,0))))),0)),0)</f>
        <v>3</v>
      </c>
      <c r="AD122">
        <f>IFERROR(IF(VLOOKUP($H122,Sheet3!$A$1:'Sheet3'!$K$222,MATCH("Challenge",Sheet3!$A$1:'Sheet3'!$K$1,0),FALSE)&gt;=1,IFERROR(IF(VLOOKUP($H122,Sheet3!$A$1:'Sheet3'!$K$222,MATCH("Blue",Sheet3!$A$1:$K$1,0),FALSE)&gt;0,VLOOKUP($H122,Sheet3!$A$1:'Sheet3'!$K$222,MATCH("Blue",Sheet3!$A$1:$K$1,0),FALSE)*3,IF(VLOOKUP($H122,Sheet3!$A$1:'Sheet3'!$K$222,MATCH("Purple",Sheet3!$A$1:$K$1,0),FALSE)&gt;0,VLOOKUP($H122,Sheet3!$A$1:'Sheet3'!$K$222,MATCH("Purple",Sheet3!$A$1:$K$1,0),FALSE)*4,IF(VLOOKUP($H122,Sheet3!$A$1:'Sheet3'!$K$222,MATCH("Green",Sheet3!$A$1:$K$1,0),FALSE)&gt;0,VLOOKUP($H122,Sheet3!$A$1:'Sheet3'!$K$222,MATCH("Green",Sheet3!$A$1:$K$1,0),FALSE)*2,IF(VLOOKUP($H122,Sheet3!$A$1:'Sheet3'!$K$222,MATCH("White",Sheet3!$A$1:$K$1,0),FALSE)&gt;0,VLOOKUP($H122,Sheet3!$A$1:'Sheet3'!$K$222,MATCH("White",Sheet3!$A$1:$K$1,0),FALSE),IF(VLOOKUP($H122,Sheet3!$A$1:'Sheet3'!$K$222,MATCH("Yellow",Sheet3!$A$1:$K$1,0),FALSE)&gt;0,VLOOKUP($H122,Sheet3!$A$1:'Sheet3'!$K$222,MATCH("Yellow",Sheet3!$A$1:$K$1,0),FALSE)*5,0))))),0)/VLOOKUP($H122,Sheet3!$A$1:'Sheet3'!$K$222,MATCH("Challenge",Sheet3!$A$1:'Sheet3'!$K$1,0),FALSE),IFERROR(IF(VLOOKUP($H122,Sheet3!$A$1:'Sheet3'!$K$222,MATCH("Blue",Sheet3!$A$1:$K$1,0),FALSE)&gt;0,VLOOKUP($H122,Sheet3!$A$1:'Sheet3'!$K$222,MATCH("Blue",Sheet3!$A$1:$K$1,0),FALSE)*3,IF(VLOOKUP($H122,Sheet3!$A$1:'Sheet3'!$K$222,MATCH("Purple",Sheet3!$A$1:$K$1,0),FALSE)&gt;0,VLOOKUP($H122,Sheet3!$A$1:'Sheet3'!$K$222,MATCH("Purple",Sheet3!$A$1:$K$1,0),FALSE)*4,IF(VLOOKUP($H122,Sheet3!$A$1:'Sheet3'!$K$222,MATCH("Green",Sheet3!$A$1:$K$1,0),FALSE)&gt;0,VLOOKUP($H122,Sheet3!$A$1:'Sheet3'!$K$222,MATCH("Green",Sheet3!$A$1:$K$1,0),FALSE)*2,IF(VLOOKUP($H122,Sheet3!$A$1:'Sheet3'!$K$222,MATCH("White",Sheet3!$A$1:$K$1,0),FALSE)&gt;0,VLOOKUP($H122,Sheet3!$A$1:'Sheet3'!$K$222,MATCH("White",Sheet3!$A$1:$K$1,0),FALSE),IF(VLOOKUP($H122,Sheet3!$A$1:'Sheet3'!$K$222,MATCH("Yellow",Sheet3!$A$1:$K$1,0),FALSE)&gt;0,VLOOKUP($H122,Sheet3!$A$1:'Sheet3'!$K$222,MATCH("Yellow",Sheet3!$A$1:$K$1,0),FALSE)*5,0))))),0)),0)+IFERROR(IF(VLOOKUP($I122,Sheet3!$A$1:'Sheet3'!$K$222,MATCH("Challenge",Sheet3!$A$1:'Sheet3'!$K$1,0),FALSE)&gt;=1,IFERROR(IF(VLOOKUP($I122,Sheet3!$A$1:'Sheet3'!$K$222,MATCH("Blue",Sheet3!$A$1:$K$1,0),FALSE)&gt;0,VLOOKUP($I122,Sheet3!$A$1:'Sheet3'!$K$222,MATCH("Blue",Sheet3!$A$1:$K$1,0),FALSE)*3,IF(VLOOKUP($I122,Sheet3!$A$1:'Sheet3'!$K$222,MATCH("Purple",Sheet3!$A$1:$K$1,0),FALSE)&gt;0,VLOOKUP($I122,Sheet3!$A$1:'Sheet3'!$K$222,MATCH("Purple",Sheet3!$A$1:$K$1,0),FALSE)*4,IF(VLOOKUP($I122,Sheet3!$A$1:'Sheet3'!$K$222,MATCH("Green",Sheet3!$A$1:$K$1,0),FALSE)&gt;0,VLOOKUP($I122,Sheet3!$A$1:'Sheet3'!$K$222,MATCH("Green",Sheet3!$A$1:$K$1,0),FALSE)*2,IF(VLOOKUP($I122,Sheet3!$A$1:'Sheet3'!$K$222,MATCH("White",Sheet3!$A$1:$K$1,0),FALSE)&gt;0,VLOOKUP($I122,Sheet3!$A$1:'Sheet3'!$K$222,MATCH("White",Sheet3!$A$1:$K$1,0),FALSE),IF(VLOOKUP($I122,Sheet3!$A$1:'Sheet3'!$K$222,MATCH("Yellow",Sheet3!$A$1:$K$1,0),FALSE)&gt;0,VLOOKUP($I122,Sheet3!$A$1:'Sheet3'!$K$222,MATCH("Yellow",Sheet3!$A$1:$K$1,0),FALSE)*5,0))))),0)/VLOOKUP($I122,Sheet3!$A$1:'Sheet3'!$K$222,MATCH("Challenge",Sheet3!$A$1:'Sheet3'!$K$1,0),FALSE),IFERROR(IF(VLOOKUP($I122,Sheet3!$A$1:'Sheet3'!$K$222,MATCH("Blue",Sheet3!$A$1:$K$1,0),FALSE)&gt;0,VLOOKUP($I122,Sheet3!$A$1:'Sheet3'!$K$222,MATCH("Blue",Sheet3!$A$1:$K$1,0),FALSE)*3,IF(VLOOKUP($I122,Sheet3!$A$1:'Sheet3'!$K$222,MATCH("Purple",Sheet3!$A$1:$K$1,0),FALSE)&gt;0,VLOOKUP($I122,Sheet3!$A$1:'Sheet3'!$K$222,MATCH("Purple",Sheet3!$A$1:$K$1,0),FALSE)*4,IF(VLOOKUP($I122,Sheet3!$A$1:'Sheet3'!$K$222,MATCH("Green",Sheet3!$A$1:$K$1,0),FALSE)&gt;0,VLOOKUP($I122,Sheet3!$A$1:'Sheet3'!$K$222,MATCH("Green",Sheet3!$A$1:$K$1,0),FALSE)*2,IF(VLOOKUP($I122,Sheet3!$A$1:'Sheet3'!$K$222,MATCH("White",Sheet3!$A$1:$K$1,0),FALSE)&gt;0,VLOOKUP($I122,Sheet3!$A$1:'Sheet3'!$K$222,MATCH("White",Sheet3!$A$1:$K$1,0),FALSE),IF(VLOOKUP($I122,Sheet3!$A$1:'Sheet3'!$K$222,MATCH("Yellow",Sheet3!$A$1:$K$1,0),FALSE)&gt;0,VLOOKUP($I122,Sheet3!$A$1:'Sheet3'!$K$222,MATCH("Yellow",Sheet3!$A$1:$K$1,0),FALSE)*5,0))))),0)),0)</f>
        <v>0</v>
      </c>
      <c r="AE122">
        <f>IFERROR(IF(VLOOKUP($J122,Sheet3!$A$1:'Sheet3'!$K$222,MATCH("Challenge",Sheet3!$A$1:'Sheet3'!$K$1,0),FALSE)&gt;=1,IFERROR(IF(VLOOKUP($J122,Sheet3!$A$1:'Sheet3'!$K$222,MATCH("Blue",Sheet3!$A$1:$K$1,0),FALSE)&gt;0,VLOOKUP($J122,Sheet3!$A$1:'Sheet3'!$K$222,MATCH("Blue",Sheet3!$A$1:$K$1,0),FALSE)*3,IF(VLOOKUP($J122,Sheet3!$A$1:'Sheet3'!$K$222,MATCH("Purple",Sheet3!$A$1:$K$1,0),FALSE)&gt;0,VLOOKUP($J122,Sheet3!$A$1:'Sheet3'!$K$222,MATCH("Purple",Sheet3!$A$1:$K$1,0),FALSE)*4,IF(VLOOKUP($J122,Sheet3!$A$1:'Sheet3'!$K$222,MATCH("Green",Sheet3!$A$1:$K$1,0),FALSE)&gt;0,VLOOKUP($J122,Sheet3!$A$1:'Sheet3'!$K$222,MATCH("Green",Sheet3!$A$1:$K$1,0),FALSE)*2,IF(VLOOKUP($J122,Sheet3!$A$1:'Sheet3'!$K$222,MATCH("White",Sheet3!$A$1:$K$1,0),FALSE)&gt;0,VLOOKUP($J122,Sheet3!$A$1:'Sheet3'!$K$222,MATCH("White",Sheet3!$A$1:$K$1,0),FALSE),IF(VLOOKUP($J122,Sheet3!$A$1:'Sheet3'!$K$222,MATCH("Yellow",Sheet3!$A$1:$K$1,0),FALSE)&gt;0,VLOOKUP($J122,Sheet3!$A$1:'Sheet3'!$K$222,MATCH("Yellow",Sheet3!$A$1:$K$1,0),FALSE)*5,0))))),0)/VLOOKUP($J122,Sheet3!$A$1:'Sheet3'!$K$222,MATCH("Challenge",Sheet3!$A$1:'Sheet3'!$K$1,0),FALSE),IFERROR(IF(VLOOKUP($J122,Sheet3!$A$1:'Sheet3'!$K$222,MATCH("Blue",Sheet3!$A$1:$K$1,0),FALSE)&gt;0,VLOOKUP($J122,Sheet3!$A$1:'Sheet3'!$K$222,MATCH("Blue",Sheet3!$A$1:$K$1,0),FALSE)*3,IF(VLOOKUP($J122,Sheet3!$A$1:'Sheet3'!$K$222,MATCH("Purple",Sheet3!$A$1:$K$1,0),FALSE)&gt;0,VLOOKUP($J122,Sheet3!$A$1:'Sheet3'!$K$222,MATCH("Purple",Sheet3!$A$1:$K$1,0),FALSE)*4,IF(VLOOKUP($J122,Sheet3!$A$1:'Sheet3'!$K$222,MATCH("Green",Sheet3!$A$1:$K$1,0),FALSE)&gt;0,VLOOKUP($J122,Sheet3!$A$1:'Sheet3'!$K$222,MATCH("Green",Sheet3!$A$1:$K$1,0),FALSE)*2,IF(VLOOKUP($J122,Sheet3!$A$1:'Sheet3'!$K$222,MATCH("White",Sheet3!$A$1:$K$1,0),FALSE)&gt;0,VLOOKUP($J122,Sheet3!$A$1:'Sheet3'!$K$222,MATCH("White",Sheet3!$A$1:$K$1,0),FALSE),IF(VLOOKUP($J122,Sheet3!$A$1:'Sheet3'!$K$222,MATCH("Yellow",Sheet3!$A$1:$K$1,0),FALSE)&gt;0,VLOOKUP($J122,Sheet3!$A$1:'Sheet3'!$K$222,MATCH("Yellow",Sheet3!$A$1:$K$1,0),FALSE)*5,0))))),0)),0)+IFERROR(IF(VLOOKUP($K122,Sheet3!$A$1:'Sheet3'!$K$222,MATCH("Challenge",Sheet3!$A$1:'Sheet3'!$K$1,0),FALSE)&gt;=1,IFERROR(IF(VLOOKUP($K122,Sheet3!$A$1:'Sheet3'!$K$222,MATCH("Blue",Sheet3!$A$1:$K$1,0),FALSE)&gt;0,VLOOKUP($K122,Sheet3!$A$1:'Sheet3'!$K$222,MATCH("Blue",Sheet3!$A$1:$K$1,0),FALSE)*3,IF(VLOOKUP($K122,Sheet3!$A$1:'Sheet3'!$K$222,MATCH("Purple",Sheet3!$A$1:$K$1,0),FALSE)&gt;0,VLOOKUP($K122,Sheet3!$A$1:'Sheet3'!$K$222,MATCH("Purple",Sheet3!$A$1:$K$1,0),FALSE)*4,IF(VLOOKUP($K122,Sheet3!$A$1:'Sheet3'!$K$222,MATCH("Green",Sheet3!$A$1:$K$1,0),FALSE)&gt;0,VLOOKUP($K122,Sheet3!$A$1:'Sheet3'!$K$222,MATCH("Green",Sheet3!$A$1:$K$1,0),FALSE)*2,IF(VLOOKUP($K122,Sheet3!$A$1:'Sheet3'!$K$222,MATCH("White",Sheet3!$A$1:$K$1,0),FALSE)&gt;0,VLOOKUP($K122,Sheet3!$A$1:'Sheet3'!$K$222,MATCH("White",Sheet3!$A$1:$K$1,0),FALSE),IF(VLOOKUP($K122,Sheet3!$A$1:'Sheet3'!$K$222,MATCH("Yellow",Sheet3!$A$1:$K$1,0),FALSE)&gt;0,VLOOKUP($K122,Sheet3!$A$1:'Sheet3'!$K$222,MATCH("Yellow",Sheet3!$A$1:$K$1,0),FALSE)*5,0))))),0)/VLOOKUP($K122,Sheet3!$A$1:'Sheet3'!$K$222,MATCH("Challenge",Sheet3!$A$1:'Sheet3'!$K$1,0),FALSE),IFERROR(IF(VLOOKUP($K122,Sheet3!$A$1:'Sheet3'!$K$222,MATCH("Blue",Sheet3!$A$1:$K$1,0),FALSE)&gt;0,VLOOKUP($K122,Sheet3!$A$1:'Sheet3'!$K$222,MATCH("Blue",Sheet3!$A$1:$K$1,0),FALSE)*3,IF(VLOOKUP($K122,Sheet3!$A$1:'Sheet3'!$K$222,MATCH("Purple",Sheet3!$A$1:$K$1,0),FALSE)&gt;0,VLOOKUP($K122,Sheet3!$A$1:'Sheet3'!$K$222,MATCH("Purple",Sheet3!$A$1:$K$1,0),FALSE)*4,IF(VLOOKUP($K122,Sheet3!$A$1:'Sheet3'!$K$222,MATCH("Green",Sheet3!$A$1:$K$1,0),FALSE)&gt;0,VLOOKUP($K122,Sheet3!$A$1:'Sheet3'!$K$222,MATCH("Green",Sheet3!$A$1:$K$1,0),FALSE)*2,IF(VLOOKUP($K122,Sheet3!$A$1:'Sheet3'!$K$222,MATCH("White",Sheet3!$A$1:$K$1,0),FALSE)&gt;0,VLOOKUP($K122,Sheet3!$A$1:'Sheet3'!$K$222,MATCH("White",Sheet3!$A$1:$K$1,0),FALSE),IF(VLOOKUP($K122,Sheet3!$A$1:'Sheet3'!$K$222,MATCH("Yellow",Sheet3!$A$1:$K$1,0),FALSE)&gt;0,VLOOKUP($K122,Sheet3!$A$1:'Sheet3'!$K$222,MATCH("Yellow",Sheet3!$A$1:$K$1,0),FALSE)*5,0))))),0)),0)</f>
        <v>0</v>
      </c>
      <c r="AF122">
        <f>IFERROR(IF(VLOOKUP($L122,Sheet3!$A$1:'Sheet3'!$K$222,MATCH("Challenge",Sheet3!$A$1:'Sheet3'!$K$1,0),FALSE)&gt;=1,IFERROR(IF(VLOOKUP($L122,Sheet3!$A$1:'Sheet3'!$K$222,MATCH("Blue",Sheet3!$A$1:$K$1,0),FALSE)&gt;0,VLOOKUP($L122,Sheet3!$A$1:'Sheet3'!$K$222,MATCH("Blue",Sheet3!$A$1:$K$1,0),FALSE)*3,IF(VLOOKUP($L122,Sheet3!$A$1:'Sheet3'!$K$222,MATCH("Purple",Sheet3!$A$1:$K$1,0),FALSE)&gt;0,VLOOKUP($L122,Sheet3!$A$1:'Sheet3'!$K$222,MATCH("Purple",Sheet3!$A$1:$K$1,0),FALSE)*4,IF(VLOOKUP($L122,Sheet3!$A$1:'Sheet3'!$K$222,MATCH("Green",Sheet3!$A$1:$K$1,0),FALSE)&gt;0,VLOOKUP($L122,Sheet3!$A$1:'Sheet3'!$K$222,MATCH("Green",Sheet3!$A$1:$K$1,0),FALSE)*2,IF(VLOOKUP($L122,Sheet3!$A$1:'Sheet3'!$K$222,MATCH("White",Sheet3!$A$1:$K$1,0),FALSE)&gt;0,VLOOKUP($L122,Sheet3!$A$1:'Sheet3'!$K$222,MATCH("White",Sheet3!$A$1:$K$1,0),FALSE),IF(VLOOKUP($L122,Sheet3!$A$1:'Sheet3'!$K$222,MATCH("Yellow",Sheet3!$A$1:$K$1,0),FALSE)&gt;0,VLOOKUP($L122,Sheet3!$A$1:'Sheet3'!$K$222,MATCH("Yellow",Sheet3!$A$1:$K$1,0),FALSE)*5,0))))),0)/VLOOKUP($L122,Sheet3!$A$1:'Sheet3'!$K$222,MATCH("Challenge",Sheet3!$A$1:'Sheet3'!$K$1,0),FALSE),IFERROR(IF(VLOOKUP($L122,Sheet3!$A$1:'Sheet3'!$K$222,MATCH("Blue",Sheet3!$A$1:$K$1,0),FALSE)&gt;0,VLOOKUP($L122,Sheet3!$A$1:'Sheet3'!$K$222,MATCH("Blue",Sheet3!$A$1:$K$1,0),FALSE)*3,IF(VLOOKUP($L122,Sheet3!$A$1:'Sheet3'!$K$222,MATCH("Purple",Sheet3!$A$1:$K$1,0),FALSE)&gt;0,VLOOKUP($L122,Sheet3!$A$1:'Sheet3'!$K$222,MATCH("Purple",Sheet3!$A$1:$K$1,0),FALSE)*4,IF(VLOOKUP($L122,Sheet3!$A$1:'Sheet3'!$K$222,MATCH("Green",Sheet3!$A$1:$K$1,0),FALSE)&gt;0,VLOOKUP($L122,Sheet3!$A$1:'Sheet3'!$K$222,MATCH("Green",Sheet3!$A$1:$K$1,0),FALSE)*2,IF(VLOOKUP($L122,Sheet3!$A$1:'Sheet3'!$K$222,MATCH("White",Sheet3!$A$1:$K$1,0),FALSE)&gt;0,VLOOKUP($L122,Sheet3!$A$1:'Sheet3'!$K$222,MATCH("White",Sheet3!$A$1:$K$1,0),FALSE),IF(VLOOKUP($L122,Sheet3!$A$1:'Sheet3'!$K$222,MATCH("Yellow",Sheet3!$A$1:$K$1,0),FALSE)&gt;0,VLOOKUP($L122,Sheet3!$A$1:'Sheet3'!$K$222,MATCH("Yellow",Sheet3!$A$1:$K$1,0),FALSE)*5,0))))),0)),0)+IFERROR(IF(VLOOKUP($M122,Sheet3!$A$1:'Sheet3'!$K$222,MATCH("Challenge",Sheet3!$A$1:'Sheet3'!$K$1,0),FALSE)&gt;=1,IFERROR(IF(VLOOKUP($M122,Sheet3!$A$1:'Sheet3'!$K$222,MATCH("Blue",Sheet3!$A$1:$K$1,0),FALSE)&gt;0,VLOOKUP($M122,Sheet3!$A$1:'Sheet3'!$K$222,MATCH("Blue",Sheet3!$A$1:$K$1,0),FALSE)*3,IF(VLOOKUP($M122,Sheet3!$A$1:'Sheet3'!$K$222,MATCH("Purple",Sheet3!$A$1:$K$1,0),FALSE)&gt;0,VLOOKUP($M122,Sheet3!$A$1:'Sheet3'!$K$222,MATCH("Purple",Sheet3!$A$1:$K$1,0),FALSE)*4,IF(VLOOKUP($M122,Sheet3!$A$1:'Sheet3'!$K$222,MATCH("Green",Sheet3!$A$1:$K$1,0),FALSE)&gt;0,VLOOKUP($M122,Sheet3!$A$1:'Sheet3'!$K$222,MATCH("Green",Sheet3!$A$1:$K$1,0),FALSE)*2,IF(VLOOKUP($M122,Sheet3!$A$1:'Sheet3'!$K$222,MATCH("White",Sheet3!$A$1:$K$1,0),FALSE)&gt;0,VLOOKUP($M122,Sheet3!$A$1:'Sheet3'!$K$222,MATCH("White",Sheet3!$A$1:$K$1,0),FALSE),IF(VLOOKUP($M122,Sheet3!$A$1:'Sheet3'!$K$222,MATCH("Yellow",Sheet3!$A$1:$K$1,0),FALSE)&gt;0,VLOOKUP($M122,Sheet3!$A$1:'Sheet3'!$K$222,MATCH("Yellow",Sheet3!$A$1:$K$1,0),FALSE)*5,0))))),0)/VLOOKUP($M122,Sheet3!$A$1:'Sheet3'!$K$222,MATCH("Challenge",Sheet3!$A$1:'Sheet3'!$K$1,0),FALSE),IFERROR(IF(VLOOKUP($M122,Sheet3!$A$1:'Sheet3'!$K$222,MATCH("Blue",Sheet3!$A$1:$K$1,0),FALSE)&gt;0,VLOOKUP($M122,Sheet3!$A$1:'Sheet3'!$K$222,MATCH("Blue",Sheet3!$A$1:$K$1,0),FALSE)*3,IF(VLOOKUP($M122,Sheet3!$A$1:'Sheet3'!$K$222,MATCH("Purple",Sheet3!$A$1:$K$1,0),FALSE)&gt;0,VLOOKUP($M122,Sheet3!$A$1:'Sheet3'!$K$222,MATCH("Purple",Sheet3!$A$1:$K$1,0),FALSE)*4,IF(VLOOKUP($M122,Sheet3!$A$1:'Sheet3'!$K$222,MATCH("Green",Sheet3!$A$1:$K$1,0),FALSE)&gt;0,VLOOKUP($M122,Sheet3!$A$1:'Sheet3'!$K$222,MATCH("Green",Sheet3!$A$1:$K$1,0),FALSE)*2,IF(VLOOKUP($M122,Sheet3!$A$1:'Sheet3'!$K$222,MATCH("White",Sheet3!$A$1:$K$1,0),FALSE)&gt;0,VLOOKUP($M122,Sheet3!$A$1:'Sheet3'!$K$222,MATCH("White",Sheet3!$A$1:$K$1,0),FALSE),IF(VLOOKUP($M122,Sheet3!$A$1:'Sheet3'!$K$222,MATCH("Yellow",Sheet3!$A$1:$K$1,0),FALSE)&gt;0,VLOOKUP($M122,Sheet3!$A$1:'Sheet3'!$K$222,MATCH("Yellow",Sheet3!$A$1:$K$1,0),FALSE)*5,0))))),0)),0)</f>
        <v>0</v>
      </c>
      <c r="AG122">
        <f>IFERROR(IF(VLOOKUP($N122,Sheet3!$A$1:'Sheet3'!$K$222,MATCH("Challenge",Sheet3!$A$1:'Sheet3'!$K$1,0),FALSE)&gt;=1,IFERROR(IF(VLOOKUP($N122,Sheet3!$A$1:'Sheet3'!$K$222,MATCH("Blue",Sheet3!$A$1:$K$1,0),FALSE)&gt;0,VLOOKUP($N122,Sheet3!$A$1:'Sheet3'!$K$222,MATCH("Blue",Sheet3!$A$1:$K$1,0),FALSE)*3,IF(VLOOKUP($N122,Sheet3!$A$1:'Sheet3'!$K$222,MATCH("Purple",Sheet3!$A$1:$K$1,0),FALSE)&gt;0,VLOOKUP($N122,Sheet3!$A$1:'Sheet3'!$K$222,MATCH("Purple",Sheet3!$A$1:$K$1,0),FALSE)*4,IF(VLOOKUP($N122,Sheet3!$A$1:'Sheet3'!$K$222,MATCH("Green",Sheet3!$A$1:$K$1,0),FALSE)&gt;0,VLOOKUP($N122,Sheet3!$A$1:'Sheet3'!$K$222,MATCH("Green",Sheet3!$A$1:$K$1,0),FALSE)*2,IF(VLOOKUP($N122,Sheet3!$A$1:'Sheet3'!$K$222,MATCH("White",Sheet3!$A$1:$K$1,0),FALSE)&gt;0,VLOOKUP($N122,Sheet3!$A$1:'Sheet3'!$K$222,MATCH("White",Sheet3!$A$1:$K$1,0),FALSE),IF(VLOOKUP($N122,Sheet3!$A$1:'Sheet3'!$K$222,MATCH("Yellow",Sheet3!$A$1:$K$1,0),FALSE)&gt;0,VLOOKUP($N122,Sheet3!$A$1:'Sheet3'!$K$222,MATCH("Yellow",Sheet3!$A$1:$K$1,0),FALSE)*5,0))))),0)/VLOOKUP($N122,Sheet3!$A$1:'Sheet3'!$K$222,MATCH("Challenge",Sheet3!$A$1:'Sheet3'!$K$1,0),FALSE),IFERROR(IF(VLOOKUP($N122,Sheet3!$A$1:'Sheet3'!$K$222,MATCH("Blue",Sheet3!$A$1:$K$1,0),FALSE)&gt;0,VLOOKUP($N122,Sheet3!$A$1:'Sheet3'!$K$222,MATCH("Blue",Sheet3!$A$1:$K$1,0),FALSE)*3,IF(VLOOKUP($N122,Sheet3!$A$1:'Sheet3'!$K$222,MATCH("Purple",Sheet3!$A$1:$K$1,0),FALSE)&gt;0,VLOOKUP($N122,Sheet3!$A$1:'Sheet3'!$K$222,MATCH("Purple",Sheet3!$A$1:$K$1,0),FALSE)*4,IF(VLOOKUP($N122,Sheet3!$A$1:'Sheet3'!$K$222,MATCH("Green",Sheet3!$A$1:$K$1,0),FALSE)&gt;0,VLOOKUP($N122,Sheet3!$A$1:'Sheet3'!$K$222,MATCH("Green",Sheet3!$A$1:$K$1,0),FALSE)*2,IF(VLOOKUP($N122,Sheet3!$A$1:'Sheet3'!$K$222,MATCH("White",Sheet3!$A$1:$K$1,0),FALSE)&gt;0,VLOOKUP($N122,Sheet3!$A$1:'Sheet3'!$K$222,MATCH("White",Sheet3!$A$1:$K$1,0),FALSE),IF(VLOOKUP($N122,Sheet3!$A$1:'Sheet3'!$K$222,MATCH("Yellow",Sheet3!$A$1:$K$1,0),FALSE)&gt;0,VLOOKUP($N122,Sheet3!$A$1:'Sheet3'!$K$222,MATCH("Yellow",Sheet3!$A$1:$K$1,0),FALSE)*5,0))))),0)),0)+IFERROR(IF(VLOOKUP($O122,Sheet3!$A$1:'Sheet3'!$K$222,MATCH("Challenge",Sheet3!$A$1:'Sheet3'!$K$1,0),FALSE)&gt;=1,IFERROR(IF(VLOOKUP($O122,Sheet3!$A$1:'Sheet3'!$K$222,MATCH("Blue",Sheet3!$A$1:$K$1,0),FALSE)&gt;0,VLOOKUP($O122,Sheet3!$A$1:'Sheet3'!$K$222,MATCH("Blue",Sheet3!$A$1:$K$1,0),FALSE)*3,IF(VLOOKUP($O122,Sheet3!$A$1:'Sheet3'!$K$222,MATCH("Purple",Sheet3!$A$1:$K$1,0),FALSE)&gt;0,VLOOKUP($O122,Sheet3!$A$1:'Sheet3'!$K$222,MATCH("Purple",Sheet3!$A$1:$K$1,0),FALSE)*4,IF(VLOOKUP($O122,Sheet3!$A$1:'Sheet3'!$K$222,MATCH("Green",Sheet3!$A$1:$K$1,0),FALSE)&gt;0,VLOOKUP($O122,Sheet3!$A$1:'Sheet3'!$K$222,MATCH("Green",Sheet3!$A$1:$K$1,0),FALSE)*2,IF(VLOOKUP($O122,Sheet3!$A$1:'Sheet3'!$K$222,MATCH("White",Sheet3!$A$1:$K$1,0),FALSE)&gt;0,VLOOKUP($O122,Sheet3!$A$1:'Sheet3'!$K$222,MATCH("White",Sheet3!$A$1:$K$1,0),FALSE),IF(VLOOKUP($O122,Sheet3!$A$1:'Sheet3'!$K$222,MATCH("Yellow",Sheet3!$A$1:$K$1,0),FALSE)&gt;0,VLOOKUP($O122,Sheet3!$A$1:'Sheet3'!$K$222,MATCH("Yellow",Sheet3!$A$1:$K$1,0),FALSE)*5,0))))),0)/VLOOKUP($O122,Sheet3!$A$1:'Sheet3'!$K$222,MATCH("Challenge",Sheet3!$A$1:'Sheet3'!$K$1,0),FALSE),IFERROR(IF(VLOOKUP($O122,Sheet3!$A$1:'Sheet3'!$K$222,MATCH("Blue",Sheet3!$A$1:$K$1,0),FALSE)&gt;0,VLOOKUP($O122,Sheet3!$A$1:'Sheet3'!$K$222,MATCH("Blue",Sheet3!$A$1:$K$1,0),FALSE)*3,IF(VLOOKUP($O122,Sheet3!$A$1:'Sheet3'!$K$222,MATCH("Purple",Sheet3!$A$1:$K$1,0),FALSE)&gt;0,VLOOKUP($O122,Sheet3!$A$1:'Sheet3'!$K$222,MATCH("Purple",Sheet3!$A$1:$K$1,0),FALSE)*4,IF(VLOOKUP($O122,Sheet3!$A$1:'Sheet3'!$K$222,MATCH("Green",Sheet3!$A$1:$K$1,0),FALSE)&gt;0,VLOOKUP($O122,Sheet3!$A$1:'Sheet3'!$K$222,MATCH("Green",Sheet3!$A$1:$K$1,0),FALSE)*2,IF(VLOOKUP($O122,Sheet3!$A$1:'Sheet3'!$K$222,MATCH("White",Sheet3!$A$1:$K$1,0),FALSE)&gt;0,VLOOKUP($O122,Sheet3!$A$1:'Sheet3'!$K$222,MATCH("White",Sheet3!$A$1:$K$1,0),FALSE),IF(VLOOKUP($O122,Sheet3!$A$1:'Sheet3'!$K$222,MATCH("Yellow",Sheet3!$A$1:$K$1,0),FALSE)&gt;0,VLOOKUP($O122,Sheet3!$A$1:'Sheet3'!$K$222,MATCH("Yellow",Sheet3!$A$1:$K$1,0),FALSE)*5,0))))),0)),0)</f>
        <v>0</v>
      </c>
      <c r="AH122">
        <f>VLOOKUP($D122,Sheet3!$A$1:'Sheet3'!$K$222,4,FALSE)</f>
        <v>0</v>
      </c>
      <c r="AI122">
        <f>VLOOKUP($D122,Sheet3!$A$1:'Sheet3'!$K$222,5,FALSE)</f>
        <v>0</v>
      </c>
    </row>
    <row r="123" spans="1:35" x14ac:dyDescent="0.25">
      <c r="A123" t="s">
        <v>67</v>
      </c>
      <c r="B123">
        <f>INDEX('Ingredients(Full)'!$A$1:$AA$180,MATCH(Score!$A123,'Ingredients(Full)'!$A$1:$A$180,0),MATCH(Score!B$1,'Ingredients(Full)'!$A$1:$AA$1,0))</f>
        <v>3</v>
      </c>
      <c r="C123">
        <f t="shared" si="3"/>
        <v>19</v>
      </c>
      <c r="D123" t="str">
        <f>IF(D$1&lt;=$B123,INDEX('Ingredients(Full)'!$A$1:$AA$180,MATCH(Score!$A123,'Ingredients(Full)'!$A$1:$A$180,0),MATCH(Score!D$1,'Ingredients(Full)'!$A$1:$AA$1,0)),"")</f>
        <v>Mk 7 BAW Armor Mod Prototype Salvage</v>
      </c>
      <c r="E123" t="str">
        <f>IF(E$1&lt;=$B123,INDEX('Ingredients(Full)'!$A$1:$AA$140,MATCH(Score!$A123,'Ingredients(Full)'!$A$1:$A$140,0),MATCH(Score!E$1,'Ingredients(Full)'!$A$1:$AA$1,0)),"")</f>
        <v>Mk 2 Fabritech Data Pad</v>
      </c>
      <c r="F123" t="str">
        <f>IF(F$1&lt;=$B123,INDEX('Ingredients(Full)'!$A$1:$AA$140,MATCH(Score!$A123,'Ingredients(Full)'!$A$1:$A$140,0),MATCH(Score!F$1,'Ingredients(Full)'!$A$1:$AA$1,0)),"")</f>
        <v>Mk 1 Czerka Stun Cuffs</v>
      </c>
      <c r="G123" t="str">
        <f>IF(G$1&lt;=$B123,INDEX('Ingredients(Full)'!$A$1:$AA$140,MATCH(Score!$A123,'Ingredients(Full)'!$A$1:$A$140,0),MATCH(Score!G$1,'Ingredients(Full)'!$A$1:$AA$1,0)),"")</f>
        <v/>
      </c>
      <c r="H123" t="str">
        <f>IF(H$1&lt;=$B123,INDEX('Ingredients(Full)'!$A$1:$AA$140,MATCH(Score!$A123,'Ingredients(Full)'!$A$1:$A$140,0),MATCH(Score!H$1,'Ingredients(Full)'!$A$1:$AA$1,0)),"")</f>
        <v/>
      </c>
      <c r="I123" t="str">
        <f>IF(I$1&lt;=$B123,INDEX('Ingredients(Full)'!$A$1:$AA$140,MATCH(Score!$A123,'Ingredients(Full)'!$A$1:$A$140,0),MATCH(Score!I$1,'Ingredients(Full)'!$A$1:$AA$1,0)),"")</f>
        <v/>
      </c>
      <c r="J123" t="str">
        <f>IF(J$1&lt;=$B123,INDEX('Ingredients(Full)'!$A$1:$AA$140,MATCH(Score!$A123,'Ingredients(Full)'!$A$1:$A$140,0),MATCH(Score!J$1,'Ingredients(Full)'!$A$1:$AA$1,0)),"")</f>
        <v/>
      </c>
      <c r="K123" t="str">
        <f>IF(K$1&lt;=$B123,INDEX('Ingredients(Full)'!$A$1:$AA$140,MATCH(Score!$A123,'Ingredients(Full)'!$A$1:$A$140,0),MATCH(Score!K$1,'Ingredients(Full)'!$A$1:$AA$1,0)),"")</f>
        <v/>
      </c>
      <c r="L123" t="str">
        <f>IF(L$1&lt;=$B123,INDEX('Ingredients(Full)'!$A$1:$AA$140,MATCH(Score!$A123,'Ingredients(Full)'!$A$1:$A$140,0),MATCH(Score!L$1,'Ingredients(Full)'!$A$1:$AA$1,0)),"")</f>
        <v/>
      </c>
      <c r="M123" t="str">
        <f>IF(M$1&lt;=$B123,INDEX('Ingredients(Full)'!$A$1:$AA$140,MATCH(Score!$A123,'Ingredients(Full)'!$A$1:$A$140,0),MATCH(Score!M$1,'Ingredients(Full)'!$A$1:$AA$1,0)),"")</f>
        <v/>
      </c>
      <c r="N123" t="str">
        <f>IF(N$1&lt;=$B123,INDEX('Ingredients(Full)'!$A$1:$AA$140,MATCH(Score!$A123,'Ingredients(Full)'!$A$1:$A$140,0),MATCH(Score!N$1,'Ingredients(Full)'!$A$1:$AA$1,0)),"")</f>
        <v/>
      </c>
      <c r="O123" t="str">
        <f>IF(O$1&lt;=$B123,INDEX('Ingredients(Full)'!$A$1:$AA$140,MATCH(Score!$A123,'Ingredients(Full)'!$A$1:$A$140,0),MATCH(Score!O$1,'Ingredients(Full)'!$A$1:$AA$1,0)),"")</f>
        <v/>
      </c>
      <c r="P123">
        <f>IF(VALUE(RIGHT(P$1,LEN(P$1)-1))&lt;=$B123,INDEX('Ingredients(Full)'!$A$1:$AA$140,MATCH(Score!$A123,'Ingredients(Full)'!$A$1:$A$140,0),MATCH(Score!P$1,'Ingredients(Full)'!$A$1:$AA$1,0)),"")</f>
        <v>5</v>
      </c>
      <c r="Q123">
        <f>IF(VALUE(RIGHT(Q$1,LEN(Q$1)-1))&lt;=$B123,INDEX('Ingredients(Full)'!$A$1:$AA$140,MATCH(Score!$A123,'Ingredients(Full)'!$A$1:$A$140,0),MATCH(Score!Q$1,'Ingredients(Full)'!$A$1:$AA$1,0)),"")</f>
        <v>1</v>
      </c>
      <c r="R123">
        <f>IF(VALUE(RIGHT(R$1,LEN(R$1)-1))&lt;=$B123,INDEX('Ingredients(Full)'!$A$1:$AA$140,MATCH(Score!$A123,'Ingredients(Full)'!$A$1:$A$140,0),MATCH(Score!R$1,'Ingredients(Full)'!$A$1:$AA$1,0)),"")</f>
        <v>2</v>
      </c>
      <c r="S123" t="str">
        <f>IF(VALUE(RIGHT(S$1,LEN(S$1)-1))&lt;=$B123,INDEX('Ingredients(Full)'!$A$1:$AA$140,MATCH(Score!$A123,'Ingredients(Full)'!$A$1:$A$140,0),MATCH(Score!S$1,'Ingredients(Full)'!$A$1:$AA$1,0)),"")</f>
        <v/>
      </c>
      <c r="T123" t="str">
        <f>IF(VALUE(RIGHT(T$1,LEN(T$1)-1))&lt;=$B123,INDEX('Ingredients(Full)'!$A$1:$AA$140,MATCH(Score!$A123,'Ingredients(Full)'!$A$1:$A$140,0),MATCH(Score!T$1,'Ingredients(Full)'!$A$1:$AA$1,0)),"")</f>
        <v/>
      </c>
      <c r="U123" t="str">
        <f>IF(VALUE(RIGHT(U$1,LEN(U$1)-1))&lt;=$B123,INDEX('Ingredients(Full)'!$A$1:$AA$140,MATCH(Score!$A123,'Ingredients(Full)'!$A$1:$A$140,0),MATCH(Score!U$1,'Ingredients(Full)'!$A$1:$AA$1,0)),"")</f>
        <v/>
      </c>
      <c r="V123" t="str">
        <f>IF(VALUE(RIGHT(V$1,LEN(V$1)-1))&lt;=$B123,INDEX('Ingredients(Full)'!$A$1:$AA$140,MATCH(Score!$A123,'Ingredients(Full)'!$A$1:$A$140,0),MATCH(Score!V$1,'Ingredients(Full)'!$A$1:$AA$1,0)),"")</f>
        <v/>
      </c>
      <c r="W123" t="str">
        <f>IF(VALUE(RIGHT(W$1,LEN(W$1)-1))&lt;=$B123,INDEX('Ingredients(Full)'!$A$1:$AA$140,MATCH(Score!$A123,'Ingredients(Full)'!$A$1:$A$140,0),MATCH(Score!W$1,'Ingredients(Full)'!$A$1:$AA$1,0)),"")</f>
        <v/>
      </c>
      <c r="X123" t="str">
        <f>IF(VALUE(RIGHT(X$1,LEN(X$1)-1))&lt;=$B123,INDEX('Ingredients(Full)'!$A$1:$AA$140,MATCH(Score!$A123,'Ingredients(Full)'!$A$1:$A$140,0),MATCH(Score!X$1,'Ingredients(Full)'!$A$1:$AA$1,0)),"")</f>
        <v/>
      </c>
      <c r="Y123" t="str">
        <f>IF(VALUE(RIGHT(Y$1,LEN(Y$1)-1))&lt;=$B123,INDEX('Ingredients(Full)'!$A$1:$AA$140,MATCH(Score!$A123,'Ingredients(Full)'!$A$1:$A$140,0),MATCH(Score!Y$1,'Ingredients(Full)'!$A$1:$AA$1,0)),"")</f>
        <v/>
      </c>
      <c r="Z123" t="str">
        <f>IF(VALUE(RIGHT(Z$1,LEN(Z$1)-1))&lt;=$B123,INDEX('Ingredients(Full)'!$A$1:$AA$140,MATCH(Score!$A123,'Ingredients(Full)'!$A$1:$A$140,0),MATCH(Score!Z$1,'Ingredients(Full)'!$A$1:$AA$1,0)),"")</f>
        <v/>
      </c>
      <c r="AA123" t="str">
        <f>IF(VALUE(RIGHT(AA$1,LEN(AA$1)-1))&lt;=$B123,INDEX('Ingredients(Full)'!$A$1:$AA$140,MATCH(Score!$A123,'Ingredients(Full)'!$A$1:$A$140,0),MATCH(Score!AA$1,'Ingredients(Full)'!$A$1:$AA$1,0)),"")</f>
        <v/>
      </c>
      <c r="AB123">
        <f>IFERROR(IF(VLOOKUP($D123,Sheet3!$A$1:'Sheet3'!$K$222,MATCH("Challenge",Sheet3!$A$1:'Sheet3'!$K$1,0),FALSE)&gt;=1,IFERROR(IF(VLOOKUP($D123,Sheet3!$A$1:'Sheet3'!$K$222,MATCH("Blue",Sheet3!$A$1:$K$1,0),FALSE)&gt;0,VLOOKUP($D123,Sheet3!$A$1:'Sheet3'!$K$222,MATCH("Blue",Sheet3!$A$1:$K$1,0),FALSE)*3,IF(VLOOKUP($D123,Sheet3!$A$1:'Sheet3'!$K$222,MATCH("Purple",Sheet3!$A$1:$K$1,0),FALSE)&gt;0,VLOOKUP($D123,Sheet3!$A$1:'Sheet3'!$K$222,MATCH("Purple",Sheet3!$A$1:$K$1,0),FALSE)*4,IF(VLOOKUP($D123,Sheet3!$A$1:'Sheet3'!$K$222,MATCH("Green",Sheet3!$A$1:$K$1,0),FALSE)&gt;0,VLOOKUP($D123,Sheet3!$A$1:'Sheet3'!$K$222,MATCH("Green",Sheet3!$A$1:$K$1,0),FALSE)*2,IF(VLOOKUP($D123,Sheet3!$A$1:'Sheet3'!$K$222,MATCH("White",Sheet3!$A$1:$K$1,0),FALSE)&gt;0,VLOOKUP($D123,Sheet3!$A$1:'Sheet3'!$K$222,MATCH("White",Sheet3!$A$1:$K$1,0),FALSE),IF(VLOOKUP($D123,Sheet3!$A$1:'Sheet3'!$K$222,MATCH("Yellow",Sheet3!$A$1:$K$1,0),FALSE)&gt;0,VLOOKUP($D123,Sheet3!$A$1:'Sheet3'!$K$222,MATCH("Yellow",Sheet3!$A$1:$K$1,0),FALSE)*2.5,0))))),0)/VLOOKUP($D123,Sheet3!$A$1:'Sheet3'!$K$222,MATCH("Challenge",Sheet3!$A$1:'Sheet3'!$K$1,0),FALSE),IFERROR(IF(VLOOKUP($D123,Sheet3!$A$1:'Sheet3'!$K$222,MATCH("Blue",Sheet3!$A$1:$K$1,0),FALSE)&gt;0,VLOOKUP($D123,Sheet3!$A$1:'Sheet3'!$K$222,MATCH("Blue",Sheet3!$A$1:$K$1,0),FALSE)*3,IF(VLOOKUP($D123,Sheet3!$A$1:'Sheet3'!$K$222,MATCH("Purple",Sheet3!$A$1:$K$1,0),FALSE)&gt;0,VLOOKUP($D123,Sheet3!$A$1:'Sheet3'!$K$222,MATCH("Purple",Sheet3!$A$1:$K$1,0),FALSE)*4,IF(VLOOKUP($D123,Sheet3!$A$1:'Sheet3'!$K$222,MATCH("Green",Sheet3!$A$1:$K$1,0),FALSE)&gt;0,VLOOKUP($D123,Sheet3!$A$1:'Sheet3'!$K$222,MATCH("Green",Sheet3!$A$1:$K$1,0),FALSE)*2,IF(VLOOKUP($D123,Sheet3!$A$1:'Sheet3'!$K$222,MATCH("White",Sheet3!$A$1:$K$1,0),FALSE)&gt;0,VLOOKUP($D123,Sheet3!$A$1:'Sheet3'!$K$222,MATCH("White",Sheet3!$A$1:$K$1,0),FALSE),IF(VLOOKUP($D123,Sheet3!$A$1:'Sheet3'!$K$222,MATCH("Yellow",Sheet3!$A$1:$K$1,0),FALSE)&gt;0,VLOOKUP($D123,Sheet3!$A$1:'Sheet3'!$K$222,MATCH("Yellow",Sheet3!$A$1:$K$1,0),FALSE)*2.5,0))))),0)),0)+IFERROR(IF(VLOOKUP($E123,Sheet3!$A$1:'Sheet3'!$K$222,MATCH("Challenge",Sheet3!$A$1:'Sheet3'!$K$1,0),FALSE)&gt;=1,IFERROR(IF(VLOOKUP($E123,Sheet3!$A$1:'Sheet3'!$K$222,MATCH("Blue",Sheet3!$A$1:$K$1,0),FALSE)&gt;0,VLOOKUP($E123,Sheet3!$A$1:'Sheet3'!$K$222,MATCH("Blue",Sheet3!$A$1:$K$1,0),FALSE)*3,IF(VLOOKUP($E123,Sheet3!$A$1:'Sheet3'!$K$222,MATCH("Purple",Sheet3!$A$1:$K$1,0),FALSE)&gt;0,VLOOKUP($E123,Sheet3!$A$1:'Sheet3'!$K$222,MATCH("Purple",Sheet3!$A$1:$K$1,0),FALSE)*4,IF(VLOOKUP($E123,Sheet3!$A$1:'Sheet3'!$K$222,MATCH("Green",Sheet3!$A$1:$K$1,0),FALSE)&gt;0,VLOOKUP($E123,Sheet3!$A$1:'Sheet3'!$K$222,MATCH("Green",Sheet3!$A$1:$K$1,0),FALSE)*2,IF(VLOOKUP($E123,Sheet3!$A$1:'Sheet3'!$K$222,MATCH("White",Sheet3!$A$1:$K$1,0),FALSE)&gt;0,VLOOKUP($E123,Sheet3!$A$1:'Sheet3'!$K$222,MATCH("White",Sheet3!$A$1:$K$1,0),FALSE),IF(VLOOKUP($E123,Sheet3!$A$1:'Sheet3'!$K$222,MATCH("Yellow",Sheet3!$A$1:$K$1,0),FALSE)&gt;0,VLOOKUP($E123,Sheet3!$A$1:'Sheet3'!$K$222,MATCH("Yellow",Sheet3!$A$1:$K$1,0),FALSE)*2.5,0))))),0)/VLOOKUP($E123,Sheet3!$A$1:'Sheet3'!$K$222,MATCH("Challenge",Sheet3!$A$1:'Sheet3'!$K$1,0),FALSE),IFERROR(IF(VLOOKUP($E123,Sheet3!$A$1:'Sheet3'!$K$222,MATCH("Blue",Sheet3!$A$1:$K$1,0),FALSE)&gt;0,VLOOKUP($E123,Sheet3!$A$1:'Sheet3'!$K$222,MATCH("Blue",Sheet3!$A$1:$K$1,0),FALSE)*3,IF(VLOOKUP($E123,Sheet3!$A$1:'Sheet3'!$K$222,MATCH("Purple",Sheet3!$A$1:$K$1,0),FALSE)&gt;0,VLOOKUP($E123,Sheet3!$A$1:'Sheet3'!$K$222,MATCH("Purple",Sheet3!$A$1:$K$1,0),FALSE)*4,IF(VLOOKUP($E123,Sheet3!$A$1:'Sheet3'!$K$222,MATCH("Green",Sheet3!$A$1:$K$1,0),FALSE)&gt;0,VLOOKUP($E123,Sheet3!$A$1:'Sheet3'!$K$222,MATCH("Green",Sheet3!$A$1:$K$1,0),FALSE)*2,IF(VLOOKUP($E123,Sheet3!$A$1:'Sheet3'!$K$222,MATCH("White",Sheet3!$A$1:$K$1,0),FALSE)&gt;0,VLOOKUP($E123,Sheet3!$A$1:'Sheet3'!$K$222,MATCH("White",Sheet3!$A$1:$K$1,0),FALSE),IF(VLOOKUP($E123,Sheet3!$A$1:'Sheet3'!$K$222,MATCH("Yellow",Sheet3!$A$1:$K$1,0),FALSE)&gt;0,VLOOKUP($E123,Sheet3!$A$1:'Sheet3'!$K$222,MATCH("Yellow",Sheet3!$A$1:$K$1,0),FALSE)*2.5,0))))),0)),0)</f>
        <v>17</v>
      </c>
      <c r="AC123">
        <f>IFERROR(IF(VLOOKUP($F123,Sheet3!$A$1:'Sheet3'!$K$222,MATCH("Challenge",Sheet3!$A$1:'Sheet3'!$K$1,0),FALSE)&gt;=1,IFERROR(IF(VLOOKUP($F123,Sheet3!$A$1:'Sheet3'!$K$222,MATCH("Blue",Sheet3!$A$1:$K$1,0),FALSE)&gt;0,VLOOKUP($F123,Sheet3!$A$1:'Sheet3'!$K$222,MATCH("Blue",Sheet3!$A$1:$K$1,0),FALSE)*3,IF(VLOOKUP($F123,Sheet3!$A$1:'Sheet3'!$K$222,MATCH("Purple",Sheet3!$A$1:$K$1,0),FALSE)&gt;0,VLOOKUP($F123,Sheet3!$A$1:'Sheet3'!$K$222,MATCH("Purple",Sheet3!$A$1:$K$1,0),FALSE)*4,IF(VLOOKUP($F123,Sheet3!$A$1:'Sheet3'!$K$222,MATCH("Green",Sheet3!$A$1:$K$1,0),FALSE)&gt;0,VLOOKUP($F123,Sheet3!$A$1:'Sheet3'!$K$222,MATCH("Green",Sheet3!$A$1:$K$1,0),FALSE)*2,IF(VLOOKUP($F123,Sheet3!$A$1:'Sheet3'!$K$222,MATCH("White",Sheet3!$A$1:$K$1,0),FALSE)&gt;0,VLOOKUP($F123,Sheet3!$A$1:'Sheet3'!$K$222,MATCH("White",Sheet3!$A$1:$K$1,0),FALSE),IF(VLOOKUP($F123,Sheet3!$A$1:'Sheet3'!$K$222,MATCH("Yellow",Sheet3!$A$1:$K$1,0),FALSE)&gt;0,VLOOKUP($F123,Sheet3!$A$1:'Sheet3'!$K$222,MATCH("Yellow",Sheet3!$A$1:$K$1,0),FALSE)*5,0))))),0)/VLOOKUP($F123,Sheet3!$A$1:'Sheet3'!$K$222,MATCH("Challenge",Sheet3!$A$1:'Sheet3'!$K$1,0),FALSE),IFERROR(IF(VLOOKUP($F123,Sheet3!$A$1:'Sheet3'!$K$222,MATCH("Blue",Sheet3!$A$1:$K$1,0),FALSE)&gt;0,VLOOKUP($F123,Sheet3!$A$1:'Sheet3'!$K$222,MATCH("Blue",Sheet3!$A$1:$K$1,0),FALSE)*3,IF(VLOOKUP($F123,Sheet3!$A$1:'Sheet3'!$K$222,MATCH("Purple",Sheet3!$A$1:$K$1,0),FALSE)&gt;0,VLOOKUP($F123,Sheet3!$A$1:'Sheet3'!$K$222,MATCH("Purple",Sheet3!$A$1:$K$1,0),FALSE)*4,IF(VLOOKUP($F123,Sheet3!$A$1:'Sheet3'!$K$222,MATCH("Green",Sheet3!$A$1:$K$1,0),FALSE)&gt;0,VLOOKUP($F123,Sheet3!$A$1:'Sheet3'!$K$222,MATCH("Green",Sheet3!$A$1:$K$1,0),FALSE)*2,IF(VLOOKUP($F123,Sheet3!$A$1:'Sheet3'!$K$222,MATCH("White",Sheet3!$A$1:$K$1,0),FALSE)&gt;0,VLOOKUP($F123,Sheet3!$A$1:'Sheet3'!$K$222,MATCH("White",Sheet3!$A$1:$K$1,0),FALSE),IF(VLOOKUP($F123,Sheet3!$A$1:'Sheet3'!$K$222,MATCH("Yellow",Sheet3!$A$1:$K$1,0),FALSE)&gt;0,VLOOKUP($F123,Sheet3!$A$1:'Sheet3'!$K$222,MATCH("Yellow",Sheet3!$A$1:$K$1,0),FALSE)*5,0))))),0)),0)+IFERROR(IF(VLOOKUP($G123,Sheet3!$A$1:'Sheet3'!$K$222,MATCH("Challenge",Sheet3!$A$1:'Sheet3'!$K$1,0),FALSE)&gt;=1,IFERROR(IF(VLOOKUP($G123,Sheet3!$A$1:'Sheet3'!$K$222,MATCH("Blue",Sheet3!$A$1:$K$1,0),FALSE)&gt;0,VLOOKUP($G123,Sheet3!$A$1:'Sheet3'!$K$222,MATCH("Blue",Sheet3!$A$1:$K$1,0),FALSE)*3,IF(VLOOKUP($G123,Sheet3!$A$1:'Sheet3'!$K$222,MATCH("Purple",Sheet3!$A$1:$K$1,0),FALSE)&gt;0,VLOOKUP($G123,Sheet3!$A$1:'Sheet3'!$K$222,MATCH("Purple",Sheet3!$A$1:$K$1,0),FALSE)*4,IF(VLOOKUP($G123,Sheet3!$A$1:'Sheet3'!$K$222,MATCH("Green",Sheet3!$A$1:$K$1,0),FALSE)&gt;0,VLOOKUP($G123,Sheet3!$A$1:'Sheet3'!$K$222,MATCH("Green",Sheet3!$A$1:$K$1,0),FALSE)*2,IF(VLOOKUP($G123,Sheet3!$A$1:'Sheet3'!$K$222,MATCH("White",Sheet3!$A$1:$K$1,0),FALSE)&gt;0,VLOOKUP($G123,Sheet3!$A$1:'Sheet3'!$K$222,MATCH("White",Sheet3!$A$1:$K$1,0),FALSE),IF(VLOOKUP($G123,Sheet3!$A$1:'Sheet3'!$K$222,MATCH("Yellow",Sheet3!$A$1:$K$1,0),FALSE)&gt;0,VLOOKUP($G123,Sheet3!$A$1:'Sheet3'!$K$222,MATCH("Yellow",Sheet3!$A$1:$K$1,0),FALSE)*5,0))))),0)/VLOOKUP($G123,Sheet3!$A$1:'Sheet3'!$K$222,MATCH("Challenge",Sheet3!$A$1:'Sheet3'!$K$1,0),FALSE),IFERROR(IF(VLOOKUP($G123,Sheet3!$A$1:'Sheet3'!$K$222,MATCH("Blue",Sheet3!$A$1:$K$1,0),FALSE)&gt;0,VLOOKUP($G123,Sheet3!$A$1:'Sheet3'!$K$222,MATCH("Blue",Sheet3!$A$1:$K$1,0),FALSE)*3,IF(VLOOKUP($G123,Sheet3!$A$1:'Sheet3'!$K$222,MATCH("Purple",Sheet3!$A$1:$K$1,0),FALSE)&gt;0,VLOOKUP($G123,Sheet3!$A$1:'Sheet3'!$K$222,MATCH("Purple",Sheet3!$A$1:$K$1,0),FALSE)*4,IF(VLOOKUP($G123,Sheet3!$A$1:'Sheet3'!$K$222,MATCH("Green",Sheet3!$A$1:$K$1,0),FALSE)&gt;0,VLOOKUP($G123,Sheet3!$A$1:'Sheet3'!$K$222,MATCH("Green",Sheet3!$A$1:$K$1,0),FALSE)*2,IF(VLOOKUP($G123,Sheet3!$A$1:'Sheet3'!$K$222,MATCH("White",Sheet3!$A$1:$K$1,0),FALSE)&gt;0,VLOOKUP($G123,Sheet3!$A$1:'Sheet3'!$K$222,MATCH("White",Sheet3!$A$1:$K$1,0),FALSE),IF(VLOOKUP($G123,Sheet3!$A$1:'Sheet3'!$K$222,MATCH("Yellow",Sheet3!$A$1:$K$1,0),FALSE)&gt;0,VLOOKUP($G123,Sheet3!$A$1:'Sheet3'!$K$222,MATCH("Yellow",Sheet3!$A$1:$K$1,0),FALSE)*5,0))))),0)),0)</f>
        <v>2</v>
      </c>
      <c r="AD123">
        <f>IFERROR(IF(VLOOKUP($H123,Sheet3!$A$1:'Sheet3'!$K$222,MATCH("Challenge",Sheet3!$A$1:'Sheet3'!$K$1,0),FALSE)&gt;=1,IFERROR(IF(VLOOKUP($H123,Sheet3!$A$1:'Sheet3'!$K$222,MATCH("Blue",Sheet3!$A$1:$K$1,0),FALSE)&gt;0,VLOOKUP($H123,Sheet3!$A$1:'Sheet3'!$K$222,MATCH("Blue",Sheet3!$A$1:$K$1,0),FALSE)*3,IF(VLOOKUP($H123,Sheet3!$A$1:'Sheet3'!$K$222,MATCH("Purple",Sheet3!$A$1:$K$1,0),FALSE)&gt;0,VLOOKUP($H123,Sheet3!$A$1:'Sheet3'!$K$222,MATCH("Purple",Sheet3!$A$1:$K$1,0),FALSE)*4,IF(VLOOKUP($H123,Sheet3!$A$1:'Sheet3'!$K$222,MATCH("Green",Sheet3!$A$1:$K$1,0),FALSE)&gt;0,VLOOKUP($H123,Sheet3!$A$1:'Sheet3'!$K$222,MATCH("Green",Sheet3!$A$1:$K$1,0),FALSE)*2,IF(VLOOKUP($H123,Sheet3!$A$1:'Sheet3'!$K$222,MATCH("White",Sheet3!$A$1:$K$1,0),FALSE)&gt;0,VLOOKUP($H123,Sheet3!$A$1:'Sheet3'!$K$222,MATCH("White",Sheet3!$A$1:$K$1,0),FALSE),IF(VLOOKUP($H123,Sheet3!$A$1:'Sheet3'!$K$222,MATCH("Yellow",Sheet3!$A$1:$K$1,0),FALSE)&gt;0,VLOOKUP($H123,Sheet3!$A$1:'Sheet3'!$K$222,MATCH("Yellow",Sheet3!$A$1:$K$1,0),FALSE)*5,0))))),0)/VLOOKUP($H123,Sheet3!$A$1:'Sheet3'!$K$222,MATCH("Challenge",Sheet3!$A$1:'Sheet3'!$K$1,0),FALSE),IFERROR(IF(VLOOKUP($H123,Sheet3!$A$1:'Sheet3'!$K$222,MATCH("Blue",Sheet3!$A$1:$K$1,0),FALSE)&gt;0,VLOOKUP($H123,Sheet3!$A$1:'Sheet3'!$K$222,MATCH("Blue",Sheet3!$A$1:$K$1,0),FALSE)*3,IF(VLOOKUP($H123,Sheet3!$A$1:'Sheet3'!$K$222,MATCH("Purple",Sheet3!$A$1:$K$1,0),FALSE)&gt;0,VLOOKUP($H123,Sheet3!$A$1:'Sheet3'!$K$222,MATCH("Purple",Sheet3!$A$1:$K$1,0),FALSE)*4,IF(VLOOKUP($H123,Sheet3!$A$1:'Sheet3'!$K$222,MATCH("Green",Sheet3!$A$1:$K$1,0),FALSE)&gt;0,VLOOKUP($H123,Sheet3!$A$1:'Sheet3'!$K$222,MATCH("Green",Sheet3!$A$1:$K$1,0),FALSE)*2,IF(VLOOKUP($H123,Sheet3!$A$1:'Sheet3'!$K$222,MATCH("White",Sheet3!$A$1:$K$1,0),FALSE)&gt;0,VLOOKUP($H123,Sheet3!$A$1:'Sheet3'!$K$222,MATCH("White",Sheet3!$A$1:$K$1,0),FALSE),IF(VLOOKUP($H123,Sheet3!$A$1:'Sheet3'!$K$222,MATCH("Yellow",Sheet3!$A$1:$K$1,0),FALSE)&gt;0,VLOOKUP($H123,Sheet3!$A$1:'Sheet3'!$K$222,MATCH("Yellow",Sheet3!$A$1:$K$1,0),FALSE)*5,0))))),0)),0)+IFERROR(IF(VLOOKUP($I123,Sheet3!$A$1:'Sheet3'!$K$222,MATCH("Challenge",Sheet3!$A$1:'Sheet3'!$K$1,0),FALSE)&gt;=1,IFERROR(IF(VLOOKUP($I123,Sheet3!$A$1:'Sheet3'!$K$222,MATCH("Blue",Sheet3!$A$1:$K$1,0),FALSE)&gt;0,VLOOKUP($I123,Sheet3!$A$1:'Sheet3'!$K$222,MATCH("Blue",Sheet3!$A$1:$K$1,0),FALSE)*3,IF(VLOOKUP($I123,Sheet3!$A$1:'Sheet3'!$K$222,MATCH("Purple",Sheet3!$A$1:$K$1,0),FALSE)&gt;0,VLOOKUP($I123,Sheet3!$A$1:'Sheet3'!$K$222,MATCH("Purple",Sheet3!$A$1:$K$1,0),FALSE)*4,IF(VLOOKUP($I123,Sheet3!$A$1:'Sheet3'!$K$222,MATCH("Green",Sheet3!$A$1:$K$1,0),FALSE)&gt;0,VLOOKUP($I123,Sheet3!$A$1:'Sheet3'!$K$222,MATCH("Green",Sheet3!$A$1:$K$1,0),FALSE)*2,IF(VLOOKUP($I123,Sheet3!$A$1:'Sheet3'!$K$222,MATCH("White",Sheet3!$A$1:$K$1,0),FALSE)&gt;0,VLOOKUP($I123,Sheet3!$A$1:'Sheet3'!$K$222,MATCH("White",Sheet3!$A$1:$K$1,0),FALSE),IF(VLOOKUP($I123,Sheet3!$A$1:'Sheet3'!$K$222,MATCH("Yellow",Sheet3!$A$1:$K$1,0),FALSE)&gt;0,VLOOKUP($I123,Sheet3!$A$1:'Sheet3'!$K$222,MATCH("Yellow",Sheet3!$A$1:$K$1,0),FALSE)*5,0))))),0)/VLOOKUP($I123,Sheet3!$A$1:'Sheet3'!$K$222,MATCH("Challenge",Sheet3!$A$1:'Sheet3'!$K$1,0),FALSE),IFERROR(IF(VLOOKUP($I123,Sheet3!$A$1:'Sheet3'!$K$222,MATCH("Blue",Sheet3!$A$1:$K$1,0),FALSE)&gt;0,VLOOKUP($I123,Sheet3!$A$1:'Sheet3'!$K$222,MATCH("Blue",Sheet3!$A$1:$K$1,0),FALSE)*3,IF(VLOOKUP($I123,Sheet3!$A$1:'Sheet3'!$K$222,MATCH("Purple",Sheet3!$A$1:$K$1,0),FALSE)&gt;0,VLOOKUP($I123,Sheet3!$A$1:'Sheet3'!$K$222,MATCH("Purple",Sheet3!$A$1:$K$1,0),FALSE)*4,IF(VLOOKUP($I123,Sheet3!$A$1:'Sheet3'!$K$222,MATCH("Green",Sheet3!$A$1:$K$1,0),FALSE)&gt;0,VLOOKUP($I123,Sheet3!$A$1:'Sheet3'!$K$222,MATCH("Green",Sheet3!$A$1:$K$1,0),FALSE)*2,IF(VLOOKUP($I123,Sheet3!$A$1:'Sheet3'!$K$222,MATCH("White",Sheet3!$A$1:$K$1,0),FALSE)&gt;0,VLOOKUP($I123,Sheet3!$A$1:'Sheet3'!$K$222,MATCH("White",Sheet3!$A$1:$K$1,0),FALSE),IF(VLOOKUP($I123,Sheet3!$A$1:'Sheet3'!$K$222,MATCH("Yellow",Sheet3!$A$1:$K$1,0),FALSE)&gt;0,VLOOKUP($I123,Sheet3!$A$1:'Sheet3'!$K$222,MATCH("Yellow",Sheet3!$A$1:$K$1,0),FALSE)*5,0))))),0)),0)</f>
        <v>0</v>
      </c>
      <c r="AE123">
        <f>IFERROR(IF(VLOOKUP($J123,Sheet3!$A$1:'Sheet3'!$K$222,MATCH("Challenge",Sheet3!$A$1:'Sheet3'!$K$1,0),FALSE)&gt;=1,IFERROR(IF(VLOOKUP($J123,Sheet3!$A$1:'Sheet3'!$K$222,MATCH("Blue",Sheet3!$A$1:$K$1,0),FALSE)&gt;0,VLOOKUP($J123,Sheet3!$A$1:'Sheet3'!$K$222,MATCH("Blue",Sheet3!$A$1:$K$1,0),FALSE)*3,IF(VLOOKUP($J123,Sheet3!$A$1:'Sheet3'!$K$222,MATCH("Purple",Sheet3!$A$1:$K$1,0),FALSE)&gt;0,VLOOKUP($J123,Sheet3!$A$1:'Sheet3'!$K$222,MATCH("Purple",Sheet3!$A$1:$K$1,0),FALSE)*4,IF(VLOOKUP($J123,Sheet3!$A$1:'Sheet3'!$K$222,MATCH("Green",Sheet3!$A$1:$K$1,0),FALSE)&gt;0,VLOOKUP($J123,Sheet3!$A$1:'Sheet3'!$K$222,MATCH("Green",Sheet3!$A$1:$K$1,0),FALSE)*2,IF(VLOOKUP($J123,Sheet3!$A$1:'Sheet3'!$K$222,MATCH("White",Sheet3!$A$1:$K$1,0),FALSE)&gt;0,VLOOKUP($J123,Sheet3!$A$1:'Sheet3'!$K$222,MATCH("White",Sheet3!$A$1:$K$1,0),FALSE),IF(VLOOKUP($J123,Sheet3!$A$1:'Sheet3'!$K$222,MATCH("Yellow",Sheet3!$A$1:$K$1,0),FALSE)&gt;0,VLOOKUP($J123,Sheet3!$A$1:'Sheet3'!$K$222,MATCH("Yellow",Sheet3!$A$1:$K$1,0),FALSE)*5,0))))),0)/VLOOKUP($J123,Sheet3!$A$1:'Sheet3'!$K$222,MATCH("Challenge",Sheet3!$A$1:'Sheet3'!$K$1,0),FALSE),IFERROR(IF(VLOOKUP($J123,Sheet3!$A$1:'Sheet3'!$K$222,MATCH("Blue",Sheet3!$A$1:$K$1,0),FALSE)&gt;0,VLOOKUP($J123,Sheet3!$A$1:'Sheet3'!$K$222,MATCH("Blue",Sheet3!$A$1:$K$1,0),FALSE)*3,IF(VLOOKUP($J123,Sheet3!$A$1:'Sheet3'!$K$222,MATCH("Purple",Sheet3!$A$1:$K$1,0),FALSE)&gt;0,VLOOKUP($J123,Sheet3!$A$1:'Sheet3'!$K$222,MATCH("Purple",Sheet3!$A$1:$K$1,0),FALSE)*4,IF(VLOOKUP($J123,Sheet3!$A$1:'Sheet3'!$K$222,MATCH("Green",Sheet3!$A$1:$K$1,0),FALSE)&gt;0,VLOOKUP($J123,Sheet3!$A$1:'Sheet3'!$K$222,MATCH("Green",Sheet3!$A$1:$K$1,0),FALSE)*2,IF(VLOOKUP($J123,Sheet3!$A$1:'Sheet3'!$K$222,MATCH("White",Sheet3!$A$1:$K$1,0),FALSE)&gt;0,VLOOKUP($J123,Sheet3!$A$1:'Sheet3'!$K$222,MATCH("White",Sheet3!$A$1:$K$1,0),FALSE),IF(VLOOKUP($J123,Sheet3!$A$1:'Sheet3'!$K$222,MATCH("Yellow",Sheet3!$A$1:$K$1,0),FALSE)&gt;0,VLOOKUP($J123,Sheet3!$A$1:'Sheet3'!$K$222,MATCH("Yellow",Sheet3!$A$1:$K$1,0),FALSE)*5,0))))),0)),0)+IFERROR(IF(VLOOKUP($K123,Sheet3!$A$1:'Sheet3'!$K$222,MATCH("Challenge",Sheet3!$A$1:'Sheet3'!$K$1,0),FALSE)&gt;=1,IFERROR(IF(VLOOKUP($K123,Sheet3!$A$1:'Sheet3'!$K$222,MATCH("Blue",Sheet3!$A$1:$K$1,0),FALSE)&gt;0,VLOOKUP($K123,Sheet3!$A$1:'Sheet3'!$K$222,MATCH("Blue",Sheet3!$A$1:$K$1,0),FALSE)*3,IF(VLOOKUP($K123,Sheet3!$A$1:'Sheet3'!$K$222,MATCH("Purple",Sheet3!$A$1:$K$1,0),FALSE)&gt;0,VLOOKUP($K123,Sheet3!$A$1:'Sheet3'!$K$222,MATCH("Purple",Sheet3!$A$1:$K$1,0),FALSE)*4,IF(VLOOKUP($K123,Sheet3!$A$1:'Sheet3'!$K$222,MATCH("Green",Sheet3!$A$1:$K$1,0),FALSE)&gt;0,VLOOKUP($K123,Sheet3!$A$1:'Sheet3'!$K$222,MATCH("Green",Sheet3!$A$1:$K$1,0),FALSE)*2,IF(VLOOKUP($K123,Sheet3!$A$1:'Sheet3'!$K$222,MATCH("White",Sheet3!$A$1:$K$1,0),FALSE)&gt;0,VLOOKUP($K123,Sheet3!$A$1:'Sheet3'!$K$222,MATCH("White",Sheet3!$A$1:$K$1,0),FALSE),IF(VLOOKUP($K123,Sheet3!$A$1:'Sheet3'!$K$222,MATCH("Yellow",Sheet3!$A$1:$K$1,0),FALSE)&gt;0,VLOOKUP($K123,Sheet3!$A$1:'Sheet3'!$K$222,MATCH("Yellow",Sheet3!$A$1:$K$1,0),FALSE)*5,0))))),0)/VLOOKUP($K123,Sheet3!$A$1:'Sheet3'!$K$222,MATCH("Challenge",Sheet3!$A$1:'Sheet3'!$K$1,0),FALSE),IFERROR(IF(VLOOKUP($K123,Sheet3!$A$1:'Sheet3'!$K$222,MATCH("Blue",Sheet3!$A$1:$K$1,0),FALSE)&gt;0,VLOOKUP($K123,Sheet3!$A$1:'Sheet3'!$K$222,MATCH("Blue",Sheet3!$A$1:$K$1,0),FALSE)*3,IF(VLOOKUP($K123,Sheet3!$A$1:'Sheet3'!$K$222,MATCH("Purple",Sheet3!$A$1:$K$1,0),FALSE)&gt;0,VLOOKUP($K123,Sheet3!$A$1:'Sheet3'!$K$222,MATCH("Purple",Sheet3!$A$1:$K$1,0),FALSE)*4,IF(VLOOKUP($K123,Sheet3!$A$1:'Sheet3'!$K$222,MATCH("Green",Sheet3!$A$1:$K$1,0),FALSE)&gt;0,VLOOKUP($K123,Sheet3!$A$1:'Sheet3'!$K$222,MATCH("Green",Sheet3!$A$1:$K$1,0),FALSE)*2,IF(VLOOKUP($K123,Sheet3!$A$1:'Sheet3'!$K$222,MATCH("White",Sheet3!$A$1:$K$1,0),FALSE)&gt;0,VLOOKUP($K123,Sheet3!$A$1:'Sheet3'!$K$222,MATCH("White",Sheet3!$A$1:$K$1,0),FALSE),IF(VLOOKUP($K123,Sheet3!$A$1:'Sheet3'!$K$222,MATCH("Yellow",Sheet3!$A$1:$K$1,0),FALSE)&gt;0,VLOOKUP($K123,Sheet3!$A$1:'Sheet3'!$K$222,MATCH("Yellow",Sheet3!$A$1:$K$1,0),FALSE)*5,0))))),0)),0)</f>
        <v>0</v>
      </c>
      <c r="AF123">
        <f>IFERROR(IF(VLOOKUP($L123,Sheet3!$A$1:'Sheet3'!$K$222,MATCH("Challenge",Sheet3!$A$1:'Sheet3'!$K$1,0),FALSE)&gt;=1,IFERROR(IF(VLOOKUP($L123,Sheet3!$A$1:'Sheet3'!$K$222,MATCH("Blue",Sheet3!$A$1:$K$1,0),FALSE)&gt;0,VLOOKUP($L123,Sheet3!$A$1:'Sheet3'!$K$222,MATCH("Blue",Sheet3!$A$1:$K$1,0),FALSE)*3,IF(VLOOKUP($L123,Sheet3!$A$1:'Sheet3'!$K$222,MATCH("Purple",Sheet3!$A$1:$K$1,0),FALSE)&gt;0,VLOOKUP($L123,Sheet3!$A$1:'Sheet3'!$K$222,MATCH("Purple",Sheet3!$A$1:$K$1,0),FALSE)*4,IF(VLOOKUP($L123,Sheet3!$A$1:'Sheet3'!$K$222,MATCH("Green",Sheet3!$A$1:$K$1,0),FALSE)&gt;0,VLOOKUP($L123,Sheet3!$A$1:'Sheet3'!$K$222,MATCH("Green",Sheet3!$A$1:$K$1,0),FALSE)*2,IF(VLOOKUP($L123,Sheet3!$A$1:'Sheet3'!$K$222,MATCH("White",Sheet3!$A$1:$K$1,0),FALSE)&gt;0,VLOOKUP($L123,Sheet3!$A$1:'Sheet3'!$K$222,MATCH("White",Sheet3!$A$1:$K$1,0),FALSE),IF(VLOOKUP($L123,Sheet3!$A$1:'Sheet3'!$K$222,MATCH("Yellow",Sheet3!$A$1:$K$1,0),FALSE)&gt;0,VLOOKUP($L123,Sheet3!$A$1:'Sheet3'!$K$222,MATCH("Yellow",Sheet3!$A$1:$K$1,0),FALSE)*5,0))))),0)/VLOOKUP($L123,Sheet3!$A$1:'Sheet3'!$K$222,MATCH("Challenge",Sheet3!$A$1:'Sheet3'!$K$1,0),FALSE),IFERROR(IF(VLOOKUP($L123,Sheet3!$A$1:'Sheet3'!$K$222,MATCH("Blue",Sheet3!$A$1:$K$1,0),FALSE)&gt;0,VLOOKUP($L123,Sheet3!$A$1:'Sheet3'!$K$222,MATCH("Blue",Sheet3!$A$1:$K$1,0),FALSE)*3,IF(VLOOKUP($L123,Sheet3!$A$1:'Sheet3'!$K$222,MATCH("Purple",Sheet3!$A$1:$K$1,0),FALSE)&gt;0,VLOOKUP($L123,Sheet3!$A$1:'Sheet3'!$K$222,MATCH("Purple",Sheet3!$A$1:$K$1,0),FALSE)*4,IF(VLOOKUP($L123,Sheet3!$A$1:'Sheet3'!$K$222,MATCH("Green",Sheet3!$A$1:$K$1,0),FALSE)&gt;0,VLOOKUP($L123,Sheet3!$A$1:'Sheet3'!$K$222,MATCH("Green",Sheet3!$A$1:$K$1,0),FALSE)*2,IF(VLOOKUP($L123,Sheet3!$A$1:'Sheet3'!$K$222,MATCH("White",Sheet3!$A$1:$K$1,0),FALSE)&gt;0,VLOOKUP($L123,Sheet3!$A$1:'Sheet3'!$K$222,MATCH("White",Sheet3!$A$1:$K$1,0),FALSE),IF(VLOOKUP($L123,Sheet3!$A$1:'Sheet3'!$K$222,MATCH("Yellow",Sheet3!$A$1:$K$1,0),FALSE)&gt;0,VLOOKUP($L123,Sheet3!$A$1:'Sheet3'!$K$222,MATCH("Yellow",Sheet3!$A$1:$K$1,0),FALSE)*5,0))))),0)),0)+IFERROR(IF(VLOOKUP($M123,Sheet3!$A$1:'Sheet3'!$K$222,MATCH("Challenge",Sheet3!$A$1:'Sheet3'!$K$1,0),FALSE)&gt;=1,IFERROR(IF(VLOOKUP($M123,Sheet3!$A$1:'Sheet3'!$K$222,MATCH("Blue",Sheet3!$A$1:$K$1,0),FALSE)&gt;0,VLOOKUP($M123,Sheet3!$A$1:'Sheet3'!$K$222,MATCH("Blue",Sheet3!$A$1:$K$1,0),FALSE)*3,IF(VLOOKUP($M123,Sheet3!$A$1:'Sheet3'!$K$222,MATCH("Purple",Sheet3!$A$1:$K$1,0),FALSE)&gt;0,VLOOKUP($M123,Sheet3!$A$1:'Sheet3'!$K$222,MATCH("Purple",Sheet3!$A$1:$K$1,0),FALSE)*4,IF(VLOOKUP($M123,Sheet3!$A$1:'Sheet3'!$K$222,MATCH("Green",Sheet3!$A$1:$K$1,0),FALSE)&gt;0,VLOOKUP($M123,Sheet3!$A$1:'Sheet3'!$K$222,MATCH("Green",Sheet3!$A$1:$K$1,0),FALSE)*2,IF(VLOOKUP($M123,Sheet3!$A$1:'Sheet3'!$K$222,MATCH("White",Sheet3!$A$1:$K$1,0),FALSE)&gt;0,VLOOKUP($M123,Sheet3!$A$1:'Sheet3'!$K$222,MATCH("White",Sheet3!$A$1:$K$1,0),FALSE),IF(VLOOKUP($M123,Sheet3!$A$1:'Sheet3'!$K$222,MATCH("Yellow",Sheet3!$A$1:$K$1,0),FALSE)&gt;0,VLOOKUP($M123,Sheet3!$A$1:'Sheet3'!$K$222,MATCH("Yellow",Sheet3!$A$1:$K$1,0),FALSE)*5,0))))),0)/VLOOKUP($M123,Sheet3!$A$1:'Sheet3'!$K$222,MATCH("Challenge",Sheet3!$A$1:'Sheet3'!$K$1,0),FALSE),IFERROR(IF(VLOOKUP($M123,Sheet3!$A$1:'Sheet3'!$K$222,MATCH("Blue",Sheet3!$A$1:$K$1,0),FALSE)&gt;0,VLOOKUP($M123,Sheet3!$A$1:'Sheet3'!$K$222,MATCH("Blue",Sheet3!$A$1:$K$1,0),FALSE)*3,IF(VLOOKUP($M123,Sheet3!$A$1:'Sheet3'!$K$222,MATCH("Purple",Sheet3!$A$1:$K$1,0),FALSE)&gt;0,VLOOKUP($M123,Sheet3!$A$1:'Sheet3'!$K$222,MATCH("Purple",Sheet3!$A$1:$K$1,0),FALSE)*4,IF(VLOOKUP($M123,Sheet3!$A$1:'Sheet3'!$K$222,MATCH("Green",Sheet3!$A$1:$K$1,0),FALSE)&gt;0,VLOOKUP($M123,Sheet3!$A$1:'Sheet3'!$K$222,MATCH("Green",Sheet3!$A$1:$K$1,0),FALSE)*2,IF(VLOOKUP($M123,Sheet3!$A$1:'Sheet3'!$K$222,MATCH("White",Sheet3!$A$1:$K$1,0),FALSE)&gt;0,VLOOKUP($M123,Sheet3!$A$1:'Sheet3'!$K$222,MATCH("White",Sheet3!$A$1:$K$1,0),FALSE),IF(VLOOKUP($M123,Sheet3!$A$1:'Sheet3'!$K$222,MATCH("Yellow",Sheet3!$A$1:$K$1,0),FALSE)&gt;0,VLOOKUP($M123,Sheet3!$A$1:'Sheet3'!$K$222,MATCH("Yellow",Sheet3!$A$1:$K$1,0),FALSE)*5,0))))),0)),0)</f>
        <v>0</v>
      </c>
      <c r="AG123">
        <f>IFERROR(IF(VLOOKUP($N123,Sheet3!$A$1:'Sheet3'!$K$222,MATCH("Challenge",Sheet3!$A$1:'Sheet3'!$K$1,0),FALSE)&gt;=1,IFERROR(IF(VLOOKUP($N123,Sheet3!$A$1:'Sheet3'!$K$222,MATCH("Blue",Sheet3!$A$1:$K$1,0),FALSE)&gt;0,VLOOKUP($N123,Sheet3!$A$1:'Sheet3'!$K$222,MATCH("Blue",Sheet3!$A$1:$K$1,0),FALSE)*3,IF(VLOOKUP($N123,Sheet3!$A$1:'Sheet3'!$K$222,MATCH("Purple",Sheet3!$A$1:$K$1,0),FALSE)&gt;0,VLOOKUP($N123,Sheet3!$A$1:'Sheet3'!$K$222,MATCH("Purple",Sheet3!$A$1:$K$1,0),FALSE)*4,IF(VLOOKUP($N123,Sheet3!$A$1:'Sheet3'!$K$222,MATCH("Green",Sheet3!$A$1:$K$1,0),FALSE)&gt;0,VLOOKUP($N123,Sheet3!$A$1:'Sheet3'!$K$222,MATCH("Green",Sheet3!$A$1:$K$1,0),FALSE)*2,IF(VLOOKUP($N123,Sheet3!$A$1:'Sheet3'!$K$222,MATCH("White",Sheet3!$A$1:$K$1,0),FALSE)&gt;0,VLOOKUP($N123,Sheet3!$A$1:'Sheet3'!$K$222,MATCH("White",Sheet3!$A$1:$K$1,0),FALSE),IF(VLOOKUP($N123,Sheet3!$A$1:'Sheet3'!$K$222,MATCH("Yellow",Sheet3!$A$1:$K$1,0),FALSE)&gt;0,VLOOKUP($N123,Sheet3!$A$1:'Sheet3'!$K$222,MATCH("Yellow",Sheet3!$A$1:$K$1,0),FALSE)*5,0))))),0)/VLOOKUP($N123,Sheet3!$A$1:'Sheet3'!$K$222,MATCH("Challenge",Sheet3!$A$1:'Sheet3'!$K$1,0),FALSE),IFERROR(IF(VLOOKUP($N123,Sheet3!$A$1:'Sheet3'!$K$222,MATCH("Blue",Sheet3!$A$1:$K$1,0),FALSE)&gt;0,VLOOKUP($N123,Sheet3!$A$1:'Sheet3'!$K$222,MATCH("Blue",Sheet3!$A$1:$K$1,0),FALSE)*3,IF(VLOOKUP($N123,Sheet3!$A$1:'Sheet3'!$K$222,MATCH("Purple",Sheet3!$A$1:$K$1,0),FALSE)&gt;0,VLOOKUP($N123,Sheet3!$A$1:'Sheet3'!$K$222,MATCH("Purple",Sheet3!$A$1:$K$1,0),FALSE)*4,IF(VLOOKUP($N123,Sheet3!$A$1:'Sheet3'!$K$222,MATCH("Green",Sheet3!$A$1:$K$1,0),FALSE)&gt;0,VLOOKUP($N123,Sheet3!$A$1:'Sheet3'!$K$222,MATCH("Green",Sheet3!$A$1:$K$1,0),FALSE)*2,IF(VLOOKUP($N123,Sheet3!$A$1:'Sheet3'!$K$222,MATCH("White",Sheet3!$A$1:$K$1,0),FALSE)&gt;0,VLOOKUP($N123,Sheet3!$A$1:'Sheet3'!$K$222,MATCH("White",Sheet3!$A$1:$K$1,0),FALSE),IF(VLOOKUP($N123,Sheet3!$A$1:'Sheet3'!$K$222,MATCH("Yellow",Sheet3!$A$1:$K$1,0),FALSE)&gt;0,VLOOKUP($N123,Sheet3!$A$1:'Sheet3'!$K$222,MATCH("Yellow",Sheet3!$A$1:$K$1,0),FALSE)*5,0))))),0)),0)+IFERROR(IF(VLOOKUP($O123,Sheet3!$A$1:'Sheet3'!$K$222,MATCH("Challenge",Sheet3!$A$1:'Sheet3'!$K$1,0),FALSE)&gt;=1,IFERROR(IF(VLOOKUP($O123,Sheet3!$A$1:'Sheet3'!$K$222,MATCH("Blue",Sheet3!$A$1:$K$1,0),FALSE)&gt;0,VLOOKUP($O123,Sheet3!$A$1:'Sheet3'!$K$222,MATCH("Blue",Sheet3!$A$1:$K$1,0),FALSE)*3,IF(VLOOKUP($O123,Sheet3!$A$1:'Sheet3'!$K$222,MATCH("Purple",Sheet3!$A$1:$K$1,0),FALSE)&gt;0,VLOOKUP($O123,Sheet3!$A$1:'Sheet3'!$K$222,MATCH("Purple",Sheet3!$A$1:$K$1,0),FALSE)*4,IF(VLOOKUP($O123,Sheet3!$A$1:'Sheet3'!$K$222,MATCH("Green",Sheet3!$A$1:$K$1,0),FALSE)&gt;0,VLOOKUP($O123,Sheet3!$A$1:'Sheet3'!$K$222,MATCH("Green",Sheet3!$A$1:$K$1,0),FALSE)*2,IF(VLOOKUP($O123,Sheet3!$A$1:'Sheet3'!$K$222,MATCH("White",Sheet3!$A$1:$K$1,0),FALSE)&gt;0,VLOOKUP($O123,Sheet3!$A$1:'Sheet3'!$K$222,MATCH("White",Sheet3!$A$1:$K$1,0),FALSE),IF(VLOOKUP($O123,Sheet3!$A$1:'Sheet3'!$K$222,MATCH("Yellow",Sheet3!$A$1:$K$1,0),FALSE)&gt;0,VLOOKUP($O123,Sheet3!$A$1:'Sheet3'!$K$222,MATCH("Yellow",Sheet3!$A$1:$K$1,0),FALSE)*5,0))))),0)/VLOOKUP($O123,Sheet3!$A$1:'Sheet3'!$K$222,MATCH("Challenge",Sheet3!$A$1:'Sheet3'!$K$1,0),FALSE),IFERROR(IF(VLOOKUP($O123,Sheet3!$A$1:'Sheet3'!$K$222,MATCH("Blue",Sheet3!$A$1:$K$1,0),FALSE)&gt;0,VLOOKUP($O123,Sheet3!$A$1:'Sheet3'!$K$222,MATCH("Blue",Sheet3!$A$1:$K$1,0),FALSE)*3,IF(VLOOKUP($O123,Sheet3!$A$1:'Sheet3'!$K$222,MATCH("Purple",Sheet3!$A$1:$K$1,0),FALSE)&gt;0,VLOOKUP($O123,Sheet3!$A$1:'Sheet3'!$K$222,MATCH("Purple",Sheet3!$A$1:$K$1,0),FALSE)*4,IF(VLOOKUP($O123,Sheet3!$A$1:'Sheet3'!$K$222,MATCH("Green",Sheet3!$A$1:$K$1,0),FALSE)&gt;0,VLOOKUP($O123,Sheet3!$A$1:'Sheet3'!$K$222,MATCH("Green",Sheet3!$A$1:$K$1,0),FALSE)*2,IF(VLOOKUP($O123,Sheet3!$A$1:'Sheet3'!$K$222,MATCH("White",Sheet3!$A$1:$K$1,0),FALSE)&gt;0,VLOOKUP($O123,Sheet3!$A$1:'Sheet3'!$K$222,MATCH("White",Sheet3!$A$1:$K$1,0),FALSE),IF(VLOOKUP($O123,Sheet3!$A$1:'Sheet3'!$K$222,MATCH("Yellow",Sheet3!$A$1:$K$1,0),FALSE)&gt;0,VLOOKUP($O123,Sheet3!$A$1:'Sheet3'!$K$222,MATCH("Yellow",Sheet3!$A$1:$K$1,0),FALSE)*5,0))))),0)),0)</f>
        <v>0</v>
      </c>
      <c r="AH123">
        <f>VLOOKUP($D123,Sheet3!$A$1:'Sheet3'!$K$222,4,FALSE)</f>
        <v>0</v>
      </c>
      <c r="AI123">
        <f>VLOOKUP($D123,Sheet3!$A$1:'Sheet3'!$K$222,5,FALSE)</f>
        <v>0</v>
      </c>
    </row>
    <row r="124" spans="1:35" x14ac:dyDescent="0.25">
      <c r="A124" t="s">
        <v>35</v>
      </c>
      <c r="B124">
        <f>INDEX('Ingredients(Full)'!$A$1:$AA$180,MATCH(Score!$A124,'Ingredients(Full)'!$A$1:$A$180,0),MATCH(Score!B$1,'Ingredients(Full)'!$A$1:$AA$1,0))</f>
        <v>3</v>
      </c>
      <c r="C124">
        <f t="shared" si="3"/>
        <v>226.42857142857142</v>
      </c>
      <c r="D124" t="str">
        <f>IF(D$1&lt;=$B124,INDEX('Ingredients(Full)'!$A$1:$AA$180,MATCH(Score!$A124,'Ingredients(Full)'!$A$1:$A$180,0),MATCH(Score!D$1,'Ingredients(Full)'!$A$1:$AA$1,0)),"")</f>
        <v>Mk 7 BioTech Implant Prototype Salvage</v>
      </c>
      <c r="E124" t="str">
        <f>IF(E$1&lt;=$B124,INDEX('Ingredients(Full)'!$A$1:$AA$140,MATCH(Score!$A124,'Ingredients(Full)'!$A$1:$A$140,0),MATCH(Score!E$1,'Ingredients(Full)'!$A$1:$AA$1,0)),"")</f>
        <v>Mk 4 A/KT Stun Gun Salvage</v>
      </c>
      <c r="F124" t="str">
        <f>IF(F$1&lt;=$B124,INDEX('Ingredients(Full)'!$A$1:$AA$140,MATCH(Score!$A124,'Ingredients(Full)'!$A$1:$A$140,0),MATCH(Score!F$1,'Ingredients(Full)'!$A$1:$AA$1,0)),"")</f>
        <v>Mk 6 Loronar Power Cell Salvage</v>
      </c>
      <c r="G124" t="str">
        <f>IF(G$1&lt;=$B124,INDEX('Ingredients(Full)'!$A$1:$AA$140,MATCH(Score!$A124,'Ingredients(Full)'!$A$1:$A$140,0),MATCH(Score!G$1,'Ingredients(Full)'!$A$1:$AA$1,0)),"")</f>
        <v/>
      </c>
      <c r="H124" t="str">
        <f>IF(H$1&lt;=$B124,INDEX('Ingredients(Full)'!$A$1:$AA$140,MATCH(Score!$A124,'Ingredients(Full)'!$A$1:$A$140,0),MATCH(Score!H$1,'Ingredients(Full)'!$A$1:$AA$1,0)),"")</f>
        <v/>
      </c>
      <c r="I124" t="str">
        <f>IF(I$1&lt;=$B124,INDEX('Ingredients(Full)'!$A$1:$AA$140,MATCH(Score!$A124,'Ingredients(Full)'!$A$1:$A$140,0),MATCH(Score!I$1,'Ingredients(Full)'!$A$1:$AA$1,0)),"")</f>
        <v/>
      </c>
      <c r="J124" t="str">
        <f>IF(J$1&lt;=$B124,INDEX('Ingredients(Full)'!$A$1:$AA$140,MATCH(Score!$A124,'Ingredients(Full)'!$A$1:$A$140,0),MATCH(Score!J$1,'Ingredients(Full)'!$A$1:$AA$1,0)),"")</f>
        <v/>
      </c>
      <c r="K124" t="str">
        <f>IF(K$1&lt;=$B124,INDEX('Ingredients(Full)'!$A$1:$AA$140,MATCH(Score!$A124,'Ingredients(Full)'!$A$1:$A$140,0),MATCH(Score!K$1,'Ingredients(Full)'!$A$1:$AA$1,0)),"")</f>
        <v/>
      </c>
      <c r="L124" t="str">
        <f>IF(L$1&lt;=$B124,INDEX('Ingredients(Full)'!$A$1:$AA$140,MATCH(Score!$A124,'Ingredients(Full)'!$A$1:$A$140,0),MATCH(Score!L$1,'Ingredients(Full)'!$A$1:$AA$1,0)),"")</f>
        <v/>
      </c>
      <c r="M124" t="str">
        <f>IF(M$1&lt;=$B124,INDEX('Ingredients(Full)'!$A$1:$AA$140,MATCH(Score!$A124,'Ingredients(Full)'!$A$1:$A$140,0),MATCH(Score!M$1,'Ingredients(Full)'!$A$1:$AA$1,0)),"")</f>
        <v/>
      </c>
      <c r="N124" t="str">
        <f>IF(N$1&lt;=$B124,INDEX('Ingredients(Full)'!$A$1:$AA$140,MATCH(Score!$A124,'Ingredients(Full)'!$A$1:$A$140,0),MATCH(Score!N$1,'Ingredients(Full)'!$A$1:$AA$1,0)),"")</f>
        <v/>
      </c>
      <c r="O124" t="str">
        <f>IF(O$1&lt;=$B124,INDEX('Ingredients(Full)'!$A$1:$AA$140,MATCH(Score!$A124,'Ingredients(Full)'!$A$1:$A$140,0),MATCH(Score!O$1,'Ingredients(Full)'!$A$1:$AA$1,0)),"")</f>
        <v/>
      </c>
      <c r="P124">
        <f>IF(VALUE(RIGHT(P$1,LEN(P$1)-1))&lt;=$B124,INDEX('Ingredients(Full)'!$A$1:$AA$140,MATCH(Score!$A124,'Ingredients(Full)'!$A$1:$A$140,0),MATCH(Score!P$1,'Ingredients(Full)'!$A$1:$AA$1,0)),"")</f>
        <v>50</v>
      </c>
      <c r="Q124">
        <f>IF(VALUE(RIGHT(Q$1,LEN(Q$1)-1))&lt;=$B124,INDEX('Ingredients(Full)'!$A$1:$AA$140,MATCH(Score!$A124,'Ingredients(Full)'!$A$1:$A$140,0),MATCH(Score!Q$1,'Ingredients(Full)'!$A$1:$AA$1,0)),"")</f>
        <v>20</v>
      </c>
      <c r="R124">
        <f>IF(VALUE(RIGHT(R$1,LEN(R$1)-1))&lt;=$B124,INDEX('Ingredients(Full)'!$A$1:$AA$140,MATCH(Score!$A124,'Ingredients(Full)'!$A$1:$A$140,0),MATCH(Score!R$1,'Ingredients(Full)'!$A$1:$AA$1,0)),"")</f>
        <v>5</v>
      </c>
      <c r="S124" t="str">
        <f>IF(VALUE(RIGHT(S$1,LEN(S$1)-1))&lt;=$B124,INDEX('Ingredients(Full)'!$A$1:$AA$140,MATCH(Score!$A124,'Ingredients(Full)'!$A$1:$A$140,0),MATCH(Score!S$1,'Ingredients(Full)'!$A$1:$AA$1,0)),"")</f>
        <v/>
      </c>
      <c r="T124" t="str">
        <f>IF(VALUE(RIGHT(T$1,LEN(T$1)-1))&lt;=$B124,INDEX('Ingredients(Full)'!$A$1:$AA$140,MATCH(Score!$A124,'Ingredients(Full)'!$A$1:$A$140,0),MATCH(Score!T$1,'Ingredients(Full)'!$A$1:$AA$1,0)),"")</f>
        <v/>
      </c>
      <c r="U124" t="str">
        <f>IF(VALUE(RIGHT(U$1,LEN(U$1)-1))&lt;=$B124,INDEX('Ingredients(Full)'!$A$1:$AA$140,MATCH(Score!$A124,'Ingredients(Full)'!$A$1:$A$140,0),MATCH(Score!U$1,'Ingredients(Full)'!$A$1:$AA$1,0)),"")</f>
        <v/>
      </c>
      <c r="V124" t="str">
        <f>IF(VALUE(RIGHT(V$1,LEN(V$1)-1))&lt;=$B124,INDEX('Ingredients(Full)'!$A$1:$AA$140,MATCH(Score!$A124,'Ingredients(Full)'!$A$1:$A$140,0),MATCH(Score!V$1,'Ingredients(Full)'!$A$1:$AA$1,0)),"")</f>
        <v/>
      </c>
      <c r="W124" t="str">
        <f>IF(VALUE(RIGHT(W$1,LEN(W$1)-1))&lt;=$B124,INDEX('Ingredients(Full)'!$A$1:$AA$140,MATCH(Score!$A124,'Ingredients(Full)'!$A$1:$A$140,0),MATCH(Score!W$1,'Ingredients(Full)'!$A$1:$AA$1,0)),"")</f>
        <v/>
      </c>
      <c r="X124" t="str">
        <f>IF(VALUE(RIGHT(X$1,LEN(X$1)-1))&lt;=$B124,INDEX('Ingredients(Full)'!$A$1:$AA$140,MATCH(Score!$A124,'Ingredients(Full)'!$A$1:$A$140,0),MATCH(Score!X$1,'Ingredients(Full)'!$A$1:$AA$1,0)),"")</f>
        <v/>
      </c>
      <c r="Y124" t="str">
        <f>IF(VALUE(RIGHT(Y$1,LEN(Y$1)-1))&lt;=$B124,INDEX('Ingredients(Full)'!$A$1:$AA$140,MATCH(Score!$A124,'Ingredients(Full)'!$A$1:$A$140,0),MATCH(Score!Y$1,'Ingredients(Full)'!$A$1:$AA$1,0)),"")</f>
        <v/>
      </c>
      <c r="Z124" t="str">
        <f>IF(VALUE(RIGHT(Z$1,LEN(Z$1)-1))&lt;=$B124,INDEX('Ingredients(Full)'!$A$1:$AA$140,MATCH(Score!$A124,'Ingredients(Full)'!$A$1:$A$140,0),MATCH(Score!Z$1,'Ingredients(Full)'!$A$1:$AA$1,0)),"")</f>
        <v/>
      </c>
      <c r="AA124" t="str">
        <f>IF(VALUE(RIGHT(AA$1,LEN(AA$1)-1))&lt;=$B124,INDEX('Ingredients(Full)'!$A$1:$AA$140,MATCH(Score!$A124,'Ingredients(Full)'!$A$1:$A$140,0),MATCH(Score!AA$1,'Ingredients(Full)'!$A$1:$AA$1,0)),"")</f>
        <v/>
      </c>
      <c r="AB124">
        <f>IFERROR(IF(VLOOKUP($D124,Sheet3!$A$1:'Sheet3'!$K$222,MATCH("Challenge",Sheet3!$A$1:'Sheet3'!$K$1,0),FALSE)&gt;=1,IFERROR(IF(VLOOKUP($D124,Sheet3!$A$1:'Sheet3'!$K$222,MATCH("Blue",Sheet3!$A$1:$K$1,0),FALSE)&gt;0,VLOOKUP($D124,Sheet3!$A$1:'Sheet3'!$K$222,MATCH("Blue",Sheet3!$A$1:$K$1,0),FALSE)*3,IF(VLOOKUP($D124,Sheet3!$A$1:'Sheet3'!$K$222,MATCH("Purple",Sheet3!$A$1:$K$1,0),FALSE)&gt;0,VLOOKUP($D124,Sheet3!$A$1:'Sheet3'!$K$222,MATCH("Purple",Sheet3!$A$1:$K$1,0),FALSE)*4,IF(VLOOKUP($D124,Sheet3!$A$1:'Sheet3'!$K$222,MATCH("Green",Sheet3!$A$1:$K$1,0),FALSE)&gt;0,VLOOKUP($D124,Sheet3!$A$1:'Sheet3'!$K$222,MATCH("Green",Sheet3!$A$1:$K$1,0),FALSE)*2,IF(VLOOKUP($D124,Sheet3!$A$1:'Sheet3'!$K$222,MATCH("White",Sheet3!$A$1:$K$1,0),FALSE)&gt;0,VLOOKUP($D124,Sheet3!$A$1:'Sheet3'!$K$222,MATCH("White",Sheet3!$A$1:$K$1,0),FALSE),IF(VLOOKUP($D124,Sheet3!$A$1:'Sheet3'!$K$222,MATCH("Yellow",Sheet3!$A$1:$K$1,0),FALSE)&gt;0,VLOOKUP($D124,Sheet3!$A$1:'Sheet3'!$K$222,MATCH("Yellow",Sheet3!$A$1:$K$1,0),FALSE)*2.5,0))))),0)/VLOOKUP($D124,Sheet3!$A$1:'Sheet3'!$K$222,MATCH("Challenge",Sheet3!$A$1:'Sheet3'!$K$1,0),FALSE),IFERROR(IF(VLOOKUP($D124,Sheet3!$A$1:'Sheet3'!$K$222,MATCH("Blue",Sheet3!$A$1:$K$1,0),FALSE)&gt;0,VLOOKUP($D124,Sheet3!$A$1:'Sheet3'!$K$222,MATCH("Blue",Sheet3!$A$1:$K$1,0),FALSE)*3,IF(VLOOKUP($D124,Sheet3!$A$1:'Sheet3'!$K$222,MATCH("Purple",Sheet3!$A$1:$K$1,0),FALSE)&gt;0,VLOOKUP($D124,Sheet3!$A$1:'Sheet3'!$K$222,MATCH("Purple",Sheet3!$A$1:$K$1,0),FALSE)*4,IF(VLOOKUP($D124,Sheet3!$A$1:'Sheet3'!$K$222,MATCH("Green",Sheet3!$A$1:$K$1,0),FALSE)&gt;0,VLOOKUP($D124,Sheet3!$A$1:'Sheet3'!$K$222,MATCH("Green",Sheet3!$A$1:$K$1,0),FALSE)*2,IF(VLOOKUP($D124,Sheet3!$A$1:'Sheet3'!$K$222,MATCH("White",Sheet3!$A$1:$K$1,0),FALSE)&gt;0,VLOOKUP($D124,Sheet3!$A$1:'Sheet3'!$K$222,MATCH("White",Sheet3!$A$1:$K$1,0),FALSE),IF(VLOOKUP($D124,Sheet3!$A$1:'Sheet3'!$K$222,MATCH("Yellow",Sheet3!$A$1:$K$1,0),FALSE)&gt;0,VLOOKUP($D124,Sheet3!$A$1:'Sheet3'!$K$222,MATCH("Yellow",Sheet3!$A$1:$K$1,0),FALSE)*2.5,0))))),0)),0)+IFERROR(IF(VLOOKUP($E124,Sheet3!$A$1:'Sheet3'!$K$222,MATCH("Challenge",Sheet3!$A$1:'Sheet3'!$K$1,0),FALSE)&gt;=1,IFERROR(IF(VLOOKUP($E124,Sheet3!$A$1:'Sheet3'!$K$222,MATCH("Blue",Sheet3!$A$1:$K$1,0),FALSE)&gt;0,VLOOKUP($E124,Sheet3!$A$1:'Sheet3'!$K$222,MATCH("Blue",Sheet3!$A$1:$K$1,0),FALSE)*3,IF(VLOOKUP($E124,Sheet3!$A$1:'Sheet3'!$K$222,MATCH("Purple",Sheet3!$A$1:$K$1,0),FALSE)&gt;0,VLOOKUP($E124,Sheet3!$A$1:'Sheet3'!$K$222,MATCH("Purple",Sheet3!$A$1:$K$1,0),FALSE)*4,IF(VLOOKUP($E124,Sheet3!$A$1:'Sheet3'!$K$222,MATCH("Green",Sheet3!$A$1:$K$1,0),FALSE)&gt;0,VLOOKUP($E124,Sheet3!$A$1:'Sheet3'!$K$222,MATCH("Green",Sheet3!$A$1:$K$1,0),FALSE)*2,IF(VLOOKUP($E124,Sheet3!$A$1:'Sheet3'!$K$222,MATCH("White",Sheet3!$A$1:$K$1,0),FALSE)&gt;0,VLOOKUP($E124,Sheet3!$A$1:'Sheet3'!$K$222,MATCH("White",Sheet3!$A$1:$K$1,0),FALSE),IF(VLOOKUP($E124,Sheet3!$A$1:'Sheet3'!$K$222,MATCH("Yellow",Sheet3!$A$1:$K$1,0),FALSE)&gt;0,VLOOKUP($E124,Sheet3!$A$1:'Sheet3'!$K$222,MATCH("Yellow",Sheet3!$A$1:$K$1,0),FALSE)*2.5,0))))),0)/VLOOKUP($E124,Sheet3!$A$1:'Sheet3'!$K$222,MATCH("Challenge",Sheet3!$A$1:'Sheet3'!$K$1,0),FALSE),IFERROR(IF(VLOOKUP($E124,Sheet3!$A$1:'Sheet3'!$K$222,MATCH("Blue",Sheet3!$A$1:$K$1,0),FALSE)&gt;0,VLOOKUP($E124,Sheet3!$A$1:'Sheet3'!$K$222,MATCH("Blue",Sheet3!$A$1:$K$1,0),FALSE)*3,IF(VLOOKUP($E124,Sheet3!$A$1:'Sheet3'!$K$222,MATCH("Purple",Sheet3!$A$1:$K$1,0),FALSE)&gt;0,VLOOKUP($E124,Sheet3!$A$1:'Sheet3'!$K$222,MATCH("Purple",Sheet3!$A$1:$K$1,0),FALSE)*4,IF(VLOOKUP($E124,Sheet3!$A$1:'Sheet3'!$K$222,MATCH("Green",Sheet3!$A$1:$K$1,0),FALSE)&gt;0,VLOOKUP($E124,Sheet3!$A$1:'Sheet3'!$K$222,MATCH("Green",Sheet3!$A$1:$K$1,0),FALSE)*2,IF(VLOOKUP($E124,Sheet3!$A$1:'Sheet3'!$K$222,MATCH("White",Sheet3!$A$1:$K$1,0),FALSE)&gt;0,VLOOKUP($E124,Sheet3!$A$1:'Sheet3'!$K$222,MATCH("White",Sheet3!$A$1:$K$1,0),FALSE),IF(VLOOKUP($E124,Sheet3!$A$1:'Sheet3'!$K$222,MATCH("Yellow",Sheet3!$A$1:$K$1,0),FALSE)&gt;0,VLOOKUP($E124,Sheet3!$A$1:'Sheet3'!$K$222,MATCH("Yellow",Sheet3!$A$1:$K$1,0),FALSE)*2.5,0))))),0)),0)</f>
        <v>211.42857142857142</v>
      </c>
      <c r="AC124">
        <f>IFERROR(IF(VLOOKUP($F124,Sheet3!$A$1:'Sheet3'!$K$222,MATCH("Challenge",Sheet3!$A$1:'Sheet3'!$K$1,0),FALSE)&gt;=1,IFERROR(IF(VLOOKUP($F124,Sheet3!$A$1:'Sheet3'!$K$222,MATCH("Blue",Sheet3!$A$1:$K$1,0),FALSE)&gt;0,VLOOKUP($F124,Sheet3!$A$1:'Sheet3'!$K$222,MATCH("Blue",Sheet3!$A$1:$K$1,0),FALSE)*3,IF(VLOOKUP($F124,Sheet3!$A$1:'Sheet3'!$K$222,MATCH("Purple",Sheet3!$A$1:$K$1,0),FALSE)&gt;0,VLOOKUP($F124,Sheet3!$A$1:'Sheet3'!$K$222,MATCH("Purple",Sheet3!$A$1:$K$1,0),FALSE)*4,IF(VLOOKUP($F124,Sheet3!$A$1:'Sheet3'!$K$222,MATCH("Green",Sheet3!$A$1:$K$1,0),FALSE)&gt;0,VLOOKUP($F124,Sheet3!$A$1:'Sheet3'!$K$222,MATCH("Green",Sheet3!$A$1:$K$1,0),FALSE)*2,IF(VLOOKUP($F124,Sheet3!$A$1:'Sheet3'!$K$222,MATCH("White",Sheet3!$A$1:$K$1,0),FALSE)&gt;0,VLOOKUP($F124,Sheet3!$A$1:'Sheet3'!$K$222,MATCH("White",Sheet3!$A$1:$K$1,0),FALSE),IF(VLOOKUP($F124,Sheet3!$A$1:'Sheet3'!$K$222,MATCH("Yellow",Sheet3!$A$1:$K$1,0),FALSE)&gt;0,VLOOKUP($F124,Sheet3!$A$1:'Sheet3'!$K$222,MATCH("Yellow",Sheet3!$A$1:$K$1,0),FALSE)*5,0))))),0)/VLOOKUP($F124,Sheet3!$A$1:'Sheet3'!$K$222,MATCH("Challenge",Sheet3!$A$1:'Sheet3'!$K$1,0),FALSE),IFERROR(IF(VLOOKUP($F124,Sheet3!$A$1:'Sheet3'!$K$222,MATCH("Blue",Sheet3!$A$1:$K$1,0),FALSE)&gt;0,VLOOKUP($F124,Sheet3!$A$1:'Sheet3'!$K$222,MATCH("Blue",Sheet3!$A$1:$K$1,0),FALSE)*3,IF(VLOOKUP($F124,Sheet3!$A$1:'Sheet3'!$K$222,MATCH("Purple",Sheet3!$A$1:$K$1,0),FALSE)&gt;0,VLOOKUP($F124,Sheet3!$A$1:'Sheet3'!$K$222,MATCH("Purple",Sheet3!$A$1:$K$1,0),FALSE)*4,IF(VLOOKUP($F124,Sheet3!$A$1:'Sheet3'!$K$222,MATCH("Green",Sheet3!$A$1:$K$1,0),FALSE)&gt;0,VLOOKUP($F124,Sheet3!$A$1:'Sheet3'!$K$222,MATCH("Green",Sheet3!$A$1:$K$1,0),FALSE)*2,IF(VLOOKUP($F124,Sheet3!$A$1:'Sheet3'!$K$222,MATCH("White",Sheet3!$A$1:$K$1,0),FALSE)&gt;0,VLOOKUP($F124,Sheet3!$A$1:'Sheet3'!$K$222,MATCH("White",Sheet3!$A$1:$K$1,0),FALSE),IF(VLOOKUP($F124,Sheet3!$A$1:'Sheet3'!$K$222,MATCH("Yellow",Sheet3!$A$1:$K$1,0),FALSE)&gt;0,VLOOKUP($F124,Sheet3!$A$1:'Sheet3'!$K$222,MATCH("Yellow",Sheet3!$A$1:$K$1,0),FALSE)*5,0))))),0)),0)+IFERROR(IF(VLOOKUP($G124,Sheet3!$A$1:'Sheet3'!$K$222,MATCH("Challenge",Sheet3!$A$1:'Sheet3'!$K$1,0),FALSE)&gt;=1,IFERROR(IF(VLOOKUP($G124,Sheet3!$A$1:'Sheet3'!$K$222,MATCH("Blue",Sheet3!$A$1:$K$1,0),FALSE)&gt;0,VLOOKUP($G124,Sheet3!$A$1:'Sheet3'!$K$222,MATCH("Blue",Sheet3!$A$1:$K$1,0),FALSE)*3,IF(VLOOKUP($G124,Sheet3!$A$1:'Sheet3'!$K$222,MATCH("Purple",Sheet3!$A$1:$K$1,0),FALSE)&gt;0,VLOOKUP($G124,Sheet3!$A$1:'Sheet3'!$K$222,MATCH("Purple",Sheet3!$A$1:$K$1,0),FALSE)*4,IF(VLOOKUP($G124,Sheet3!$A$1:'Sheet3'!$K$222,MATCH("Green",Sheet3!$A$1:$K$1,0),FALSE)&gt;0,VLOOKUP($G124,Sheet3!$A$1:'Sheet3'!$K$222,MATCH("Green",Sheet3!$A$1:$K$1,0),FALSE)*2,IF(VLOOKUP($G124,Sheet3!$A$1:'Sheet3'!$K$222,MATCH("White",Sheet3!$A$1:$K$1,0),FALSE)&gt;0,VLOOKUP($G124,Sheet3!$A$1:'Sheet3'!$K$222,MATCH("White",Sheet3!$A$1:$K$1,0),FALSE),IF(VLOOKUP($G124,Sheet3!$A$1:'Sheet3'!$K$222,MATCH("Yellow",Sheet3!$A$1:$K$1,0),FALSE)&gt;0,VLOOKUP($G124,Sheet3!$A$1:'Sheet3'!$K$222,MATCH("Yellow",Sheet3!$A$1:$K$1,0),FALSE)*5,0))))),0)/VLOOKUP($G124,Sheet3!$A$1:'Sheet3'!$K$222,MATCH("Challenge",Sheet3!$A$1:'Sheet3'!$K$1,0),FALSE),IFERROR(IF(VLOOKUP($G124,Sheet3!$A$1:'Sheet3'!$K$222,MATCH("Blue",Sheet3!$A$1:$K$1,0),FALSE)&gt;0,VLOOKUP($G124,Sheet3!$A$1:'Sheet3'!$K$222,MATCH("Blue",Sheet3!$A$1:$K$1,0),FALSE)*3,IF(VLOOKUP($G124,Sheet3!$A$1:'Sheet3'!$K$222,MATCH("Purple",Sheet3!$A$1:$K$1,0),FALSE)&gt;0,VLOOKUP($G124,Sheet3!$A$1:'Sheet3'!$K$222,MATCH("Purple",Sheet3!$A$1:$K$1,0),FALSE)*4,IF(VLOOKUP($G124,Sheet3!$A$1:'Sheet3'!$K$222,MATCH("Green",Sheet3!$A$1:$K$1,0),FALSE)&gt;0,VLOOKUP($G124,Sheet3!$A$1:'Sheet3'!$K$222,MATCH("Green",Sheet3!$A$1:$K$1,0),FALSE)*2,IF(VLOOKUP($G124,Sheet3!$A$1:'Sheet3'!$K$222,MATCH("White",Sheet3!$A$1:$K$1,0),FALSE)&gt;0,VLOOKUP($G124,Sheet3!$A$1:'Sheet3'!$K$222,MATCH("White",Sheet3!$A$1:$K$1,0),FALSE),IF(VLOOKUP($G124,Sheet3!$A$1:'Sheet3'!$K$222,MATCH("Yellow",Sheet3!$A$1:$K$1,0),FALSE)&gt;0,VLOOKUP($G124,Sheet3!$A$1:'Sheet3'!$K$222,MATCH("Yellow",Sheet3!$A$1:$K$1,0),FALSE)*5,0))))),0)),0)</f>
        <v>15</v>
      </c>
      <c r="AD124">
        <f>IFERROR(IF(VLOOKUP($H124,Sheet3!$A$1:'Sheet3'!$K$222,MATCH("Challenge",Sheet3!$A$1:'Sheet3'!$K$1,0),FALSE)&gt;=1,IFERROR(IF(VLOOKUP($H124,Sheet3!$A$1:'Sheet3'!$K$222,MATCH("Blue",Sheet3!$A$1:$K$1,0),FALSE)&gt;0,VLOOKUP($H124,Sheet3!$A$1:'Sheet3'!$K$222,MATCH("Blue",Sheet3!$A$1:$K$1,0),FALSE)*3,IF(VLOOKUP($H124,Sheet3!$A$1:'Sheet3'!$K$222,MATCH("Purple",Sheet3!$A$1:$K$1,0),FALSE)&gt;0,VLOOKUP($H124,Sheet3!$A$1:'Sheet3'!$K$222,MATCH("Purple",Sheet3!$A$1:$K$1,0),FALSE)*4,IF(VLOOKUP($H124,Sheet3!$A$1:'Sheet3'!$K$222,MATCH("Green",Sheet3!$A$1:$K$1,0),FALSE)&gt;0,VLOOKUP($H124,Sheet3!$A$1:'Sheet3'!$K$222,MATCH("Green",Sheet3!$A$1:$K$1,0),FALSE)*2,IF(VLOOKUP($H124,Sheet3!$A$1:'Sheet3'!$K$222,MATCH("White",Sheet3!$A$1:$K$1,0),FALSE)&gt;0,VLOOKUP($H124,Sheet3!$A$1:'Sheet3'!$K$222,MATCH("White",Sheet3!$A$1:$K$1,0),FALSE),IF(VLOOKUP($H124,Sheet3!$A$1:'Sheet3'!$K$222,MATCH("Yellow",Sheet3!$A$1:$K$1,0),FALSE)&gt;0,VLOOKUP($H124,Sheet3!$A$1:'Sheet3'!$K$222,MATCH("Yellow",Sheet3!$A$1:$K$1,0),FALSE)*5,0))))),0)/VLOOKUP($H124,Sheet3!$A$1:'Sheet3'!$K$222,MATCH("Challenge",Sheet3!$A$1:'Sheet3'!$K$1,0),FALSE),IFERROR(IF(VLOOKUP($H124,Sheet3!$A$1:'Sheet3'!$K$222,MATCH("Blue",Sheet3!$A$1:$K$1,0),FALSE)&gt;0,VLOOKUP($H124,Sheet3!$A$1:'Sheet3'!$K$222,MATCH("Blue",Sheet3!$A$1:$K$1,0),FALSE)*3,IF(VLOOKUP($H124,Sheet3!$A$1:'Sheet3'!$K$222,MATCH("Purple",Sheet3!$A$1:$K$1,0),FALSE)&gt;0,VLOOKUP($H124,Sheet3!$A$1:'Sheet3'!$K$222,MATCH("Purple",Sheet3!$A$1:$K$1,0),FALSE)*4,IF(VLOOKUP($H124,Sheet3!$A$1:'Sheet3'!$K$222,MATCH("Green",Sheet3!$A$1:$K$1,0),FALSE)&gt;0,VLOOKUP($H124,Sheet3!$A$1:'Sheet3'!$K$222,MATCH("Green",Sheet3!$A$1:$K$1,0),FALSE)*2,IF(VLOOKUP($H124,Sheet3!$A$1:'Sheet3'!$K$222,MATCH("White",Sheet3!$A$1:$K$1,0),FALSE)&gt;0,VLOOKUP($H124,Sheet3!$A$1:'Sheet3'!$K$222,MATCH("White",Sheet3!$A$1:$K$1,0),FALSE),IF(VLOOKUP($H124,Sheet3!$A$1:'Sheet3'!$K$222,MATCH("Yellow",Sheet3!$A$1:$K$1,0),FALSE)&gt;0,VLOOKUP($H124,Sheet3!$A$1:'Sheet3'!$K$222,MATCH("Yellow",Sheet3!$A$1:$K$1,0),FALSE)*5,0))))),0)),0)+IFERROR(IF(VLOOKUP($I124,Sheet3!$A$1:'Sheet3'!$K$222,MATCH("Challenge",Sheet3!$A$1:'Sheet3'!$K$1,0),FALSE)&gt;=1,IFERROR(IF(VLOOKUP($I124,Sheet3!$A$1:'Sheet3'!$K$222,MATCH("Blue",Sheet3!$A$1:$K$1,0),FALSE)&gt;0,VLOOKUP($I124,Sheet3!$A$1:'Sheet3'!$K$222,MATCH("Blue",Sheet3!$A$1:$K$1,0),FALSE)*3,IF(VLOOKUP($I124,Sheet3!$A$1:'Sheet3'!$K$222,MATCH("Purple",Sheet3!$A$1:$K$1,0),FALSE)&gt;0,VLOOKUP($I124,Sheet3!$A$1:'Sheet3'!$K$222,MATCH("Purple",Sheet3!$A$1:$K$1,0),FALSE)*4,IF(VLOOKUP($I124,Sheet3!$A$1:'Sheet3'!$K$222,MATCH("Green",Sheet3!$A$1:$K$1,0),FALSE)&gt;0,VLOOKUP($I124,Sheet3!$A$1:'Sheet3'!$K$222,MATCH("Green",Sheet3!$A$1:$K$1,0),FALSE)*2,IF(VLOOKUP($I124,Sheet3!$A$1:'Sheet3'!$K$222,MATCH("White",Sheet3!$A$1:$K$1,0),FALSE)&gt;0,VLOOKUP($I124,Sheet3!$A$1:'Sheet3'!$K$222,MATCH("White",Sheet3!$A$1:$K$1,0),FALSE),IF(VLOOKUP($I124,Sheet3!$A$1:'Sheet3'!$K$222,MATCH("Yellow",Sheet3!$A$1:$K$1,0),FALSE)&gt;0,VLOOKUP($I124,Sheet3!$A$1:'Sheet3'!$K$222,MATCH("Yellow",Sheet3!$A$1:$K$1,0),FALSE)*5,0))))),0)/VLOOKUP($I124,Sheet3!$A$1:'Sheet3'!$K$222,MATCH("Challenge",Sheet3!$A$1:'Sheet3'!$K$1,0),FALSE),IFERROR(IF(VLOOKUP($I124,Sheet3!$A$1:'Sheet3'!$K$222,MATCH("Blue",Sheet3!$A$1:$K$1,0),FALSE)&gt;0,VLOOKUP($I124,Sheet3!$A$1:'Sheet3'!$K$222,MATCH("Blue",Sheet3!$A$1:$K$1,0),FALSE)*3,IF(VLOOKUP($I124,Sheet3!$A$1:'Sheet3'!$K$222,MATCH("Purple",Sheet3!$A$1:$K$1,0),FALSE)&gt;0,VLOOKUP($I124,Sheet3!$A$1:'Sheet3'!$K$222,MATCH("Purple",Sheet3!$A$1:$K$1,0),FALSE)*4,IF(VLOOKUP($I124,Sheet3!$A$1:'Sheet3'!$K$222,MATCH("Green",Sheet3!$A$1:$K$1,0),FALSE)&gt;0,VLOOKUP($I124,Sheet3!$A$1:'Sheet3'!$K$222,MATCH("Green",Sheet3!$A$1:$K$1,0),FALSE)*2,IF(VLOOKUP($I124,Sheet3!$A$1:'Sheet3'!$K$222,MATCH("White",Sheet3!$A$1:$K$1,0),FALSE)&gt;0,VLOOKUP($I124,Sheet3!$A$1:'Sheet3'!$K$222,MATCH("White",Sheet3!$A$1:$K$1,0),FALSE),IF(VLOOKUP($I124,Sheet3!$A$1:'Sheet3'!$K$222,MATCH("Yellow",Sheet3!$A$1:$K$1,0),FALSE)&gt;0,VLOOKUP($I124,Sheet3!$A$1:'Sheet3'!$K$222,MATCH("Yellow",Sheet3!$A$1:$K$1,0),FALSE)*5,0))))),0)),0)</f>
        <v>0</v>
      </c>
      <c r="AE124">
        <f>IFERROR(IF(VLOOKUP($J124,Sheet3!$A$1:'Sheet3'!$K$222,MATCH("Challenge",Sheet3!$A$1:'Sheet3'!$K$1,0),FALSE)&gt;=1,IFERROR(IF(VLOOKUP($J124,Sheet3!$A$1:'Sheet3'!$K$222,MATCH("Blue",Sheet3!$A$1:$K$1,0),FALSE)&gt;0,VLOOKUP($J124,Sheet3!$A$1:'Sheet3'!$K$222,MATCH("Blue",Sheet3!$A$1:$K$1,0),FALSE)*3,IF(VLOOKUP($J124,Sheet3!$A$1:'Sheet3'!$K$222,MATCH("Purple",Sheet3!$A$1:$K$1,0),FALSE)&gt;0,VLOOKUP($J124,Sheet3!$A$1:'Sheet3'!$K$222,MATCH("Purple",Sheet3!$A$1:$K$1,0),FALSE)*4,IF(VLOOKUP($J124,Sheet3!$A$1:'Sheet3'!$K$222,MATCH("Green",Sheet3!$A$1:$K$1,0),FALSE)&gt;0,VLOOKUP($J124,Sheet3!$A$1:'Sheet3'!$K$222,MATCH("Green",Sheet3!$A$1:$K$1,0),FALSE)*2,IF(VLOOKUP($J124,Sheet3!$A$1:'Sheet3'!$K$222,MATCH("White",Sheet3!$A$1:$K$1,0),FALSE)&gt;0,VLOOKUP($J124,Sheet3!$A$1:'Sheet3'!$K$222,MATCH("White",Sheet3!$A$1:$K$1,0),FALSE),IF(VLOOKUP($J124,Sheet3!$A$1:'Sheet3'!$K$222,MATCH("Yellow",Sheet3!$A$1:$K$1,0),FALSE)&gt;0,VLOOKUP($J124,Sheet3!$A$1:'Sheet3'!$K$222,MATCH("Yellow",Sheet3!$A$1:$K$1,0),FALSE)*5,0))))),0)/VLOOKUP($J124,Sheet3!$A$1:'Sheet3'!$K$222,MATCH("Challenge",Sheet3!$A$1:'Sheet3'!$K$1,0),FALSE),IFERROR(IF(VLOOKUP($J124,Sheet3!$A$1:'Sheet3'!$K$222,MATCH("Blue",Sheet3!$A$1:$K$1,0),FALSE)&gt;0,VLOOKUP($J124,Sheet3!$A$1:'Sheet3'!$K$222,MATCH("Blue",Sheet3!$A$1:$K$1,0),FALSE)*3,IF(VLOOKUP($J124,Sheet3!$A$1:'Sheet3'!$K$222,MATCH("Purple",Sheet3!$A$1:$K$1,0),FALSE)&gt;0,VLOOKUP($J124,Sheet3!$A$1:'Sheet3'!$K$222,MATCH("Purple",Sheet3!$A$1:$K$1,0),FALSE)*4,IF(VLOOKUP($J124,Sheet3!$A$1:'Sheet3'!$K$222,MATCH("Green",Sheet3!$A$1:$K$1,0),FALSE)&gt;0,VLOOKUP($J124,Sheet3!$A$1:'Sheet3'!$K$222,MATCH("Green",Sheet3!$A$1:$K$1,0),FALSE)*2,IF(VLOOKUP($J124,Sheet3!$A$1:'Sheet3'!$K$222,MATCH("White",Sheet3!$A$1:$K$1,0),FALSE)&gt;0,VLOOKUP($J124,Sheet3!$A$1:'Sheet3'!$K$222,MATCH("White",Sheet3!$A$1:$K$1,0),FALSE),IF(VLOOKUP($J124,Sheet3!$A$1:'Sheet3'!$K$222,MATCH("Yellow",Sheet3!$A$1:$K$1,0),FALSE)&gt;0,VLOOKUP($J124,Sheet3!$A$1:'Sheet3'!$K$222,MATCH("Yellow",Sheet3!$A$1:$K$1,0),FALSE)*5,0))))),0)),0)+IFERROR(IF(VLOOKUP($K124,Sheet3!$A$1:'Sheet3'!$K$222,MATCH("Challenge",Sheet3!$A$1:'Sheet3'!$K$1,0),FALSE)&gt;=1,IFERROR(IF(VLOOKUP($K124,Sheet3!$A$1:'Sheet3'!$K$222,MATCH("Blue",Sheet3!$A$1:$K$1,0),FALSE)&gt;0,VLOOKUP($K124,Sheet3!$A$1:'Sheet3'!$K$222,MATCH("Blue",Sheet3!$A$1:$K$1,0),FALSE)*3,IF(VLOOKUP($K124,Sheet3!$A$1:'Sheet3'!$K$222,MATCH("Purple",Sheet3!$A$1:$K$1,0),FALSE)&gt;0,VLOOKUP($K124,Sheet3!$A$1:'Sheet3'!$K$222,MATCH("Purple",Sheet3!$A$1:$K$1,0),FALSE)*4,IF(VLOOKUP($K124,Sheet3!$A$1:'Sheet3'!$K$222,MATCH("Green",Sheet3!$A$1:$K$1,0),FALSE)&gt;0,VLOOKUP($K124,Sheet3!$A$1:'Sheet3'!$K$222,MATCH("Green",Sheet3!$A$1:$K$1,0),FALSE)*2,IF(VLOOKUP($K124,Sheet3!$A$1:'Sheet3'!$K$222,MATCH("White",Sheet3!$A$1:$K$1,0),FALSE)&gt;0,VLOOKUP($K124,Sheet3!$A$1:'Sheet3'!$K$222,MATCH("White",Sheet3!$A$1:$K$1,0),FALSE),IF(VLOOKUP($K124,Sheet3!$A$1:'Sheet3'!$K$222,MATCH("Yellow",Sheet3!$A$1:$K$1,0),FALSE)&gt;0,VLOOKUP($K124,Sheet3!$A$1:'Sheet3'!$K$222,MATCH("Yellow",Sheet3!$A$1:$K$1,0),FALSE)*5,0))))),0)/VLOOKUP($K124,Sheet3!$A$1:'Sheet3'!$K$222,MATCH("Challenge",Sheet3!$A$1:'Sheet3'!$K$1,0),FALSE),IFERROR(IF(VLOOKUP($K124,Sheet3!$A$1:'Sheet3'!$K$222,MATCH("Blue",Sheet3!$A$1:$K$1,0),FALSE)&gt;0,VLOOKUP($K124,Sheet3!$A$1:'Sheet3'!$K$222,MATCH("Blue",Sheet3!$A$1:$K$1,0),FALSE)*3,IF(VLOOKUP($K124,Sheet3!$A$1:'Sheet3'!$K$222,MATCH("Purple",Sheet3!$A$1:$K$1,0),FALSE)&gt;0,VLOOKUP($K124,Sheet3!$A$1:'Sheet3'!$K$222,MATCH("Purple",Sheet3!$A$1:$K$1,0),FALSE)*4,IF(VLOOKUP($K124,Sheet3!$A$1:'Sheet3'!$K$222,MATCH("Green",Sheet3!$A$1:$K$1,0),FALSE)&gt;0,VLOOKUP($K124,Sheet3!$A$1:'Sheet3'!$K$222,MATCH("Green",Sheet3!$A$1:$K$1,0),FALSE)*2,IF(VLOOKUP($K124,Sheet3!$A$1:'Sheet3'!$K$222,MATCH("White",Sheet3!$A$1:$K$1,0),FALSE)&gt;0,VLOOKUP($K124,Sheet3!$A$1:'Sheet3'!$K$222,MATCH("White",Sheet3!$A$1:$K$1,0),FALSE),IF(VLOOKUP($K124,Sheet3!$A$1:'Sheet3'!$K$222,MATCH("Yellow",Sheet3!$A$1:$K$1,0),FALSE)&gt;0,VLOOKUP($K124,Sheet3!$A$1:'Sheet3'!$K$222,MATCH("Yellow",Sheet3!$A$1:$K$1,0),FALSE)*5,0))))),0)),0)</f>
        <v>0</v>
      </c>
      <c r="AF124">
        <f>IFERROR(IF(VLOOKUP($L124,Sheet3!$A$1:'Sheet3'!$K$222,MATCH("Challenge",Sheet3!$A$1:'Sheet3'!$K$1,0),FALSE)&gt;=1,IFERROR(IF(VLOOKUP($L124,Sheet3!$A$1:'Sheet3'!$K$222,MATCH("Blue",Sheet3!$A$1:$K$1,0),FALSE)&gt;0,VLOOKUP($L124,Sheet3!$A$1:'Sheet3'!$K$222,MATCH("Blue",Sheet3!$A$1:$K$1,0),FALSE)*3,IF(VLOOKUP($L124,Sheet3!$A$1:'Sheet3'!$K$222,MATCH("Purple",Sheet3!$A$1:$K$1,0),FALSE)&gt;0,VLOOKUP($L124,Sheet3!$A$1:'Sheet3'!$K$222,MATCH("Purple",Sheet3!$A$1:$K$1,0),FALSE)*4,IF(VLOOKUP($L124,Sheet3!$A$1:'Sheet3'!$K$222,MATCH("Green",Sheet3!$A$1:$K$1,0),FALSE)&gt;0,VLOOKUP($L124,Sheet3!$A$1:'Sheet3'!$K$222,MATCH("Green",Sheet3!$A$1:$K$1,0),FALSE)*2,IF(VLOOKUP($L124,Sheet3!$A$1:'Sheet3'!$K$222,MATCH("White",Sheet3!$A$1:$K$1,0),FALSE)&gt;0,VLOOKUP($L124,Sheet3!$A$1:'Sheet3'!$K$222,MATCH("White",Sheet3!$A$1:$K$1,0),FALSE),IF(VLOOKUP($L124,Sheet3!$A$1:'Sheet3'!$K$222,MATCH("Yellow",Sheet3!$A$1:$K$1,0),FALSE)&gt;0,VLOOKUP($L124,Sheet3!$A$1:'Sheet3'!$K$222,MATCH("Yellow",Sheet3!$A$1:$K$1,0),FALSE)*5,0))))),0)/VLOOKUP($L124,Sheet3!$A$1:'Sheet3'!$K$222,MATCH("Challenge",Sheet3!$A$1:'Sheet3'!$K$1,0),FALSE),IFERROR(IF(VLOOKUP($L124,Sheet3!$A$1:'Sheet3'!$K$222,MATCH("Blue",Sheet3!$A$1:$K$1,0),FALSE)&gt;0,VLOOKUP($L124,Sheet3!$A$1:'Sheet3'!$K$222,MATCH("Blue",Sheet3!$A$1:$K$1,0),FALSE)*3,IF(VLOOKUP($L124,Sheet3!$A$1:'Sheet3'!$K$222,MATCH("Purple",Sheet3!$A$1:$K$1,0),FALSE)&gt;0,VLOOKUP($L124,Sheet3!$A$1:'Sheet3'!$K$222,MATCH("Purple",Sheet3!$A$1:$K$1,0),FALSE)*4,IF(VLOOKUP($L124,Sheet3!$A$1:'Sheet3'!$K$222,MATCH("Green",Sheet3!$A$1:$K$1,0),FALSE)&gt;0,VLOOKUP($L124,Sheet3!$A$1:'Sheet3'!$K$222,MATCH("Green",Sheet3!$A$1:$K$1,0),FALSE)*2,IF(VLOOKUP($L124,Sheet3!$A$1:'Sheet3'!$K$222,MATCH("White",Sheet3!$A$1:$K$1,0),FALSE)&gt;0,VLOOKUP($L124,Sheet3!$A$1:'Sheet3'!$K$222,MATCH("White",Sheet3!$A$1:$K$1,0),FALSE),IF(VLOOKUP($L124,Sheet3!$A$1:'Sheet3'!$K$222,MATCH("Yellow",Sheet3!$A$1:$K$1,0),FALSE)&gt;0,VLOOKUP($L124,Sheet3!$A$1:'Sheet3'!$K$222,MATCH("Yellow",Sheet3!$A$1:$K$1,0),FALSE)*5,0))))),0)),0)+IFERROR(IF(VLOOKUP($M124,Sheet3!$A$1:'Sheet3'!$K$222,MATCH("Challenge",Sheet3!$A$1:'Sheet3'!$K$1,0),FALSE)&gt;=1,IFERROR(IF(VLOOKUP($M124,Sheet3!$A$1:'Sheet3'!$K$222,MATCH("Blue",Sheet3!$A$1:$K$1,0),FALSE)&gt;0,VLOOKUP($M124,Sheet3!$A$1:'Sheet3'!$K$222,MATCH("Blue",Sheet3!$A$1:$K$1,0),FALSE)*3,IF(VLOOKUP($M124,Sheet3!$A$1:'Sheet3'!$K$222,MATCH("Purple",Sheet3!$A$1:$K$1,0),FALSE)&gt;0,VLOOKUP($M124,Sheet3!$A$1:'Sheet3'!$K$222,MATCH("Purple",Sheet3!$A$1:$K$1,0),FALSE)*4,IF(VLOOKUP($M124,Sheet3!$A$1:'Sheet3'!$K$222,MATCH("Green",Sheet3!$A$1:$K$1,0),FALSE)&gt;0,VLOOKUP($M124,Sheet3!$A$1:'Sheet3'!$K$222,MATCH("Green",Sheet3!$A$1:$K$1,0),FALSE)*2,IF(VLOOKUP($M124,Sheet3!$A$1:'Sheet3'!$K$222,MATCH("White",Sheet3!$A$1:$K$1,0),FALSE)&gt;0,VLOOKUP($M124,Sheet3!$A$1:'Sheet3'!$K$222,MATCH("White",Sheet3!$A$1:$K$1,0),FALSE),IF(VLOOKUP($M124,Sheet3!$A$1:'Sheet3'!$K$222,MATCH("Yellow",Sheet3!$A$1:$K$1,0),FALSE)&gt;0,VLOOKUP($M124,Sheet3!$A$1:'Sheet3'!$K$222,MATCH("Yellow",Sheet3!$A$1:$K$1,0),FALSE)*5,0))))),0)/VLOOKUP($M124,Sheet3!$A$1:'Sheet3'!$K$222,MATCH("Challenge",Sheet3!$A$1:'Sheet3'!$K$1,0),FALSE),IFERROR(IF(VLOOKUP($M124,Sheet3!$A$1:'Sheet3'!$K$222,MATCH("Blue",Sheet3!$A$1:$K$1,0),FALSE)&gt;0,VLOOKUP($M124,Sheet3!$A$1:'Sheet3'!$K$222,MATCH("Blue",Sheet3!$A$1:$K$1,0),FALSE)*3,IF(VLOOKUP($M124,Sheet3!$A$1:'Sheet3'!$K$222,MATCH("Purple",Sheet3!$A$1:$K$1,0),FALSE)&gt;0,VLOOKUP($M124,Sheet3!$A$1:'Sheet3'!$K$222,MATCH("Purple",Sheet3!$A$1:$K$1,0),FALSE)*4,IF(VLOOKUP($M124,Sheet3!$A$1:'Sheet3'!$K$222,MATCH("Green",Sheet3!$A$1:$K$1,0),FALSE)&gt;0,VLOOKUP($M124,Sheet3!$A$1:'Sheet3'!$K$222,MATCH("Green",Sheet3!$A$1:$K$1,0),FALSE)*2,IF(VLOOKUP($M124,Sheet3!$A$1:'Sheet3'!$K$222,MATCH("White",Sheet3!$A$1:$K$1,0),FALSE)&gt;0,VLOOKUP($M124,Sheet3!$A$1:'Sheet3'!$K$222,MATCH("White",Sheet3!$A$1:$K$1,0),FALSE),IF(VLOOKUP($M124,Sheet3!$A$1:'Sheet3'!$K$222,MATCH("Yellow",Sheet3!$A$1:$K$1,0),FALSE)&gt;0,VLOOKUP($M124,Sheet3!$A$1:'Sheet3'!$K$222,MATCH("Yellow",Sheet3!$A$1:$K$1,0),FALSE)*5,0))))),0)),0)</f>
        <v>0</v>
      </c>
      <c r="AG124">
        <f>IFERROR(IF(VLOOKUP($N124,Sheet3!$A$1:'Sheet3'!$K$222,MATCH("Challenge",Sheet3!$A$1:'Sheet3'!$K$1,0),FALSE)&gt;=1,IFERROR(IF(VLOOKUP($N124,Sheet3!$A$1:'Sheet3'!$K$222,MATCH("Blue",Sheet3!$A$1:$K$1,0),FALSE)&gt;0,VLOOKUP($N124,Sheet3!$A$1:'Sheet3'!$K$222,MATCH("Blue",Sheet3!$A$1:$K$1,0),FALSE)*3,IF(VLOOKUP($N124,Sheet3!$A$1:'Sheet3'!$K$222,MATCH("Purple",Sheet3!$A$1:$K$1,0),FALSE)&gt;0,VLOOKUP($N124,Sheet3!$A$1:'Sheet3'!$K$222,MATCH("Purple",Sheet3!$A$1:$K$1,0),FALSE)*4,IF(VLOOKUP($N124,Sheet3!$A$1:'Sheet3'!$K$222,MATCH("Green",Sheet3!$A$1:$K$1,0),FALSE)&gt;0,VLOOKUP($N124,Sheet3!$A$1:'Sheet3'!$K$222,MATCH("Green",Sheet3!$A$1:$K$1,0),FALSE)*2,IF(VLOOKUP($N124,Sheet3!$A$1:'Sheet3'!$K$222,MATCH("White",Sheet3!$A$1:$K$1,0),FALSE)&gt;0,VLOOKUP($N124,Sheet3!$A$1:'Sheet3'!$K$222,MATCH("White",Sheet3!$A$1:$K$1,0),FALSE),IF(VLOOKUP($N124,Sheet3!$A$1:'Sheet3'!$K$222,MATCH("Yellow",Sheet3!$A$1:$K$1,0),FALSE)&gt;0,VLOOKUP($N124,Sheet3!$A$1:'Sheet3'!$K$222,MATCH("Yellow",Sheet3!$A$1:$K$1,0),FALSE)*5,0))))),0)/VLOOKUP($N124,Sheet3!$A$1:'Sheet3'!$K$222,MATCH("Challenge",Sheet3!$A$1:'Sheet3'!$K$1,0),FALSE),IFERROR(IF(VLOOKUP($N124,Sheet3!$A$1:'Sheet3'!$K$222,MATCH("Blue",Sheet3!$A$1:$K$1,0),FALSE)&gt;0,VLOOKUP($N124,Sheet3!$A$1:'Sheet3'!$K$222,MATCH("Blue",Sheet3!$A$1:$K$1,0),FALSE)*3,IF(VLOOKUP($N124,Sheet3!$A$1:'Sheet3'!$K$222,MATCH("Purple",Sheet3!$A$1:$K$1,0),FALSE)&gt;0,VLOOKUP($N124,Sheet3!$A$1:'Sheet3'!$K$222,MATCH("Purple",Sheet3!$A$1:$K$1,0),FALSE)*4,IF(VLOOKUP($N124,Sheet3!$A$1:'Sheet3'!$K$222,MATCH("Green",Sheet3!$A$1:$K$1,0),FALSE)&gt;0,VLOOKUP($N124,Sheet3!$A$1:'Sheet3'!$K$222,MATCH("Green",Sheet3!$A$1:$K$1,0),FALSE)*2,IF(VLOOKUP($N124,Sheet3!$A$1:'Sheet3'!$K$222,MATCH("White",Sheet3!$A$1:$K$1,0),FALSE)&gt;0,VLOOKUP($N124,Sheet3!$A$1:'Sheet3'!$K$222,MATCH("White",Sheet3!$A$1:$K$1,0),FALSE),IF(VLOOKUP($N124,Sheet3!$A$1:'Sheet3'!$K$222,MATCH("Yellow",Sheet3!$A$1:$K$1,0),FALSE)&gt;0,VLOOKUP($N124,Sheet3!$A$1:'Sheet3'!$K$222,MATCH("Yellow",Sheet3!$A$1:$K$1,0),FALSE)*5,0))))),0)),0)+IFERROR(IF(VLOOKUP($O124,Sheet3!$A$1:'Sheet3'!$K$222,MATCH("Challenge",Sheet3!$A$1:'Sheet3'!$K$1,0),FALSE)&gt;=1,IFERROR(IF(VLOOKUP($O124,Sheet3!$A$1:'Sheet3'!$K$222,MATCH("Blue",Sheet3!$A$1:$K$1,0),FALSE)&gt;0,VLOOKUP($O124,Sheet3!$A$1:'Sheet3'!$K$222,MATCH("Blue",Sheet3!$A$1:$K$1,0),FALSE)*3,IF(VLOOKUP($O124,Sheet3!$A$1:'Sheet3'!$K$222,MATCH("Purple",Sheet3!$A$1:$K$1,0),FALSE)&gt;0,VLOOKUP($O124,Sheet3!$A$1:'Sheet3'!$K$222,MATCH("Purple",Sheet3!$A$1:$K$1,0),FALSE)*4,IF(VLOOKUP($O124,Sheet3!$A$1:'Sheet3'!$K$222,MATCH("Green",Sheet3!$A$1:$K$1,0),FALSE)&gt;0,VLOOKUP($O124,Sheet3!$A$1:'Sheet3'!$K$222,MATCH("Green",Sheet3!$A$1:$K$1,0),FALSE)*2,IF(VLOOKUP($O124,Sheet3!$A$1:'Sheet3'!$K$222,MATCH("White",Sheet3!$A$1:$K$1,0),FALSE)&gt;0,VLOOKUP($O124,Sheet3!$A$1:'Sheet3'!$K$222,MATCH("White",Sheet3!$A$1:$K$1,0),FALSE),IF(VLOOKUP($O124,Sheet3!$A$1:'Sheet3'!$K$222,MATCH("Yellow",Sheet3!$A$1:$K$1,0),FALSE)&gt;0,VLOOKUP($O124,Sheet3!$A$1:'Sheet3'!$K$222,MATCH("Yellow",Sheet3!$A$1:$K$1,0),FALSE)*5,0))))),0)/VLOOKUP($O124,Sheet3!$A$1:'Sheet3'!$K$222,MATCH("Challenge",Sheet3!$A$1:'Sheet3'!$K$1,0),FALSE),IFERROR(IF(VLOOKUP($O124,Sheet3!$A$1:'Sheet3'!$K$222,MATCH("Blue",Sheet3!$A$1:$K$1,0),FALSE)&gt;0,VLOOKUP($O124,Sheet3!$A$1:'Sheet3'!$K$222,MATCH("Blue",Sheet3!$A$1:$K$1,0),FALSE)*3,IF(VLOOKUP($O124,Sheet3!$A$1:'Sheet3'!$K$222,MATCH("Purple",Sheet3!$A$1:$K$1,0),FALSE)&gt;0,VLOOKUP($O124,Sheet3!$A$1:'Sheet3'!$K$222,MATCH("Purple",Sheet3!$A$1:$K$1,0),FALSE)*4,IF(VLOOKUP($O124,Sheet3!$A$1:'Sheet3'!$K$222,MATCH("Green",Sheet3!$A$1:$K$1,0),FALSE)&gt;0,VLOOKUP($O124,Sheet3!$A$1:'Sheet3'!$K$222,MATCH("Green",Sheet3!$A$1:$K$1,0),FALSE)*2,IF(VLOOKUP($O124,Sheet3!$A$1:'Sheet3'!$K$222,MATCH("White",Sheet3!$A$1:$K$1,0),FALSE)&gt;0,VLOOKUP($O124,Sheet3!$A$1:'Sheet3'!$K$222,MATCH("White",Sheet3!$A$1:$K$1,0),FALSE),IF(VLOOKUP($O124,Sheet3!$A$1:'Sheet3'!$K$222,MATCH("Yellow",Sheet3!$A$1:$K$1,0),FALSE)&gt;0,VLOOKUP($O124,Sheet3!$A$1:'Sheet3'!$K$222,MATCH("Yellow",Sheet3!$A$1:$K$1,0),FALSE)*5,0))))),0)),0)</f>
        <v>0</v>
      </c>
      <c r="AH124">
        <f>VLOOKUP($D124,Sheet3!$A$1:'Sheet3'!$K$222,4,FALSE)</f>
        <v>0</v>
      </c>
      <c r="AI124">
        <f>VLOOKUP($D124,Sheet3!$A$1:'Sheet3'!$K$222,5,FALSE)</f>
        <v>0</v>
      </c>
    </row>
    <row r="125" spans="1:35" x14ac:dyDescent="0.25">
      <c r="A125" t="s">
        <v>75</v>
      </c>
      <c r="B125">
        <f>INDEX('Ingredients(Full)'!$A$1:$AA$180,MATCH(Score!$A125,'Ingredients(Full)'!$A$1:$A$180,0),MATCH(Score!B$1,'Ingredients(Full)'!$A$1:$AA$1,0))</f>
        <v>4</v>
      </c>
      <c r="C125">
        <f t="shared" si="3"/>
        <v>21</v>
      </c>
      <c r="D125" t="str">
        <f>IF(D$1&lt;=$B125,INDEX('Ingredients(Full)'!$A$1:$AA$180,MATCH(Score!$A125,'Ingredients(Full)'!$A$1:$A$180,0),MATCH(Score!D$1,'Ingredients(Full)'!$A$1:$AA$1,0)),"")</f>
        <v>MK 7 BlasTech Weapon Mod Prototype Salvage</v>
      </c>
      <c r="E125" t="str">
        <f>IF(E$1&lt;=$B125,INDEX('Ingredients(Full)'!$A$1:$AA$140,MATCH(Score!$A125,'Ingredients(Full)'!$A$1:$A$140,0),MATCH(Score!E$1,'Ingredients(Full)'!$A$1:$AA$1,0)),"")</f>
        <v>Mk 5 Loronar Power Cell Salvage</v>
      </c>
      <c r="F125" t="str">
        <f>IF(F$1&lt;=$B125,INDEX('Ingredients(Full)'!$A$1:$AA$140,MATCH(Score!$A125,'Ingredients(Full)'!$A$1:$A$140,0),MATCH(Score!F$1,'Ingredients(Full)'!$A$1:$AA$1,0)),"")</f>
        <v>Mk 3 BlasTech Weapon Mod</v>
      </c>
      <c r="G125" t="str">
        <f>IF(G$1&lt;=$B125,INDEX('Ingredients(Full)'!$A$1:$AA$140,MATCH(Score!$A125,'Ingredients(Full)'!$A$1:$A$140,0),MATCH(Score!G$1,'Ingredients(Full)'!$A$1:$AA$1,0)),"")</f>
        <v>Mk 1 Arakyd Droid Caller</v>
      </c>
      <c r="H125" t="str">
        <f>IF(H$1&lt;=$B125,INDEX('Ingredients(Full)'!$A$1:$AA$140,MATCH(Score!$A125,'Ingredients(Full)'!$A$1:$A$140,0),MATCH(Score!H$1,'Ingredients(Full)'!$A$1:$AA$1,0)),"")</f>
        <v/>
      </c>
      <c r="I125" t="str">
        <f>IF(I$1&lt;=$B125,INDEX('Ingredients(Full)'!$A$1:$AA$140,MATCH(Score!$A125,'Ingredients(Full)'!$A$1:$A$140,0),MATCH(Score!I$1,'Ingredients(Full)'!$A$1:$AA$1,0)),"")</f>
        <v/>
      </c>
      <c r="J125" t="str">
        <f>IF(J$1&lt;=$B125,INDEX('Ingredients(Full)'!$A$1:$AA$140,MATCH(Score!$A125,'Ingredients(Full)'!$A$1:$A$140,0),MATCH(Score!J$1,'Ingredients(Full)'!$A$1:$AA$1,0)),"")</f>
        <v/>
      </c>
      <c r="K125" t="str">
        <f>IF(K$1&lt;=$B125,INDEX('Ingredients(Full)'!$A$1:$AA$140,MATCH(Score!$A125,'Ingredients(Full)'!$A$1:$A$140,0),MATCH(Score!K$1,'Ingredients(Full)'!$A$1:$AA$1,0)),"")</f>
        <v/>
      </c>
      <c r="L125" t="str">
        <f>IF(L$1&lt;=$B125,INDEX('Ingredients(Full)'!$A$1:$AA$140,MATCH(Score!$A125,'Ingredients(Full)'!$A$1:$A$140,0),MATCH(Score!L$1,'Ingredients(Full)'!$A$1:$AA$1,0)),"")</f>
        <v/>
      </c>
      <c r="M125" t="str">
        <f>IF(M$1&lt;=$B125,INDEX('Ingredients(Full)'!$A$1:$AA$140,MATCH(Score!$A125,'Ingredients(Full)'!$A$1:$A$140,0),MATCH(Score!M$1,'Ingredients(Full)'!$A$1:$AA$1,0)),"")</f>
        <v/>
      </c>
      <c r="N125" t="str">
        <f>IF(N$1&lt;=$B125,INDEX('Ingredients(Full)'!$A$1:$AA$140,MATCH(Score!$A125,'Ingredients(Full)'!$A$1:$A$140,0),MATCH(Score!N$1,'Ingredients(Full)'!$A$1:$AA$1,0)),"")</f>
        <v/>
      </c>
      <c r="O125" t="str">
        <f>IF(O$1&lt;=$B125,INDEX('Ingredients(Full)'!$A$1:$AA$140,MATCH(Score!$A125,'Ingredients(Full)'!$A$1:$A$140,0),MATCH(Score!O$1,'Ingredients(Full)'!$A$1:$AA$1,0)),"")</f>
        <v/>
      </c>
      <c r="P125">
        <f>IF(VALUE(RIGHT(P$1,LEN(P$1)-1))&lt;=$B125,INDEX('Ingredients(Full)'!$A$1:$AA$140,MATCH(Score!$A125,'Ingredients(Full)'!$A$1:$A$140,0),MATCH(Score!P$1,'Ingredients(Full)'!$A$1:$AA$1,0)),"")</f>
        <v>5</v>
      </c>
      <c r="Q125">
        <f>IF(VALUE(RIGHT(Q$1,LEN(Q$1)-1))&lt;=$B125,INDEX('Ingredients(Full)'!$A$1:$AA$140,MATCH(Score!$A125,'Ingredients(Full)'!$A$1:$A$140,0),MATCH(Score!Q$1,'Ingredients(Full)'!$A$1:$AA$1,0)),"")</f>
        <v>5</v>
      </c>
      <c r="R125">
        <f>IF(VALUE(RIGHT(R$1,LEN(R$1)-1))&lt;=$B125,INDEX('Ingredients(Full)'!$A$1:$AA$140,MATCH(Score!$A125,'Ingredients(Full)'!$A$1:$A$140,0),MATCH(Score!R$1,'Ingredients(Full)'!$A$1:$AA$1,0)),"")</f>
        <v>1</v>
      </c>
      <c r="S125">
        <f>IF(VALUE(RIGHT(S$1,LEN(S$1)-1))&lt;=$B125,INDEX('Ingredients(Full)'!$A$1:$AA$140,MATCH(Score!$A125,'Ingredients(Full)'!$A$1:$A$140,0),MATCH(Score!S$1,'Ingredients(Full)'!$A$1:$AA$1,0)),"")</f>
        <v>1</v>
      </c>
      <c r="T125" t="str">
        <f>IF(VALUE(RIGHT(T$1,LEN(T$1)-1))&lt;=$B125,INDEX('Ingredients(Full)'!$A$1:$AA$140,MATCH(Score!$A125,'Ingredients(Full)'!$A$1:$A$140,0),MATCH(Score!T$1,'Ingredients(Full)'!$A$1:$AA$1,0)),"")</f>
        <v/>
      </c>
      <c r="U125" t="str">
        <f>IF(VALUE(RIGHT(U$1,LEN(U$1)-1))&lt;=$B125,INDEX('Ingredients(Full)'!$A$1:$AA$140,MATCH(Score!$A125,'Ingredients(Full)'!$A$1:$A$140,0),MATCH(Score!U$1,'Ingredients(Full)'!$A$1:$AA$1,0)),"")</f>
        <v/>
      </c>
      <c r="V125" t="str">
        <f>IF(VALUE(RIGHT(V$1,LEN(V$1)-1))&lt;=$B125,INDEX('Ingredients(Full)'!$A$1:$AA$140,MATCH(Score!$A125,'Ingredients(Full)'!$A$1:$A$140,0),MATCH(Score!V$1,'Ingredients(Full)'!$A$1:$AA$1,0)),"")</f>
        <v/>
      </c>
      <c r="W125" t="str">
        <f>IF(VALUE(RIGHT(W$1,LEN(W$1)-1))&lt;=$B125,INDEX('Ingredients(Full)'!$A$1:$AA$140,MATCH(Score!$A125,'Ingredients(Full)'!$A$1:$A$140,0),MATCH(Score!W$1,'Ingredients(Full)'!$A$1:$AA$1,0)),"")</f>
        <v/>
      </c>
      <c r="X125" t="str">
        <f>IF(VALUE(RIGHT(X$1,LEN(X$1)-1))&lt;=$B125,INDEX('Ingredients(Full)'!$A$1:$AA$140,MATCH(Score!$A125,'Ingredients(Full)'!$A$1:$A$140,0),MATCH(Score!X$1,'Ingredients(Full)'!$A$1:$AA$1,0)),"")</f>
        <v/>
      </c>
      <c r="Y125" t="str">
        <f>IF(VALUE(RIGHT(Y$1,LEN(Y$1)-1))&lt;=$B125,INDEX('Ingredients(Full)'!$A$1:$AA$140,MATCH(Score!$A125,'Ingredients(Full)'!$A$1:$A$140,0),MATCH(Score!Y$1,'Ingredients(Full)'!$A$1:$AA$1,0)),"")</f>
        <v/>
      </c>
      <c r="Z125" t="str">
        <f>IF(VALUE(RIGHT(Z$1,LEN(Z$1)-1))&lt;=$B125,INDEX('Ingredients(Full)'!$A$1:$AA$140,MATCH(Score!$A125,'Ingredients(Full)'!$A$1:$A$140,0),MATCH(Score!Z$1,'Ingredients(Full)'!$A$1:$AA$1,0)),"")</f>
        <v/>
      </c>
      <c r="AA125" t="str">
        <f>IF(VALUE(RIGHT(AA$1,LEN(AA$1)-1))&lt;=$B125,INDEX('Ingredients(Full)'!$A$1:$AA$140,MATCH(Score!$A125,'Ingredients(Full)'!$A$1:$A$140,0),MATCH(Score!AA$1,'Ingredients(Full)'!$A$1:$AA$1,0)),"")</f>
        <v/>
      </c>
      <c r="AB125">
        <f>IFERROR(IF(VLOOKUP($D125,Sheet3!$A$1:'Sheet3'!$K$222,MATCH("Challenge",Sheet3!$A$1:'Sheet3'!$K$1,0),FALSE)&gt;=1,IFERROR(IF(VLOOKUP($D125,Sheet3!$A$1:'Sheet3'!$K$222,MATCH("Blue",Sheet3!$A$1:$K$1,0),FALSE)&gt;0,VLOOKUP($D125,Sheet3!$A$1:'Sheet3'!$K$222,MATCH("Blue",Sheet3!$A$1:$K$1,0),FALSE)*3,IF(VLOOKUP($D125,Sheet3!$A$1:'Sheet3'!$K$222,MATCH("Purple",Sheet3!$A$1:$K$1,0),FALSE)&gt;0,VLOOKUP($D125,Sheet3!$A$1:'Sheet3'!$K$222,MATCH("Purple",Sheet3!$A$1:$K$1,0),FALSE)*4,IF(VLOOKUP($D125,Sheet3!$A$1:'Sheet3'!$K$222,MATCH("Green",Sheet3!$A$1:$K$1,0),FALSE)&gt;0,VLOOKUP($D125,Sheet3!$A$1:'Sheet3'!$K$222,MATCH("Green",Sheet3!$A$1:$K$1,0),FALSE)*2,IF(VLOOKUP($D125,Sheet3!$A$1:'Sheet3'!$K$222,MATCH("White",Sheet3!$A$1:$K$1,0),FALSE)&gt;0,VLOOKUP($D125,Sheet3!$A$1:'Sheet3'!$K$222,MATCH("White",Sheet3!$A$1:$K$1,0),FALSE),IF(VLOOKUP($D125,Sheet3!$A$1:'Sheet3'!$K$222,MATCH("Yellow",Sheet3!$A$1:$K$1,0),FALSE)&gt;0,VLOOKUP($D125,Sheet3!$A$1:'Sheet3'!$K$222,MATCH("Yellow",Sheet3!$A$1:$K$1,0),FALSE)*2.5,0))))),0)/VLOOKUP($D125,Sheet3!$A$1:'Sheet3'!$K$222,MATCH("Challenge",Sheet3!$A$1:'Sheet3'!$K$1,0),FALSE),IFERROR(IF(VLOOKUP($D125,Sheet3!$A$1:'Sheet3'!$K$222,MATCH("Blue",Sheet3!$A$1:$K$1,0),FALSE)&gt;0,VLOOKUP($D125,Sheet3!$A$1:'Sheet3'!$K$222,MATCH("Blue",Sheet3!$A$1:$K$1,0),FALSE)*3,IF(VLOOKUP($D125,Sheet3!$A$1:'Sheet3'!$K$222,MATCH("Purple",Sheet3!$A$1:$K$1,0),FALSE)&gt;0,VLOOKUP($D125,Sheet3!$A$1:'Sheet3'!$K$222,MATCH("Purple",Sheet3!$A$1:$K$1,0),FALSE)*4,IF(VLOOKUP($D125,Sheet3!$A$1:'Sheet3'!$K$222,MATCH("Green",Sheet3!$A$1:$K$1,0),FALSE)&gt;0,VLOOKUP($D125,Sheet3!$A$1:'Sheet3'!$K$222,MATCH("Green",Sheet3!$A$1:$K$1,0),FALSE)*2,IF(VLOOKUP($D125,Sheet3!$A$1:'Sheet3'!$K$222,MATCH("White",Sheet3!$A$1:$K$1,0),FALSE)&gt;0,VLOOKUP($D125,Sheet3!$A$1:'Sheet3'!$K$222,MATCH("White",Sheet3!$A$1:$K$1,0),FALSE),IF(VLOOKUP($D125,Sheet3!$A$1:'Sheet3'!$K$222,MATCH("Yellow",Sheet3!$A$1:$K$1,0),FALSE)&gt;0,VLOOKUP($D125,Sheet3!$A$1:'Sheet3'!$K$222,MATCH("Yellow",Sheet3!$A$1:$K$1,0),FALSE)*2.5,0))))),0)),0)+IFERROR(IF(VLOOKUP($E125,Sheet3!$A$1:'Sheet3'!$K$222,MATCH("Challenge",Sheet3!$A$1:'Sheet3'!$K$1,0),FALSE)&gt;=1,IFERROR(IF(VLOOKUP($E125,Sheet3!$A$1:'Sheet3'!$K$222,MATCH("Blue",Sheet3!$A$1:$K$1,0),FALSE)&gt;0,VLOOKUP($E125,Sheet3!$A$1:'Sheet3'!$K$222,MATCH("Blue",Sheet3!$A$1:$K$1,0),FALSE)*3,IF(VLOOKUP($E125,Sheet3!$A$1:'Sheet3'!$K$222,MATCH("Purple",Sheet3!$A$1:$K$1,0),FALSE)&gt;0,VLOOKUP($E125,Sheet3!$A$1:'Sheet3'!$K$222,MATCH("Purple",Sheet3!$A$1:$K$1,0),FALSE)*4,IF(VLOOKUP($E125,Sheet3!$A$1:'Sheet3'!$K$222,MATCH("Green",Sheet3!$A$1:$K$1,0),FALSE)&gt;0,VLOOKUP($E125,Sheet3!$A$1:'Sheet3'!$K$222,MATCH("Green",Sheet3!$A$1:$K$1,0),FALSE)*2,IF(VLOOKUP($E125,Sheet3!$A$1:'Sheet3'!$K$222,MATCH("White",Sheet3!$A$1:$K$1,0),FALSE)&gt;0,VLOOKUP($E125,Sheet3!$A$1:'Sheet3'!$K$222,MATCH("White",Sheet3!$A$1:$K$1,0),FALSE),IF(VLOOKUP($E125,Sheet3!$A$1:'Sheet3'!$K$222,MATCH("Yellow",Sheet3!$A$1:$K$1,0),FALSE)&gt;0,VLOOKUP($E125,Sheet3!$A$1:'Sheet3'!$K$222,MATCH("Yellow",Sheet3!$A$1:$K$1,0),FALSE)*2.5,0))))),0)/VLOOKUP($E125,Sheet3!$A$1:'Sheet3'!$K$222,MATCH("Challenge",Sheet3!$A$1:'Sheet3'!$K$1,0),FALSE),IFERROR(IF(VLOOKUP($E125,Sheet3!$A$1:'Sheet3'!$K$222,MATCH("Blue",Sheet3!$A$1:$K$1,0),FALSE)&gt;0,VLOOKUP($E125,Sheet3!$A$1:'Sheet3'!$K$222,MATCH("Blue",Sheet3!$A$1:$K$1,0),FALSE)*3,IF(VLOOKUP($E125,Sheet3!$A$1:'Sheet3'!$K$222,MATCH("Purple",Sheet3!$A$1:$K$1,0),FALSE)&gt;0,VLOOKUP($E125,Sheet3!$A$1:'Sheet3'!$K$222,MATCH("Purple",Sheet3!$A$1:$K$1,0),FALSE)*4,IF(VLOOKUP($E125,Sheet3!$A$1:'Sheet3'!$K$222,MATCH("Green",Sheet3!$A$1:$K$1,0),FALSE)&gt;0,VLOOKUP($E125,Sheet3!$A$1:'Sheet3'!$K$222,MATCH("Green",Sheet3!$A$1:$K$1,0),FALSE)*2,IF(VLOOKUP($E125,Sheet3!$A$1:'Sheet3'!$K$222,MATCH("White",Sheet3!$A$1:$K$1,0),FALSE)&gt;0,VLOOKUP($E125,Sheet3!$A$1:'Sheet3'!$K$222,MATCH("White",Sheet3!$A$1:$K$1,0),FALSE),IF(VLOOKUP($E125,Sheet3!$A$1:'Sheet3'!$K$222,MATCH("Yellow",Sheet3!$A$1:$K$1,0),FALSE)&gt;0,VLOOKUP($E125,Sheet3!$A$1:'Sheet3'!$K$222,MATCH("Yellow",Sheet3!$A$1:$K$1,0),FALSE)*2.5,0))))),0)),0)</f>
        <v>18</v>
      </c>
      <c r="AC125">
        <f>IFERROR(IF(VLOOKUP($F125,Sheet3!$A$1:'Sheet3'!$K$222,MATCH("Challenge",Sheet3!$A$1:'Sheet3'!$K$1,0),FALSE)&gt;=1,IFERROR(IF(VLOOKUP($F125,Sheet3!$A$1:'Sheet3'!$K$222,MATCH("Blue",Sheet3!$A$1:$K$1,0),FALSE)&gt;0,VLOOKUP($F125,Sheet3!$A$1:'Sheet3'!$K$222,MATCH("Blue",Sheet3!$A$1:$K$1,0),FALSE)*3,IF(VLOOKUP($F125,Sheet3!$A$1:'Sheet3'!$K$222,MATCH("Purple",Sheet3!$A$1:$K$1,0),FALSE)&gt;0,VLOOKUP($F125,Sheet3!$A$1:'Sheet3'!$K$222,MATCH("Purple",Sheet3!$A$1:$K$1,0),FALSE)*4,IF(VLOOKUP($F125,Sheet3!$A$1:'Sheet3'!$K$222,MATCH("Green",Sheet3!$A$1:$K$1,0),FALSE)&gt;0,VLOOKUP($F125,Sheet3!$A$1:'Sheet3'!$K$222,MATCH("Green",Sheet3!$A$1:$K$1,0),FALSE)*2,IF(VLOOKUP($F125,Sheet3!$A$1:'Sheet3'!$K$222,MATCH("White",Sheet3!$A$1:$K$1,0),FALSE)&gt;0,VLOOKUP($F125,Sheet3!$A$1:'Sheet3'!$K$222,MATCH("White",Sheet3!$A$1:$K$1,0),FALSE),IF(VLOOKUP($F125,Sheet3!$A$1:'Sheet3'!$K$222,MATCH("Yellow",Sheet3!$A$1:$K$1,0),FALSE)&gt;0,VLOOKUP($F125,Sheet3!$A$1:'Sheet3'!$K$222,MATCH("Yellow",Sheet3!$A$1:$K$1,0),FALSE)*5,0))))),0)/VLOOKUP($F125,Sheet3!$A$1:'Sheet3'!$K$222,MATCH("Challenge",Sheet3!$A$1:'Sheet3'!$K$1,0),FALSE),IFERROR(IF(VLOOKUP($F125,Sheet3!$A$1:'Sheet3'!$K$222,MATCH("Blue",Sheet3!$A$1:$K$1,0),FALSE)&gt;0,VLOOKUP($F125,Sheet3!$A$1:'Sheet3'!$K$222,MATCH("Blue",Sheet3!$A$1:$K$1,0),FALSE)*3,IF(VLOOKUP($F125,Sheet3!$A$1:'Sheet3'!$K$222,MATCH("Purple",Sheet3!$A$1:$K$1,0),FALSE)&gt;0,VLOOKUP($F125,Sheet3!$A$1:'Sheet3'!$K$222,MATCH("Purple",Sheet3!$A$1:$K$1,0),FALSE)*4,IF(VLOOKUP($F125,Sheet3!$A$1:'Sheet3'!$K$222,MATCH("Green",Sheet3!$A$1:$K$1,0),FALSE)&gt;0,VLOOKUP($F125,Sheet3!$A$1:'Sheet3'!$K$222,MATCH("Green",Sheet3!$A$1:$K$1,0),FALSE)*2,IF(VLOOKUP($F125,Sheet3!$A$1:'Sheet3'!$K$222,MATCH("White",Sheet3!$A$1:$K$1,0),FALSE)&gt;0,VLOOKUP($F125,Sheet3!$A$1:'Sheet3'!$K$222,MATCH("White",Sheet3!$A$1:$K$1,0),FALSE),IF(VLOOKUP($F125,Sheet3!$A$1:'Sheet3'!$K$222,MATCH("Yellow",Sheet3!$A$1:$K$1,0),FALSE)&gt;0,VLOOKUP($F125,Sheet3!$A$1:'Sheet3'!$K$222,MATCH("Yellow",Sheet3!$A$1:$K$1,0),FALSE)*5,0))))),0)),0)+IFERROR(IF(VLOOKUP($G125,Sheet3!$A$1:'Sheet3'!$K$222,MATCH("Challenge",Sheet3!$A$1:'Sheet3'!$K$1,0),FALSE)&gt;=1,IFERROR(IF(VLOOKUP($G125,Sheet3!$A$1:'Sheet3'!$K$222,MATCH("Blue",Sheet3!$A$1:$K$1,0),FALSE)&gt;0,VLOOKUP($G125,Sheet3!$A$1:'Sheet3'!$K$222,MATCH("Blue",Sheet3!$A$1:$K$1,0),FALSE)*3,IF(VLOOKUP($G125,Sheet3!$A$1:'Sheet3'!$K$222,MATCH("Purple",Sheet3!$A$1:$K$1,0),FALSE)&gt;0,VLOOKUP($G125,Sheet3!$A$1:'Sheet3'!$K$222,MATCH("Purple",Sheet3!$A$1:$K$1,0),FALSE)*4,IF(VLOOKUP($G125,Sheet3!$A$1:'Sheet3'!$K$222,MATCH("Green",Sheet3!$A$1:$K$1,0),FALSE)&gt;0,VLOOKUP($G125,Sheet3!$A$1:'Sheet3'!$K$222,MATCH("Green",Sheet3!$A$1:$K$1,0),FALSE)*2,IF(VLOOKUP($G125,Sheet3!$A$1:'Sheet3'!$K$222,MATCH("White",Sheet3!$A$1:$K$1,0),FALSE)&gt;0,VLOOKUP($G125,Sheet3!$A$1:'Sheet3'!$K$222,MATCH("White",Sheet3!$A$1:$K$1,0),FALSE),IF(VLOOKUP($G125,Sheet3!$A$1:'Sheet3'!$K$222,MATCH("Yellow",Sheet3!$A$1:$K$1,0),FALSE)&gt;0,VLOOKUP($G125,Sheet3!$A$1:'Sheet3'!$K$222,MATCH("Yellow",Sheet3!$A$1:$K$1,0),FALSE)*5,0))))),0)/VLOOKUP($G125,Sheet3!$A$1:'Sheet3'!$K$222,MATCH("Challenge",Sheet3!$A$1:'Sheet3'!$K$1,0),FALSE),IFERROR(IF(VLOOKUP($G125,Sheet3!$A$1:'Sheet3'!$K$222,MATCH("Blue",Sheet3!$A$1:$K$1,0),FALSE)&gt;0,VLOOKUP($G125,Sheet3!$A$1:'Sheet3'!$K$222,MATCH("Blue",Sheet3!$A$1:$K$1,0),FALSE)*3,IF(VLOOKUP($G125,Sheet3!$A$1:'Sheet3'!$K$222,MATCH("Purple",Sheet3!$A$1:$K$1,0),FALSE)&gt;0,VLOOKUP($G125,Sheet3!$A$1:'Sheet3'!$K$222,MATCH("Purple",Sheet3!$A$1:$K$1,0),FALSE)*4,IF(VLOOKUP($G125,Sheet3!$A$1:'Sheet3'!$K$222,MATCH("Green",Sheet3!$A$1:$K$1,0),FALSE)&gt;0,VLOOKUP($G125,Sheet3!$A$1:'Sheet3'!$K$222,MATCH("Green",Sheet3!$A$1:$K$1,0),FALSE)*2,IF(VLOOKUP($G125,Sheet3!$A$1:'Sheet3'!$K$222,MATCH("White",Sheet3!$A$1:$K$1,0),FALSE)&gt;0,VLOOKUP($G125,Sheet3!$A$1:'Sheet3'!$K$222,MATCH("White",Sheet3!$A$1:$K$1,0),FALSE),IF(VLOOKUP($G125,Sheet3!$A$1:'Sheet3'!$K$222,MATCH("Yellow",Sheet3!$A$1:$K$1,0),FALSE)&gt;0,VLOOKUP($G125,Sheet3!$A$1:'Sheet3'!$K$222,MATCH("Yellow",Sheet3!$A$1:$K$1,0),FALSE)*5,0))))),0)),0)</f>
        <v>3</v>
      </c>
      <c r="AD125">
        <f>IFERROR(IF(VLOOKUP($H125,Sheet3!$A$1:'Sheet3'!$K$222,MATCH("Challenge",Sheet3!$A$1:'Sheet3'!$K$1,0),FALSE)&gt;=1,IFERROR(IF(VLOOKUP($H125,Sheet3!$A$1:'Sheet3'!$K$222,MATCH("Blue",Sheet3!$A$1:$K$1,0),FALSE)&gt;0,VLOOKUP($H125,Sheet3!$A$1:'Sheet3'!$K$222,MATCH("Blue",Sheet3!$A$1:$K$1,0),FALSE)*3,IF(VLOOKUP($H125,Sheet3!$A$1:'Sheet3'!$K$222,MATCH("Purple",Sheet3!$A$1:$K$1,0),FALSE)&gt;0,VLOOKUP($H125,Sheet3!$A$1:'Sheet3'!$K$222,MATCH("Purple",Sheet3!$A$1:$K$1,0),FALSE)*4,IF(VLOOKUP($H125,Sheet3!$A$1:'Sheet3'!$K$222,MATCH("Green",Sheet3!$A$1:$K$1,0),FALSE)&gt;0,VLOOKUP($H125,Sheet3!$A$1:'Sheet3'!$K$222,MATCH("Green",Sheet3!$A$1:$K$1,0),FALSE)*2,IF(VLOOKUP($H125,Sheet3!$A$1:'Sheet3'!$K$222,MATCH("White",Sheet3!$A$1:$K$1,0),FALSE)&gt;0,VLOOKUP($H125,Sheet3!$A$1:'Sheet3'!$K$222,MATCH("White",Sheet3!$A$1:$K$1,0),FALSE),IF(VLOOKUP($H125,Sheet3!$A$1:'Sheet3'!$K$222,MATCH("Yellow",Sheet3!$A$1:$K$1,0),FALSE)&gt;0,VLOOKUP($H125,Sheet3!$A$1:'Sheet3'!$K$222,MATCH("Yellow",Sheet3!$A$1:$K$1,0),FALSE)*5,0))))),0)/VLOOKUP($H125,Sheet3!$A$1:'Sheet3'!$K$222,MATCH("Challenge",Sheet3!$A$1:'Sheet3'!$K$1,0),FALSE),IFERROR(IF(VLOOKUP($H125,Sheet3!$A$1:'Sheet3'!$K$222,MATCH("Blue",Sheet3!$A$1:$K$1,0),FALSE)&gt;0,VLOOKUP($H125,Sheet3!$A$1:'Sheet3'!$K$222,MATCH("Blue",Sheet3!$A$1:$K$1,0),FALSE)*3,IF(VLOOKUP($H125,Sheet3!$A$1:'Sheet3'!$K$222,MATCH("Purple",Sheet3!$A$1:$K$1,0),FALSE)&gt;0,VLOOKUP($H125,Sheet3!$A$1:'Sheet3'!$K$222,MATCH("Purple",Sheet3!$A$1:$K$1,0),FALSE)*4,IF(VLOOKUP($H125,Sheet3!$A$1:'Sheet3'!$K$222,MATCH("Green",Sheet3!$A$1:$K$1,0),FALSE)&gt;0,VLOOKUP($H125,Sheet3!$A$1:'Sheet3'!$K$222,MATCH("Green",Sheet3!$A$1:$K$1,0),FALSE)*2,IF(VLOOKUP($H125,Sheet3!$A$1:'Sheet3'!$K$222,MATCH("White",Sheet3!$A$1:$K$1,0),FALSE)&gt;0,VLOOKUP($H125,Sheet3!$A$1:'Sheet3'!$K$222,MATCH("White",Sheet3!$A$1:$K$1,0),FALSE),IF(VLOOKUP($H125,Sheet3!$A$1:'Sheet3'!$K$222,MATCH("Yellow",Sheet3!$A$1:$K$1,0),FALSE)&gt;0,VLOOKUP($H125,Sheet3!$A$1:'Sheet3'!$K$222,MATCH("Yellow",Sheet3!$A$1:$K$1,0),FALSE)*5,0))))),0)),0)+IFERROR(IF(VLOOKUP($I125,Sheet3!$A$1:'Sheet3'!$K$222,MATCH("Challenge",Sheet3!$A$1:'Sheet3'!$K$1,0),FALSE)&gt;=1,IFERROR(IF(VLOOKUP($I125,Sheet3!$A$1:'Sheet3'!$K$222,MATCH("Blue",Sheet3!$A$1:$K$1,0),FALSE)&gt;0,VLOOKUP($I125,Sheet3!$A$1:'Sheet3'!$K$222,MATCH("Blue",Sheet3!$A$1:$K$1,0),FALSE)*3,IF(VLOOKUP($I125,Sheet3!$A$1:'Sheet3'!$K$222,MATCH("Purple",Sheet3!$A$1:$K$1,0),FALSE)&gt;0,VLOOKUP($I125,Sheet3!$A$1:'Sheet3'!$K$222,MATCH("Purple",Sheet3!$A$1:$K$1,0),FALSE)*4,IF(VLOOKUP($I125,Sheet3!$A$1:'Sheet3'!$K$222,MATCH("Green",Sheet3!$A$1:$K$1,0),FALSE)&gt;0,VLOOKUP($I125,Sheet3!$A$1:'Sheet3'!$K$222,MATCH("Green",Sheet3!$A$1:$K$1,0),FALSE)*2,IF(VLOOKUP($I125,Sheet3!$A$1:'Sheet3'!$K$222,MATCH("White",Sheet3!$A$1:$K$1,0),FALSE)&gt;0,VLOOKUP($I125,Sheet3!$A$1:'Sheet3'!$K$222,MATCH("White",Sheet3!$A$1:$K$1,0),FALSE),IF(VLOOKUP($I125,Sheet3!$A$1:'Sheet3'!$K$222,MATCH("Yellow",Sheet3!$A$1:$K$1,0),FALSE)&gt;0,VLOOKUP($I125,Sheet3!$A$1:'Sheet3'!$K$222,MATCH("Yellow",Sheet3!$A$1:$K$1,0),FALSE)*5,0))))),0)/VLOOKUP($I125,Sheet3!$A$1:'Sheet3'!$K$222,MATCH("Challenge",Sheet3!$A$1:'Sheet3'!$K$1,0),FALSE),IFERROR(IF(VLOOKUP($I125,Sheet3!$A$1:'Sheet3'!$K$222,MATCH("Blue",Sheet3!$A$1:$K$1,0),FALSE)&gt;0,VLOOKUP($I125,Sheet3!$A$1:'Sheet3'!$K$222,MATCH("Blue",Sheet3!$A$1:$K$1,0),FALSE)*3,IF(VLOOKUP($I125,Sheet3!$A$1:'Sheet3'!$K$222,MATCH("Purple",Sheet3!$A$1:$K$1,0),FALSE)&gt;0,VLOOKUP($I125,Sheet3!$A$1:'Sheet3'!$K$222,MATCH("Purple",Sheet3!$A$1:$K$1,0),FALSE)*4,IF(VLOOKUP($I125,Sheet3!$A$1:'Sheet3'!$K$222,MATCH("Green",Sheet3!$A$1:$K$1,0),FALSE)&gt;0,VLOOKUP($I125,Sheet3!$A$1:'Sheet3'!$K$222,MATCH("Green",Sheet3!$A$1:$K$1,0),FALSE)*2,IF(VLOOKUP($I125,Sheet3!$A$1:'Sheet3'!$K$222,MATCH("White",Sheet3!$A$1:$K$1,0),FALSE)&gt;0,VLOOKUP($I125,Sheet3!$A$1:'Sheet3'!$K$222,MATCH("White",Sheet3!$A$1:$K$1,0),FALSE),IF(VLOOKUP($I125,Sheet3!$A$1:'Sheet3'!$K$222,MATCH("Yellow",Sheet3!$A$1:$K$1,0),FALSE)&gt;0,VLOOKUP($I125,Sheet3!$A$1:'Sheet3'!$K$222,MATCH("Yellow",Sheet3!$A$1:$K$1,0),FALSE)*5,0))))),0)),0)</f>
        <v>0</v>
      </c>
      <c r="AE125">
        <f>IFERROR(IF(VLOOKUP($J125,Sheet3!$A$1:'Sheet3'!$K$222,MATCH("Challenge",Sheet3!$A$1:'Sheet3'!$K$1,0),FALSE)&gt;=1,IFERROR(IF(VLOOKUP($J125,Sheet3!$A$1:'Sheet3'!$K$222,MATCH("Blue",Sheet3!$A$1:$K$1,0),FALSE)&gt;0,VLOOKUP($J125,Sheet3!$A$1:'Sheet3'!$K$222,MATCH("Blue",Sheet3!$A$1:$K$1,0),FALSE)*3,IF(VLOOKUP($J125,Sheet3!$A$1:'Sheet3'!$K$222,MATCH("Purple",Sheet3!$A$1:$K$1,0),FALSE)&gt;0,VLOOKUP($J125,Sheet3!$A$1:'Sheet3'!$K$222,MATCH("Purple",Sheet3!$A$1:$K$1,0),FALSE)*4,IF(VLOOKUP($J125,Sheet3!$A$1:'Sheet3'!$K$222,MATCH("Green",Sheet3!$A$1:$K$1,0),FALSE)&gt;0,VLOOKUP($J125,Sheet3!$A$1:'Sheet3'!$K$222,MATCH("Green",Sheet3!$A$1:$K$1,0),FALSE)*2,IF(VLOOKUP($J125,Sheet3!$A$1:'Sheet3'!$K$222,MATCH("White",Sheet3!$A$1:$K$1,0),FALSE)&gt;0,VLOOKUP($J125,Sheet3!$A$1:'Sheet3'!$K$222,MATCH("White",Sheet3!$A$1:$K$1,0),FALSE),IF(VLOOKUP($J125,Sheet3!$A$1:'Sheet3'!$K$222,MATCH("Yellow",Sheet3!$A$1:$K$1,0),FALSE)&gt;0,VLOOKUP($J125,Sheet3!$A$1:'Sheet3'!$K$222,MATCH("Yellow",Sheet3!$A$1:$K$1,0),FALSE)*5,0))))),0)/VLOOKUP($J125,Sheet3!$A$1:'Sheet3'!$K$222,MATCH("Challenge",Sheet3!$A$1:'Sheet3'!$K$1,0),FALSE),IFERROR(IF(VLOOKUP($J125,Sheet3!$A$1:'Sheet3'!$K$222,MATCH("Blue",Sheet3!$A$1:$K$1,0),FALSE)&gt;0,VLOOKUP($J125,Sheet3!$A$1:'Sheet3'!$K$222,MATCH("Blue",Sheet3!$A$1:$K$1,0),FALSE)*3,IF(VLOOKUP($J125,Sheet3!$A$1:'Sheet3'!$K$222,MATCH("Purple",Sheet3!$A$1:$K$1,0),FALSE)&gt;0,VLOOKUP($J125,Sheet3!$A$1:'Sheet3'!$K$222,MATCH("Purple",Sheet3!$A$1:$K$1,0),FALSE)*4,IF(VLOOKUP($J125,Sheet3!$A$1:'Sheet3'!$K$222,MATCH("Green",Sheet3!$A$1:$K$1,0),FALSE)&gt;0,VLOOKUP($J125,Sheet3!$A$1:'Sheet3'!$K$222,MATCH("Green",Sheet3!$A$1:$K$1,0),FALSE)*2,IF(VLOOKUP($J125,Sheet3!$A$1:'Sheet3'!$K$222,MATCH("White",Sheet3!$A$1:$K$1,0),FALSE)&gt;0,VLOOKUP($J125,Sheet3!$A$1:'Sheet3'!$K$222,MATCH("White",Sheet3!$A$1:$K$1,0),FALSE),IF(VLOOKUP($J125,Sheet3!$A$1:'Sheet3'!$K$222,MATCH("Yellow",Sheet3!$A$1:$K$1,0),FALSE)&gt;0,VLOOKUP($J125,Sheet3!$A$1:'Sheet3'!$K$222,MATCH("Yellow",Sheet3!$A$1:$K$1,0),FALSE)*5,0))))),0)),0)+IFERROR(IF(VLOOKUP($K125,Sheet3!$A$1:'Sheet3'!$K$222,MATCH("Challenge",Sheet3!$A$1:'Sheet3'!$K$1,0),FALSE)&gt;=1,IFERROR(IF(VLOOKUP($K125,Sheet3!$A$1:'Sheet3'!$K$222,MATCH("Blue",Sheet3!$A$1:$K$1,0),FALSE)&gt;0,VLOOKUP($K125,Sheet3!$A$1:'Sheet3'!$K$222,MATCH("Blue",Sheet3!$A$1:$K$1,0),FALSE)*3,IF(VLOOKUP($K125,Sheet3!$A$1:'Sheet3'!$K$222,MATCH("Purple",Sheet3!$A$1:$K$1,0),FALSE)&gt;0,VLOOKUP($K125,Sheet3!$A$1:'Sheet3'!$K$222,MATCH("Purple",Sheet3!$A$1:$K$1,0),FALSE)*4,IF(VLOOKUP($K125,Sheet3!$A$1:'Sheet3'!$K$222,MATCH("Green",Sheet3!$A$1:$K$1,0),FALSE)&gt;0,VLOOKUP($K125,Sheet3!$A$1:'Sheet3'!$K$222,MATCH("Green",Sheet3!$A$1:$K$1,0),FALSE)*2,IF(VLOOKUP($K125,Sheet3!$A$1:'Sheet3'!$K$222,MATCH("White",Sheet3!$A$1:$K$1,0),FALSE)&gt;0,VLOOKUP($K125,Sheet3!$A$1:'Sheet3'!$K$222,MATCH("White",Sheet3!$A$1:$K$1,0),FALSE),IF(VLOOKUP($K125,Sheet3!$A$1:'Sheet3'!$K$222,MATCH("Yellow",Sheet3!$A$1:$K$1,0),FALSE)&gt;0,VLOOKUP($K125,Sheet3!$A$1:'Sheet3'!$K$222,MATCH("Yellow",Sheet3!$A$1:$K$1,0),FALSE)*5,0))))),0)/VLOOKUP($K125,Sheet3!$A$1:'Sheet3'!$K$222,MATCH("Challenge",Sheet3!$A$1:'Sheet3'!$K$1,0),FALSE),IFERROR(IF(VLOOKUP($K125,Sheet3!$A$1:'Sheet3'!$K$222,MATCH("Blue",Sheet3!$A$1:$K$1,0),FALSE)&gt;0,VLOOKUP($K125,Sheet3!$A$1:'Sheet3'!$K$222,MATCH("Blue",Sheet3!$A$1:$K$1,0),FALSE)*3,IF(VLOOKUP($K125,Sheet3!$A$1:'Sheet3'!$K$222,MATCH("Purple",Sheet3!$A$1:$K$1,0),FALSE)&gt;0,VLOOKUP($K125,Sheet3!$A$1:'Sheet3'!$K$222,MATCH("Purple",Sheet3!$A$1:$K$1,0),FALSE)*4,IF(VLOOKUP($K125,Sheet3!$A$1:'Sheet3'!$K$222,MATCH("Green",Sheet3!$A$1:$K$1,0),FALSE)&gt;0,VLOOKUP($K125,Sheet3!$A$1:'Sheet3'!$K$222,MATCH("Green",Sheet3!$A$1:$K$1,0),FALSE)*2,IF(VLOOKUP($K125,Sheet3!$A$1:'Sheet3'!$K$222,MATCH("White",Sheet3!$A$1:$K$1,0),FALSE)&gt;0,VLOOKUP($K125,Sheet3!$A$1:'Sheet3'!$K$222,MATCH("White",Sheet3!$A$1:$K$1,0),FALSE),IF(VLOOKUP($K125,Sheet3!$A$1:'Sheet3'!$K$222,MATCH("Yellow",Sheet3!$A$1:$K$1,0),FALSE)&gt;0,VLOOKUP($K125,Sheet3!$A$1:'Sheet3'!$K$222,MATCH("Yellow",Sheet3!$A$1:$K$1,0),FALSE)*5,0))))),0)),0)</f>
        <v>0</v>
      </c>
      <c r="AF125">
        <f>IFERROR(IF(VLOOKUP($L125,Sheet3!$A$1:'Sheet3'!$K$222,MATCH("Challenge",Sheet3!$A$1:'Sheet3'!$K$1,0),FALSE)&gt;=1,IFERROR(IF(VLOOKUP($L125,Sheet3!$A$1:'Sheet3'!$K$222,MATCH("Blue",Sheet3!$A$1:$K$1,0),FALSE)&gt;0,VLOOKUP($L125,Sheet3!$A$1:'Sheet3'!$K$222,MATCH("Blue",Sheet3!$A$1:$K$1,0),FALSE)*3,IF(VLOOKUP($L125,Sheet3!$A$1:'Sheet3'!$K$222,MATCH("Purple",Sheet3!$A$1:$K$1,0),FALSE)&gt;0,VLOOKUP($L125,Sheet3!$A$1:'Sheet3'!$K$222,MATCH("Purple",Sheet3!$A$1:$K$1,0),FALSE)*4,IF(VLOOKUP($L125,Sheet3!$A$1:'Sheet3'!$K$222,MATCH("Green",Sheet3!$A$1:$K$1,0),FALSE)&gt;0,VLOOKUP($L125,Sheet3!$A$1:'Sheet3'!$K$222,MATCH("Green",Sheet3!$A$1:$K$1,0),FALSE)*2,IF(VLOOKUP($L125,Sheet3!$A$1:'Sheet3'!$K$222,MATCH("White",Sheet3!$A$1:$K$1,0),FALSE)&gt;0,VLOOKUP($L125,Sheet3!$A$1:'Sheet3'!$K$222,MATCH("White",Sheet3!$A$1:$K$1,0),FALSE),IF(VLOOKUP($L125,Sheet3!$A$1:'Sheet3'!$K$222,MATCH("Yellow",Sheet3!$A$1:$K$1,0),FALSE)&gt;0,VLOOKUP($L125,Sheet3!$A$1:'Sheet3'!$K$222,MATCH("Yellow",Sheet3!$A$1:$K$1,0),FALSE)*5,0))))),0)/VLOOKUP($L125,Sheet3!$A$1:'Sheet3'!$K$222,MATCH("Challenge",Sheet3!$A$1:'Sheet3'!$K$1,0),FALSE),IFERROR(IF(VLOOKUP($L125,Sheet3!$A$1:'Sheet3'!$K$222,MATCH("Blue",Sheet3!$A$1:$K$1,0),FALSE)&gt;0,VLOOKUP($L125,Sheet3!$A$1:'Sheet3'!$K$222,MATCH("Blue",Sheet3!$A$1:$K$1,0),FALSE)*3,IF(VLOOKUP($L125,Sheet3!$A$1:'Sheet3'!$K$222,MATCH("Purple",Sheet3!$A$1:$K$1,0),FALSE)&gt;0,VLOOKUP($L125,Sheet3!$A$1:'Sheet3'!$K$222,MATCH("Purple",Sheet3!$A$1:$K$1,0),FALSE)*4,IF(VLOOKUP($L125,Sheet3!$A$1:'Sheet3'!$K$222,MATCH("Green",Sheet3!$A$1:$K$1,0),FALSE)&gt;0,VLOOKUP($L125,Sheet3!$A$1:'Sheet3'!$K$222,MATCH("Green",Sheet3!$A$1:$K$1,0),FALSE)*2,IF(VLOOKUP($L125,Sheet3!$A$1:'Sheet3'!$K$222,MATCH("White",Sheet3!$A$1:$K$1,0),FALSE)&gt;0,VLOOKUP($L125,Sheet3!$A$1:'Sheet3'!$K$222,MATCH("White",Sheet3!$A$1:$K$1,0),FALSE),IF(VLOOKUP($L125,Sheet3!$A$1:'Sheet3'!$K$222,MATCH("Yellow",Sheet3!$A$1:$K$1,0),FALSE)&gt;0,VLOOKUP($L125,Sheet3!$A$1:'Sheet3'!$K$222,MATCH("Yellow",Sheet3!$A$1:$K$1,0),FALSE)*5,0))))),0)),0)+IFERROR(IF(VLOOKUP($M125,Sheet3!$A$1:'Sheet3'!$K$222,MATCH("Challenge",Sheet3!$A$1:'Sheet3'!$K$1,0),FALSE)&gt;=1,IFERROR(IF(VLOOKUP($M125,Sheet3!$A$1:'Sheet3'!$K$222,MATCH("Blue",Sheet3!$A$1:$K$1,0),FALSE)&gt;0,VLOOKUP($M125,Sheet3!$A$1:'Sheet3'!$K$222,MATCH("Blue",Sheet3!$A$1:$K$1,0),FALSE)*3,IF(VLOOKUP($M125,Sheet3!$A$1:'Sheet3'!$K$222,MATCH("Purple",Sheet3!$A$1:$K$1,0),FALSE)&gt;0,VLOOKUP($M125,Sheet3!$A$1:'Sheet3'!$K$222,MATCH("Purple",Sheet3!$A$1:$K$1,0),FALSE)*4,IF(VLOOKUP($M125,Sheet3!$A$1:'Sheet3'!$K$222,MATCH("Green",Sheet3!$A$1:$K$1,0),FALSE)&gt;0,VLOOKUP($M125,Sheet3!$A$1:'Sheet3'!$K$222,MATCH("Green",Sheet3!$A$1:$K$1,0),FALSE)*2,IF(VLOOKUP($M125,Sheet3!$A$1:'Sheet3'!$K$222,MATCH("White",Sheet3!$A$1:$K$1,0),FALSE)&gt;0,VLOOKUP($M125,Sheet3!$A$1:'Sheet3'!$K$222,MATCH("White",Sheet3!$A$1:$K$1,0),FALSE),IF(VLOOKUP($M125,Sheet3!$A$1:'Sheet3'!$K$222,MATCH("Yellow",Sheet3!$A$1:$K$1,0),FALSE)&gt;0,VLOOKUP($M125,Sheet3!$A$1:'Sheet3'!$K$222,MATCH("Yellow",Sheet3!$A$1:$K$1,0),FALSE)*5,0))))),0)/VLOOKUP($M125,Sheet3!$A$1:'Sheet3'!$K$222,MATCH("Challenge",Sheet3!$A$1:'Sheet3'!$K$1,0),FALSE),IFERROR(IF(VLOOKUP($M125,Sheet3!$A$1:'Sheet3'!$K$222,MATCH("Blue",Sheet3!$A$1:$K$1,0),FALSE)&gt;0,VLOOKUP($M125,Sheet3!$A$1:'Sheet3'!$K$222,MATCH("Blue",Sheet3!$A$1:$K$1,0),FALSE)*3,IF(VLOOKUP($M125,Sheet3!$A$1:'Sheet3'!$K$222,MATCH("Purple",Sheet3!$A$1:$K$1,0),FALSE)&gt;0,VLOOKUP($M125,Sheet3!$A$1:'Sheet3'!$K$222,MATCH("Purple",Sheet3!$A$1:$K$1,0),FALSE)*4,IF(VLOOKUP($M125,Sheet3!$A$1:'Sheet3'!$K$222,MATCH("Green",Sheet3!$A$1:$K$1,0),FALSE)&gt;0,VLOOKUP($M125,Sheet3!$A$1:'Sheet3'!$K$222,MATCH("Green",Sheet3!$A$1:$K$1,0),FALSE)*2,IF(VLOOKUP($M125,Sheet3!$A$1:'Sheet3'!$K$222,MATCH("White",Sheet3!$A$1:$K$1,0),FALSE)&gt;0,VLOOKUP($M125,Sheet3!$A$1:'Sheet3'!$K$222,MATCH("White",Sheet3!$A$1:$K$1,0),FALSE),IF(VLOOKUP($M125,Sheet3!$A$1:'Sheet3'!$K$222,MATCH("Yellow",Sheet3!$A$1:$K$1,0),FALSE)&gt;0,VLOOKUP($M125,Sheet3!$A$1:'Sheet3'!$K$222,MATCH("Yellow",Sheet3!$A$1:$K$1,0),FALSE)*5,0))))),0)),0)</f>
        <v>0</v>
      </c>
      <c r="AG125">
        <f>IFERROR(IF(VLOOKUP($N125,Sheet3!$A$1:'Sheet3'!$K$222,MATCH("Challenge",Sheet3!$A$1:'Sheet3'!$K$1,0),FALSE)&gt;=1,IFERROR(IF(VLOOKUP($N125,Sheet3!$A$1:'Sheet3'!$K$222,MATCH("Blue",Sheet3!$A$1:$K$1,0),FALSE)&gt;0,VLOOKUP($N125,Sheet3!$A$1:'Sheet3'!$K$222,MATCH("Blue",Sheet3!$A$1:$K$1,0),FALSE)*3,IF(VLOOKUP($N125,Sheet3!$A$1:'Sheet3'!$K$222,MATCH("Purple",Sheet3!$A$1:$K$1,0),FALSE)&gt;0,VLOOKUP($N125,Sheet3!$A$1:'Sheet3'!$K$222,MATCH("Purple",Sheet3!$A$1:$K$1,0),FALSE)*4,IF(VLOOKUP($N125,Sheet3!$A$1:'Sheet3'!$K$222,MATCH("Green",Sheet3!$A$1:$K$1,0),FALSE)&gt;0,VLOOKUP($N125,Sheet3!$A$1:'Sheet3'!$K$222,MATCH("Green",Sheet3!$A$1:$K$1,0),FALSE)*2,IF(VLOOKUP($N125,Sheet3!$A$1:'Sheet3'!$K$222,MATCH("White",Sheet3!$A$1:$K$1,0),FALSE)&gt;0,VLOOKUP($N125,Sheet3!$A$1:'Sheet3'!$K$222,MATCH("White",Sheet3!$A$1:$K$1,0),FALSE),IF(VLOOKUP($N125,Sheet3!$A$1:'Sheet3'!$K$222,MATCH("Yellow",Sheet3!$A$1:$K$1,0),FALSE)&gt;0,VLOOKUP($N125,Sheet3!$A$1:'Sheet3'!$K$222,MATCH("Yellow",Sheet3!$A$1:$K$1,0),FALSE)*5,0))))),0)/VLOOKUP($N125,Sheet3!$A$1:'Sheet3'!$K$222,MATCH("Challenge",Sheet3!$A$1:'Sheet3'!$K$1,0),FALSE),IFERROR(IF(VLOOKUP($N125,Sheet3!$A$1:'Sheet3'!$K$222,MATCH("Blue",Sheet3!$A$1:$K$1,0),FALSE)&gt;0,VLOOKUP($N125,Sheet3!$A$1:'Sheet3'!$K$222,MATCH("Blue",Sheet3!$A$1:$K$1,0),FALSE)*3,IF(VLOOKUP($N125,Sheet3!$A$1:'Sheet3'!$K$222,MATCH("Purple",Sheet3!$A$1:$K$1,0),FALSE)&gt;0,VLOOKUP($N125,Sheet3!$A$1:'Sheet3'!$K$222,MATCH("Purple",Sheet3!$A$1:$K$1,0),FALSE)*4,IF(VLOOKUP($N125,Sheet3!$A$1:'Sheet3'!$K$222,MATCH("Green",Sheet3!$A$1:$K$1,0),FALSE)&gt;0,VLOOKUP($N125,Sheet3!$A$1:'Sheet3'!$K$222,MATCH("Green",Sheet3!$A$1:$K$1,0),FALSE)*2,IF(VLOOKUP($N125,Sheet3!$A$1:'Sheet3'!$K$222,MATCH("White",Sheet3!$A$1:$K$1,0),FALSE)&gt;0,VLOOKUP($N125,Sheet3!$A$1:'Sheet3'!$K$222,MATCH("White",Sheet3!$A$1:$K$1,0),FALSE),IF(VLOOKUP($N125,Sheet3!$A$1:'Sheet3'!$K$222,MATCH("Yellow",Sheet3!$A$1:$K$1,0),FALSE)&gt;0,VLOOKUP($N125,Sheet3!$A$1:'Sheet3'!$K$222,MATCH("Yellow",Sheet3!$A$1:$K$1,0),FALSE)*5,0))))),0)),0)+IFERROR(IF(VLOOKUP($O125,Sheet3!$A$1:'Sheet3'!$K$222,MATCH("Challenge",Sheet3!$A$1:'Sheet3'!$K$1,0),FALSE)&gt;=1,IFERROR(IF(VLOOKUP($O125,Sheet3!$A$1:'Sheet3'!$K$222,MATCH("Blue",Sheet3!$A$1:$K$1,0),FALSE)&gt;0,VLOOKUP($O125,Sheet3!$A$1:'Sheet3'!$K$222,MATCH("Blue",Sheet3!$A$1:$K$1,0),FALSE)*3,IF(VLOOKUP($O125,Sheet3!$A$1:'Sheet3'!$K$222,MATCH("Purple",Sheet3!$A$1:$K$1,0),FALSE)&gt;0,VLOOKUP($O125,Sheet3!$A$1:'Sheet3'!$K$222,MATCH("Purple",Sheet3!$A$1:$K$1,0),FALSE)*4,IF(VLOOKUP($O125,Sheet3!$A$1:'Sheet3'!$K$222,MATCH("Green",Sheet3!$A$1:$K$1,0),FALSE)&gt;0,VLOOKUP($O125,Sheet3!$A$1:'Sheet3'!$K$222,MATCH("Green",Sheet3!$A$1:$K$1,0),FALSE)*2,IF(VLOOKUP($O125,Sheet3!$A$1:'Sheet3'!$K$222,MATCH("White",Sheet3!$A$1:$K$1,0),FALSE)&gt;0,VLOOKUP($O125,Sheet3!$A$1:'Sheet3'!$K$222,MATCH("White",Sheet3!$A$1:$K$1,0),FALSE),IF(VLOOKUP($O125,Sheet3!$A$1:'Sheet3'!$K$222,MATCH("Yellow",Sheet3!$A$1:$K$1,0),FALSE)&gt;0,VLOOKUP($O125,Sheet3!$A$1:'Sheet3'!$K$222,MATCH("Yellow",Sheet3!$A$1:$K$1,0),FALSE)*5,0))))),0)/VLOOKUP($O125,Sheet3!$A$1:'Sheet3'!$K$222,MATCH("Challenge",Sheet3!$A$1:'Sheet3'!$K$1,0),FALSE),IFERROR(IF(VLOOKUP($O125,Sheet3!$A$1:'Sheet3'!$K$222,MATCH("Blue",Sheet3!$A$1:$K$1,0),FALSE)&gt;0,VLOOKUP($O125,Sheet3!$A$1:'Sheet3'!$K$222,MATCH("Blue",Sheet3!$A$1:$K$1,0),FALSE)*3,IF(VLOOKUP($O125,Sheet3!$A$1:'Sheet3'!$K$222,MATCH("Purple",Sheet3!$A$1:$K$1,0),FALSE)&gt;0,VLOOKUP($O125,Sheet3!$A$1:'Sheet3'!$K$222,MATCH("Purple",Sheet3!$A$1:$K$1,0),FALSE)*4,IF(VLOOKUP($O125,Sheet3!$A$1:'Sheet3'!$K$222,MATCH("Green",Sheet3!$A$1:$K$1,0),FALSE)&gt;0,VLOOKUP($O125,Sheet3!$A$1:'Sheet3'!$K$222,MATCH("Green",Sheet3!$A$1:$K$1,0),FALSE)*2,IF(VLOOKUP($O125,Sheet3!$A$1:'Sheet3'!$K$222,MATCH("White",Sheet3!$A$1:$K$1,0),FALSE)&gt;0,VLOOKUP($O125,Sheet3!$A$1:'Sheet3'!$K$222,MATCH("White",Sheet3!$A$1:$K$1,0),FALSE),IF(VLOOKUP($O125,Sheet3!$A$1:'Sheet3'!$K$222,MATCH("Yellow",Sheet3!$A$1:$K$1,0),FALSE)&gt;0,VLOOKUP($O125,Sheet3!$A$1:'Sheet3'!$K$222,MATCH("Yellow",Sheet3!$A$1:$K$1,0),FALSE)*5,0))))),0)),0)</f>
        <v>0</v>
      </c>
      <c r="AH125">
        <f>VLOOKUP($D125,Sheet3!$A$1:'Sheet3'!$K$222,4,FALSE)</f>
        <v>0</v>
      </c>
      <c r="AI125">
        <f>VLOOKUP($D125,Sheet3!$A$1:'Sheet3'!$K$222,5,FALSE)</f>
        <v>0</v>
      </c>
    </row>
    <row r="126" spans="1:35" x14ac:dyDescent="0.25">
      <c r="A126" t="s">
        <v>68</v>
      </c>
      <c r="B126">
        <f>INDEX('Ingredients(Full)'!$A$1:$AA$180,MATCH(Score!$A126,'Ingredients(Full)'!$A$1:$A$180,0),MATCH(Score!B$1,'Ingredients(Full)'!$A$1:$AA$1,0))</f>
        <v>6</v>
      </c>
      <c r="C126">
        <f t="shared" si="3"/>
        <v>9</v>
      </c>
      <c r="D126" t="str">
        <f>IF(D$1&lt;=$B126,INDEX('Ingredients(Full)'!$A$1:$AA$180,MATCH(Score!$A126,'Ingredients(Full)'!$A$1:$A$180,0),MATCH(Score!D$1,'Ingredients(Full)'!$A$1:$AA$1,0)),"")</f>
        <v>Mk 2 SoroSuub Keypad Prototype</v>
      </c>
      <c r="E126" t="str">
        <f>IF(E$1&lt;=$B126,INDEX('Ingredients(Full)'!$A$1:$AA$140,MATCH(Score!$A126,'Ingredients(Full)'!$A$1:$A$140,0),MATCH(Score!E$1,'Ingredients(Full)'!$A$1:$AA$1,0)),"")</f>
        <v>Mk 5 BlasTech Weapon Mod Prototype</v>
      </c>
      <c r="F126" t="str">
        <f>IF(F$1&lt;=$B126,INDEX('Ingredients(Full)'!$A$1:$AA$140,MATCH(Score!$A126,'Ingredients(Full)'!$A$1:$A$140,0),MATCH(Score!F$1,'Ingredients(Full)'!$A$1:$AA$1,0)),"")</f>
        <v>Mk 2 Chiewab Hypo Syringe</v>
      </c>
      <c r="G126" t="str">
        <f>IF(G$1&lt;=$B126,INDEX('Ingredients(Full)'!$A$1:$AA$140,MATCH(Score!$A126,'Ingredients(Full)'!$A$1:$A$140,0),MATCH(Score!G$1,'Ingredients(Full)'!$A$1:$AA$1,0)),"")</f>
        <v>Mk 2 Neuro-Saav Electrobinoculars Prototype</v>
      </c>
      <c r="H126" t="str">
        <f>IF(H$1&lt;=$B126,INDEX('Ingredients(Full)'!$A$1:$AA$140,MATCH(Score!$A126,'Ingredients(Full)'!$A$1:$A$140,0),MATCH(Score!H$1,'Ingredients(Full)'!$A$1:$AA$1,0)),"")</f>
        <v>Mk 1 CEC Fusion Furnace</v>
      </c>
      <c r="I126" t="str">
        <f>IF(I$1&lt;=$B126,INDEX('Ingredients(Full)'!$A$1:$AA$140,MATCH(Score!$A126,'Ingredients(Full)'!$A$1:$A$140,0),MATCH(Score!I$1,'Ingredients(Full)'!$A$1:$AA$1,0)),"")</f>
        <v>Mk 1 BAW Armor Mod</v>
      </c>
      <c r="J126" t="str">
        <f>IF(J$1&lt;=$B126,INDEX('Ingredients(Full)'!$A$1:$AA$140,MATCH(Score!$A126,'Ingredients(Full)'!$A$1:$A$140,0),MATCH(Score!J$1,'Ingredients(Full)'!$A$1:$AA$1,0)),"")</f>
        <v/>
      </c>
      <c r="K126" t="str">
        <f>IF(K$1&lt;=$B126,INDEX('Ingredients(Full)'!$A$1:$AA$140,MATCH(Score!$A126,'Ingredients(Full)'!$A$1:$A$140,0),MATCH(Score!K$1,'Ingredients(Full)'!$A$1:$AA$1,0)),"")</f>
        <v/>
      </c>
      <c r="L126" t="str">
        <f>IF(L$1&lt;=$B126,INDEX('Ingredients(Full)'!$A$1:$AA$140,MATCH(Score!$A126,'Ingredients(Full)'!$A$1:$A$140,0),MATCH(Score!L$1,'Ingredients(Full)'!$A$1:$AA$1,0)),"")</f>
        <v/>
      </c>
      <c r="M126" t="str">
        <f>IF(M$1&lt;=$B126,INDEX('Ingredients(Full)'!$A$1:$AA$140,MATCH(Score!$A126,'Ingredients(Full)'!$A$1:$A$140,0),MATCH(Score!M$1,'Ingredients(Full)'!$A$1:$AA$1,0)),"")</f>
        <v/>
      </c>
      <c r="N126" t="str">
        <f>IF(N$1&lt;=$B126,INDEX('Ingredients(Full)'!$A$1:$AA$140,MATCH(Score!$A126,'Ingredients(Full)'!$A$1:$A$140,0),MATCH(Score!N$1,'Ingredients(Full)'!$A$1:$AA$1,0)),"")</f>
        <v/>
      </c>
      <c r="O126" t="str">
        <f>IF(O$1&lt;=$B126,INDEX('Ingredients(Full)'!$A$1:$AA$140,MATCH(Score!$A126,'Ingredients(Full)'!$A$1:$A$140,0),MATCH(Score!O$1,'Ingredients(Full)'!$A$1:$AA$1,0)),"")</f>
        <v/>
      </c>
      <c r="P126">
        <f>IF(VALUE(RIGHT(P$1,LEN(P$1)-1))&lt;=$B126,INDEX('Ingredients(Full)'!$A$1:$AA$140,MATCH(Score!$A126,'Ingredients(Full)'!$A$1:$A$140,0),MATCH(Score!P$1,'Ingredients(Full)'!$A$1:$AA$1,0)),"")</f>
        <v>1</v>
      </c>
      <c r="Q126">
        <f>IF(VALUE(RIGHT(Q$1,LEN(Q$1)-1))&lt;=$B126,INDEX('Ingredients(Full)'!$A$1:$AA$140,MATCH(Score!$A126,'Ingredients(Full)'!$A$1:$A$140,0),MATCH(Score!Q$1,'Ingredients(Full)'!$A$1:$AA$1,0)),"")</f>
        <v>1</v>
      </c>
      <c r="R126">
        <f>IF(VALUE(RIGHT(R$1,LEN(R$1)-1))&lt;=$B126,INDEX('Ingredients(Full)'!$A$1:$AA$140,MATCH(Score!$A126,'Ingredients(Full)'!$A$1:$A$140,0),MATCH(Score!R$1,'Ingredients(Full)'!$A$1:$AA$1,0)),"")</f>
        <v>1</v>
      </c>
      <c r="S126">
        <f>IF(VALUE(RIGHT(S$1,LEN(S$1)-1))&lt;=$B126,INDEX('Ingredients(Full)'!$A$1:$AA$140,MATCH(Score!$A126,'Ingredients(Full)'!$A$1:$A$140,0),MATCH(Score!S$1,'Ingredients(Full)'!$A$1:$AA$1,0)),"")</f>
        <v>1</v>
      </c>
      <c r="T126">
        <f>IF(VALUE(RIGHT(T$1,LEN(T$1)-1))&lt;=$B126,INDEX('Ingredients(Full)'!$A$1:$AA$140,MATCH(Score!$A126,'Ingredients(Full)'!$A$1:$A$140,0),MATCH(Score!T$1,'Ingredients(Full)'!$A$1:$AA$1,0)),"")</f>
        <v>1</v>
      </c>
      <c r="U126">
        <f>IF(VALUE(RIGHT(U$1,LEN(U$1)-1))&lt;=$B126,INDEX('Ingredients(Full)'!$A$1:$AA$140,MATCH(Score!$A126,'Ingredients(Full)'!$A$1:$A$140,0),MATCH(Score!U$1,'Ingredients(Full)'!$A$1:$AA$1,0)),"")</f>
        <v>1</v>
      </c>
      <c r="V126" t="str">
        <f>IF(VALUE(RIGHT(V$1,LEN(V$1)-1))&lt;=$B126,INDEX('Ingredients(Full)'!$A$1:$AA$140,MATCH(Score!$A126,'Ingredients(Full)'!$A$1:$A$140,0),MATCH(Score!V$1,'Ingredients(Full)'!$A$1:$AA$1,0)),"")</f>
        <v/>
      </c>
      <c r="W126" t="str">
        <f>IF(VALUE(RIGHT(W$1,LEN(W$1)-1))&lt;=$B126,INDEX('Ingredients(Full)'!$A$1:$AA$140,MATCH(Score!$A126,'Ingredients(Full)'!$A$1:$A$140,0),MATCH(Score!W$1,'Ingredients(Full)'!$A$1:$AA$1,0)),"")</f>
        <v/>
      </c>
      <c r="X126" t="str">
        <f>IF(VALUE(RIGHT(X$1,LEN(X$1)-1))&lt;=$B126,INDEX('Ingredients(Full)'!$A$1:$AA$140,MATCH(Score!$A126,'Ingredients(Full)'!$A$1:$A$140,0),MATCH(Score!X$1,'Ingredients(Full)'!$A$1:$AA$1,0)),"")</f>
        <v/>
      </c>
      <c r="Y126" t="str">
        <f>IF(VALUE(RIGHT(Y$1,LEN(Y$1)-1))&lt;=$B126,INDEX('Ingredients(Full)'!$A$1:$AA$140,MATCH(Score!$A126,'Ingredients(Full)'!$A$1:$A$140,0),MATCH(Score!Y$1,'Ingredients(Full)'!$A$1:$AA$1,0)),"")</f>
        <v/>
      </c>
      <c r="Z126" t="str">
        <f>IF(VALUE(RIGHT(Z$1,LEN(Z$1)-1))&lt;=$B126,INDEX('Ingredients(Full)'!$A$1:$AA$140,MATCH(Score!$A126,'Ingredients(Full)'!$A$1:$A$140,0),MATCH(Score!Z$1,'Ingredients(Full)'!$A$1:$AA$1,0)),"")</f>
        <v/>
      </c>
      <c r="AA126" t="str">
        <f>IF(VALUE(RIGHT(AA$1,LEN(AA$1)-1))&lt;=$B126,INDEX('Ingredients(Full)'!$A$1:$AA$140,MATCH(Score!$A126,'Ingredients(Full)'!$A$1:$A$140,0),MATCH(Score!AA$1,'Ingredients(Full)'!$A$1:$AA$1,0)),"")</f>
        <v/>
      </c>
      <c r="AB126">
        <f>IFERROR(IF(VLOOKUP($D126,Sheet3!$A$1:'Sheet3'!$K$222,MATCH("Challenge",Sheet3!$A$1:'Sheet3'!$K$1,0),FALSE)&gt;=1,IFERROR(IF(VLOOKUP($D126,Sheet3!$A$1:'Sheet3'!$K$222,MATCH("Blue",Sheet3!$A$1:$K$1,0),FALSE)&gt;0,VLOOKUP($D126,Sheet3!$A$1:'Sheet3'!$K$222,MATCH("Blue",Sheet3!$A$1:$K$1,0),FALSE)*3,IF(VLOOKUP($D126,Sheet3!$A$1:'Sheet3'!$K$222,MATCH("Purple",Sheet3!$A$1:$K$1,0),FALSE)&gt;0,VLOOKUP($D126,Sheet3!$A$1:'Sheet3'!$K$222,MATCH("Purple",Sheet3!$A$1:$K$1,0),FALSE)*4,IF(VLOOKUP($D126,Sheet3!$A$1:'Sheet3'!$K$222,MATCH("Green",Sheet3!$A$1:$K$1,0),FALSE)&gt;0,VLOOKUP($D126,Sheet3!$A$1:'Sheet3'!$K$222,MATCH("Green",Sheet3!$A$1:$K$1,0),FALSE)*2,IF(VLOOKUP($D126,Sheet3!$A$1:'Sheet3'!$K$222,MATCH("White",Sheet3!$A$1:$K$1,0),FALSE)&gt;0,VLOOKUP($D126,Sheet3!$A$1:'Sheet3'!$K$222,MATCH("White",Sheet3!$A$1:$K$1,0),FALSE),IF(VLOOKUP($D126,Sheet3!$A$1:'Sheet3'!$K$222,MATCH("Yellow",Sheet3!$A$1:$K$1,0),FALSE)&gt;0,VLOOKUP($D126,Sheet3!$A$1:'Sheet3'!$K$222,MATCH("Yellow",Sheet3!$A$1:$K$1,0),FALSE)*2.5,0))))),0)/VLOOKUP($D126,Sheet3!$A$1:'Sheet3'!$K$222,MATCH("Challenge",Sheet3!$A$1:'Sheet3'!$K$1,0),FALSE),IFERROR(IF(VLOOKUP($D126,Sheet3!$A$1:'Sheet3'!$K$222,MATCH("Blue",Sheet3!$A$1:$K$1,0),FALSE)&gt;0,VLOOKUP($D126,Sheet3!$A$1:'Sheet3'!$K$222,MATCH("Blue",Sheet3!$A$1:$K$1,0),FALSE)*3,IF(VLOOKUP($D126,Sheet3!$A$1:'Sheet3'!$K$222,MATCH("Purple",Sheet3!$A$1:$K$1,0),FALSE)&gt;0,VLOOKUP($D126,Sheet3!$A$1:'Sheet3'!$K$222,MATCH("Purple",Sheet3!$A$1:$K$1,0),FALSE)*4,IF(VLOOKUP($D126,Sheet3!$A$1:'Sheet3'!$K$222,MATCH("Green",Sheet3!$A$1:$K$1,0),FALSE)&gt;0,VLOOKUP($D126,Sheet3!$A$1:'Sheet3'!$K$222,MATCH("Green",Sheet3!$A$1:$K$1,0),FALSE)*2,IF(VLOOKUP($D126,Sheet3!$A$1:'Sheet3'!$K$222,MATCH("White",Sheet3!$A$1:$K$1,0),FALSE)&gt;0,VLOOKUP($D126,Sheet3!$A$1:'Sheet3'!$K$222,MATCH("White",Sheet3!$A$1:$K$1,0),FALSE),IF(VLOOKUP($D126,Sheet3!$A$1:'Sheet3'!$K$222,MATCH("Yellow",Sheet3!$A$1:$K$1,0),FALSE)&gt;0,VLOOKUP($D126,Sheet3!$A$1:'Sheet3'!$K$222,MATCH("Yellow",Sheet3!$A$1:$K$1,0),FALSE)*2.5,0))))),0)),0)+IFERROR(IF(VLOOKUP($E126,Sheet3!$A$1:'Sheet3'!$K$222,MATCH("Challenge",Sheet3!$A$1:'Sheet3'!$K$1,0),FALSE)&gt;=1,IFERROR(IF(VLOOKUP($E126,Sheet3!$A$1:'Sheet3'!$K$222,MATCH("Blue",Sheet3!$A$1:$K$1,0),FALSE)&gt;0,VLOOKUP($E126,Sheet3!$A$1:'Sheet3'!$K$222,MATCH("Blue",Sheet3!$A$1:$K$1,0),FALSE)*3,IF(VLOOKUP($E126,Sheet3!$A$1:'Sheet3'!$K$222,MATCH("Purple",Sheet3!$A$1:$K$1,0),FALSE)&gt;0,VLOOKUP($E126,Sheet3!$A$1:'Sheet3'!$K$222,MATCH("Purple",Sheet3!$A$1:$K$1,0),FALSE)*4,IF(VLOOKUP($E126,Sheet3!$A$1:'Sheet3'!$K$222,MATCH("Green",Sheet3!$A$1:$K$1,0),FALSE)&gt;0,VLOOKUP($E126,Sheet3!$A$1:'Sheet3'!$K$222,MATCH("Green",Sheet3!$A$1:$K$1,0),FALSE)*2,IF(VLOOKUP($E126,Sheet3!$A$1:'Sheet3'!$K$222,MATCH("White",Sheet3!$A$1:$K$1,0),FALSE)&gt;0,VLOOKUP($E126,Sheet3!$A$1:'Sheet3'!$K$222,MATCH("White",Sheet3!$A$1:$K$1,0),FALSE),IF(VLOOKUP($E126,Sheet3!$A$1:'Sheet3'!$K$222,MATCH("Yellow",Sheet3!$A$1:$K$1,0),FALSE)&gt;0,VLOOKUP($E126,Sheet3!$A$1:'Sheet3'!$K$222,MATCH("Yellow",Sheet3!$A$1:$K$1,0),FALSE)*2.5,0))))),0)/VLOOKUP($E126,Sheet3!$A$1:'Sheet3'!$K$222,MATCH("Challenge",Sheet3!$A$1:'Sheet3'!$K$1,0),FALSE),IFERROR(IF(VLOOKUP($E126,Sheet3!$A$1:'Sheet3'!$K$222,MATCH("Blue",Sheet3!$A$1:$K$1,0),FALSE)&gt;0,VLOOKUP($E126,Sheet3!$A$1:'Sheet3'!$K$222,MATCH("Blue",Sheet3!$A$1:$K$1,0),FALSE)*3,IF(VLOOKUP($E126,Sheet3!$A$1:'Sheet3'!$K$222,MATCH("Purple",Sheet3!$A$1:$K$1,0),FALSE)&gt;0,VLOOKUP($E126,Sheet3!$A$1:'Sheet3'!$K$222,MATCH("Purple",Sheet3!$A$1:$K$1,0),FALSE)*4,IF(VLOOKUP($E126,Sheet3!$A$1:'Sheet3'!$K$222,MATCH("Green",Sheet3!$A$1:$K$1,0),FALSE)&gt;0,VLOOKUP($E126,Sheet3!$A$1:'Sheet3'!$K$222,MATCH("Green",Sheet3!$A$1:$K$1,0),FALSE)*2,IF(VLOOKUP($E126,Sheet3!$A$1:'Sheet3'!$K$222,MATCH("White",Sheet3!$A$1:$K$1,0),FALSE)&gt;0,VLOOKUP($E126,Sheet3!$A$1:'Sheet3'!$K$222,MATCH("White",Sheet3!$A$1:$K$1,0),FALSE),IF(VLOOKUP($E126,Sheet3!$A$1:'Sheet3'!$K$222,MATCH("Yellow",Sheet3!$A$1:$K$1,0),FALSE)&gt;0,VLOOKUP($E126,Sheet3!$A$1:'Sheet3'!$K$222,MATCH("Yellow",Sheet3!$A$1:$K$1,0),FALSE)*2.5,0))))),0)),0)</f>
        <v>4</v>
      </c>
      <c r="AC126">
        <f>IFERROR(IF(VLOOKUP($F126,Sheet3!$A$1:'Sheet3'!$K$222,MATCH("Challenge",Sheet3!$A$1:'Sheet3'!$K$1,0),FALSE)&gt;=1,IFERROR(IF(VLOOKUP($F126,Sheet3!$A$1:'Sheet3'!$K$222,MATCH("Blue",Sheet3!$A$1:$K$1,0),FALSE)&gt;0,VLOOKUP($F126,Sheet3!$A$1:'Sheet3'!$K$222,MATCH("Blue",Sheet3!$A$1:$K$1,0),FALSE)*3,IF(VLOOKUP($F126,Sheet3!$A$1:'Sheet3'!$K$222,MATCH("Purple",Sheet3!$A$1:$K$1,0),FALSE)&gt;0,VLOOKUP($F126,Sheet3!$A$1:'Sheet3'!$K$222,MATCH("Purple",Sheet3!$A$1:$K$1,0),FALSE)*4,IF(VLOOKUP($F126,Sheet3!$A$1:'Sheet3'!$K$222,MATCH("Green",Sheet3!$A$1:$K$1,0),FALSE)&gt;0,VLOOKUP($F126,Sheet3!$A$1:'Sheet3'!$K$222,MATCH("Green",Sheet3!$A$1:$K$1,0),FALSE)*2,IF(VLOOKUP($F126,Sheet3!$A$1:'Sheet3'!$K$222,MATCH("White",Sheet3!$A$1:$K$1,0),FALSE)&gt;0,VLOOKUP($F126,Sheet3!$A$1:'Sheet3'!$K$222,MATCH("White",Sheet3!$A$1:$K$1,0),FALSE),IF(VLOOKUP($F126,Sheet3!$A$1:'Sheet3'!$K$222,MATCH("Yellow",Sheet3!$A$1:$K$1,0),FALSE)&gt;0,VLOOKUP($F126,Sheet3!$A$1:'Sheet3'!$K$222,MATCH("Yellow",Sheet3!$A$1:$K$1,0),FALSE)*5,0))))),0)/VLOOKUP($F126,Sheet3!$A$1:'Sheet3'!$K$222,MATCH("Challenge",Sheet3!$A$1:'Sheet3'!$K$1,0),FALSE),IFERROR(IF(VLOOKUP($F126,Sheet3!$A$1:'Sheet3'!$K$222,MATCH("Blue",Sheet3!$A$1:$K$1,0),FALSE)&gt;0,VLOOKUP($F126,Sheet3!$A$1:'Sheet3'!$K$222,MATCH("Blue",Sheet3!$A$1:$K$1,0),FALSE)*3,IF(VLOOKUP($F126,Sheet3!$A$1:'Sheet3'!$K$222,MATCH("Purple",Sheet3!$A$1:$K$1,0),FALSE)&gt;0,VLOOKUP($F126,Sheet3!$A$1:'Sheet3'!$K$222,MATCH("Purple",Sheet3!$A$1:$K$1,0),FALSE)*4,IF(VLOOKUP($F126,Sheet3!$A$1:'Sheet3'!$K$222,MATCH("Green",Sheet3!$A$1:$K$1,0),FALSE)&gt;0,VLOOKUP($F126,Sheet3!$A$1:'Sheet3'!$K$222,MATCH("Green",Sheet3!$A$1:$K$1,0),FALSE)*2,IF(VLOOKUP($F126,Sheet3!$A$1:'Sheet3'!$K$222,MATCH("White",Sheet3!$A$1:$K$1,0),FALSE)&gt;0,VLOOKUP($F126,Sheet3!$A$1:'Sheet3'!$K$222,MATCH("White",Sheet3!$A$1:$K$1,0),FALSE),IF(VLOOKUP($F126,Sheet3!$A$1:'Sheet3'!$K$222,MATCH("Yellow",Sheet3!$A$1:$K$1,0),FALSE)&gt;0,VLOOKUP($F126,Sheet3!$A$1:'Sheet3'!$K$222,MATCH("Yellow",Sheet3!$A$1:$K$1,0),FALSE)*5,0))))),0)),0)+IFERROR(IF(VLOOKUP($G126,Sheet3!$A$1:'Sheet3'!$K$222,MATCH("Challenge",Sheet3!$A$1:'Sheet3'!$K$1,0),FALSE)&gt;=1,IFERROR(IF(VLOOKUP($G126,Sheet3!$A$1:'Sheet3'!$K$222,MATCH("Blue",Sheet3!$A$1:$K$1,0),FALSE)&gt;0,VLOOKUP($G126,Sheet3!$A$1:'Sheet3'!$K$222,MATCH("Blue",Sheet3!$A$1:$K$1,0),FALSE)*3,IF(VLOOKUP($G126,Sheet3!$A$1:'Sheet3'!$K$222,MATCH("Purple",Sheet3!$A$1:$K$1,0),FALSE)&gt;0,VLOOKUP($G126,Sheet3!$A$1:'Sheet3'!$K$222,MATCH("Purple",Sheet3!$A$1:$K$1,0),FALSE)*4,IF(VLOOKUP($G126,Sheet3!$A$1:'Sheet3'!$K$222,MATCH("Green",Sheet3!$A$1:$K$1,0),FALSE)&gt;0,VLOOKUP($G126,Sheet3!$A$1:'Sheet3'!$K$222,MATCH("Green",Sheet3!$A$1:$K$1,0),FALSE)*2,IF(VLOOKUP($G126,Sheet3!$A$1:'Sheet3'!$K$222,MATCH("White",Sheet3!$A$1:$K$1,0),FALSE)&gt;0,VLOOKUP($G126,Sheet3!$A$1:'Sheet3'!$K$222,MATCH("White",Sheet3!$A$1:$K$1,0),FALSE),IF(VLOOKUP($G126,Sheet3!$A$1:'Sheet3'!$K$222,MATCH("Yellow",Sheet3!$A$1:$K$1,0),FALSE)&gt;0,VLOOKUP($G126,Sheet3!$A$1:'Sheet3'!$K$222,MATCH("Yellow",Sheet3!$A$1:$K$1,0),FALSE)*5,0))))),0)/VLOOKUP($G126,Sheet3!$A$1:'Sheet3'!$K$222,MATCH("Challenge",Sheet3!$A$1:'Sheet3'!$K$1,0),FALSE),IFERROR(IF(VLOOKUP($G126,Sheet3!$A$1:'Sheet3'!$K$222,MATCH("Blue",Sheet3!$A$1:$K$1,0),FALSE)&gt;0,VLOOKUP($G126,Sheet3!$A$1:'Sheet3'!$K$222,MATCH("Blue",Sheet3!$A$1:$K$1,0),FALSE)*3,IF(VLOOKUP($G126,Sheet3!$A$1:'Sheet3'!$K$222,MATCH("Purple",Sheet3!$A$1:$K$1,0),FALSE)&gt;0,VLOOKUP($G126,Sheet3!$A$1:'Sheet3'!$K$222,MATCH("Purple",Sheet3!$A$1:$K$1,0),FALSE)*4,IF(VLOOKUP($G126,Sheet3!$A$1:'Sheet3'!$K$222,MATCH("Green",Sheet3!$A$1:$K$1,0),FALSE)&gt;0,VLOOKUP($G126,Sheet3!$A$1:'Sheet3'!$K$222,MATCH("Green",Sheet3!$A$1:$K$1,0),FALSE)*2,IF(VLOOKUP($G126,Sheet3!$A$1:'Sheet3'!$K$222,MATCH("White",Sheet3!$A$1:$K$1,0),FALSE)&gt;0,VLOOKUP($G126,Sheet3!$A$1:'Sheet3'!$K$222,MATCH("White",Sheet3!$A$1:$K$1,0),FALSE),IF(VLOOKUP($G126,Sheet3!$A$1:'Sheet3'!$K$222,MATCH("Yellow",Sheet3!$A$1:$K$1,0),FALSE)&gt;0,VLOOKUP($G126,Sheet3!$A$1:'Sheet3'!$K$222,MATCH("Yellow",Sheet3!$A$1:$K$1,0),FALSE)*5,0))))),0)),0)</f>
        <v>3</v>
      </c>
      <c r="AD126">
        <f>IFERROR(IF(VLOOKUP($H126,Sheet3!$A$1:'Sheet3'!$K$222,MATCH("Challenge",Sheet3!$A$1:'Sheet3'!$K$1,0),FALSE)&gt;=1,IFERROR(IF(VLOOKUP($H126,Sheet3!$A$1:'Sheet3'!$K$222,MATCH("Blue",Sheet3!$A$1:$K$1,0),FALSE)&gt;0,VLOOKUP($H126,Sheet3!$A$1:'Sheet3'!$K$222,MATCH("Blue",Sheet3!$A$1:$K$1,0),FALSE)*3,IF(VLOOKUP($H126,Sheet3!$A$1:'Sheet3'!$K$222,MATCH("Purple",Sheet3!$A$1:$K$1,0),FALSE)&gt;0,VLOOKUP($H126,Sheet3!$A$1:'Sheet3'!$K$222,MATCH("Purple",Sheet3!$A$1:$K$1,0),FALSE)*4,IF(VLOOKUP($H126,Sheet3!$A$1:'Sheet3'!$K$222,MATCH("Green",Sheet3!$A$1:$K$1,0),FALSE)&gt;0,VLOOKUP($H126,Sheet3!$A$1:'Sheet3'!$K$222,MATCH("Green",Sheet3!$A$1:$K$1,0),FALSE)*2,IF(VLOOKUP($H126,Sheet3!$A$1:'Sheet3'!$K$222,MATCH("White",Sheet3!$A$1:$K$1,0),FALSE)&gt;0,VLOOKUP($H126,Sheet3!$A$1:'Sheet3'!$K$222,MATCH("White",Sheet3!$A$1:$K$1,0),FALSE),IF(VLOOKUP($H126,Sheet3!$A$1:'Sheet3'!$K$222,MATCH("Yellow",Sheet3!$A$1:$K$1,0),FALSE)&gt;0,VLOOKUP($H126,Sheet3!$A$1:'Sheet3'!$K$222,MATCH("Yellow",Sheet3!$A$1:$K$1,0),FALSE)*5,0))))),0)/VLOOKUP($H126,Sheet3!$A$1:'Sheet3'!$K$222,MATCH("Challenge",Sheet3!$A$1:'Sheet3'!$K$1,0),FALSE),IFERROR(IF(VLOOKUP($H126,Sheet3!$A$1:'Sheet3'!$K$222,MATCH("Blue",Sheet3!$A$1:$K$1,0),FALSE)&gt;0,VLOOKUP($H126,Sheet3!$A$1:'Sheet3'!$K$222,MATCH("Blue",Sheet3!$A$1:$K$1,0),FALSE)*3,IF(VLOOKUP($H126,Sheet3!$A$1:'Sheet3'!$K$222,MATCH("Purple",Sheet3!$A$1:$K$1,0),FALSE)&gt;0,VLOOKUP($H126,Sheet3!$A$1:'Sheet3'!$K$222,MATCH("Purple",Sheet3!$A$1:$K$1,0),FALSE)*4,IF(VLOOKUP($H126,Sheet3!$A$1:'Sheet3'!$K$222,MATCH("Green",Sheet3!$A$1:$K$1,0),FALSE)&gt;0,VLOOKUP($H126,Sheet3!$A$1:'Sheet3'!$K$222,MATCH("Green",Sheet3!$A$1:$K$1,0),FALSE)*2,IF(VLOOKUP($H126,Sheet3!$A$1:'Sheet3'!$K$222,MATCH("White",Sheet3!$A$1:$K$1,0),FALSE)&gt;0,VLOOKUP($H126,Sheet3!$A$1:'Sheet3'!$K$222,MATCH("White",Sheet3!$A$1:$K$1,0),FALSE),IF(VLOOKUP($H126,Sheet3!$A$1:'Sheet3'!$K$222,MATCH("Yellow",Sheet3!$A$1:$K$1,0),FALSE)&gt;0,VLOOKUP($H126,Sheet3!$A$1:'Sheet3'!$K$222,MATCH("Yellow",Sheet3!$A$1:$K$1,0),FALSE)*5,0))))),0)),0)+IFERROR(IF(VLOOKUP($I126,Sheet3!$A$1:'Sheet3'!$K$222,MATCH("Challenge",Sheet3!$A$1:'Sheet3'!$K$1,0),FALSE)&gt;=1,IFERROR(IF(VLOOKUP($I126,Sheet3!$A$1:'Sheet3'!$K$222,MATCH("Blue",Sheet3!$A$1:$K$1,0),FALSE)&gt;0,VLOOKUP($I126,Sheet3!$A$1:'Sheet3'!$K$222,MATCH("Blue",Sheet3!$A$1:$K$1,0),FALSE)*3,IF(VLOOKUP($I126,Sheet3!$A$1:'Sheet3'!$K$222,MATCH("Purple",Sheet3!$A$1:$K$1,0),FALSE)&gt;0,VLOOKUP($I126,Sheet3!$A$1:'Sheet3'!$K$222,MATCH("Purple",Sheet3!$A$1:$K$1,0),FALSE)*4,IF(VLOOKUP($I126,Sheet3!$A$1:'Sheet3'!$K$222,MATCH("Green",Sheet3!$A$1:$K$1,0),FALSE)&gt;0,VLOOKUP($I126,Sheet3!$A$1:'Sheet3'!$K$222,MATCH("Green",Sheet3!$A$1:$K$1,0),FALSE)*2,IF(VLOOKUP($I126,Sheet3!$A$1:'Sheet3'!$K$222,MATCH("White",Sheet3!$A$1:$K$1,0),FALSE)&gt;0,VLOOKUP($I126,Sheet3!$A$1:'Sheet3'!$K$222,MATCH("White",Sheet3!$A$1:$K$1,0),FALSE),IF(VLOOKUP($I126,Sheet3!$A$1:'Sheet3'!$K$222,MATCH("Yellow",Sheet3!$A$1:$K$1,0),FALSE)&gt;0,VLOOKUP($I126,Sheet3!$A$1:'Sheet3'!$K$222,MATCH("Yellow",Sheet3!$A$1:$K$1,0),FALSE)*5,0))))),0)/VLOOKUP($I126,Sheet3!$A$1:'Sheet3'!$K$222,MATCH("Challenge",Sheet3!$A$1:'Sheet3'!$K$1,0),FALSE),IFERROR(IF(VLOOKUP($I126,Sheet3!$A$1:'Sheet3'!$K$222,MATCH("Blue",Sheet3!$A$1:$K$1,0),FALSE)&gt;0,VLOOKUP($I126,Sheet3!$A$1:'Sheet3'!$K$222,MATCH("Blue",Sheet3!$A$1:$K$1,0),FALSE)*3,IF(VLOOKUP($I126,Sheet3!$A$1:'Sheet3'!$K$222,MATCH("Purple",Sheet3!$A$1:$K$1,0),FALSE)&gt;0,VLOOKUP($I126,Sheet3!$A$1:'Sheet3'!$K$222,MATCH("Purple",Sheet3!$A$1:$K$1,0),FALSE)*4,IF(VLOOKUP($I126,Sheet3!$A$1:'Sheet3'!$K$222,MATCH("Green",Sheet3!$A$1:$K$1,0),FALSE)&gt;0,VLOOKUP($I126,Sheet3!$A$1:'Sheet3'!$K$222,MATCH("Green",Sheet3!$A$1:$K$1,0),FALSE)*2,IF(VLOOKUP($I126,Sheet3!$A$1:'Sheet3'!$K$222,MATCH("White",Sheet3!$A$1:$K$1,0),FALSE)&gt;0,VLOOKUP($I126,Sheet3!$A$1:'Sheet3'!$K$222,MATCH("White",Sheet3!$A$1:$K$1,0),FALSE),IF(VLOOKUP($I126,Sheet3!$A$1:'Sheet3'!$K$222,MATCH("Yellow",Sheet3!$A$1:$K$1,0),FALSE)&gt;0,VLOOKUP($I126,Sheet3!$A$1:'Sheet3'!$K$222,MATCH("Yellow",Sheet3!$A$1:$K$1,0),FALSE)*5,0))))),0)),0)</f>
        <v>2</v>
      </c>
      <c r="AE126">
        <f>IFERROR(IF(VLOOKUP($J126,Sheet3!$A$1:'Sheet3'!$K$222,MATCH("Challenge",Sheet3!$A$1:'Sheet3'!$K$1,0),FALSE)&gt;=1,IFERROR(IF(VLOOKUP($J126,Sheet3!$A$1:'Sheet3'!$K$222,MATCH("Blue",Sheet3!$A$1:$K$1,0),FALSE)&gt;0,VLOOKUP($J126,Sheet3!$A$1:'Sheet3'!$K$222,MATCH("Blue",Sheet3!$A$1:$K$1,0),FALSE)*3,IF(VLOOKUP($J126,Sheet3!$A$1:'Sheet3'!$K$222,MATCH("Purple",Sheet3!$A$1:$K$1,0),FALSE)&gt;0,VLOOKUP($J126,Sheet3!$A$1:'Sheet3'!$K$222,MATCH("Purple",Sheet3!$A$1:$K$1,0),FALSE)*4,IF(VLOOKUP($J126,Sheet3!$A$1:'Sheet3'!$K$222,MATCH("Green",Sheet3!$A$1:$K$1,0),FALSE)&gt;0,VLOOKUP($J126,Sheet3!$A$1:'Sheet3'!$K$222,MATCH("Green",Sheet3!$A$1:$K$1,0),FALSE)*2,IF(VLOOKUP($J126,Sheet3!$A$1:'Sheet3'!$K$222,MATCH("White",Sheet3!$A$1:$K$1,0),FALSE)&gt;0,VLOOKUP($J126,Sheet3!$A$1:'Sheet3'!$K$222,MATCH("White",Sheet3!$A$1:$K$1,0),FALSE),IF(VLOOKUP($J126,Sheet3!$A$1:'Sheet3'!$K$222,MATCH("Yellow",Sheet3!$A$1:$K$1,0),FALSE)&gt;0,VLOOKUP($J126,Sheet3!$A$1:'Sheet3'!$K$222,MATCH("Yellow",Sheet3!$A$1:$K$1,0),FALSE)*5,0))))),0)/VLOOKUP($J126,Sheet3!$A$1:'Sheet3'!$K$222,MATCH("Challenge",Sheet3!$A$1:'Sheet3'!$K$1,0),FALSE),IFERROR(IF(VLOOKUP($J126,Sheet3!$A$1:'Sheet3'!$K$222,MATCH("Blue",Sheet3!$A$1:$K$1,0),FALSE)&gt;0,VLOOKUP($J126,Sheet3!$A$1:'Sheet3'!$K$222,MATCH("Blue",Sheet3!$A$1:$K$1,0),FALSE)*3,IF(VLOOKUP($J126,Sheet3!$A$1:'Sheet3'!$K$222,MATCH("Purple",Sheet3!$A$1:$K$1,0),FALSE)&gt;0,VLOOKUP($J126,Sheet3!$A$1:'Sheet3'!$K$222,MATCH("Purple",Sheet3!$A$1:$K$1,0),FALSE)*4,IF(VLOOKUP($J126,Sheet3!$A$1:'Sheet3'!$K$222,MATCH("Green",Sheet3!$A$1:$K$1,0),FALSE)&gt;0,VLOOKUP($J126,Sheet3!$A$1:'Sheet3'!$K$222,MATCH("Green",Sheet3!$A$1:$K$1,0),FALSE)*2,IF(VLOOKUP($J126,Sheet3!$A$1:'Sheet3'!$K$222,MATCH("White",Sheet3!$A$1:$K$1,0),FALSE)&gt;0,VLOOKUP($J126,Sheet3!$A$1:'Sheet3'!$K$222,MATCH("White",Sheet3!$A$1:$K$1,0),FALSE),IF(VLOOKUP($J126,Sheet3!$A$1:'Sheet3'!$K$222,MATCH("Yellow",Sheet3!$A$1:$K$1,0),FALSE)&gt;0,VLOOKUP($J126,Sheet3!$A$1:'Sheet3'!$K$222,MATCH("Yellow",Sheet3!$A$1:$K$1,0),FALSE)*5,0))))),0)),0)+IFERROR(IF(VLOOKUP($K126,Sheet3!$A$1:'Sheet3'!$K$222,MATCH("Challenge",Sheet3!$A$1:'Sheet3'!$K$1,0),FALSE)&gt;=1,IFERROR(IF(VLOOKUP($K126,Sheet3!$A$1:'Sheet3'!$K$222,MATCH("Blue",Sheet3!$A$1:$K$1,0),FALSE)&gt;0,VLOOKUP($K126,Sheet3!$A$1:'Sheet3'!$K$222,MATCH("Blue",Sheet3!$A$1:$K$1,0),FALSE)*3,IF(VLOOKUP($K126,Sheet3!$A$1:'Sheet3'!$K$222,MATCH("Purple",Sheet3!$A$1:$K$1,0),FALSE)&gt;0,VLOOKUP($K126,Sheet3!$A$1:'Sheet3'!$K$222,MATCH("Purple",Sheet3!$A$1:$K$1,0),FALSE)*4,IF(VLOOKUP($K126,Sheet3!$A$1:'Sheet3'!$K$222,MATCH("Green",Sheet3!$A$1:$K$1,0),FALSE)&gt;0,VLOOKUP($K126,Sheet3!$A$1:'Sheet3'!$K$222,MATCH("Green",Sheet3!$A$1:$K$1,0),FALSE)*2,IF(VLOOKUP($K126,Sheet3!$A$1:'Sheet3'!$K$222,MATCH("White",Sheet3!$A$1:$K$1,0),FALSE)&gt;0,VLOOKUP($K126,Sheet3!$A$1:'Sheet3'!$K$222,MATCH("White",Sheet3!$A$1:$K$1,0),FALSE),IF(VLOOKUP($K126,Sheet3!$A$1:'Sheet3'!$K$222,MATCH("Yellow",Sheet3!$A$1:$K$1,0),FALSE)&gt;0,VLOOKUP($K126,Sheet3!$A$1:'Sheet3'!$K$222,MATCH("Yellow",Sheet3!$A$1:$K$1,0),FALSE)*5,0))))),0)/VLOOKUP($K126,Sheet3!$A$1:'Sheet3'!$K$222,MATCH("Challenge",Sheet3!$A$1:'Sheet3'!$K$1,0),FALSE),IFERROR(IF(VLOOKUP($K126,Sheet3!$A$1:'Sheet3'!$K$222,MATCH("Blue",Sheet3!$A$1:$K$1,0),FALSE)&gt;0,VLOOKUP($K126,Sheet3!$A$1:'Sheet3'!$K$222,MATCH("Blue",Sheet3!$A$1:$K$1,0),FALSE)*3,IF(VLOOKUP($K126,Sheet3!$A$1:'Sheet3'!$K$222,MATCH("Purple",Sheet3!$A$1:$K$1,0),FALSE)&gt;0,VLOOKUP($K126,Sheet3!$A$1:'Sheet3'!$K$222,MATCH("Purple",Sheet3!$A$1:$K$1,0),FALSE)*4,IF(VLOOKUP($K126,Sheet3!$A$1:'Sheet3'!$K$222,MATCH("Green",Sheet3!$A$1:$K$1,0),FALSE)&gt;0,VLOOKUP($K126,Sheet3!$A$1:'Sheet3'!$K$222,MATCH("Green",Sheet3!$A$1:$K$1,0),FALSE)*2,IF(VLOOKUP($K126,Sheet3!$A$1:'Sheet3'!$K$222,MATCH("White",Sheet3!$A$1:$K$1,0),FALSE)&gt;0,VLOOKUP($K126,Sheet3!$A$1:'Sheet3'!$K$222,MATCH("White",Sheet3!$A$1:$K$1,0),FALSE),IF(VLOOKUP($K126,Sheet3!$A$1:'Sheet3'!$K$222,MATCH("Yellow",Sheet3!$A$1:$K$1,0),FALSE)&gt;0,VLOOKUP($K126,Sheet3!$A$1:'Sheet3'!$K$222,MATCH("Yellow",Sheet3!$A$1:$K$1,0),FALSE)*5,0))))),0)),0)</f>
        <v>0</v>
      </c>
      <c r="AF126">
        <f>IFERROR(IF(VLOOKUP($L126,Sheet3!$A$1:'Sheet3'!$K$222,MATCH("Challenge",Sheet3!$A$1:'Sheet3'!$K$1,0),FALSE)&gt;=1,IFERROR(IF(VLOOKUP($L126,Sheet3!$A$1:'Sheet3'!$K$222,MATCH("Blue",Sheet3!$A$1:$K$1,0),FALSE)&gt;0,VLOOKUP($L126,Sheet3!$A$1:'Sheet3'!$K$222,MATCH("Blue",Sheet3!$A$1:$K$1,0),FALSE)*3,IF(VLOOKUP($L126,Sheet3!$A$1:'Sheet3'!$K$222,MATCH("Purple",Sheet3!$A$1:$K$1,0),FALSE)&gt;0,VLOOKUP($L126,Sheet3!$A$1:'Sheet3'!$K$222,MATCH("Purple",Sheet3!$A$1:$K$1,0),FALSE)*4,IF(VLOOKUP($L126,Sheet3!$A$1:'Sheet3'!$K$222,MATCH("Green",Sheet3!$A$1:$K$1,0),FALSE)&gt;0,VLOOKUP($L126,Sheet3!$A$1:'Sheet3'!$K$222,MATCH("Green",Sheet3!$A$1:$K$1,0),FALSE)*2,IF(VLOOKUP($L126,Sheet3!$A$1:'Sheet3'!$K$222,MATCH("White",Sheet3!$A$1:$K$1,0),FALSE)&gt;0,VLOOKUP($L126,Sheet3!$A$1:'Sheet3'!$K$222,MATCH("White",Sheet3!$A$1:$K$1,0),FALSE),IF(VLOOKUP($L126,Sheet3!$A$1:'Sheet3'!$K$222,MATCH("Yellow",Sheet3!$A$1:$K$1,0),FALSE)&gt;0,VLOOKUP($L126,Sheet3!$A$1:'Sheet3'!$K$222,MATCH("Yellow",Sheet3!$A$1:$K$1,0),FALSE)*5,0))))),0)/VLOOKUP($L126,Sheet3!$A$1:'Sheet3'!$K$222,MATCH("Challenge",Sheet3!$A$1:'Sheet3'!$K$1,0),FALSE),IFERROR(IF(VLOOKUP($L126,Sheet3!$A$1:'Sheet3'!$K$222,MATCH("Blue",Sheet3!$A$1:$K$1,0),FALSE)&gt;0,VLOOKUP($L126,Sheet3!$A$1:'Sheet3'!$K$222,MATCH("Blue",Sheet3!$A$1:$K$1,0),FALSE)*3,IF(VLOOKUP($L126,Sheet3!$A$1:'Sheet3'!$K$222,MATCH("Purple",Sheet3!$A$1:$K$1,0),FALSE)&gt;0,VLOOKUP($L126,Sheet3!$A$1:'Sheet3'!$K$222,MATCH("Purple",Sheet3!$A$1:$K$1,0),FALSE)*4,IF(VLOOKUP($L126,Sheet3!$A$1:'Sheet3'!$K$222,MATCH("Green",Sheet3!$A$1:$K$1,0),FALSE)&gt;0,VLOOKUP($L126,Sheet3!$A$1:'Sheet3'!$K$222,MATCH("Green",Sheet3!$A$1:$K$1,0),FALSE)*2,IF(VLOOKUP($L126,Sheet3!$A$1:'Sheet3'!$K$222,MATCH("White",Sheet3!$A$1:$K$1,0),FALSE)&gt;0,VLOOKUP($L126,Sheet3!$A$1:'Sheet3'!$K$222,MATCH("White",Sheet3!$A$1:$K$1,0),FALSE),IF(VLOOKUP($L126,Sheet3!$A$1:'Sheet3'!$K$222,MATCH("Yellow",Sheet3!$A$1:$K$1,0),FALSE)&gt;0,VLOOKUP($L126,Sheet3!$A$1:'Sheet3'!$K$222,MATCH("Yellow",Sheet3!$A$1:$K$1,0),FALSE)*5,0))))),0)),0)+IFERROR(IF(VLOOKUP($M126,Sheet3!$A$1:'Sheet3'!$K$222,MATCH("Challenge",Sheet3!$A$1:'Sheet3'!$K$1,0),FALSE)&gt;=1,IFERROR(IF(VLOOKUP($M126,Sheet3!$A$1:'Sheet3'!$K$222,MATCH("Blue",Sheet3!$A$1:$K$1,0),FALSE)&gt;0,VLOOKUP($M126,Sheet3!$A$1:'Sheet3'!$K$222,MATCH("Blue",Sheet3!$A$1:$K$1,0),FALSE)*3,IF(VLOOKUP($M126,Sheet3!$A$1:'Sheet3'!$K$222,MATCH("Purple",Sheet3!$A$1:$K$1,0),FALSE)&gt;0,VLOOKUP($M126,Sheet3!$A$1:'Sheet3'!$K$222,MATCH("Purple",Sheet3!$A$1:$K$1,0),FALSE)*4,IF(VLOOKUP($M126,Sheet3!$A$1:'Sheet3'!$K$222,MATCH("Green",Sheet3!$A$1:$K$1,0),FALSE)&gt;0,VLOOKUP($M126,Sheet3!$A$1:'Sheet3'!$K$222,MATCH("Green",Sheet3!$A$1:$K$1,0),FALSE)*2,IF(VLOOKUP($M126,Sheet3!$A$1:'Sheet3'!$K$222,MATCH("White",Sheet3!$A$1:$K$1,0),FALSE)&gt;0,VLOOKUP($M126,Sheet3!$A$1:'Sheet3'!$K$222,MATCH("White",Sheet3!$A$1:$K$1,0),FALSE),IF(VLOOKUP($M126,Sheet3!$A$1:'Sheet3'!$K$222,MATCH("Yellow",Sheet3!$A$1:$K$1,0),FALSE)&gt;0,VLOOKUP($M126,Sheet3!$A$1:'Sheet3'!$K$222,MATCH("Yellow",Sheet3!$A$1:$K$1,0),FALSE)*5,0))))),0)/VLOOKUP($M126,Sheet3!$A$1:'Sheet3'!$K$222,MATCH("Challenge",Sheet3!$A$1:'Sheet3'!$K$1,0),FALSE),IFERROR(IF(VLOOKUP($M126,Sheet3!$A$1:'Sheet3'!$K$222,MATCH("Blue",Sheet3!$A$1:$K$1,0),FALSE)&gt;0,VLOOKUP($M126,Sheet3!$A$1:'Sheet3'!$K$222,MATCH("Blue",Sheet3!$A$1:$K$1,0),FALSE)*3,IF(VLOOKUP($M126,Sheet3!$A$1:'Sheet3'!$K$222,MATCH("Purple",Sheet3!$A$1:$K$1,0),FALSE)&gt;0,VLOOKUP($M126,Sheet3!$A$1:'Sheet3'!$K$222,MATCH("Purple",Sheet3!$A$1:$K$1,0),FALSE)*4,IF(VLOOKUP($M126,Sheet3!$A$1:'Sheet3'!$K$222,MATCH("Green",Sheet3!$A$1:$K$1,0),FALSE)&gt;0,VLOOKUP($M126,Sheet3!$A$1:'Sheet3'!$K$222,MATCH("Green",Sheet3!$A$1:$K$1,0),FALSE)*2,IF(VLOOKUP($M126,Sheet3!$A$1:'Sheet3'!$K$222,MATCH("White",Sheet3!$A$1:$K$1,0),FALSE)&gt;0,VLOOKUP($M126,Sheet3!$A$1:'Sheet3'!$K$222,MATCH("White",Sheet3!$A$1:$K$1,0),FALSE),IF(VLOOKUP($M126,Sheet3!$A$1:'Sheet3'!$K$222,MATCH("Yellow",Sheet3!$A$1:$K$1,0),FALSE)&gt;0,VLOOKUP($M126,Sheet3!$A$1:'Sheet3'!$K$222,MATCH("Yellow",Sheet3!$A$1:$K$1,0),FALSE)*5,0))))),0)),0)</f>
        <v>0</v>
      </c>
      <c r="AG126">
        <f>IFERROR(IF(VLOOKUP($N126,Sheet3!$A$1:'Sheet3'!$K$222,MATCH("Challenge",Sheet3!$A$1:'Sheet3'!$K$1,0),FALSE)&gt;=1,IFERROR(IF(VLOOKUP($N126,Sheet3!$A$1:'Sheet3'!$K$222,MATCH("Blue",Sheet3!$A$1:$K$1,0),FALSE)&gt;0,VLOOKUP($N126,Sheet3!$A$1:'Sheet3'!$K$222,MATCH("Blue",Sheet3!$A$1:$K$1,0),FALSE)*3,IF(VLOOKUP($N126,Sheet3!$A$1:'Sheet3'!$K$222,MATCH("Purple",Sheet3!$A$1:$K$1,0),FALSE)&gt;0,VLOOKUP($N126,Sheet3!$A$1:'Sheet3'!$K$222,MATCH("Purple",Sheet3!$A$1:$K$1,0),FALSE)*4,IF(VLOOKUP($N126,Sheet3!$A$1:'Sheet3'!$K$222,MATCH("Green",Sheet3!$A$1:$K$1,0),FALSE)&gt;0,VLOOKUP($N126,Sheet3!$A$1:'Sheet3'!$K$222,MATCH("Green",Sheet3!$A$1:$K$1,0),FALSE)*2,IF(VLOOKUP($N126,Sheet3!$A$1:'Sheet3'!$K$222,MATCH("White",Sheet3!$A$1:$K$1,0),FALSE)&gt;0,VLOOKUP($N126,Sheet3!$A$1:'Sheet3'!$K$222,MATCH("White",Sheet3!$A$1:$K$1,0),FALSE),IF(VLOOKUP($N126,Sheet3!$A$1:'Sheet3'!$K$222,MATCH("Yellow",Sheet3!$A$1:$K$1,0),FALSE)&gt;0,VLOOKUP($N126,Sheet3!$A$1:'Sheet3'!$K$222,MATCH("Yellow",Sheet3!$A$1:$K$1,0),FALSE)*5,0))))),0)/VLOOKUP($N126,Sheet3!$A$1:'Sheet3'!$K$222,MATCH("Challenge",Sheet3!$A$1:'Sheet3'!$K$1,0),FALSE),IFERROR(IF(VLOOKUP($N126,Sheet3!$A$1:'Sheet3'!$K$222,MATCH("Blue",Sheet3!$A$1:$K$1,0),FALSE)&gt;0,VLOOKUP($N126,Sheet3!$A$1:'Sheet3'!$K$222,MATCH("Blue",Sheet3!$A$1:$K$1,0),FALSE)*3,IF(VLOOKUP($N126,Sheet3!$A$1:'Sheet3'!$K$222,MATCH("Purple",Sheet3!$A$1:$K$1,0),FALSE)&gt;0,VLOOKUP($N126,Sheet3!$A$1:'Sheet3'!$K$222,MATCH("Purple",Sheet3!$A$1:$K$1,0),FALSE)*4,IF(VLOOKUP($N126,Sheet3!$A$1:'Sheet3'!$K$222,MATCH("Green",Sheet3!$A$1:$K$1,0),FALSE)&gt;0,VLOOKUP($N126,Sheet3!$A$1:'Sheet3'!$K$222,MATCH("Green",Sheet3!$A$1:$K$1,0),FALSE)*2,IF(VLOOKUP($N126,Sheet3!$A$1:'Sheet3'!$K$222,MATCH("White",Sheet3!$A$1:$K$1,0),FALSE)&gt;0,VLOOKUP($N126,Sheet3!$A$1:'Sheet3'!$K$222,MATCH("White",Sheet3!$A$1:$K$1,0),FALSE),IF(VLOOKUP($N126,Sheet3!$A$1:'Sheet3'!$K$222,MATCH("Yellow",Sheet3!$A$1:$K$1,0),FALSE)&gt;0,VLOOKUP($N126,Sheet3!$A$1:'Sheet3'!$K$222,MATCH("Yellow",Sheet3!$A$1:$K$1,0),FALSE)*5,0))))),0)),0)+IFERROR(IF(VLOOKUP($O126,Sheet3!$A$1:'Sheet3'!$K$222,MATCH("Challenge",Sheet3!$A$1:'Sheet3'!$K$1,0),FALSE)&gt;=1,IFERROR(IF(VLOOKUP($O126,Sheet3!$A$1:'Sheet3'!$K$222,MATCH("Blue",Sheet3!$A$1:$K$1,0),FALSE)&gt;0,VLOOKUP($O126,Sheet3!$A$1:'Sheet3'!$K$222,MATCH("Blue",Sheet3!$A$1:$K$1,0),FALSE)*3,IF(VLOOKUP($O126,Sheet3!$A$1:'Sheet3'!$K$222,MATCH("Purple",Sheet3!$A$1:$K$1,0),FALSE)&gt;0,VLOOKUP($O126,Sheet3!$A$1:'Sheet3'!$K$222,MATCH("Purple",Sheet3!$A$1:$K$1,0),FALSE)*4,IF(VLOOKUP($O126,Sheet3!$A$1:'Sheet3'!$K$222,MATCH("Green",Sheet3!$A$1:$K$1,0),FALSE)&gt;0,VLOOKUP($O126,Sheet3!$A$1:'Sheet3'!$K$222,MATCH("Green",Sheet3!$A$1:$K$1,0),FALSE)*2,IF(VLOOKUP($O126,Sheet3!$A$1:'Sheet3'!$K$222,MATCH("White",Sheet3!$A$1:$K$1,0),FALSE)&gt;0,VLOOKUP($O126,Sheet3!$A$1:'Sheet3'!$K$222,MATCH("White",Sheet3!$A$1:$K$1,0),FALSE),IF(VLOOKUP($O126,Sheet3!$A$1:'Sheet3'!$K$222,MATCH("Yellow",Sheet3!$A$1:$K$1,0),FALSE)&gt;0,VLOOKUP($O126,Sheet3!$A$1:'Sheet3'!$K$222,MATCH("Yellow",Sheet3!$A$1:$K$1,0),FALSE)*5,0))))),0)/VLOOKUP($O126,Sheet3!$A$1:'Sheet3'!$K$222,MATCH("Challenge",Sheet3!$A$1:'Sheet3'!$K$1,0),FALSE),IFERROR(IF(VLOOKUP($O126,Sheet3!$A$1:'Sheet3'!$K$222,MATCH("Blue",Sheet3!$A$1:$K$1,0),FALSE)&gt;0,VLOOKUP($O126,Sheet3!$A$1:'Sheet3'!$K$222,MATCH("Blue",Sheet3!$A$1:$K$1,0),FALSE)*3,IF(VLOOKUP($O126,Sheet3!$A$1:'Sheet3'!$K$222,MATCH("Purple",Sheet3!$A$1:$K$1,0),FALSE)&gt;0,VLOOKUP($O126,Sheet3!$A$1:'Sheet3'!$K$222,MATCH("Purple",Sheet3!$A$1:$K$1,0),FALSE)*4,IF(VLOOKUP($O126,Sheet3!$A$1:'Sheet3'!$K$222,MATCH("Green",Sheet3!$A$1:$K$1,0),FALSE)&gt;0,VLOOKUP($O126,Sheet3!$A$1:'Sheet3'!$K$222,MATCH("Green",Sheet3!$A$1:$K$1,0),FALSE)*2,IF(VLOOKUP($O126,Sheet3!$A$1:'Sheet3'!$K$222,MATCH("White",Sheet3!$A$1:$K$1,0),FALSE)&gt;0,VLOOKUP($O126,Sheet3!$A$1:'Sheet3'!$K$222,MATCH("White",Sheet3!$A$1:$K$1,0),FALSE),IF(VLOOKUP($O126,Sheet3!$A$1:'Sheet3'!$K$222,MATCH("Yellow",Sheet3!$A$1:$K$1,0),FALSE)&gt;0,VLOOKUP($O126,Sheet3!$A$1:'Sheet3'!$K$222,MATCH("Yellow",Sheet3!$A$1:$K$1,0),FALSE)*5,0))))),0)),0)</f>
        <v>0</v>
      </c>
      <c r="AH126">
        <f>VLOOKUP($D126,Sheet3!$A$1:'Sheet3'!$K$222,4,FALSE)</f>
        <v>0</v>
      </c>
      <c r="AI126">
        <f>VLOOKUP($D126,Sheet3!$A$1:'Sheet3'!$K$222,5,FALSE)</f>
        <v>0</v>
      </c>
    </row>
    <row r="127" spans="1:35" x14ac:dyDescent="0.25">
      <c r="A127" t="s">
        <v>59</v>
      </c>
      <c r="B127">
        <f>INDEX('Ingredients(Full)'!$A$1:$AA$180,MATCH(Score!$A127,'Ingredients(Full)'!$A$1:$A$180,0),MATCH(Score!B$1,'Ingredients(Full)'!$A$1:$AA$1,0))</f>
        <v>5</v>
      </c>
      <c r="C127">
        <f t="shared" si="3"/>
        <v>10</v>
      </c>
      <c r="D127" t="str">
        <f>IF(D$1&lt;=$B127,INDEX('Ingredients(Full)'!$A$1:$AA$180,MATCH(Score!$A127,'Ingredients(Full)'!$A$1:$A$180,0),MATCH(Score!D$1,'Ingredients(Full)'!$A$1:$AA$1,0)),"")</f>
        <v>Mk 3 BlasTech Weapon Mod</v>
      </c>
      <c r="E127" t="str">
        <f>IF(E$1&lt;=$B127,INDEX('Ingredients(Full)'!$A$1:$AA$140,MATCH(Score!$A127,'Ingredients(Full)'!$A$1:$A$140,0),MATCH(Score!E$1,'Ingredients(Full)'!$A$1:$AA$1,0)),"")</f>
        <v>Mk 3 BioTech Implant</v>
      </c>
      <c r="F127" t="str">
        <f>IF(F$1&lt;=$B127,INDEX('Ingredients(Full)'!$A$1:$AA$140,MATCH(Score!$A127,'Ingredients(Full)'!$A$1:$A$140,0),MATCH(Score!F$1,'Ingredients(Full)'!$A$1:$AA$1,0)),"")</f>
        <v>Mk 3 BlasTech Weapon Mod</v>
      </c>
      <c r="G127" t="str">
        <f>IF(G$1&lt;=$B127,INDEX('Ingredients(Full)'!$A$1:$AA$140,MATCH(Score!$A127,'Ingredients(Full)'!$A$1:$A$140,0),MATCH(Score!G$1,'Ingredients(Full)'!$A$1:$AA$1,0)),"")</f>
        <v>Mk 3 Neuro-Saav Electrobinoculars</v>
      </c>
      <c r="H127" t="str">
        <f>IF(H$1&lt;=$B127,INDEX('Ingredients(Full)'!$A$1:$AA$140,MATCH(Score!$A127,'Ingredients(Full)'!$A$1:$A$140,0),MATCH(Score!H$1,'Ingredients(Full)'!$A$1:$AA$1,0)),"")</f>
        <v>Mk 1 Sienar Holo Projector</v>
      </c>
      <c r="I127" t="str">
        <f>IF(I$1&lt;=$B127,INDEX('Ingredients(Full)'!$A$1:$AA$140,MATCH(Score!$A127,'Ingredients(Full)'!$A$1:$A$140,0),MATCH(Score!I$1,'Ingredients(Full)'!$A$1:$AA$1,0)),"")</f>
        <v/>
      </c>
      <c r="J127" t="str">
        <f>IF(J$1&lt;=$B127,INDEX('Ingredients(Full)'!$A$1:$AA$140,MATCH(Score!$A127,'Ingredients(Full)'!$A$1:$A$140,0),MATCH(Score!J$1,'Ingredients(Full)'!$A$1:$AA$1,0)),"")</f>
        <v/>
      </c>
      <c r="K127" t="str">
        <f>IF(K$1&lt;=$B127,INDEX('Ingredients(Full)'!$A$1:$AA$140,MATCH(Score!$A127,'Ingredients(Full)'!$A$1:$A$140,0),MATCH(Score!K$1,'Ingredients(Full)'!$A$1:$AA$1,0)),"")</f>
        <v/>
      </c>
      <c r="L127" t="str">
        <f>IF(L$1&lt;=$B127,INDEX('Ingredients(Full)'!$A$1:$AA$140,MATCH(Score!$A127,'Ingredients(Full)'!$A$1:$A$140,0),MATCH(Score!L$1,'Ingredients(Full)'!$A$1:$AA$1,0)),"")</f>
        <v/>
      </c>
      <c r="M127" t="str">
        <f>IF(M$1&lt;=$B127,INDEX('Ingredients(Full)'!$A$1:$AA$140,MATCH(Score!$A127,'Ingredients(Full)'!$A$1:$A$140,0),MATCH(Score!M$1,'Ingredients(Full)'!$A$1:$AA$1,0)),"")</f>
        <v/>
      </c>
      <c r="N127" t="str">
        <f>IF(N$1&lt;=$B127,INDEX('Ingredients(Full)'!$A$1:$AA$140,MATCH(Score!$A127,'Ingredients(Full)'!$A$1:$A$140,0),MATCH(Score!N$1,'Ingredients(Full)'!$A$1:$AA$1,0)),"")</f>
        <v/>
      </c>
      <c r="O127" t="str">
        <f>IF(O$1&lt;=$B127,INDEX('Ingredients(Full)'!$A$1:$AA$140,MATCH(Score!$A127,'Ingredients(Full)'!$A$1:$A$140,0),MATCH(Score!O$1,'Ingredients(Full)'!$A$1:$AA$1,0)),"")</f>
        <v/>
      </c>
      <c r="P127">
        <f>IF(VALUE(RIGHT(P$1,LEN(P$1)-1))&lt;=$B127,INDEX('Ingredients(Full)'!$A$1:$AA$140,MATCH(Score!$A127,'Ingredients(Full)'!$A$1:$A$140,0),MATCH(Score!P$1,'Ingredients(Full)'!$A$1:$AA$1,0)),"")</f>
        <v>1</v>
      </c>
      <c r="Q127">
        <f>IF(VALUE(RIGHT(Q$1,LEN(Q$1)-1))&lt;=$B127,INDEX('Ingredients(Full)'!$A$1:$AA$140,MATCH(Score!$A127,'Ingredients(Full)'!$A$1:$A$140,0),MATCH(Score!Q$1,'Ingredients(Full)'!$A$1:$AA$1,0)),"")</f>
        <v>1</v>
      </c>
      <c r="R127">
        <f>IF(VALUE(RIGHT(R$1,LEN(R$1)-1))&lt;=$B127,INDEX('Ingredients(Full)'!$A$1:$AA$140,MATCH(Score!$A127,'Ingredients(Full)'!$A$1:$A$140,0),MATCH(Score!R$1,'Ingredients(Full)'!$A$1:$AA$1,0)),"")</f>
        <v>1</v>
      </c>
      <c r="S127">
        <f>IF(VALUE(RIGHT(S$1,LEN(S$1)-1))&lt;=$B127,INDEX('Ingredients(Full)'!$A$1:$AA$140,MATCH(Score!$A127,'Ingredients(Full)'!$A$1:$A$140,0),MATCH(Score!S$1,'Ingredients(Full)'!$A$1:$AA$1,0)),"")</f>
        <v>1</v>
      </c>
      <c r="T127">
        <f>IF(VALUE(RIGHT(T$1,LEN(T$1)-1))&lt;=$B127,INDEX('Ingredients(Full)'!$A$1:$AA$140,MATCH(Score!$A127,'Ingredients(Full)'!$A$1:$A$140,0),MATCH(Score!T$1,'Ingredients(Full)'!$A$1:$AA$1,0)),"")</f>
        <v>1</v>
      </c>
      <c r="U127" t="str">
        <f>IF(VALUE(RIGHT(U$1,LEN(U$1)-1))&lt;=$B127,INDEX('Ingredients(Full)'!$A$1:$AA$140,MATCH(Score!$A127,'Ingredients(Full)'!$A$1:$A$140,0),MATCH(Score!U$1,'Ingredients(Full)'!$A$1:$AA$1,0)),"")</f>
        <v/>
      </c>
      <c r="V127" t="str">
        <f>IF(VALUE(RIGHT(V$1,LEN(V$1)-1))&lt;=$B127,INDEX('Ingredients(Full)'!$A$1:$AA$140,MATCH(Score!$A127,'Ingredients(Full)'!$A$1:$A$140,0),MATCH(Score!V$1,'Ingredients(Full)'!$A$1:$AA$1,0)),"")</f>
        <v/>
      </c>
      <c r="W127" t="str">
        <f>IF(VALUE(RIGHT(W$1,LEN(W$1)-1))&lt;=$B127,INDEX('Ingredients(Full)'!$A$1:$AA$140,MATCH(Score!$A127,'Ingredients(Full)'!$A$1:$A$140,0),MATCH(Score!W$1,'Ingredients(Full)'!$A$1:$AA$1,0)),"")</f>
        <v/>
      </c>
      <c r="X127" t="str">
        <f>IF(VALUE(RIGHT(X$1,LEN(X$1)-1))&lt;=$B127,INDEX('Ingredients(Full)'!$A$1:$AA$140,MATCH(Score!$A127,'Ingredients(Full)'!$A$1:$A$140,0),MATCH(Score!X$1,'Ingredients(Full)'!$A$1:$AA$1,0)),"")</f>
        <v/>
      </c>
      <c r="Y127" t="str">
        <f>IF(VALUE(RIGHT(Y$1,LEN(Y$1)-1))&lt;=$B127,INDEX('Ingredients(Full)'!$A$1:$AA$140,MATCH(Score!$A127,'Ingredients(Full)'!$A$1:$A$140,0),MATCH(Score!Y$1,'Ingredients(Full)'!$A$1:$AA$1,0)),"")</f>
        <v/>
      </c>
      <c r="Z127" t="str">
        <f>IF(VALUE(RIGHT(Z$1,LEN(Z$1)-1))&lt;=$B127,INDEX('Ingredients(Full)'!$A$1:$AA$140,MATCH(Score!$A127,'Ingredients(Full)'!$A$1:$A$140,0),MATCH(Score!Z$1,'Ingredients(Full)'!$A$1:$AA$1,0)),"")</f>
        <v/>
      </c>
      <c r="AA127" t="str">
        <f>IF(VALUE(RIGHT(AA$1,LEN(AA$1)-1))&lt;=$B127,INDEX('Ingredients(Full)'!$A$1:$AA$140,MATCH(Score!$A127,'Ingredients(Full)'!$A$1:$A$140,0),MATCH(Score!AA$1,'Ingredients(Full)'!$A$1:$AA$1,0)),"")</f>
        <v/>
      </c>
      <c r="AB127">
        <f>IFERROR(IF(VLOOKUP($D127,Sheet3!$A$1:'Sheet3'!$K$222,MATCH("Challenge",Sheet3!$A$1:'Sheet3'!$K$1,0),FALSE)&gt;=1,IFERROR(IF(VLOOKUP($D127,Sheet3!$A$1:'Sheet3'!$K$222,MATCH("Blue",Sheet3!$A$1:$K$1,0),FALSE)&gt;0,VLOOKUP($D127,Sheet3!$A$1:'Sheet3'!$K$222,MATCH("Blue",Sheet3!$A$1:$K$1,0),FALSE)*3,IF(VLOOKUP($D127,Sheet3!$A$1:'Sheet3'!$K$222,MATCH("Purple",Sheet3!$A$1:$K$1,0),FALSE)&gt;0,VLOOKUP($D127,Sheet3!$A$1:'Sheet3'!$K$222,MATCH("Purple",Sheet3!$A$1:$K$1,0),FALSE)*4,IF(VLOOKUP($D127,Sheet3!$A$1:'Sheet3'!$K$222,MATCH("Green",Sheet3!$A$1:$K$1,0),FALSE)&gt;0,VLOOKUP($D127,Sheet3!$A$1:'Sheet3'!$K$222,MATCH("Green",Sheet3!$A$1:$K$1,0),FALSE)*2,IF(VLOOKUP($D127,Sheet3!$A$1:'Sheet3'!$K$222,MATCH("White",Sheet3!$A$1:$K$1,0),FALSE)&gt;0,VLOOKUP($D127,Sheet3!$A$1:'Sheet3'!$K$222,MATCH("White",Sheet3!$A$1:$K$1,0),FALSE),IF(VLOOKUP($D127,Sheet3!$A$1:'Sheet3'!$K$222,MATCH("Yellow",Sheet3!$A$1:$K$1,0),FALSE)&gt;0,VLOOKUP($D127,Sheet3!$A$1:'Sheet3'!$K$222,MATCH("Yellow",Sheet3!$A$1:$K$1,0),FALSE)*2.5,0))))),0)/VLOOKUP($D127,Sheet3!$A$1:'Sheet3'!$K$222,MATCH("Challenge",Sheet3!$A$1:'Sheet3'!$K$1,0),FALSE),IFERROR(IF(VLOOKUP($D127,Sheet3!$A$1:'Sheet3'!$K$222,MATCH("Blue",Sheet3!$A$1:$K$1,0),FALSE)&gt;0,VLOOKUP($D127,Sheet3!$A$1:'Sheet3'!$K$222,MATCH("Blue",Sheet3!$A$1:$K$1,0),FALSE)*3,IF(VLOOKUP($D127,Sheet3!$A$1:'Sheet3'!$K$222,MATCH("Purple",Sheet3!$A$1:$K$1,0),FALSE)&gt;0,VLOOKUP($D127,Sheet3!$A$1:'Sheet3'!$K$222,MATCH("Purple",Sheet3!$A$1:$K$1,0),FALSE)*4,IF(VLOOKUP($D127,Sheet3!$A$1:'Sheet3'!$K$222,MATCH("Green",Sheet3!$A$1:$K$1,0),FALSE)&gt;0,VLOOKUP($D127,Sheet3!$A$1:'Sheet3'!$K$222,MATCH("Green",Sheet3!$A$1:$K$1,0),FALSE)*2,IF(VLOOKUP($D127,Sheet3!$A$1:'Sheet3'!$K$222,MATCH("White",Sheet3!$A$1:$K$1,0),FALSE)&gt;0,VLOOKUP($D127,Sheet3!$A$1:'Sheet3'!$K$222,MATCH("White",Sheet3!$A$1:$K$1,0),FALSE),IF(VLOOKUP($D127,Sheet3!$A$1:'Sheet3'!$K$222,MATCH("Yellow",Sheet3!$A$1:$K$1,0),FALSE)&gt;0,VLOOKUP($D127,Sheet3!$A$1:'Sheet3'!$K$222,MATCH("Yellow",Sheet3!$A$1:$K$1,0),FALSE)*2.5,0))))),0)),0)+IFERROR(IF(VLOOKUP($E127,Sheet3!$A$1:'Sheet3'!$K$222,MATCH("Challenge",Sheet3!$A$1:'Sheet3'!$K$1,0),FALSE)&gt;=1,IFERROR(IF(VLOOKUP($E127,Sheet3!$A$1:'Sheet3'!$K$222,MATCH("Blue",Sheet3!$A$1:$K$1,0),FALSE)&gt;0,VLOOKUP($E127,Sheet3!$A$1:'Sheet3'!$K$222,MATCH("Blue",Sheet3!$A$1:$K$1,0),FALSE)*3,IF(VLOOKUP($E127,Sheet3!$A$1:'Sheet3'!$K$222,MATCH("Purple",Sheet3!$A$1:$K$1,0),FALSE)&gt;0,VLOOKUP($E127,Sheet3!$A$1:'Sheet3'!$K$222,MATCH("Purple",Sheet3!$A$1:$K$1,0),FALSE)*4,IF(VLOOKUP($E127,Sheet3!$A$1:'Sheet3'!$K$222,MATCH("Green",Sheet3!$A$1:$K$1,0),FALSE)&gt;0,VLOOKUP($E127,Sheet3!$A$1:'Sheet3'!$K$222,MATCH("Green",Sheet3!$A$1:$K$1,0),FALSE)*2,IF(VLOOKUP($E127,Sheet3!$A$1:'Sheet3'!$K$222,MATCH("White",Sheet3!$A$1:$K$1,0),FALSE)&gt;0,VLOOKUP($E127,Sheet3!$A$1:'Sheet3'!$K$222,MATCH("White",Sheet3!$A$1:$K$1,0),FALSE),IF(VLOOKUP($E127,Sheet3!$A$1:'Sheet3'!$K$222,MATCH("Yellow",Sheet3!$A$1:$K$1,0),FALSE)&gt;0,VLOOKUP($E127,Sheet3!$A$1:'Sheet3'!$K$222,MATCH("Yellow",Sheet3!$A$1:$K$1,0),FALSE)*2.5,0))))),0)/VLOOKUP($E127,Sheet3!$A$1:'Sheet3'!$K$222,MATCH("Challenge",Sheet3!$A$1:'Sheet3'!$K$1,0),FALSE),IFERROR(IF(VLOOKUP($E127,Sheet3!$A$1:'Sheet3'!$K$222,MATCH("Blue",Sheet3!$A$1:$K$1,0),FALSE)&gt;0,VLOOKUP($E127,Sheet3!$A$1:'Sheet3'!$K$222,MATCH("Blue",Sheet3!$A$1:$K$1,0),FALSE)*3,IF(VLOOKUP($E127,Sheet3!$A$1:'Sheet3'!$K$222,MATCH("Purple",Sheet3!$A$1:$K$1,0),FALSE)&gt;0,VLOOKUP($E127,Sheet3!$A$1:'Sheet3'!$K$222,MATCH("Purple",Sheet3!$A$1:$K$1,0),FALSE)*4,IF(VLOOKUP($E127,Sheet3!$A$1:'Sheet3'!$K$222,MATCH("Green",Sheet3!$A$1:$K$1,0),FALSE)&gt;0,VLOOKUP($E127,Sheet3!$A$1:'Sheet3'!$K$222,MATCH("Green",Sheet3!$A$1:$K$1,0),FALSE)*2,IF(VLOOKUP($E127,Sheet3!$A$1:'Sheet3'!$K$222,MATCH("White",Sheet3!$A$1:$K$1,0),FALSE)&gt;0,VLOOKUP($E127,Sheet3!$A$1:'Sheet3'!$K$222,MATCH("White",Sheet3!$A$1:$K$1,0),FALSE),IF(VLOOKUP($E127,Sheet3!$A$1:'Sheet3'!$K$222,MATCH("Yellow",Sheet3!$A$1:$K$1,0),FALSE)&gt;0,VLOOKUP($E127,Sheet3!$A$1:'Sheet3'!$K$222,MATCH("Yellow",Sheet3!$A$1:$K$1,0),FALSE)*2.5,0))))),0)),0)</f>
        <v>4</v>
      </c>
      <c r="AC127">
        <f>IFERROR(IF(VLOOKUP($F127,Sheet3!$A$1:'Sheet3'!$K$222,MATCH("Challenge",Sheet3!$A$1:'Sheet3'!$K$1,0),FALSE)&gt;=1,IFERROR(IF(VLOOKUP($F127,Sheet3!$A$1:'Sheet3'!$K$222,MATCH("Blue",Sheet3!$A$1:$K$1,0),FALSE)&gt;0,VLOOKUP($F127,Sheet3!$A$1:'Sheet3'!$K$222,MATCH("Blue",Sheet3!$A$1:$K$1,0),FALSE)*3,IF(VLOOKUP($F127,Sheet3!$A$1:'Sheet3'!$K$222,MATCH("Purple",Sheet3!$A$1:$K$1,0),FALSE)&gt;0,VLOOKUP($F127,Sheet3!$A$1:'Sheet3'!$K$222,MATCH("Purple",Sheet3!$A$1:$K$1,0),FALSE)*4,IF(VLOOKUP($F127,Sheet3!$A$1:'Sheet3'!$K$222,MATCH("Green",Sheet3!$A$1:$K$1,0),FALSE)&gt;0,VLOOKUP($F127,Sheet3!$A$1:'Sheet3'!$K$222,MATCH("Green",Sheet3!$A$1:$K$1,0),FALSE)*2,IF(VLOOKUP($F127,Sheet3!$A$1:'Sheet3'!$K$222,MATCH("White",Sheet3!$A$1:$K$1,0),FALSE)&gt;0,VLOOKUP($F127,Sheet3!$A$1:'Sheet3'!$K$222,MATCH("White",Sheet3!$A$1:$K$1,0),FALSE),IF(VLOOKUP($F127,Sheet3!$A$1:'Sheet3'!$K$222,MATCH("Yellow",Sheet3!$A$1:$K$1,0),FALSE)&gt;0,VLOOKUP($F127,Sheet3!$A$1:'Sheet3'!$K$222,MATCH("Yellow",Sheet3!$A$1:$K$1,0),FALSE)*5,0))))),0)/VLOOKUP($F127,Sheet3!$A$1:'Sheet3'!$K$222,MATCH("Challenge",Sheet3!$A$1:'Sheet3'!$K$1,0),FALSE),IFERROR(IF(VLOOKUP($F127,Sheet3!$A$1:'Sheet3'!$K$222,MATCH("Blue",Sheet3!$A$1:$K$1,0),FALSE)&gt;0,VLOOKUP($F127,Sheet3!$A$1:'Sheet3'!$K$222,MATCH("Blue",Sheet3!$A$1:$K$1,0),FALSE)*3,IF(VLOOKUP($F127,Sheet3!$A$1:'Sheet3'!$K$222,MATCH("Purple",Sheet3!$A$1:$K$1,0),FALSE)&gt;0,VLOOKUP($F127,Sheet3!$A$1:'Sheet3'!$K$222,MATCH("Purple",Sheet3!$A$1:$K$1,0),FALSE)*4,IF(VLOOKUP($F127,Sheet3!$A$1:'Sheet3'!$K$222,MATCH("Green",Sheet3!$A$1:$K$1,0),FALSE)&gt;0,VLOOKUP($F127,Sheet3!$A$1:'Sheet3'!$K$222,MATCH("Green",Sheet3!$A$1:$K$1,0),FALSE)*2,IF(VLOOKUP($F127,Sheet3!$A$1:'Sheet3'!$K$222,MATCH("White",Sheet3!$A$1:$K$1,0),FALSE)&gt;0,VLOOKUP($F127,Sheet3!$A$1:'Sheet3'!$K$222,MATCH("White",Sheet3!$A$1:$K$1,0),FALSE),IF(VLOOKUP($F127,Sheet3!$A$1:'Sheet3'!$K$222,MATCH("Yellow",Sheet3!$A$1:$K$1,0),FALSE)&gt;0,VLOOKUP($F127,Sheet3!$A$1:'Sheet3'!$K$222,MATCH("Yellow",Sheet3!$A$1:$K$1,0),FALSE)*5,0))))),0)),0)+IFERROR(IF(VLOOKUP($G127,Sheet3!$A$1:'Sheet3'!$K$222,MATCH("Challenge",Sheet3!$A$1:'Sheet3'!$K$1,0),FALSE)&gt;=1,IFERROR(IF(VLOOKUP($G127,Sheet3!$A$1:'Sheet3'!$K$222,MATCH("Blue",Sheet3!$A$1:$K$1,0),FALSE)&gt;0,VLOOKUP($G127,Sheet3!$A$1:'Sheet3'!$K$222,MATCH("Blue",Sheet3!$A$1:$K$1,0),FALSE)*3,IF(VLOOKUP($G127,Sheet3!$A$1:'Sheet3'!$K$222,MATCH("Purple",Sheet3!$A$1:$K$1,0),FALSE)&gt;0,VLOOKUP($G127,Sheet3!$A$1:'Sheet3'!$K$222,MATCH("Purple",Sheet3!$A$1:$K$1,0),FALSE)*4,IF(VLOOKUP($G127,Sheet3!$A$1:'Sheet3'!$K$222,MATCH("Green",Sheet3!$A$1:$K$1,0),FALSE)&gt;0,VLOOKUP($G127,Sheet3!$A$1:'Sheet3'!$K$222,MATCH("Green",Sheet3!$A$1:$K$1,0),FALSE)*2,IF(VLOOKUP($G127,Sheet3!$A$1:'Sheet3'!$K$222,MATCH("White",Sheet3!$A$1:$K$1,0),FALSE)&gt;0,VLOOKUP($G127,Sheet3!$A$1:'Sheet3'!$K$222,MATCH("White",Sheet3!$A$1:$K$1,0),FALSE),IF(VLOOKUP($G127,Sheet3!$A$1:'Sheet3'!$K$222,MATCH("Yellow",Sheet3!$A$1:$K$1,0),FALSE)&gt;0,VLOOKUP($G127,Sheet3!$A$1:'Sheet3'!$K$222,MATCH("Yellow",Sheet3!$A$1:$K$1,0),FALSE)*5,0))))),0)/VLOOKUP($G127,Sheet3!$A$1:'Sheet3'!$K$222,MATCH("Challenge",Sheet3!$A$1:'Sheet3'!$K$1,0),FALSE),IFERROR(IF(VLOOKUP($G127,Sheet3!$A$1:'Sheet3'!$K$222,MATCH("Blue",Sheet3!$A$1:$K$1,0),FALSE)&gt;0,VLOOKUP($G127,Sheet3!$A$1:'Sheet3'!$K$222,MATCH("Blue",Sheet3!$A$1:$K$1,0),FALSE)*3,IF(VLOOKUP($G127,Sheet3!$A$1:'Sheet3'!$K$222,MATCH("Purple",Sheet3!$A$1:$K$1,0),FALSE)&gt;0,VLOOKUP($G127,Sheet3!$A$1:'Sheet3'!$K$222,MATCH("Purple",Sheet3!$A$1:$K$1,0),FALSE)*4,IF(VLOOKUP($G127,Sheet3!$A$1:'Sheet3'!$K$222,MATCH("Green",Sheet3!$A$1:$K$1,0),FALSE)&gt;0,VLOOKUP($G127,Sheet3!$A$1:'Sheet3'!$K$222,MATCH("Green",Sheet3!$A$1:$K$1,0),FALSE)*2,IF(VLOOKUP($G127,Sheet3!$A$1:'Sheet3'!$K$222,MATCH("White",Sheet3!$A$1:$K$1,0),FALSE)&gt;0,VLOOKUP($G127,Sheet3!$A$1:'Sheet3'!$K$222,MATCH("White",Sheet3!$A$1:$K$1,0),FALSE),IF(VLOOKUP($G127,Sheet3!$A$1:'Sheet3'!$K$222,MATCH("Yellow",Sheet3!$A$1:$K$1,0),FALSE)&gt;0,VLOOKUP($G127,Sheet3!$A$1:'Sheet3'!$K$222,MATCH("Yellow",Sheet3!$A$1:$K$1,0),FALSE)*5,0))))),0)),0)</f>
        <v>4</v>
      </c>
      <c r="AD127">
        <f>IFERROR(IF(VLOOKUP($H127,Sheet3!$A$1:'Sheet3'!$K$222,MATCH("Challenge",Sheet3!$A$1:'Sheet3'!$K$1,0),FALSE)&gt;=1,IFERROR(IF(VLOOKUP($H127,Sheet3!$A$1:'Sheet3'!$K$222,MATCH("Blue",Sheet3!$A$1:$K$1,0),FALSE)&gt;0,VLOOKUP($H127,Sheet3!$A$1:'Sheet3'!$K$222,MATCH("Blue",Sheet3!$A$1:$K$1,0),FALSE)*3,IF(VLOOKUP($H127,Sheet3!$A$1:'Sheet3'!$K$222,MATCH("Purple",Sheet3!$A$1:$K$1,0),FALSE)&gt;0,VLOOKUP($H127,Sheet3!$A$1:'Sheet3'!$K$222,MATCH("Purple",Sheet3!$A$1:$K$1,0),FALSE)*4,IF(VLOOKUP($H127,Sheet3!$A$1:'Sheet3'!$K$222,MATCH("Green",Sheet3!$A$1:$K$1,0),FALSE)&gt;0,VLOOKUP($H127,Sheet3!$A$1:'Sheet3'!$K$222,MATCH("Green",Sheet3!$A$1:$K$1,0),FALSE)*2,IF(VLOOKUP($H127,Sheet3!$A$1:'Sheet3'!$K$222,MATCH("White",Sheet3!$A$1:$K$1,0),FALSE)&gt;0,VLOOKUP($H127,Sheet3!$A$1:'Sheet3'!$K$222,MATCH("White",Sheet3!$A$1:$K$1,0),FALSE),IF(VLOOKUP($H127,Sheet3!$A$1:'Sheet3'!$K$222,MATCH("Yellow",Sheet3!$A$1:$K$1,0),FALSE)&gt;0,VLOOKUP($H127,Sheet3!$A$1:'Sheet3'!$K$222,MATCH("Yellow",Sheet3!$A$1:$K$1,0),FALSE)*5,0))))),0)/VLOOKUP($H127,Sheet3!$A$1:'Sheet3'!$K$222,MATCH("Challenge",Sheet3!$A$1:'Sheet3'!$K$1,0),FALSE),IFERROR(IF(VLOOKUP($H127,Sheet3!$A$1:'Sheet3'!$K$222,MATCH("Blue",Sheet3!$A$1:$K$1,0),FALSE)&gt;0,VLOOKUP($H127,Sheet3!$A$1:'Sheet3'!$K$222,MATCH("Blue",Sheet3!$A$1:$K$1,0),FALSE)*3,IF(VLOOKUP($H127,Sheet3!$A$1:'Sheet3'!$K$222,MATCH("Purple",Sheet3!$A$1:$K$1,0),FALSE)&gt;0,VLOOKUP($H127,Sheet3!$A$1:'Sheet3'!$K$222,MATCH("Purple",Sheet3!$A$1:$K$1,0),FALSE)*4,IF(VLOOKUP($H127,Sheet3!$A$1:'Sheet3'!$K$222,MATCH("Green",Sheet3!$A$1:$K$1,0),FALSE)&gt;0,VLOOKUP($H127,Sheet3!$A$1:'Sheet3'!$K$222,MATCH("Green",Sheet3!$A$1:$K$1,0),FALSE)*2,IF(VLOOKUP($H127,Sheet3!$A$1:'Sheet3'!$K$222,MATCH("White",Sheet3!$A$1:$K$1,0),FALSE)&gt;0,VLOOKUP($H127,Sheet3!$A$1:'Sheet3'!$K$222,MATCH("White",Sheet3!$A$1:$K$1,0),FALSE),IF(VLOOKUP($H127,Sheet3!$A$1:'Sheet3'!$K$222,MATCH("Yellow",Sheet3!$A$1:$K$1,0),FALSE)&gt;0,VLOOKUP($H127,Sheet3!$A$1:'Sheet3'!$K$222,MATCH("Yellow",Sheet3!$A$1:$K$1,0),FALSE)*5,0))))),0)),0)+IFERROR(IF(VLOOKUP($I127,Sheet3!$A$1:'Sheet3'!$K$222,MATCH("Challenge",Sheet3!$A$1:'Sheet3'!$K$1,0),FALSE)&gt;=1,IFERROR(IF(VLOOKUP($I127,Sheet3!$A$1:'Sheet3'!$K$222,MATCH("Blue",Sheet3!$A$1:$K$1,0),FALSE)&gt;0,VLOOKUP($I127,Sheet3!$A$1:'Sheet3'!$K$222,MATCH("Blue",Sheet3!$A$1:$K$1,0),FALSE)*3,IF(VLOOKUP($I127,Sheet3!$A$1:'Sheet3'!$K$222,MATCH("Purple",Sheet3!$A$1:$K$1,0),FALSE)&gt;0,VLOOKUP($I127,Sheet3!$A$1:'Sheet3'!$K$222,MATCH("Purple",Sheet3!$A$1:$K$1,0),FALSE)*4,IF(VLOOKUP($I127,Sheet3!$A$1:'Sheet3'!$K$222,MATCH("Green",Sheet3!$A$1:$K$1,0),FALSE)&gt;0,VLOOKUP($I127,Sheet3!$A$1:'Sheet3'!$K$222,MATCH("Green",Sheet3!$A$1:$K$1,0),FALSE)*2,IF(VLOOKUP($I127,Sheet3!$A$1:'Sheet3'!$K$222,MATCH("White",Sheet3!$A$1:$K$1,0),FALSE)&gt;0,VLOOKUP($I127,Sheet3!$A$1:'Sheet3'!$K$222,MATCH("White",Sheet3!$A$1:$K$1,0),FALSE),IF(VLOOKUP($I127,Sheet3!$A$1:'Sheet3'!$K$222,MATCH("Yellow",Sheet3!$A$1:$K$1,0),FALSE)&gt;0,VLOOKUP($I127,Sheet3!$A$1:'Sheet3'!$K$222,MATCH("Yellow",Sheet3!$A$1:$K$1,0),FALSE)*5,0))))),0)/VLOOKUP($I127,Sheet3!$A$1:'Sheet3'!$K$222,MATCH("Challenge",Sheet3!$A$1:'Sheet3'!$K$1,0),FALSE),IFERROR(IF(VLOOKUP($I127,Sheet3!$A$1:'Sheet3'!$K$222,MATCH("Blue",Sheet3!$A$1:$K$1,0),FALSE)&gt;0,VLOOKUP($I127,Sheet3!$A$1:'Sheet3'!$K$222,MATCH("Blue",Sheet3!$A$1:$K$1,0),FALSE)*3,IF(VLOOKUP($I127,Sheet3!$A$1:'Sheet3'!$K$222,MATCH("Purple",Sheet3!$A$1:$K$1,0),FALSE)&gt;0,VLOOKUP($I127,Sheet3!$A$1:'Sheet3'!$K$222,MATCH("Purple",Sheet3!$A$1:$K$1,0),FALSE)*4,IF(VLOOKUP($I127,Sheet3!$A$1:'Sheet3'!$K$222,MATCH("Green",Sheet3!$A$1:$K$1,0),FALSE)&gt;0,VLOOKUP($I127,Sheet3!$A$1:'Sheet3'!$K$222,MATCH("Green",Sheet3!$A$1:$K$1,0),FALSE)*2,IF(VLOOKUP($I127,Sheet3!$A$1:'Sheet3'!$K$222,MATCH("White",Sheet3!$A$1:$K$1,0),FALSE)&gt;0,VLOOKUP($I127,Sheet3!$A$1:'Sheet3'!$K$222,MATCH("White",Sheet3!$A$1:$K$1,0),FALSE),IF(VLOOKUP($I127,Sheet3!$A$1:'Sheet3'!$K$222,MATCH("Yellow",Sheet3!$A$1:$K$1,0),FALSE)&gt;0,VLOOKUP($I127,Sheet3!$A$1:'Sheet3'!$K$222,MATCH("Yellow",Sheet3!$A$1:$K$1,0),FALSE)*5,0))))),0)),0)</f>
        <v>2</v>
      </c>
      <c r="AE127">
        <f>IFERROR(IF(VLOOKUP($J127,Sheet3!$A$1:'Sheet3'!$K$222,MATCH("Challenge",Sheet3!$A$1:'Sheet3'!$K$1,0),FALSE)&gt;=1,IFERROR(IF(VLOOKUP($J127,Sheet3!$A$1:'Sheet3'!$K$222,MATCH("Blue",Sheet3!$A$1:$K$1,0),FALSE)&gt;0,VLOOKUP($J127,Sheet3!$A$1:'Sheet3'!$K$222,MATCH("Blue",Sheet3!$A$1:$K$1,0),FALSE)*3,IF(VLOOKUP($J127,Sheet3!$A$1:'Sheet3'!$K$222,MATCH("Purple",Sheet3!$A$1:$K$1,0),FALSE)&gt;0,VLOOKUP($J127,Sheet3!$A$1:'Sheet3'!$K$222,MATCH("Purple",Sheet3!$A$1:$K$1,0),FALSE)*4,IF(VLOOKUP($J127,Sheet3!$A$1:'Sheet3'!$K$222,MATCH("Green",Sheet3!$A$1:$K$1,0),FALSE)&gt;0,VLOOKUP($J127,Sheet3!$A$1:'Sheet3'!$K$222,MATCH("Green",Sheet3!$A$1:$K$1,0),FALSE)*2,IF(VLOOKUP($J127,Sheet3!$A$1:'Sheet3'!$K$222,MATCH("White",Sheet3!$A$1:$K$1,0),FALSE)&gt;0,VLOOKUP($J127,Sheet3!$A$1:'Sheet3'!$K$222,MATCH("White",Sheet3!$A$1:$K$1,0),FALSE),IF(VLOOKUP($J127,Sheet3!$A$1:'Sheet3'!$K$222,MATCH("Yellow",Sheet3!$A$1:$K$1,0),FALSE)&gt;0,VLOOKUP($J127,Sheet3!$A$1:'Sheet3'!$K$222,MATCH("Yellow",Sheet3!$A$1:$K$1,0),FALSE)*5,0))))),0)/VLOOKUP($J127,Sheet3!$A$1:'Sheet3'!$K$222,MATCH("Challenge",Sheet3!$A$1:'Sheet3'!$K$1,0),FALSE),IFERROR(IF(VLOOKUP($J127,Sheet3!$A$1:'Sheet3'!$K$222,MATCH("Blue",Sheet3!$A$1:$K$1,0),FALSE)&gt;0,VLOOKUP($J127,Sheet3!$A$1:'Sheet3'!$K$222,MATCH("Blue",Sheet3!$A$1:$K$1,0),FALSE)*3,IF(VLOOKUP($J127,Sheet3!$A$1:'Sheet3'!$K$222,MATCH("Purple",Sheet3!$A$1:$K$1,0),FALSE)&gt;0,VLOOKUP($J127,Sheet3!$A$1:'Sheet3'!$K$222,MATCH("Purple",Sheet3!$A$1:$K$1,0),FALSE)*4,IF(VLOOKUP($J127,Sheet3!$A$1:'Sheet3'!$K$222,MATCH("Green",Sheet3!$A$1:$K$1,0),FALSE)&gt;0,VLOOKUP($J127,Sheet3!$A$1:'Sheet3'!$K$222,MATCH("Green",Sheet3!$A$1:$K$1,0),FALSE)*2,IF(VLOOKUP($J127,Sheet3!$A$1:'Sheet3'!$K$222,MATCH("White",Sheet3!$A$1:$K$1,0),FALSE)&gt;0,VLOOKUP($J127,Sheet3!$A$1:'Sheet3'!$K$222,MATCH("White",Sheet3!$A$1:$K$1,0),FALSE),IF(VLOOKUP($J127,Sheet3!$A$1:'Sheet3'!$K$222,MATCH("Yellow",Sheet3!$A$1:$K$1,0),FALSE)&gt;0,VLOOKUP($J127,Sheet3!$A$1:'Sheet3'!$K$222,MATCH("Yellow",Sheet3!$A$1:$K$1,0),FALSE)*5,0))))),0)),0)+IFERROR(IF(VLOOKUP($K127,Sheet3!$A$1:'Sheet3'!$K$222,MATCH("Challenge",Sheet3!$A$1:'Sheet3'!$K$1,0),FALSE)&gt;=1,IFERROR(IF(VLOOKUP($K127,Sheet3!$A$1:'Sheet3'!$K$222,MATCH("Blue",Sheet3!$A$1:$K$1,0),FALSE)&gt;0,VLOOKUP($K127,Sheet3!$A$1:'Sheet3'!$K$222,MATCH("Blue",Sheet3!$A$1:$K$1,0),FALSE)*3,IF(VLOOKUP($K127,Sheet3!$A$1:'Sheet3'!$K$222,MATCH("Purple",Sheet3!$A$1:$K$1,0),FALSE)&gt;0,VLOOKUP($K127,Sheet3!$A$1:'Sheet3'!$K$222,MATCH("Purple",Sheet3!$A$1:$K$1,0),FALSE)*4,IF(VLOOKUP($K127,Sheet3!$A$1:'Sheet3'!$K$222,MATCH("Green",Sheet3!$A$1:$K$1,0),FALSE)&gt;0,VLOOKUP($K127,Sheet3!$A$1:'Sheet3'!$K$222,MATCH("Green",Sheet3!$A$1:$K$1,0),FALSE)*2,IF(VLOOKUP($K127,Sheet3!$A$1:'Sheet3'!$K$222,MATCH("White",Sheet3!$A$1:$K$1,0),FALSE)&gt;0,VLOOKUP($K127,Sheet3!$A$1:'Sheet3'!$K$222,MATCH("White",Sheet3!$A$1:$K$1,0),FALSE),IF(VLOOKUP($K127,Sheet3!$A$1:'Sheet3'!$K$222,MATCH("Yellow",Sheet3!$A$1:$K$1,0),FALSE)&gt;0,VLOOKUP($K127,Sheet3!$A$1:'Sheet3'!$K$222,MATCH("Yellow",Sheet3!$A$1:$K$1,0),FALSE)*5,0))))),0)/VLOOKUP($K127,Sheet3!$A$1:'Sheet3'!$K$222,MATCH("Challenge",Sheet3!$A$1:'Sheet3'!$K$1,0),FALSE),IFERROR(IF(VLOOKUP($K127,Sheet3!$A$1:'Sheet3'!$K$222,MATCH("Blue",Sheet3!$A$1:$K$1,0),FALSE)&gt;0,VLOOKUP($K127,Sheet3!$A$1:'Sheet3'!$K$222,MATCH("Blue",Sheet3!$A$1:$K$1,0),FALSE)*3,IF(VLOOKUP($K127,Sheet3!$A$1:'Sheet3'!$K$222,MATCH("Purple",Sheet3!$A$1:$K$1,0),FALSE)&gt;0,VLOOKUP($K127,Sheet3!$A$1:'Sheet3'!$K$222,MATCH("Purple",Sheet3!$A$1:$K$1,0),FALSE)*4,IF(VLOOKUP($K127,Sheet3!$A$1:'Sheet3'!$K$222,MATCH("Green",Sheet3!$A$1:$K$1,0),FALSE)&gt;0,VLOOKUP($K127,Sheet3!$A$1:'Sheet3'!$K$222,MATCH("Green",Sheet3!$A$1:$K$1,0),FALSE)*2,IF(VLOOKUP($K127,Sheet3!$A$1:'Sheet3'!$K$222,MATCH("White",Sheet3!$A$1:$K$1,0),FALSE)&gt;0,VLOOKUP($K127,Sheet3!$A$1:'Sheet3'!$K$222,MATCH("White",Sheet3!$A$1:$K$1,0),FALSE),IF(VLOOKUP($K127,Sheet3!$A$1:'Sheet3'!$K$222,MATCH("Yellow",Sheet3!$A$1:$K$1,0),FALSE)&gt;0,VLOOKUP($K127,Sheet3!$A$1:'Sheet3'!$K$222,MATCH("Yellow",Sheet3!$A$1:$K$1,0),FALSE)*5,0))))),0)),0)</f>
        <v>0</v>
      </c>
      <c r="AF127">
        <f>IFERROR(IF(VLOOKUP($L127,Sheet3!$A$1:'Sheet3'!$K$222,MATCH("Challenge",Sheet3!$A$1:'Sheet3'!$K$1,0),FALSE)&gt;=1,IFERROR(IF(VLOOKUP($L127,Sheet3!$A$1:'Sheet3'!$K$222,MATCH("Blue",Sheet3!$A$1:$K$1,0),FALSE)&gt;0,VLOOKUP($L127,Sheet3!$A$1:'Sheet3'!$K$222,MATCH("Blue",Sheet3!$A$1:$K$1,0),FALSE)*3,IF(VLOOKUP($L127,Sheet3!$A$1:'Sheet3'!$K$222,MATCH("Purple",Sheet3!$A$1:$K$1,0),FALSE)&gt;0,VLOOKUP($L127,Sheet3!$A$1:'Sheet3'!$K$222,MATCH("Purple",Sheet3!$A$1:$K$1,0),FALSE)*4,IF(VLOOKUP($L127,Sheet3!$A$1:'Sheet3'!$K$222,MATCH("Green",Sheet3!$A$1:$K$1,0),FALSE)&gt;0,VLOOKUP($L127,Sheet3!$A$1:'Sheet3'!$K$222,MATCH("Green",Sheet3!$A$1:$K$1,0),FALSE)*2,IF(VLOOKUP($L127,Sheet3!$A$1:'Sheet3'!$K$222,MATCH("White",Sheet3!$A$1:$K$1,0),FALSE)&gt;0,VLOOKUP($L127,Sheet3!$A$1:'Sheet3'!$K$222,MATCH("White",Sheet3!$A$1:$K$1,0),FALSE),IF(VLOOKUP($L127,Sheet3!$A$1:'Sheet3'!$K$222,MATCH("Yellow",Sheet3!$A$1:$K$1,0),FALSE)&gt;0,VLOOKUP($L127,Sheet3!$A$1:'Sheet3'!$K$222,MATCH("Yellow",Sheet3!$A$1:$K$1,0),FALSE)*5,0))))),0)/VLOOKUP($L127,Sheet3!$A$1:'Sheet3'!$K$222,MATCH("Challenge",Sheet3!$A$1:'Sheet3'!$K$1,0),FALSE),IFERROR(IF(VLOOKUP($L127,Sheet3!$A$1:'Sheet3'!$K$222,MATCH("Blue",Sheet3!$A$1:$K$1,0),FALSE)&gt;0,VLOOKUP($L127,Sheet3!$A$1:'Sheet3'!$K$222,MATCH("Blue",Sheet3!$A$1:$K$1,0),FALSE)*3,IF(VLOOKUP($L127,Sheet3!$A$1:'Sheet3'!$K$222,MATCH("Purple",Sheet3!$A$1:$K$1,0),FALSE)&gt;0,VLOOKUP($L127,Sheet3!$A$1:'Sheet3'!$K$222,MATCH("Purple",Sheet3!$A$1:$K$1,0),FALSE)*4,IF(VLOOKUP($L127,Sheet3!$A$1:'Sheet3'!$K$222,MATCH("Green",Sheet3!$A$1:$K$1,0),FALSE)&gt;0,VLOOKUP($L127,Sheet3!$A$1:'Sheet3'!$K$222,MATCH("Green",Sheet3!$A$1:$K$1,0),FALSE)*2,IF(VLOOKUP($L127,Sheet3!$A$1:'Sheet3'!$K$222,MATCH("White",Sheet3!$A$1:$K$1,0),FALSE)&gt;0,VLOOKUP($L127,Sheet3!$A$1:'Sheet3'!$K$222,MATCH("White",Sheet3!$A$1:$K$1,0),FALSE),IF(VLOOKUP($L127,Sheet3!$A$1:'Sheet3'!$K$222,MATCH("Yellow",Sheet3!$A$1:$K$1,0),FALSE)&gt;0,VLOOKUP($L127,Sheet3!$A$1:'Sheet3'!$K$222,MATCH("Yellow",Sheet3!$A$1:$K$1,0),FALSE)*5,0))))),0)),0)+IFERROR(IF(VLOOKUP($M127,Sheet3!$A$1:'Sheet3'!$K$222,MATCH("Challenge",Sheet3!$A$1:'Sheet3'!$K$1,0),FALSE)&gt;=1,IFERROR(IF(VLOOKUP($M127,Sheet3!$A$1:'Sheet3'!$K$222,MATCH("Blue",Sheet3!$A$1:$K$1,0),FALSE)&gt;0,VLOOKUP($M127,Sheet3!$A$1:'Sheet3'!$K$222,MATCH("Blue",Sheet3!$A$1:$K$1,0),FALSE)*3,IF(VLOOKUP($M127,Sheet3!$A$1:'Sheet3'!$K$222,MATCH("Purple",Sheet3!$A$1:$K$1,0),FALSE)&gt;0,VLOOKUP($M127,Sheet3!$A$1:'Sheet3'!$K$222,MATCH("Purple",Sheet3!$A$1:$K$1,0),FALSE)*4,IF(VLOOKUP($M127,Sheet3!$A$1:'Sheet3'!$K$222,MATCH("Green",Sheet3!$A$1:$K$1,0),FALSE)&gt;0,VLOOKUP($M127,Sheet3!$A$1:'Sheet3'!$K$222,MATCH("Green",Sheet3!$A$1:$K$1,0),FALSE)*2,IF(VLOOKUP($M127,Sheet3!$A$1:'Sheet3'!$K$222,MATCH("White",Sheet3!$A$1:$K$1,0),FALSE)&gt;0,VLOOKUP($M127,Sheet3!$A$1:'Sheet3'!$K$222,MATCH("White",Sheet3!$A$1:$K$1,0),FALSE),IF(VLOOKUP($M127,Sheet3!$A$1:'Sheet3'!$K$222,MATCH("Yellow",Sheet3!$A$1:$K$1,0),FALSE)&gt;0,VLOOKUP($M127,Sheet3!$A$1:'Sheet3'!$K$222,MATCH("Yellow",Sheet3!$A$1:$K$1,0),FALSE)*5,0))))),0)/VLOOKUP($M127,Sheet3!$A$1:'Sheet3'!$K$222,MATCH("Challenge",Sheet3!$A$1:'Sheet3'!$K$1,0),FALSE),IFERROR(IF(VLOOKUP($M127,Sheet3!$A$1:'Sheet3'!$K$222,MATCH("Blue",Sheet3!$A$1:$K$1,0),FALSE)&gt;0,VLOOKUP($M127,Sheet3!$A$1:'Sheet3'!$K$222,MATCH("Blue",Sheet3!$A$1:$K$1,0),FALSE)*3,IF(VLOOKUP($M127,Sheet3!$A$1:'Sheet3'!$K$222,MATCH("Purple",Sheet3!$A$1:$K$1,0),FALSE)&gt;0,VLOOKUP($M127,Sheet3!$A$1:'Sheet3'!$K$222,MATCH("Purple",Sheet3!$A$1:$K$1,0),FALSE)*4,IF(VLOOKUP($M127,Sheet3!$A$1:'Sheet3'!$K$222,MATCH("Green",Sheet3!$A$1:$K$1,0),FALSE)&gt;0,VLOOKUP($M127,Sheet3!$A$1:'Sheet3'!$K$222,MATCH("Green",Sheet3!$A$1:$K$1,0),FALSE)*2,IF(VLOOKUP($M127,Sheet3!$A$1:'Sheet3'!$K$222,MATCH("White",Sheet3!$A$1:$K$1,0),FALSE)&gt;0,VLOOKUP($M127,Sheet3!$A$1:'Sheet3'!$K$222,MATCH("White",Sheet3!$A$1:$K$1,0),FALSE),IF(VLOOKUP($M127,Sheet3!$A$1:'Sheet3'!$K$222,MATCH("Yellow",Sheet3!$A$1:$K$1,0),FALSE)&gt;0,VLOOKUP($M127,Sheet3!$A$1:'Sheet3'!$K$222,MATCH("Yellow",Sheet3!$A$1:$K$1,0),FALSE)*5,0))))),0)),0)</f>
        <v>0</v>
      </c>
      <c r="AG127">
        <f>IFERROR(IF(VLOOKUP($N127,Sheet3!$A$1:'Sheet3'!$K$222,MATCH("Challenge",Sheet3!$A$1:'Sheet3'!$K$1,0),FALSE)&gt;=1,IFERROR(IF(VLOOKUP($N127,Sheet3!$A$1:'Sheet3'!$K$222,MATCH("Blue",Sheet3!$A$1:$K$1,0),FALSE)&gt;0,VLOOKUP($N127,Sheet3!$A$1:'Sheet3'!$K$222,MATCH("Blue",Sheet3!$A$1:$K$1,0),FALSE)*3,IF(VLOOKUP($N127,Sheet3!$A$1:'Sheet3'!$K$222,MATCH("Purple",Sheet3!$A$1:$K$1,0),FALSE)&gt;0,VLOOKUP($N127,Sheet3!$A$1:'Sheet3'!$K$222,MATCH("Purple",Sheet3!$A$1:$K$1,0),FALSE)*4,IF(VLOOKUP($N127,Sheet3!$A$1:'Sheet3'!$K$222,MATCH("Green",Sheet3!$A$1:$K$1,0),FALSE)&gt;0,VLOOKUP($N127,Sheet3!$A$1:'Sheet3'!$K$222,MATCH("Green",Sheet3!$A$1:$K$1,0),FALSE)*2,IF(VLOOKUP($N127,Sheet3!$A$1:'Sheet3'!$K$222,MATCH("White",Sheet3!$A$1:$K$1,0),FALSE)&gt;0,VLOOKUP($N127,Sheet3!$A$1:'Sheet3'!$K$222,MATCH("White",Sheet3!$A$1:$K$1,0),FALSE),IF(VLOOKUP($N127,Sheet3!$A$1:'Sheet3'!$K$222,MATCH("Yellow",Sheet3!$A$1:$K$1,0),FALSE)&gt;0,VLOOKUP($N127,Sheet3!$A$1:'Sheet3'!$K$222,MATCH("Yellow",Sheet3!$A$1:$K$1,0),FALSE)*5,0))))),0)/VLOOKUP($N127,Sheet3!$A$1:'Sheet3'!$K$222,MATCH("Challenge",Sheet3!$A$1:'Sheet3'!$K$1,0),FALSE),IFERROR(IF(VLOOKUP($N127,Sheet3!$A$1:'Sheet3'!$K$222,MATCH("Blue",Sheet3!$A$1:$K$1,0),FALSE)&gt;0,VLOOKUP($N127,Sheet3!$A$1:'Sheet3'!$K$222,MATCH("Blue",Sheet3!$A$1:$K$1,0),FALSE)*3,IF(VLOOKUP($N127,Sheet3!$A$1:'Sheet3'!$K$222,MATCH("Purple",Sheet3!$A$1:$K$1,0),FALSE)&gt;0,VLOOKUP($N127,Sheet3!$A$1:'Sheet3'!$K$222,MATCH("Purple",Sheet3!$A$1:$K$1,0),FALSE)*4,IF(VLOOKUP($N127,Sheet3!$A$1:'Sheet3'!$K$222,MATCH("Green",Sheet3!$A$1:$K$1,0),FALSE)&gt;0,VLOOKUP($N127,Sheet3!$A$1:'Sheet3'!$K$222,MATCH("Green",Sheet3!$A$1:$K$1,0),FALSE)*2,IF(VLOOKUP($N127,Sheet3!$A$1:'Sheet3'!$K$222,MATCH("White",Sheet3!$A$1:$K$1,0),FALSE)&gt;0,VLOOKUP($N127,Sheet3!$A$1:'Sheet3'!$K$222,MATCH("White",Sheet3!$A$1:$K$1,0),FALSE),IF(VLOOKUP($N127,Sheet3!$A$1:'Sheet3'!$K$222,MATCH("Yellow",Sheet3!$A$1:$K$1,0),FALSE)&gt;0,VLOOKUP($N127,Sheet3!$A$1:'Sheet3'!$K$222,MATCH("Yellow",Sheet3!$A$1:$K$1,0),FALSE)*5,0))))),0)),0)+IFERROR(IF(VLOOKUP($O127,Sheet3!$A$1:'Sheet3'!$K$222,MATCH("Challenge",Sheet3!$A$1:'Sheet3'!$K$1,0),FALSE)&gt;=1,IFERROR(IF(VLOOKUP($O127,Sheet3!$A$1:'Sheet3'!$K$222,MATCH("Blue",Sheet3!$A$1:$K$1,0),FALSE)&gt;0,VLOOKUP($O127,Sheet3!$A$1:'Sheet3'!$K$222,MATCH("Blue",Sheet3!$A$1:$K$1,0),FALSE)*3,IF(VLOOKUP($O127,Sheet3!$A$1:'Sheet3'!$K$222,MATCH("Purple",Sheet3!$A$1:$K$1,0),FALSE)&gt;0,VLOOKUP($O127,Sheet3!$A$1:'Sheet3'!$K$222,MATCH("Purple",Sheet3!$A$1:$K$1,0),FALSE)*4,IF(VLOOKUP($O127,Sheet3!$A$1:'Sheet3'!$K$222,MATCH("Green",Sheet3!$A$1:$K$1,0),FALSE)&gt;0,VLOOKUP($O127,Sheet3!$A$1:'Sheet3'!$K$222,MATCH("Green",Sheet3!$A$1:$K$1,0),FALSE)*2,IF(VLOOKUP($O127,Sheet3!$A$1:'Sheet3'!$K$222,MATCH("White",Sheet3!$A$1:$K$1,0),FALSE)&gt;0,VLOOKUP($O127,Sheet3!$A$1:'Sheet3'!$K$222,MATCH("White",Sheet3!$A$1:$K$1,0),FALSE),IF(VLOOKUP($O127,Sheet3!$A$1:'Sheet3'!$K$222,MATCH("Yellow",Sheet3!$A$1:$K$1,0),FALSE)&gt;0,VLOOKUP($O127,Sheet3!$A$1:'Sheet3'!$K$222,MATCH("Yellow",Sheet3!$A$1:$K$1,0),FALSE)*5,0))))),0)/VLOOKUP($O127,Sheet3!$A$1:'Sheet3'!$K$222,MATCH("Challenge",Sheet3!$A$1:'Sheet3'!$K$1,0),FALSE),IFERROR(IF(VLOOKUP($O127,Sheet3!$A$1:'Sheet3'!$K$222,MATCH("Blue",Sheet3!$A$1:$K$1,0),FALSE)&gt;0,VLOOKUP($O127,Sheet3!$A$1:'Sheet3'!$K$222,MATCH("Blue",Sheet3!$A$1:$K$1,0),FALSE)*3,IF(VLOOKUP($O127,Sheet3!$A$1:'Sheet3'!$K$222,MATCH("Purple",Sheet3!$A$1:$K$1,0),FALSE)&gt;0,VLOOKUP($O127,Sheet3!$A$1:'Sheet3'!$K$222,MATCH("Purple",Sheet3!$A$1:$K$1,0),FALSE)*4,IF(VLOOKUP($O127,Sheet3!$A$1:'Sheet3'!$K$222,MATCH("Green",Sheet3!$A$1:$K$1,0),FALSE)&gt;0,VLOOKUP($O127,Sheet3!$A$1:'Sheet3'!$K$222,MATCH("Green",Sheet3!$A$1:$K$1,0),FALSE)*2,IF(VLOOKUP($O127,Sheet3!$A$1:'Sheet3'!$K$222,MATCH("White",Sheet3!$A$1:$K$1,0),FALSE)&gt;0,VLOOKUP($O127,Sheet3!$A$1:'Sheet3'!$K$222,MATCH("White",Sheet3!$A$1:$K$1,0),FALSE),IF(VLOOKUP($O127,Sheet3!$A$1:'Sheet3'!$K$222,MATCH("Yellow",Sheet3!$A$1:$K$1,0),FALSE)&gt;0,VLOOKUP($O127,Sheet3!$A$1:'Sheet3'!$K$222,MATCH("Yellow",Sheet3!$A$1:$K$1,0),FALSE)*5,0))))),0)),0)</f>
        <v>0</v>
      </c>
      <c r="AH127">
        <f>VLOOKUP($D127,Sheet3!$A$1:'Sheet3'!$K$222,4,FALSE)</f>
        <v>0</v>
      </c>
      <c r="AI127">
        <f>VLOOKUP($D127,Sheet3!$A$1:'Sheet3'!$K$222,5,FALSE)</f>
        <v>0</v>
      </c>
    </row>
    <row r="128" spans="1:35" x14ac:dyDescent="0.25">
      <c r="A128" t="s">
        <v>24</v>
      </c>
      <c r="B128">
        <f>INDEX('Ingredients(Full)'!$A$1:$AA$180,MATCH(Score!$A128,'Ingredients(Full)'!$A$1:$A$180,0),MATCH(Score!B$1,'Ingredients(Full)'!$A$1:$AA$1,0))</f>
        <v>4</v>
      </c>
      <c r="C128">
        <f t="shared" si="3"/>
        <v>238.85714285714286</v>
      </c>
      <c r="D128" t="str">
        <f>IF(D$1&lt;=$B128,INDEX('Ingredients(Full)'!$A$1:$AA$180,MATCH(Score!$A128,'Ingredients(Full)'!$A$1:$A$180,0),MATCH(Score!D$1,'Ingredients(Full)'!$A$1:$AA$1,0)),"")</f>
        <v>Mk 7 Merr-Sonn Shield Generator Salvage</v>
      </c>
      <c r="E128" t="str">
        <f>IF(E$1&lt;=$B128,INDEX('Ingredients(Full)'!$A$1:$AA$140,MATCH(Score!$A128,'Ingredients(Full)'!$A$1:$A$140,0),MATCH(Score!E$1,'Ingredients(Full)'!$A$1:$AA$1,0)),"")</f>
        <v>Mk 4 Arakyd Droid Caller Salvage</v>
      </c>
      <c r="F128" t="str">
        <f>IF(F$1&lt;=$B128,INDEX('Ingredients(Full)'!$A$1:$AA$140,MATCH(Score!$A128,'Ingredients(Full)'!$A$1:$A$140,0),MATCH(Score!F$1,'Ingredients(Full)'!$A$1:$AA$1,0)),"")</f>
        <v>Mk 5 SoroSuub Keypad Salvage</v>
      </c>
      <c r="G128" t="str">
        <f>IF(G$1&lt;=$B128,INDEX('Ingredients(Full)'!$A$1:$AA$140,MATCH(Score!$A128,'Ingredients(Full)'!$A$1:$A$140,0),MATCH(Score!G$1,'Ingredients(Full)'!$A$1:$AA$1,0)),"")</f>
        <v>Mk 4 A/KT Stun Gun Salvage</v>
      </c>
      <c r="H128" t="str">
        <f>IF(H$1&lt;=$B128,INDEX('Ingredients(Full)'!$A$1:$AA$140,MATCH(Score!$A128,'Ingredients(Full)'!$A$1:$A$140,0),MATCH(Score!H$1,'Ingredients(Full)'!$A$1:$AA$1,0)),"")</f>
        <v/>
      </c>
      <c r="I128" t="str">
        <f>IF(I$1&lt;=$B128,INDEX('Ingredients(Full)'!$A$1:$AA$140,MATCH(Score!$A128,'Ingredients(Full)'!$A$1:$A$140,0),MATCH(Score!I$1,'Ingredients(Full)'!$A$1:$AA$1,0)),"")</f>
        <v/>
      </c>
      <c r="J128" t="str">
        <f>IF(J$1&lt;=$B128,INDEX('Ingredients(Full)'!$A$1:$AA$140,MATCH(Score!$A128,'Ingredients(Full)'!$A$1:$A$140,0),MATCH(Score!J$1,'Ingredients(Full)'!$A$1:$AA$1,0)),"")</f>
        <v/>
      </c>
      <c r="K128" t="str">
        <f>IF(K$1&lt;=$B128,INDEX('Ingredients(Full)'!$A$1:$AA$140,MATCH(Score!$A128,'Ingredients(Full)'!$A$1:$A$140,0),MATCH(Score!K$1,'Ingredients(Full)'!$A$1:$AA$1,0)),"")</f>
        <v/>
      </c>
      <c r="L128" t="str">
        <f>IF(L$1&lt;=$B128,INDEX('Ingredients(Full)'!$A$1:$AA$140,MATCH(Score!$A128,'Ingredients(Full)'!$A$1:$A$140,0),MATCH(Score!L$1,'Ingredients(Full)'!$A$1:$AA$1,0)),"")</f>
        <v/>
      </c>
      <c r="M128" t="str">
        <f>IF(M$1&lt;=$B128,INDEX('Ingredients(Full)'!$A$1:$AA$140,MATCH(Score!$A128,'Ingredients(Full)'!$A$1:$A$140,0),MATCH(Score!M$1,'Ingredients(Full)'!$A$1:$AA$1,0)),"")</f>
        <v/>
      </c>
      <c r="N128" t="str">
        <f>IF(N$1&lt;=$B128,INDEX('Ingredients(Full)'!$A$1:$AA$140,MATCH(Score!$A128,'Ingredients(Full)'!$A$1:$A$140,0),MATCH(Score!N$1,'Ingredients(Full)'!$A$1:$AA$1,0)),"")</f>
        <v/>
      </c>
      <c r="O128" t="str">
        <f>IF(O$1&lt;=$B128,INDEX('Ingredients(Full)'!$A$1:$AA$140,MATCH(Score!$A128,'Ingredients(Full)'!$A$1:$A$140,0),MATCH(Score!O$1,'Ingredients(Full)'!$A$1:$AA$1,0)),"")</f>
        <v/>
      </c>
      <c r="P128">
        <f>IF(VALUE(RIGHT(P$1,LEN(P$1)-1))&lt;=$B128,INDEX('Ingredients(Full)'!$A$1:$AA$140,MATCH(Score!$A128,'Ingredients(Full)'!$A$1:$A$140,0),MATCH(Score!P$1,'Ingredients(Full)'!$A$1:$AA$1,0)),"")</f>
        <v>50</v>
      </c>
      <c r="Q128">
        <f>IF(VALUE(RIGHT(Q$1,LEN(Q$1)-1))&lt;=$B128,INDEX('Ingredients(Full)'!$A$1:$AA$140,MATCH(Score!$A128,'Ingredients(Full)'!$A$1:$A$140,0),MATCH(Score!Q$1,'Ingredients(Full)'!$A$1:$AA$1,0)),"")</f>
        <v>20</v>
      </c>
      <c r="R128">
        <f>IF(VALUE(RIGHT(R$1,LEN(R$1)-1))&lt;=$B128,INDEX('Ingredients(Full)'!$A$1:$AA$140,MATCH(Score!$A128,'Ingredients(Full)'!$A$1:$A$140,0),MATCH(Score!R$1,'Ingredients(Full)'!$A$1:$AA$1,0)),"")</f>
        <v>20</v>
      </c>
      <c r="S128">
        <f>IF(VALUE(RIGHT(S$1,LEN(S$1)-1))&lt;=$B128,INDEX('Ingredients(Full)'!$A$1:$AA$140,MATCH(Score!$A128,'Ingredients(Full)'!$A$1:$A$140,0),MATCH(Score!S$1,'Ingredients(Full)'!$A$1:$AA$1,0)),"")</f>
        <v>20</v>
      </c>
      <c r="T128" t="str">
        <f>IF(VALUE(RIGHT(T$1,LEN(T$1)-1))&lt;=$B128,INDEX('Ingredients(Full)'!$A$1:$AA$140,MATCH(Score!$A128,'Ingredients(Full)'!$A$1:$A$140,0),MATCH(Score!T$1,'Ingredients(Full)'!$A$1:$AA$1,0)),"")</f>
        <v/>
      </c>
      <c r="U128" t="str">
        <f>IF(VALUE(RIGHT(U$1,LEN(U$1)-1))&lt;=$B128,INDEX('Ingredients(Full)'!$A$1:$AA$140,MATCH(Score!$A128,'Ingredients(Full)'!$A$1:$A$140,0),MATCH(Score!U$1,'Ingredients(Full)'!$A$1:$AA$1,0)),"")</f>
        <v/>
      </c>
      <c r="V128" t="str">
        <f>IF(VALUE(RIGHT(V$1,LEN(V$1)-1))&lt;=$B128,INDEX('Ingredients(Full)'!$A$1:$AA$140,MATCH(Score!$A128,'Ingredients(Full)'!$A$1:$A$140,0),MATCH(Score!V$1,'Ingredients(Full)'!$A$1:$AA$1,0)),"")</f>
        <v/>
      </c>
      <c r="W128" t="str">
        <f>IF(VALUE(RIGHT(W$1,LEN(W$1)-1))&lt;=$B128,INDEX('Ingredients(Full)'!$A$1:$AA$140,MATCH(Score!$A128,'Ingredients(Full)'!$A$1:$A$140,0),MATCH(Score!W$1,'Ingredients(Full)'!$A$1:$AA$1,0)),"")</f>
        <v/>
      </c>
      <c r="X128" t="str">
        <f>IF(VALUE(RIGHT(X$1,LEN(X$1)-1))&lt;=$B128,INDEX('Ingredients(Full)'!$A$1:$AA$140,MATCH(Score!$A128,'Ingredients(Full)'!$A$1:$A$140,0),MATCH(Score!X$1,'Ingredients(Full)'!$A$1:$AA$1,0)),"")</f>
        <v/>
      </c>
      <c r="Y128" t="str">
        <f>IF(VALUE(RIGHT(Y$1,LEN(Y$1)-1))&lt;=$B128,INDEX('Ingredients(Full)'!$A$1:$AA$140,MATCH(Score!$A128,'Ingredients(Full)'!$A$1:$A$140,0),MATCH(Score!Y$1,'Ingredients(Full)'!$A$1:$AA$1,0)),"")</f>
        <v/>
      </c>
      <c r="Z128" t="str">
        <f>IF(VALUE(RIGHT(Z$1,LEN(Z$1)-1))&lt;=$B128,INDEX('Ingredients(Full)'!$A$1:$AA$140,MATCH(Score!$A128,'Ingredients(Full)'!$A$1:$A$140,0),MATCH(Score!Z$1,'Ingredients(Full)'!$A$1:$AA$1,0)),"")</f>
        <v/>
      </c>
      <c r="AA128" t="str">
        <f>IF(VALUE(RIGHT(AA$1,LEN(AA$1)-1))&lt;=$B128,INDEX('Ingredients(Full)'!$A$1:$AA$140,MATCH(Score!$A128,'Ingredients(Full)'!$A$1:$A$140,0),MATCH(Score!AA$1,'Ingredients(Full)'!$A$1:$AA$1,0)),"")</f>
        <v/>
      </c>
      <c r="AB128">
        <f>IFERROR(IF(VLOOKUP($D128,Sheet3!$A$1:'Sheet3'!$K$222,MATCH("Challenge",Sheet3!$A$1:'Sheet3'!$K$1,0),FALSE)&gt;=1,IFERROR(IF(VLOOKUP($D128,Sheet3!$A$1:'Sheet3'!$K$222,MATCH("Blue",Sheet3!$A$1:$K$1,0),FALSE)&gt;0,VLOOKUP($D128,Sheet3!$A$1:'Sheet3'!$K$222,MATCH("Blue",Sheet3!$A$1:$K$1,0),FALSE)*3,IF(VLOOKUP($D128,Sheet3!$A$1:'Sheet3'!$K$222,MATCH("Purple",Sheet3!$A$1:$K$1,0),FALSE)&gt;0,VLOOKUP($D128,Sheet3!$A$1:'Sheet3'!$K$222,MATCH("Purple",Sheet3!$A$1:$K$1,0),FALSE)*4,IF(VLOOKUP($D128,Sheet3!$A$1:'Sheet3'!$K$222,MATCH("Green",Sheet3!$A$1:$K$1,0),FALSE)&gt;0,VLOOKUP($D128,Sheet3!$A$1:'Sheet3'!$K$222,MATCH("Green",Sheet3!$A$1:$K$1,0),FALSE)*2,IF(VLOOKUP($D128,Sheet3!$A$1:'Sheet3'!$K$222,MATCH("White",Sheet3!$A$1:$K$1,0),FALSE)&gt;0,VLOOKUP($D128,Sheet3!$A$1:'Sheet3'!$K$222,MATCH("White",Sheet3!$A$1:$K$1,0),FALSE),IF(VLOOKUP($D128,Sheet3!$A$1:'Sheet3'!$K$222,MATCH("Yellow",Sheet3!$A$1:$K$1,0),FALSE)&gt;0,VLOOKUP($D128,Sheet3!$A$1:'Sheet3'!$K$222,MATCH("Yellow",Sheet3!$A$1:$K$1,0),FALSE)*2.5,0))))),0)/VLOOKUP($D128,Sheet3!$A$1:'Sheet3'!$K$222,MATCH("Challenge",Sheet3!$A$1:'Sheet3'!$K$1,0),FALSE),IFERROR(IF(VLOOKUP($D128,Sheet3!$A$1:'Sheet3'!$K$222,MATCH("Blue",Sheet3!$A$1:$K$1,0),FALSE)&gt;0,VLOOKUP($D128,Sheet3!$A$1:'Sheet3'!$K$222,MATCH("Blue",Sheet3!$A$1:$K$1,0),FALSE)*3,IF(VLOOKUP($D128,Sheet3!$A$1:'Sheet3'!$K$222,MATCH("Purple",Sheet3!$A$1:$K$1,0),FALSE)&gt;0,VLOOKUP($D128,Sheet3!$A$1:'Sheet3'!$K$222,MATCH("Purple",Sheet3!$A$1:$K$1,0),FALSE)*4,IF(VLOOKUP($D128,Sheet3!$A$1:'Sheet3'!$K$222,MATCH("Green",Sheet3!$A$1:$K$1,0),FALSE)&gt;0,VLOOKUP($D128,Sheet3!$A$1:'Sheet3'!$K$222,MATCH("Green",Sheet3!$A$1:$K$1,0),FALSE)*2,IF(VLOOKUP($D128,Sheet3!$A$1:'Sheet3'!$K$222,MATCH("White",Sheet3!$A$1:$K$1,0),FALSE)&gt;0,VLOOKUP($D128,Sheet3!$A$1:'Sheet3'!$K$222,MATCH("White",Sheet3!$A$1:$K$1,0),FALSE),IF(VLOOKUP($D128,Sheet3!$A$1:'Sheet3'!$K$222,MATCH("Yellow",Sheet3!$A$1:$K$1,0),FALSE)&gt;0,VLOOKUP($D128,Sheet3!$A$1:'Sheet3'!$K$222,MATCH("Yellow",Sheet3!$A$1:$K$1,0),FALSE)*2.5,0))))),0)),0)+IFERROR(IF(VLOOKUP($E128,Sheet3!$A$1:'Sheet3'!$K$222,MATCH("Challenge",Sheet3!$A$1:'Sheet3'!$K$1,0),FALSE)&gt;=1,IFERROR(IF(VLOOKUP($E128,Sheet3!$A$1:'Sheet3'!$K$222,MATCH("Blue",Sheet3!$A$1:$K$1,0),FALSE)&gt;0,VLOOKUP($E128,Sheet3!$A$1:'Sheet3'!$K$222,MATCH("Blue",Sheet3!$A$1:$K$1,0),FALSE)*3,IF(VLOOKUP($E128,Sheet3!$A$1:'Sheet3'!$K$222,MATCH("Purple",Sheet3!$A$1:$K$1,0),FALSE)&gt;0,VLOOKUP($E128,Sheet3!$A$1:'Sheet3'!$K$222,MATCH("Purple",Sheet3!$A$1:$K$1,0),FALSE)*4,IF(VLOOKUP($E128,Sheet3!$A$1:'Sheet3'!$K$222,MATCH("Green",Sheet3!$A$1:$K$1,0),FALSE)&gt;0,VLOOKUP($E128,Sheet3!$A$1:'Sheet3'!$K$222,MATCH("Green",Sheet3!$A$1:$K$1,0),FALSE)*2,IF(VLOOKUP($E128,Sheet3!$A$1:'Sheet3'!$K$222,MATCH("White",Sheet3!$A$1:$K$1,0),FALSE)&gt;0,VLOOKUP($E128,Sheet3!$A$1:'Sheet3'!$K$222,MATCH("White",Sheet3!$A$1:$K$1,0),FALSE),IF(VLOOKUP($E128,Sheet3!$A$1:'Sheet3'!$K$222,MATCH("Yellow",Sheet3!$A$1:$K$1,0),FALSE)&gt;0,VLOOKUP($E128,Sheet3!$A$1:'Sheet3'!$K$222,MATCH("Yellow",Sheet3!$A$1:$K$1,0),FALSE)*2.5,0))))),0)/VLOOKUP($E128,Sheet3!$A$1:'Sheet3'!$K$222,MATCH("Challenge",Sheet3!$A$1:'Sheet3'!$K$1,0),FALSE),IFERROR(IF(VLOOKUP($E128,Sheet3!$A$1:'Sheet3'!$K$222,MATCH("Blue",Sheet3!$A$1:$K$1,0),FALSE)&gt;0,VLOOKUP($E128,Sheet3!$A$1:'Sheet3'!$K$222,MATCH("Blue",Sheet3!$A$1:$K$1,0),FALSE)*3,IF(VLOOKUP($E128,Sheet3!$A$1:'Sheet3'!$K$222,MATCH("Purple",Sheet3!$A$1:$K$1,0),FALSE)&gt;0,VLOOKUP($E128,Sheet3!$A$1:'Sheet3'!$K$222,MATCH("Purple",Sheet3!$A$1:$K$1,0),FALSE)*4,IF(VLOOKUP($E128,Sheet3!$A$1:'Sheet3'!$K$222,MATCH("Green",Sheet3!$A$1:$K$1,0),FALSE)&gt;0,VLOOKUP($E128,Sheet3!$A$1:'Sheet3'!$K$222,MATCH("Green",Sheet3!$A$1:$K$1,0),FALSE)*2,IF(VLOOKUP($E128,Sheet3!$A$1:'Sheet3'!$K$222,MATCH("White",Sheet3!$A$1:$K$1,0),FALSE)&gt;0,VLOOKUP($E128,Sheet3!$A$1:'Sheet3'!$K$222,MATCH("White",Sheet3!$A$1:$K$1,0),FALSE),IF(VLOOKUP($E128,Sheet3!$A$1:'Sheet3'!$K$222,MATCH("Yellow",Sheet3!$A$1:$K$1,0),FALSE)&gt;0,VLOOKUP($E128,Sheet3!$A$1:'Sheet3'!$K$222,MATCH("Yellow",Sheet3!$A$1:$K$1,0),FALSE)*2.5,0))))),0)),0)</f>
        <v>216</v>
      </c>
      <c r="AC128">
        <f>IFERROR(IF(VLOOKUP($F128,Sheet3!$A$1:'Sheet3'!$K$222,MATCH("Challenge",Sheet3!$A$1:'Sheet3'!$K$1,0),FALSE)&gt;=1,IFERROR(IF(VLOOKUP($F128,Sheet3!$A$1:'Sheet3'!$K$222,MATCH("Blue",Sheet3!$A$1:$K$1,0),FALSE)&gt;0,VLOOKUP($F128,Sheet3!$A$1:'Sheet3'!$K$222,MATCH("Blue",Sheet3!$A$1:$K$1,0),FALSE)*3,IF(VLOOKUP($F128,Sheet3!$A$1:'Sheet3'!$K$222,MATCH("Purple",Sheet3!$A$1:$K$1,0),FALSE)&gt;0,VLOOKUP($F128,Sheet3!$A$1:'Sheet3'!$K$222,MATCH("Purple",Sheet3!$A$1:$K$1,0),FALSE)*4,IF(VLOOKUP($F128,Sheet3!$A$1:'Sheet3'!$K$222,MATCH("Green",Sheet3!$A$1:$K$1,0),FALSE)&gt;0,VLOOKUP($F128,Sheet3!$A$1:'Sheet3'!$K$222,MATCH("Green",Sheet3!$A$1:$K$1,0),FALSE)*2,IF(VLOOKUP($F128,Sheet3!$A$1:'Sheet3'!$K$222,MATCH("White",Sheet3!$A$1:$K$1,0),FALSE)&gt;0,VLOOKUP($F128,Sheet3!$A$1:'Sheet3'!$K$222,MATCH("White",Sheet3!$A$1:$K$1,0),FALSE),IF(VLOOKUP($F128,Sheet3!$A$1:'Sheet3'!$K$222,MATCH("Yellow",Sheet3!$A$1:$K$1,0),FALSE)&gt;0,VLOOKUP($F128,Sheet3!$A$1:'Sheet3'!$K$222,MATCH("Yellow",Sheet3!$A$1:$K$1,0),FALSE)*5,0))))),0)/VLOOKUP($F128,Sheet3!$A$1:'Sheet3'!$K$222,MATCH("Challenge",Sheet3!$A$1:'Sheet3'!$K$1,0),FALSE),IFERROR(IF(VLOOKUP($F128,Sheet3!$A$1:'Sheet3'!$K$222,MATCH("Blue",Sheet3!$A$1:$K$1,0),FALSE)&gt;0,VLOOKUP($F128,Sheet3!$A$1:'Sheet3'!$K$222,MATCH("Blue",Sheet3!$A$1:$K$1,0),FALSE)*3,IF(VLOOKUP($F128,Sheet3!$A$1:'Sheet3'!$K$222,MATCH("Purple",Sheet3!$A$1:$K$1,0),FALSE)&gt;0,VLOOKUP($F128,Sheet3!$A$1:'Sheet3'!$K$222,MATCH("Purple",Sheet3!$A$1:$K$1,0),FALSE)*4,IF(VLOOKUP($F128,Sheet3!$A$1:'Sheet3'!$K$222,MATCH("Green",Sheet3!$A$1:$K$1,0),FALSE)&gt;0,VLOOKUP($F128,Sheet3!$A$1:'Sheet3'!$K$222,MATCH("Green",Sheet3!$A$1:$K$1,0),FALSE)*2,IF(VLOOKUP($F128,Sheet3!$A$1:'Sheet3'!$K$222,MATCH("White",Sheet3!$A$1:$K$1,0),FALSE)&gt;0,VLOOKUP($F128,Sheet3!$A$1:'Sheet3'!$K$222,MATCH("White",Sheet3!$A$1:$K$1,0),FALSE),IF(VLOOKUP($F128,Sheet3!$A$1:'Sheet3'!$K$222,MATCH("Yellow",Sheet3!$A$1:$K$1,0),FALSE)&gt;0,VLOOKUP($F128,Sheet3!$A$1:'Sheet3'!$K$222,MATCH("Yellow",Sheet3!$A$1:$K$1,0),FALSE)*5,0))))),0)),0)+IFERROR(IF(VLOOKUP($G128,Sheet3!$A$1:'Sheet3'!$K$222,MATCH("Challenge",Sheet3!$A$1:'Sheet3'!$K$1,0),FALSE)&gt;=1,IFERROR(IF(VLOOKUP($G128,Sheet3!$A$1:'Sheet3'!$K$222,MATCH("Blue",Sheet3!$A$1:$K$1,0),FALSE)&gt;0,VLOOKUP($G128,Sheet3!$A$1:'Sheet3'!$K$222,MATCH("Blue",Sheet3!$A$1:$K$1,0),FALSE)*3,IF(VLOOKUP($G128,Sheet3!$A$1:'Sheet3'!$K$222,MATCH("Purple",Sheet3!$A$1:$K$1,0),FALSE)&gt;0,VLOOKUP($G128,Sheet3!$A$1:'Sheet3'!$K$222,MATCH("Purple",Sheet3!$A$1:$K$1,0),FALSE)*4,IF(VLOOKUP($G128,Sheet3!$A$1:'Sheet3'!$K$222,MATCH("Green",Sheet3!$A$1:$K$1,0),FALSE)&gt;0,VLOOKUP($G128,Sheet3!$A$1:'Sheet3'!$K$222,MATCH("Green",Sheet3!$A$1:$K$1,0),FALSE)*2,IF(VLOOKUP($G128,Sheet3!$A$1:'Sheet3'!$K$222,MATCH("White",Sheet3!$A$1:$K$1,0),FALSE)&gt;0,VLOOKUP($G128,Sheet3!$A$1:'Sheet3'!$K$222,MATCH("White",Sheet3!$A$1:$K$1,0),FALSE),IF(VLOOKUP($G128,Sheet3!$A$1:'Sheet3'!$K$222,MATCH("Yellow",Sheet3!$A$1:$K$1,0),FALSE)&gt;0,VLOOKUP($G128,Sheet3!$A$1:'Sheet3'!$K$222,MATCH("Yellow",Sheet3!$A$1:$K$1,0),FALSE)*5,0))))),0)/VLOOKUP($G128,Sheet3!$A$1:'Sheet3'!$K$222,MATCH("Challenge",Sheet3!$A$1:'Sheet3'!$K$1,0),FALSE),IFERROR(IF(VLOOKUP($G128,Sheet3!$A$1:'Sheet3'!$K$222,MATCH("Blue",Sheet3!$A$1:$K$1,0),FALSE)&gt;0,VLOOKUP($G128,Sheet3!$A$1:'Sheet3'!$K$222,MATCH("Blue",Sheet3!$A$1:$K$1,0),FALSE)*3,IF(VLOOKUP($G128,Sheet3!$A$1:'Sheet3'!$K$222,MATCH("Purple",Sheet3!$A$1:$K$1,0),FALSE)&gt;0,VLOOKUP($G128,Sheet3!$A$1:'Sheet3'!$K$222,MATCH("Purple",Sheet3!$A$1:$K$1,0),FALSE)*4,IF(VLOOKUP($G128,Sheet3!$A$1:'Sheet3'!$K$222,MATCH("Green",Sheet3!$A$1:$K$1,0),FALSE)&gt;0,VLOOKUP($G128,Sheet3!$A$1:'Sheet3'!$K$222,MATCH("Green",Sheet3!$A$1:$K$1,0),FALSE)*2,IF(VLOOKUP($G128,Sheet3!$A$1:'Sheet3'!$K$222,MATCH("White",Sheet3!$A$1:$K$1,0),FALSE)&gt;0,VLOOKUP($G128,Sheet3!$A$1:'Sheet3'!$K$222,MATCH("White",Sheet3!$A$1:$K$1,0),FALSE),IF(VLOOKUP($G128,Sheet3!$A$1:'Sheet3'!$K$222,MATCH("Yellow",Sheet3!$A$1:$K$1,0),FALSE)&gt;0,VLOOKUP($G128,Sheet3!$A$1:'Sheet3'!$K$222,MATCH("Yellow",Sheet3!$A$1:$K$1,0),FALSE)*5,0))))),0)),0)</f>
        <v>22.857142857142858</v>
      </c>
      <c r="AD128">
        <f>IFERROR(IF(VLOOKUP($H128,Sheet3!$A$1:'Sheet3'!$K$222,MATCH("Challenge",Sheet3!$A$1:'Sheet3'!$K$1,0),FALSE)&gt;=1,IFERROR(IF(VLOOKUP($H128,Sheet3!$A$1:'Sheet3'!$K$222,MATCH("Blue",Sheet3!$A$1:$K$1,0),FALSE)&gt;0,VLOOKUP($H128,Sheet3!$A$1:'Sheet3'!$K$222,MATCH("Blue",Sheet3!$A$1:$K$1,0),FALSE)*3,IF(VLOOKUP($H128,Sheet3!$A$1:'Sheet3'!$K$222,MATCH("Purple",Sheet3!$A$1:$K$1,0),FALSE)&gt;0,VLOOKUP($H128,Sheet3!$A$1:'Sheet3'!$K$222,MATCH("Purple",Sheet3!$A$1:$K$1,0),FALSE)*4,IF(VLOOKUP($H128,Sheet3!$A$1:'Sheet3'!$K$222,MATCH("Green",Sheet3!$A$1:$K$1,0),FALSE)&gt;0,VLOOKUP($H128,Sheet3!$A$1:'Sheet3'!$K$222,MATCH("Green",Sheet3!$A$1:$K$1,0),FALSE)*2,IF(VLOOKUP($H128,Sheet3!$A$1:'Sheet3'!$K$222,MATCH("White",Sheet3!$A$1:$K$1,0),FALSE)&gt;0,VLOOKUP($H128,Sheet3!$A$1:'Sheet3'!$K$222,MATCH("White",Sheet3!$A$1:$K$1,0),FALSE),IF(VLOOKUP($H128,Sheet3!$A$1:'Sheet3'!$K$222,MATCH("Yellow",Sheet3!$A$1:$K$1,0),FALSE)&gt;0,VLOOKUP($H128,Sheet3!$A$1:'Sheet3'!$K$222,MATCH("Yellow",Sheet3!$A$1:$K$1,0),FALSE)*5,0))))),0)/VLOOKUP($H128,Sheet3!$A$1:'Sheet3'!$K$222,MATCH("Challenge",Sheet3!$A$1:'Sheet3'!$K$1,0),FALSE),IFERROR(IF(VLOOKUP($H128,Sheet3!$A$1:'Sheet3'!$K$222,MATCH("Blue",Sheet3!$A$1:$K$1,0),FALSE)&gt;0,VLOOKUP($H128,Sheet3!$A$1:'Sheet3'!$K$222,MATCH("Blue",Sheet3!$A$1:$K$1,0),FALSE)*3,IF(VLOOKUP($H128,Sheet3!$A$1:'Sheet3'!$K$222,MATCH("Purple",Sheet3!$A$1:$K$1,0),FALSE)&gt;0,VLOOKUP($H128,Sheet3!$A$1:'Sheet3'!$K$222,MATCH("Purple",Sheet3!$A$1:$K$1,0),FALSE)*4,IF(VLOOKUP($H128,Sheet3!$A$1:'Sheet3'!$K$222,MATCH("Green",Sheet3!$A$1:$K$1,0),FALSE)&gt;0,VLOOKUP($H128,Sheet3!$A$1:'Sheet3'!$K$222,MATCH("Green",Sheet3!$A$1:$K$1,0),FALSE)*2,IF(VLOOKUP($H128,Sheet3!$A$1:'Sheet3'!$K$222,MATCH("White",Sheet3!$A$1:$K$1,0),FALSE)&gt;0,VLOOKUP($H128,Sheet3!$A$1:'Sheet3'!$K$222,MATCH("White",Sheet3!$A$1:$K$1,0),FALSE),IF(VLOOKUP($H128,Sheet3!$A$1:'Sheet3'!$K$222,MATCH("Yellow",Sheet3!$A$1:$K$1,0),FALSE)&gt;0,VLOOKUP($H128,Sheet3!$A$1:'Sheet3'!$K$222,MATCH("Yellow",Sheet3!$A$1:$K$1,0),FALSE)*5,0))))),0)),0)+IFERROR(IF(VLOOKUP($I128,Sheet3!$A$1:'Sheet3'!$K$222,MATCH("Challenge",Sheet3!$A$1:'Sheet3'!$K$1,0),FALSE)&gt;=1,IFERROR(IF(VLOOKUP($I128,Sheet3!$A$1:'Sheet3'!$K$222,MATCH("Blue",Sheet3!$A$1:$K$1,0),FALSE)&gt;0,VLOOKUP($I128,Sheet3!$A$1:'Sheet3'!$K$222,MATCH("Blue",Sheet3!$A$1:$K$1,0),FALSE)*3,IF(VLOOKUP($I128,Sheet3!$A$1:'Sheet3'!$K$222,MATCH("Purple",Sheet3!$A$1:$K$1,0),FALSE)&gt;0,VLOOKUP($I128,Sheet3!$A$1:'Sheet3'!$K$222,MATCH("Purple",Sheet3!$A$1:$K$1,0),FALSE)*4,IF(VLOOKUP($I128,Sheet3!$A$1:'Sheet3'!$K$222,MATCH("Green",Sheet3!$A$1:$K$1,0),FALSE)&gt;0,VLOOKUP($I128,Sheet3!$A$1:'Sheet3'!$K$222,MATCH("Green",Sheet3!$A$1:$K$1,0),FALSE)*2,IF(VLOOKUP($I128,Sheet3!$A$1:'Sheet3'!$K$222,MATCH("White",Sheet3!$A$1:$K$1,0),FALSE)&gt;0,VLOOKUP($I128,Sheet3!$A$1:'Sheet3'!$K$222,MATCH("White",Sheet3!$A$1:$K$1,0),FALSE),IF(VLOOKUP($I128,Sheet3!$A$1:'Sheet3'!$K$222,MATCH("Yellow",Sheet3!$A$1:$K$1,0),FALSE)&gt;0,VLOOKUP($I128,Sheet3!$A$1:'Sheet3'!$K$222,MATCH("Yellow",Sheet3!$A$1:$K$1,0),FALSE)*5,0))))),0)/VLOOKUP($I128,Sheet3!$A$1:'Sheet3'!$K$222,MATCH("Challenge",Sheet3!$A$1:'Sheet3'!$K$1,0),FALSE),IFERROR(IF(VLOOKUP($I128,Sheet3!$A$1:'Sheet3'!$K$222,MATCH("Blue",Sheet3!$A$1:$K$1,0),FALSE)&gt;0,VLOOKUP($I128,Sheet3!$A$1:'Sheet3'!$K$222,MATCH("Blue",Sheet3!$A$1:$K$1,0),FALSE)*3,IF(VLOOKUP($I128,Sheet3!$A$1:'Sheet3'!$K$222,MATCH("Purple",Sheet3!$A$1:$K$1,0),FALSE)&gt;0,VLOOKUP($I128,Sheet3!$A$1:'Sheet3'!$K$222,MATCH("Purple",Sheet3!$A$1:$K$1,0),FALSE)*4,IF(VLOOKUP($I128,Sheet3!$A$1:'Sheet3'!$K$222,MATCH("Green",Sheet3!$A$1:$K$1,0),FALSE)&gt;0,VLOOKUP($I128,Sheet3!$A$1:'Sheet3'!$K$222,MATCH("Green",Sheet3!$A$1:$K$1,0),FALSE)*2,IF(VLOOKUP($I128,Sheet3!$A$1:'Sheet3'!$K$222,MATCH("White",Sheet3!$A$1:$K$1,0),FALSE)&gt;0,VLOOKUP($I128,Sheet3!$A$1:'Sheet3'!$K$222,MATCH("White",Sheet3!$A$1:$K$1,0),FALSE),IF(VLOOKUP($I128,Sheet3!$A$1:'Sheet3'!$K$222,MATCH("Yellow",Sheet3!$A$1:$K$1,0),FALSE)&gt;0,VLOOKUP($I128,Sheet3!$A$1:'Sheet3'!$K$222,MATCH("Yellow",Sheet3!$A$1:$K$1,0),FALSE)*5,0))))),0)),0)</f>
        <v>0</v>
      </c>
      <c r="AE128">
        <f>IFERROR(IF(VLOOKUP($J128,Sheet3!$A$1:'Sheet3'!$K$222,MATCH("Challenge",Sheet3!$A$1:'Sheet3'!$K$1,0),FALSE)&gt;=1,IFERROR(IF(VLOOKUP($J128,Sheet3!$A$1:'Sheet3'!$K$222,MATCH("Blue",Sheet3!$A$1:$K$1,0),FALSE)&gt;0,VLOOKUP($J128,Sheet3!$A$1:'Sheet3'!$K$222,MATCH("Blue",Sheet3!$A$1:$K$1,0),FALSE)*3,IF(VLOOKUP($J128,Sheet3!$A$1:'Sheet3'!$K$222,MATCH("Purple",Sheet3!$A$1:$K$1,0),FALSE)&gt;0,VLOOKUP($J128,Sheet3!$A$1:'Sheet3'!$K$222,MATCH("Purple",Sheet3!$A$1:$K$1,0),FALSE)*4,IF(VLOOKUP($J128,Sheet3!$A$1:'Sheet3'!$K$222,MATCH("Green",Sheet3!$A$1:$K$1,0),FALSE)&gt;0,VLOOKUP($J128,Sheet3!$A$1:'Sheet3'!$K$222,MATCH("Green",Sheet3!$A$1:$K$1,0),FALSE)*2,IF(VLOOKUP($J128,Sheet3!$A$1:'Sheet3'!$K$222,MATCH("White",Sheet3!$A$1:$K$1,0),FALSE)&gt;0,VLOOKUP($J128,Sheet3!$A$1:'Sheet3'!$K$222,MATCH("White",Sheet3!$A$1:$K$1,0),FALSE),IF(VLOOKUP($J128,Sheet3!$A$1:'Sheet3'!$K$222,MATCH("Yellow",Sheet3!$A$1:$K$1,0),FALSE)&gt;0,VLOOKUP($J128,Sheet3!$A$1:'Sheet3'!$K$222,MATCH("Yellow",Sheet3!$A$1:$K$1,0),FALSE)*5,0))))),0)/VLOOKUP($J128,Sheet3!$A$1:'Sheet3'!$K$222,MATCH("Challenge",Sheet3!$A$1:'Sheet3'!$K$1,0),FALSE),IFERROR(IF(VLOOKUP($J128,Sheet3!$A$1:'Sheet3'!$K$222,MATCH("Blue",Sheet3!$A$1:$K$1,0),FALSE)&gt;0,VLOOKUP($J128,Sheet3!$A$1:'Sheet3'!$K$222,MATCH("Blue",Sheet3!$A$1:$K$1,0),FALSE)*3,IF(VLOOKUP($J128,Sheet3!$A$1:'Sheet3'!$K$222,MATCH("Purple",Sheet3!$A$1:$K$1,0),FALSE)&gt;0,VLOOKUP($J128,Sheet3!$A$1:'Sheet3'!$K$222,MATCH("Purple",Sheet3!$A$1:$K$1,0),FALSE)*4,IF(VLOOKUP($J128,Sheet3!$A$1:'Sheet3'!$K$222,MATCH("Green",Sheet3!$A$1:$K$1,0),FALSE)&gt;0,VLOOKUP($J128,Sheet3!$A$1:'Sheet3'!$K$222,MATCH("Green",Sheet3!$A$1:$K$1,0),FALSE)*2,IF(VLOOKUP($J128,Sheet3!$A$1:'Sheet3'!$K$222,MATCH("White",Sheet3!$A$1:$K$1,0),FALSE)&gt;0,VLOOKUP($J128,Sheet3!$A$1:'Sheet3'!$K$222,MATCH("White",Sheet3!$A$1:$K$1,0),FALSE),IF(VLOOKUP($J128,Sheet3!$A$1:'Sheet3'!$K$222,MATCH("Yellow",Sheet3!$A$1:$K$1,0),FALSE)&gt;0,VLOOKUP($J128,Sheet3!$A$1:'Sheet3'!$K$222,MATCH("Yellow",Sheet3!$A$1:$K$1,0),FALSE)*5,0))))),0)),0)+IFERROR(IF(VLOOKUP($K128,Sheet3!$A$1:'Sheet3'!$K$222,MATCH("Challenge",Sheet3!$A$1:'Sheet3'!$K$1,0),FALSE)&gt;=1,IFERROR(IF(VLOOKUP($K128,Sheet3!$A$1:'Sheet3'!$K$222,MATCH("Blue",Sheet3!$A$1:$K$1,0),FALSE)&gt;0,VLOOKUP($K128,Sheet3!$A$1:'Sheet3'!$K$222,MATCH("Blue",Sheet3!$A$1:$K$1,0),FALSE)*3,IF(VLOOKUP($K128,Sheet3!$A$1:'Sheet3'!$K$222,MATCH("Purple",Sheet3!$A$1:$K$1,0),FALSE)&gt;0,VLOOKUP($K128,Sheet3!$A$1:'Sheet3'!$K$222,MATCH("Purple",Sheet3!$A$1:$K$1,0),FALSE)*4,IF(VLOOKUP($K128,Sheet3!$A$1:'Sheet3'!$K$222,MATCH("Green",Sheet3!$A$1:$K$1,0),FALSE)&gt;0,VLOOKUP($K128,Sheet3!$A$1:'Sheet3'!$K$222,MATCH("Green",Sheet3!$A$1:$K$1,0),FALSE)*2,IF(VLOOKUP($K128,Sheet3!$A$1:'Sheet3'!$K$222,MATCH("White",Sheet3!$A$1:$K$1,0),FALSE)&gt;0,VLOOKUP($K128,Sheet3!$A$1:'Sheet3'!$K$222,MATCH("White",Sheet3!$A$1:$K$1,0),FALSE),IF(VLOOKUP($K128,Sheet3!$A$1:'Sheet3'!$K$222,MATCH("Yellow",Sheet3!$A$1:$K$1,0),FALSE)&gt;0,VLOOKUP($K128,Sheet3!$A$1:'Sheet3'!$K$222,MATCH("Yellow",Sheet3!$A$1:$K$1,0),FALSE)*5,0))))),0)/VLOOKUP($K128,Sheet3!$A$1:'Sheet3'!$K$222,MATCH("Challenge",Sheet3!$A$1:'Sheet3'!$K$1,0),FALSE),IFERROR(IF(VLOOKUP($K128,Sheet3!$A$1:'Sheet3'!$K$222,MATCH("Blue",Sheet3!$A$1:$K$1,0),FALSE)&gt;0,VLOOKUP($K128,Sheet3!$A$1:'Sheet3'!$K$222,MATCH("Blue",Sheet3!$A$1:$K$1,0),FALSE)*3,IF(VLOOKUP($K128,Sheet3!$A$1:'Sheet3'!$K$222,MATCH("Purple",Sheet3!$A$1:$K$1,0),FALSE)&gt;0,VLOOKUP($K128,Sheet3!$A$1:'Sheet3'!$K$222,MATCH("Purple",Sheet3!$A$1:$K$1,0),FALSE)*4,IF(VLOOKUP($K128,Sheet3!$A$1:'Sheet3'!$K$222,MATCH("Green",Sheet3!$A$1:$K$1,0),FALSE)&gt;0,VLOOKUP($K128,Sheet3!$A$1:'Sheet3'!$K$222,MATCH("Green",Sheet3!$A$1:$K$1,0),FALSE)*2,IF(VLOOKUP($K128,Sheet3!$A$1:'Sheet3'!$K$222,MATCH("White",Sheet3!$A$1:$K$1,0),FALSE)&gt;0,VLOOKUP($K128,Sheet3!$A$1:'Sheet3'!$K$222,MATCH("White",Sheet3!$A$1:$K$1,0),FALSE),IF(VLOOKUP($K128,Sheet3!$A$1:'Sheet3'!$K$222,MATCH("Yellow",Sheet3!$A$1:$K$1,0),FALSE)&gt;0,VLOOKUP($K128,Sheet3!$A$1:'Sheet3'!$K$222,MATCH("Yellow",Sheet3!$A$1:$K$1,0),FALSE)*5,0))))),0)),0)</f>
        <v>0</v>
      </c>
      <c r="AF128">
        <f>IFERROR(IF(VLOOKUP($L128,Sheet3!$A$1:'Sheet3'!$K$222,MATCH("Challenge",Sheet3!$A$1:'Sheet3'!$K$1,0),FALSE)&gt;=1,IFERROR(IF(VLOOKUP($L128,Sheet3!$A$1:'Sheet3'!$K$222,MATCH("Blue",Sheet3!$A$1:$K$1,0),FALSE)&gt;0,VLOOKUP($L128,Sheet3!$A$1:'Sheet3'!$K$222,MATCH("Blue",Sheet3!$A$1:$K$1,0),FALSE)*3,IF(VLOOKUP($L128,Sheet3!$A$1:'Sheet3'!$K$222,MATCH("Purple",Sheet3!$A$1:$K$1,0),FALSE)&gt;0,VLOOKUP($L128,Sheet3!$A$1:'Sheet3'!$K$222,MATCH("Purple",Sheet3!$A$1:$K$1,0),FALSE)*4,IF(VLOOKUP($L128,Sheet3!$A$1:'Sheet3'!$K$222,MATCH("Green",Sheet3!$A$1:$K$1,0),FALSE)&gt;0,VLOOKUP($L128,Sheet3!$A$1:'Sheet3'!$K$222,MATCH("Green",Sheet3!$A$1:$K$1,0),FALSE)*2,IF(VLOOKUP($L128,Sheet3!$A$1:'Sheet3'!$K$222,MATCH("White",Sheet3!$A$1:$K$1,0),FALSE)&gt;0,VLOOKUP($L128,Sheet3!$A$1:'Sheet3'!$K$222,MATCH("White",Sheet3!$A$1:$K$1,0),FALSE),IF(VLOOKUP($L128,Sheet3!$A$1:'Sheet3'!$K$222,MATCH("Yellow",Sheet3!$A$1:$K$1,0),FALSE)&gt;0,VLOOKUP($L128,Sheet3!$A$1:'Sheet3'!$K$222,MATCH("Yellow",Sheet3!$A$1:$K$1,0),FALSE)*5,0))))),0)/VLOOKUP($L128,Sheet3!$A$1:'Sheet3'!$K$222,MATCH("Challenge",Sheet3!$A$1:'Sheet3'!$K$1,0),FALSE),IFERROR(IF(VLOOKUP($L128,Sheet3!$A$1:'Sheet3'!$K$222,MATCH("Blue",Sheet3!$A$1:$K$1,0),FALSE)&gt;0,VLOOKUP($L128,Sheet3!$A$1:'Sheet3'!$K$222,MATCH("Blue",Sheet3!$A$1:$K$1,0),FALSE)*3,IF(VLOOKUP($L128,Sheet3!$A$1:'Sheet3'!$K$222,MATCH("Purple",Sheet3!$A$1:$K$1,0),FALSE)&gt;0,VLOOKUP($L128,Sheet3!$A$1:'Sheet3'!$K$222,MATCH("Purple",Sheet3!$A$1:$K$1,0),FALSE)*4,IF(VLOOKUP($L128,Sheet3!$A$1:'Sheet3'!$K$222,MATCH("Green",Sheet3!$A$1:$K$1,0),FALSE)&gt;0,VLOOKUP($L128,Sheet3!$A$1:'Sheet3'!$K$222,MATCH("Green",Sheet3!$A$1:$K$1,0),FALSE)*2,IF(VLOOKUP($L128,Sheet3!$A$1:'Sheet3'!$K$222,MATCH("White",Sheet3!$A$1:$K$1,0),FALSE)&gt;0,VLOOKUP($L128,Sheet3!$A$1:'Sheet3'!$K$222,MATCH("White",Sheet3!$A$1:$K$1,0),FALSE),IF(VLOOKUP($L128,Sheet3!$A$1:'Sheet3'!$K$222,MATCH("Yellow",Sheet3!$A$1:$K$1,0),FALSE)&gt;0,VLOOKUP($L128,Sheet3!$A$1:'Sheet3'!$K$222,MATCH("Yellow",Sheet3!$A$1:$K$1,0),FALSE)*5,0))))),0)),0)+IFERROR(IF(VLOOKUP($M128,Sheet3!$A$1:'Sheet3'!$K$222,MATCH("Challenge",Sheet3!$A$1:'Sheet3'!$K$1,0),FALSE)&gt;=1,IFERROR(IF(VLOOKUP($M128,Sheet3!$A$1:'Sheet3'!$K$222,MATCH("Blue",Sheet3!$A$1:$K$1,0),FALSE)&gt;0,VLOOKUP($M128,Sheet3!$A$1:'Sheet3'!$K$222,MATCH("Blue",Sheet3!$A$1:$K$1,0),FALSE)*3,IF(VLOOKUP($M128,Sheet3!$A$1:'Sheet3'!$K$222,MATCH("Purple",Sheet3!$A$1:$K$1,0),FALSE)&gt;0,VLOOKUP($M128,Sheet3!$A$1:'Sheet3'!$K$222,MATCH("Purple",Sheet3!$A$1:$K$1,0),FALSE)*4,IF(VLOOKUP($M128,Sheet3!$A$1:'Sheet3'!$K$222,MATCH("Green",Sheet3!$A$1:$K$1,0),FALSE)&gt;0,VLOOKUP($M128,Sheet3!$A$1:'Sheet3'!$K$222,MATCH("Green",Sheet3!$A$1:$K$1,0),FALSE)*2,IF(VLOOKUP($M128,Sheet3!$A$1:'Sheet3'!$K$222,MATCH("White",Sheet3!$A$1:$K$1,0),FALSE)&gt;0,VLOOKUP($M128,Sheet3!$A$1:'Sheet3'!$K$222,MATCH("White",Sheet3!$A$1:$K$1,0),FALSE),IF(VLOOKUP($M128,Sheet3!$A$1:'Sheet3'!$K$222,MATCH("Yellow",Sheet3!$A$1:$K$1,0),FALSE)&gt;0,VLOOKUP($M128,Sheet3!$A$1:'Sheet3'!$K$222,MATCH("Yellow",Sheet3!$A$1:$K$1,0),FALSE)*5,0))))),0)/VLOOKUP($M128,Sheet3!$A$1:'Sheet3'!$K$222,MATCH("Challenge",Sheet3!$A$1:'Sheet3'!$K$1,0),FALSE),IFERROR(IF(VLOOKUP($M128,Sheet3!$A$1:'Sheet3'!$K$222,MATCH("Blue",Sheet3!$A$1:$K$1,0),FALSE)&gt;0,VLOOKUP($M128,Sheet3!$A$1:'Sheet3'!$K$222,MATCH("Blue",Sheet3!$A$1:$K$1,0),FALSE)*3,IF(VLOOKUP($M128,Sheet3!$A$1:'Sheet3'!$K$222,MATCH("Purple",Sheet3!$A$1:$K$1,0),FALSE)&gt;0,VLOOKUP($M128,Sheet3!$A$1:'Sheet3'!$K$222,MATCH("Purple",Sheet3!$A$1:$K$1,0),FALSE)*4,IF(VLOOKUP($M128,Sheet3!$A$1:'Sheet3'!$K$222,MATCH("Green",Sheet3!$A$1:$K$1,0),FALSE)&gt;0,VLOOKUP($M128,Sheet3!$A$1:'Sheet3'!$K$222,MATCH("Green",Sheet3!$A$1:$K$1,0),FALSE)*2,IF(VLOOKUP($M128,Sheet3!$A$1:'Sheet3'!$K$222,MATCH("White",Sheet3!$A$1:$K$1,0),FALSE)&gt;0,VLOOKUP($M128,Sheet3!$A$1:'Sheet3'!$K$222,MATCH("White",Sheet3!$A$1:$K$1,0),FALSE),IF(VLOOKUP($M128,Sheet3!$A$1:'Sheet3'!$K$222,MATCH("Yellow",Sheet3!$A$1:$K$1,0),FALSE)&gt;0,VLOOKUP($M128,Sheet3!$A$1:'Sheet3'!$K$222,MATCH("Yellow",Sheet3!$A$1:$K$1,0),FALSE)*5,0))))),0)),0)</f>
        <v>0</v>
      </c>
      <c r="AG128">
        <f>IFERROR(IF(VLOOKUP($N128,Sheet3!$A$1:'Sheet3'!$K$222,MATCH("Challenge",Sheet3!$A$1:'Sheet3'!$K$1,0),FALSE)&gt;=1,IFERROR(IF(VLOOKUP($N128,Sheet3!$A$1:'Sheet3'!$K$222,MATCH("Blue",Sheet3!$A$1:$K$1,0),FALSE)&gt;0,VLOOKUP($N128,Sheet3!$A$1:'Sheet3'!$K$222,MATCH("Blue",Sheet3!$A$1:$K$1,0),FALSE)*3,IF(VLOOKUP($N128,Sheet3!$A$1:'Sheet3'!$K$222,MATCH("Purple",Sheet3!$A$1:$K$1,0),FALSE)&gt;0,VLOOKUP($N128,Sheet3!$A$1:'Sheet3'!$K$222,MATCH("Purple",Sheet3!$A$1:$K$1,0),FALSE)*4,IF(VLOOKUP($N128,Sheet3!$A$1:'Sheet3'!$K$222,MATCH("Green",Sheet3!$A$1:$K$1,0),FALSE)&gt;0,VLOOKUP($N128,Sheet3!$A$1:'Sheet3'!$K$222,MATCH("Green",Sheet3!$A$1:$K$1,0),FALSE)*2,IF(VLOOKUP($N128,Sheet3!$A$1:'Sheet3'!$K$222,MATCH("White",Sheet3!$A$1:$K$1,0),FALSE)&gt;0,VLOOKUP($N128,Sheet3!$A$1:'Sheet3'!$K$222,MATCH("White",Sheet3!$A$1:$K$1,0),FALSE),IF(VLOOKUP($N128,Sheet3!$A$1:'Sheet3'!$K$222,MATCH("Yellow",Sheet3!$A$1:$K$1,0),FALSE)&gt;0,VLOOKUP($N128,Sheet3!$A$1:'Sheet3'!$K$222,MATCH("Yellow",Sheet3!$A$1:$K$1,0),FALSE)*5,0))))),0)/VLOOKUP($N128,Sheet3!$A$1:'Sheet3'!$K$222,MATCH("Challenge",Sheet3!$A$1:'Sheet3'!$K$1,0),FALSE),IFERROR(IF(VLOOKUP($N128,Sheet3!$A$1:'Sheet3'!$K$222,MATCH("Blue",Sheet3!$A$1:$K$1,0),FALSE)&gt;0,VLOOKUP($N128,Sheet3!$A$1:'Sheet3'!$K$222,MATCH("Blue",Sheet3!$A$1:$K$1,0),FALSE)*3,IF(VLOOKUP($N128,Sheet3!$A$1:'Sheet3'!$K$222,MATCH("Purple",Sheet3!$A$1:$K$1,0),FALSE)&gt;0,VLOOKUP($N128,Sheet3!$A$1:'Sheet3'!$K$222,MATCH("Purple",Sheet3!$A$1:$K$1,0),FALSE)*4,IF(VLOOKUP($N128,Sheet3!$A$1:'Sheet3'!$K$222,MATCH("Green",Sheet3!$A$1:$K$1,0),FALSE)&gt;0,VLOOKUP($N128,Sheet3!$A$1:'Sheet3'!$K$222,MATCH("Green",Sheet3!$A$1:$K$1,0),FALSE)*2,IF(VLOOKUP($N128,Sheet3!$A$1:'Sheet3'!$K$222,MATCH("White",Sheet3!$A$1:$K$1,0),FALSE)&gt;0,VLOOKUP($N128,Sheet3!$A$1:'Sheet3'!$K$222,MATCH("White",Sheet3!$A$1:$K$1,0),FALSE),IF(VLOOKUP($N128,Sheet3!$A$1:'Sheet3'!$K$222,MATCH("Yellow",Sheet3!$A$1:$K$1,0),FALSE)&gt;0,VLOOKUP($N128,Sheet3!$A$1:'Sheet3'!$K$222,MATCH("Yellow",Sheet3!$A$1:$K$1,0),FALSE)*5,0))))),0)),0)+IFERROR(IF(VLOOKUP($O128,Sheet3!$A$1:'Sheet3'!$K$222,MATCH("Challenge",Sheet3!$A$1:'Sheet3'!$K$1,0),FALSE)&gt;=1,IFERROR(IF(VLOOKUP($O128,Sheet3!$A$1:'Sheet3'!$K$222,MATCH("Blue",Sheet3!$A$1:$K$1,0),FALSE)&gt;0,VLOOKUP($O128,Sheet3!$A$1:'Sheet3'!$K$222,MATCH("Blue",Sheet3!$A$1:$K$1,0),FALSE)*3,IF(VLOOKUP($O128,Sheet3!$A$1:'Sheet3'!$K$222,MATCH("Purple",Sheet3!$A$1:$K$1,0),FALSE)&gt;0,VLOOKUP($O128,Sheet3!$A$1:'Sheet3'!$K$222,MATCH("Purple",Sheet3!$A$1:$K$1,0),FALSE)*4,IF(VLOOKUP($O128,Sheet3!$A$1:'Sheet3'!$K$222,MATCH("Green",Sheet3!$A$1:$K$1,0),FALSE)&gt;0,VLOOKUP($O128,Sheet3!$A$1:'Sheet3'!$K$222,MATCH("Green",Sheet3!$A$1:$K$1,0),FALSE)*2,IF(VLOOKUP($O128,Sheet3!$A$1:'Sheet3'!$K$222,MATCH("White",Sheet3!$A$1:$K$1,0),FALSE)&gt;0,VLOOKUP($O128,Sheet3!$A$1:'Sheet3'!$K$222,MATCH("White",Sheet3!$A$1:$K$1,0),FALSE),IF(VLOOKUP($O128,Sheet3!$A$1:'Sheet3'!$K$222,MATCH("Yellow",Sheet3!$A$1:$K$1,0),FALSE)&gt;0,VLOOKUP($O128,Sheet3!$A$1:'Sheet3'!$K$222,MATCH("Yellow",Sheet3!$A$1:$K$1,0),FALSE)*5,0))))),0)/VLOOKUP($O128,Sheet3!$A$1:'Sheet3'!$K$222,MATCH("Challenge",Sheet3!$A$1:'Sheet3'!$K$1,0),FALSE),IFERROR(IF(VLOOKUP($O128,Sheet3!$A$1:'Sheet3'!$K$222,MATCH("Blue",Sheet3!$A$1:$K$1,0),FALSE)&gt;0,VLOOKUP($O128,Sheet3!$A$1:'Sheet3'!$K$222,MATCH("Blue",Sheet3!$A$1:$K$1,0),FALSE)*3,IF(VLOOKUP($O128,Sheet3!$A$1:'Sheet3'!$K$222,MATCH("Purple",Sheet3!$A$1:$K$1,0),FALSE)&gt;0,VLOOKUP($O128,Sheet3!$A$1:'Sheet3'!$K$222,MATCH("Purple",Sheet3!$A$1:$K$1,0),FALSE)*4,IF(VLOOKUP($O128,Sheet3!$A$1:'Sheet3'!$K$222,MATCH("Green",Sheet3!$A$1:$K$1,0),FALSE)&gt;0,VLOOKUP($O128,Sheet3!$A$1:'Sheet3'!$K$222,MATCH("Green",Sheet3!$A$1:$K$1,0),FALSE)*2,IF(VLOOKUP($O128,Sheet3!$A$1:'Sheet3'!$K$222,MATCH("White",Sheet3!$A$1:$K$1,0),FALSE)&gt;0,VLOOKUP($O128,Sheet3!$A$1:'Sheet3'!$K$222,MATCH("White",Sheet3!$A$1:$K$1,0),FALSE),IF(VLOOKUP($O128,Sheet3!$A$1:'Sheet3'!$K$222,MATCH("Yellow",Sheet3!$A$1:$K$1,0),FALSE)&gt;0,VLOOKUP($O128,Sheet3!$A$1:'Sheet3'!$K$222,MATCH("Yellow",Sheet3!$A$1:$K$1,0),FALSE)*5,0))))),0)),0)</f>
        <v>0</v>
      </c>
      <c r="AH128">
        <f>VLOOKUP($D128,Sheet3!$A$1:'Sheet3'!$K$222,4,FALSE)</f>
        <v>0</v>
      </c>
      <c r="AI128">
        <f>VLOOKUP($D128,Sheet3!$A$1:'Sheet3'!$K$222,5,FALSE)</f>
        <v>0</v>
      </c>
    </row>
    <row r="129" spans="1:35" x14ac:dyDescent="0.25">
      <c r="A129" t="s">
        <v>52</v>
      </c>
      <c r="B129">
        <f>INDEX('Ingredients(Full)'!$A$1:$AA$180,MATCH(Score!$A129,'Ingredients(Full)'!$A$1:$A$180,0),MATCH(Score!B$1,'Ingredients(Full)'!$A$1:$AA$1,0))</f>
        <v>5</v>
      </c>
      <c r="C129">
        <f t="shared" si="3"/>
        <v>21</v>
      </c>
      <c r="D129" t="str">
        <f>IF(D$1&lt;=$B129,INDEX('Ingredients(Full)'!$A$1:$AA$180,MATCH(Score!$A129,'Ingredients(Full)'!$A$1:$A$180,0),MATCH(Score!D$1,'Ingredients(Full)'!$A$1:$AA$1,0)),"")</f>
        <v>Mk 5 Loronar Power Cell Salvage</v>
      </c>
      <c r="E129" t="str">
        <f>IF(E$1&lt;=$B129,INDEX('Ingredients(Full)'!$A$1:$AA$140,MATCH(Score!$A129,'Ingredients(Full)'!$A$1:$A$140,0),MATCH(Score!E$1,'Ingredients(Full)'!$A$1:$AA$1,0)),"")</f>
        <v>Mk 3 Merr-Sonn Thermal Detonator Prototype Salvage</v>
      </c>
      <c r="F129" t="str">
        <f>IF(F$1&lt;=$B129,INDEX('Ingredients(Full)'!$A$1:$AA$140,MATCH(Score!$A129,'Ingredients(Full)'!$A$1:$A$140,0),MATCH(Score!F$1,'Ingredients(Full)'!$A$1:$AA$1,0)),"")</f>
        <v>Mk 1 BioTech Implant</v>
      </c>
      <c r="G129" t="str">
        <f>IF(G$1&lt;=$B129,INDEX('Ingredients(Full)'!$A$1:$AA$140,MATCH(Score!$A129,'Ingredients(Full)'!$A$1:$A$140,0),MATCH(Score!G$1,'Ingredients(Full)'!$A$1:$AA$1,0)),"")</f>
        <v>Mk 2 BAW Armor Mod Prototype</v>
      </c>
      <c r="H129" t="str">
        <f>IF(H$1&lt;=$B129,INDEX('Ingredients(Full)'!$A$1:$AA$140,MATCH(Score!$A129,'Ingredients(Full)'!$A$1:$A$140,0),MATCH(Score!H$1,'Ingredients(Full)'!$A$1:$AA$1,0)),"")</f>
        <v>Mk 1 Neuro-Saav Electrobinoculars</v>
      </c>
      <c r="I129" t="str">
        <f>IF(I$1&lt;=$B129,INDEX('Ingredients(Full)'!$A$1:$AA$140,MATCH(Score!$A129,'Ingredients(Full)'!$A$1:$A$140,0),MATCH(Score!I$1,'Ingredients(Full)'!$A$1:$AA$1,0)),"")</f>
        <v/>
      </c>
      <c r="J129" t="str">
        <f>IF(J$1&lt;=$B129,INDEX('Ingredients(Full)'!$A$1:$AA$140,MATCH(Score!$A129,'Ingredients(Full)'!$A$1:$A$140,0),MATCH(Score!J$1,'Ingredients(Full)'!$A$1:$AA$1,0)),"")</f>
        <v/>
      </c>
      <c r="K129" t="str">
        <f>IF(K$1&lt;=$B129,INDEX('Ingredients(Full)'!$A$1:$AA$140,MATCH(Score!$A129,'Ingredients(Full)'!$A$1:$A$140,0),MATCH(Score!K$1,'Ingredients(Full)'!$A$1:$AA$1,0)),"")</f>
        <v/>
      </c>
      <c r="L129" t="str">
        <f>IF(L$1&lt;=$B129,INDEX('Ingredients(Full)'!$A$1:$AA$140,MATCH(Score!$A129,'Ingredients(Full)'!$A$1:$A$140,0),MATCH(Score!L$1,'Ingredients(Full)'!$A$1:$AA$1,0)),"")</f>
        <v/>
      </c>
      <c r="M129" t="str">
        <f>IF(M$1&lt;=$B129,INDEX('Ingredients(Full)'!$A$1:$AA$140,MATCH(Score!$A129,'Ingredients(Full)'!$A$1:$A$140,0),MATCH(Score!M$1,'Ingredients(Full)'!$A$1:$AA$1,0)),"")</f>
        <v/>
      </c>
      <c r="N129" t="str">
        <f>IF(N$1&lt;=$B129,INDEX('Ingredients(Full)'!$A$1:$AA$140,MATCH(Score!$A129,'Ingredients(Full)'!$A$1:$A$140,0),MATCH(Score!N$1,'Ingredients(Full)'!$A$1:$AA$1,0)),"")</f>
        <v/>
      </c>
      <c r="O129" t="str">
        <f>IF(O$1&lt;=$B129,INDEX('Ingredients(Full)'!$A$1:$AA$140,MATCH(Score!$A129,'Ingredients(Full)'!$A$1:$A$140,0),MATCH(Score!O$1,'Ingredients(Full)'!$A$1:$AA$1,0)),"")</f>
        <v/>
      </c>
      <c r="P129">
        <f>IF(VALUE(RIGHT(P$1,LEN(P$1)-1))&lt;=$B129,INDEX('Ingredients(Full)'!$A$1:$AA$140,MATCH(Score!$A129,'Ingredients(Full)'!$A$1:$A$140,0),MATCH(Score!P$1,'Ingredients(Full)'!$A$1:$AA$1,0)),"")</f>
        <v>5</v>
      </c>
      <c r="Q129">
        <f>IF(VALUE(RIGHT(Q$1,LEN(Q$1)-1))&lt;=$B129,INDEX('Ingredients(Full)'!$A$1:$AA$140,MATCH(Score!$A129,'Ingredients(Full)'!$A$1:$A$140,0),MATCH(Score!Q$1,'Ingredients(Full)'!$A$1:$AA$1,0)),"")</f>
        <v>5</v>
      </c>
      <c r="R129">
        <f>IF(VALUE(RIGHT(R$1,LEN(R$1)-1))&lt;=$B129,INDEX('Ingredients(Full)'!$A$1:$AA$140,MATCH(Score!$A129,'Ingredients(Full)'!$A$1:$A$140,0),MATCH(Score!R$1,'Ingredients(Full)'!$A$1:$AA$1,0)),"")</f>
        <v>5</v>
      </c>
      <c r="S129">
        <f>IF(VALUE(RIGHT(S$1,LEN(S$1)-1))&lt;=$B129,INDEX('Ingredients(Full)'!$A$1:$AA$140,MATCH(Score!$A129,'Ingredients(Full)'!$A$1:$A$140,0),MATCH(Score!S$1,'Ingredients(Full)'!$A$1:$AA$1,0)),"")</f>
        <v>5</v>
      </c>
      <c r="T129">
        <f>IF(VALUE(RIGHT(T$1,LEN(T$1)-1))&lt;=$B129,INDEX('Ingredients(Full)'!$A$1:$AA$140,MATCH(Score!$A129,'Ingredients(Full)'!$A$1:$A$140,0),MATCH(Score!T$1,'Ingredients(Full)'!$A$1:$AA$1,0)),"")</f>
        <v>5</v>
      </c>
      <c r="U129" t="str">
        <f>IF(VALUE(RIGHT(U$1,LEN(U$1)-1))&lt;=$B129,INDEX('Ingredients(Full)'!$A$1:$AA$140,MATCH(Score!$A129,'Ingredients(Full)'!$A$1:$A$140,0),MATCH(Score!U$1,'Ingredients(Full)'!$A$1:$AA$1,0)),"")</f>
        <v/>
      </c>
      <c r="V129" t="str">
        <f>IF(VALUE(RIGHT(V$1,LEN(V$1)-1))&lt;=$B129,INDEX('Ingredients(Full)'!$A$1:$AA$140,MATCH(Score!$A129,'Ingredients(Full)'!$A$1:$A$140,0),MATCH(Score!V$1,'Ingredients(Full)'!$A$1:$AA$1,0)),"")</f>
        <v/>
      </c>
      <c r="W129" t="str">
        <f>IF(VALUE(RIGHT(W$1,LEN(W$1)-1))&lt;=$B129,INDEX('Ingredients(Full)'!$A$1:$AA$140,MATCH(Score!$A129,'Ingredients(Full)'!$A$1:$A$140,0),MATCH(Score!W$1,'Ingredients(Full)'!$A$1:$AA$1,0)),"")</f>
        <v/>
      </c>
      <c r="X129" t="str">
        <f>IF(VALUE(RIGHT(X$1,LEN(X$1)-1))&lt;=$B129,INDEX('Ingredients(Full)'!$A$1:$AA$140,MATCH(Score!$A129,'Ingredients(Full)'!$A$1:$A$140,0),MATCH(Score!X$1,'Ingredients(Full)'!$A$1:$AA$1,0)),"")</f>
        <v/>
      </c>
      <c r="Y129" t="str">
        <f>IF(VALUE(RIGHT(Y$1,LEN(Y$1)-1))&lt;=$B129,INDEX('Ingredients(Full)'!$A$1:$AA$140,MATCH(Score!$A129,'Ingredients(Full)'!$A$1:$A$140,0),MATCH(Score!Y$1,'Ingredients(Full)'!$A$1:$AA$1,0)),"")</f>
        <v/>
      </c>
      <c r="Z129" t="str">
        <f>IF(VALUE(RIGHT(Z$1,LEN(Z$1)-1))&lt;=$B129,INDEX('Ingredients(Full)'!$A$1:$AA$140,MATCH(Score!$A129,'Ingredients(Full)'!$A$1:$A$140,0),MATCH(Score!Z$1,'Ingredients(Full)'!$A$1:$AA$1,0)),"")</f>
        <v/>
      </c>
      <c r="AA129" t="str">
        <f>IF(VALUE(RIGHT(AA$1,LEN(AA$1)-1))&lt;=$B129,INDEX('Ingredients(Full)'!$A$1:$AA$140,MATCH(Score!$A129,'Ingredients(Full)'!$A$1:$A$140,0),MATCH(Score!AA$1,'Ingredients(Full)'!$A$1:$AA$1,0)),"")</f>
        <v/>
      </c>
      <c r="AB129">
        <f>IFERROR(IF(VLOOKUP($D129,Sheet3!$A$1:'Sheet3'!$K$222,MATCH("Challenge",Sheet3!$A$1:'Sheet3'!$K$1,0),FALSE)&gt;=1,IFERROR(IF(VLOOKUP($D129,Sheet3!$A$1:'Sheet3'!$K$222,MATCH("Blue",Sheet3!$A$1:$K$1,0),FALSE)&gt;0,VLOOKUP($D129,Sheet3!$A$1:'Sheet3'!$K$222,MATCH("Blue",Sheet3!$A$1:$K$1,0),FALSE)*3,IF(VLOOKUP($D129,Sheet3!$A$1:'Sheet3'!$K$222,MATCH("Purple",Sheet3!$A$1:$K$1,0),FALSE)&gt;0,VLOOKUP($D129,Sheet3!$A$1:'Sheet3'!$K$222,MATCH("Purple",Sheet3!$A$1:$K$1,0),FALSE)*4,IF(VLOOKUP($D129,Sheet3!$A$1:'Sheet3'!$K$222,MATCH("Green",Sheet3!$A$1:$K$1,0),FALSE)&gt;0,VLOOKUP($D129,Sheet3!$A$1:'Sheet3'!$K$222,MATCH("Green",Sheet3!$A$1:$K$1,0),FALSE)*2,IF(VLOOKUP($D129,Sheet3!$A$1:'Sheet3'!$K$222,MATCH("White",Sheet3!$A$1:$K$1,0),FALSE)&gt;0,VLOOKUP($D129,Sheet3!$A$1:'Sheet3'!$K$222,MATCH("White",Sheet3!$A$1:$K$1,0),FALSE),IF(VLOOKUP($D129,Sheet3!$A$1:'Sheet3'!$K$222,MATCH("Yellow",Sheet3!$A$1:$K$1,0),FALSE)&gt;0,VLOOKUP($D129,Sheet3!$A$1:'Sheet3'!$K$222,MATCH("Yellow",Sheet3!$A$1:$K$1,0),FALSE)*2.5,0))))),0)/VLOOKUP($D129,Sheet3!$A$1:'Sheet3'!$K$222,MATCH("Challenge",Sheet3!$A$1:'Sheet3'!$K$1,0),FALSE),IFERROR(IF(VLOOKUP($D129,Sheet3!$A$1:'Sheet3'!$K$222,MATCH("Blue",Sheet3!$A$1:$K$1,0),FALSE)&gt;0,VLOOKUP($D129,Sheet3!$A$1:'Sheet3'!$K$222,MATCH("Blue",Sheet3!$A$1:$K$1,0),FALSE)*3,IF(VLOOKUP($D129,Sheet3!$A$1:'Sheet3'!$K$222,MATCH("Purple",Sheet3!$A$1:$K$1,0),FALSE)&gt;0,VLOOKUP($D129,Sheet3!$A$1:'Sheet3'!$K$222,MATCH("Purple",Sheet3!$A$1:$K$1,0),FALSE)*4,IF(VLOOKUP($D129,Sheet3!$A$1:'Sheet3'!$K$222,MATCH("Green",Sheet3!$A$1:$K$1,0),FALSE)&gt;0,VLOOKUP($D129,Sheet3!$A$1:'Sheet3'!$K$222,MATCH("Green",Sheet3!$A$1:$K$1,0),FALSE)*2,IF(VLOOKUP($D129,Sheet3!$A$1:'Sheet3'!$K$222,MATCH("White",Sheet3!$A$1:$K$1,0),FALSE)&gt;0,VLOOKUP($D129,Sheet3!$A$1:'Sheet3'!$K$222,MATCH("White",Sheet3!$A$1:$K$1,0),FALSE),IF(VLOOKUP($D129,Sheet3!$A$1:'Sheet3'!$K$222,MATCH("Yellow",Sheet3!$A$1:$K$1,0),FALSE)&gt;0,VLOOKUP($D129,Sheet3!$A$1:'Sheet3'!$K$222,MATCH("Yellow",Sheet3!$A$1:$K$1,0),FALSE)*2.5,0))))),0)),0)+IFERROR(IF(VLOOKUP($E129,Sheet3!$A$1:'Sheet3'!$K$222,MATCH("Challenge",Sheet3!$A$1:'Sheet3'!$K$1,0),FALSE)&gt;=1,IFERROR(IF(VLOOKUP($E129,Sheet3!$A$1:'Sheet3'!$K$222,MATCH("Blue",Sheet3!$A$1:$K$1,0),FALSE)&gt;0,VLOOKUP($E129,Sheet3!$A$1:'Sheet3'!$K$222,MATCH("Blue",Sheet3!$A$1:$K$1,0),FALSE)*3,IF(VLOOKUP($E129,Sheet3!$A$1:'Sheet3'!$K$222,MATCH("Purple",Sheet3!$A$1:$K$1,0),FALSE)&gt;0,VLOOKUP($E129,Sheet3!$A$1:'Sheet3'!$K$222,MATCH("Purple",Sheet3!$A$1:$K$1,0),FALSE)*4,IF(VLOOKUP($E129,Sheet3!$A$1:'Sheet3'!$K$222,MATCH("Green",Sheet3!$A$1:$K$1,0),FALSE)&gt;0,VLOOKUP($E129,Sheet3!$A$1:'Sheet3'!$K$222,MATCH("Green",Sheet3!$A$1:$K$1,0),FALSE)*2,IF(VLOOKUP($E129,Sheet3!$A$1:'Sheet3'!$K$222,MATCH("White",Sheet3!$A$1:$K$1,0),FALSE)&gt;0,VLOOKUP($E129,Sheet3!$A$1:'Sheet3'!$K$222,MATCH("White",Sheet3!$A$1:$K$1,0),FALSE),IF(VLOOKUP($E129,Sheet3!$A$1:'Sheet3'!$K$222,MATCH("Yellow",Sheet3!$A$1:$K$1,0),FALSE)&gt;0,VLOOKUP($E129,Sheet3!$A$1:'Sheet3'!$K$222,MATCH("Yellow",Sheet3!$A$1:$K$1,0),FALSE)*2.5,0))))),0)/VLOOKUP($E129,Sheet3!$A$1:'Sheet3'!$K$222,MATCH("Challenge",Sheet3!$A$1:'Sheet3'!$K$1,0),FALSE),IFERROR(IF(VLOOKUP($E129,Sheet3!$A$1:'Sheet3'!$K$222,MATCH("Blue",Sheet3!$A$1:$K$1,0),FALSE)&gt;0,VLOOKUP($E129,Sheet3!$A$1:'Sheet3'!$K$222,MATCH("Blue",Sheet3!$A$1:$K$1,0),FALSE)*3,IF(VLOOKUP($E129,Sheet3!$A$1:'Sheet3'!$K$222,MATCH("Purple",Sheet3!$A$1:$K$1,0),FALSE)&gt;0,VLOOKUP($E129,Sheet3!$A$1:'Sheet3'!$K$222,MATCH("Purple",Sheet3!$A$1:$K$1,0),FALSE)*4,IF(VLOOKUP($E129,Sheet3!$A$1:'Sheet3'!$K$222,MATCH("Green",Sheet3!$A$1:$K$1,0),FALSE)&gt;0,VLOOKUP($E129,Sheet3!$A$1:'Sheet3'!$K$222,MATCH("Green",Sheet3!$A$1:$K$1,0),FALSE)*2,IF(VLOOKUP($E129,Sheet3!$A$1:'Sheet3'!$K$222,MATCH("White",Sheet3!$A$1:$K$1,0),FALSE)&gt;0,VLOOKUP($E129,Sheet3!$A$1:'Sheet3'!$K$222,MATCH("White",Sheet3!$A$1:$K$1,0),FALSE),IF(VLOOKUP($E129,Sheet3!$A$1:'Sheet3'!$K$222,MATCH("Yellow",Sheet3!$A$1:$K$1,0),FALSE)&gt;0,VLOOKUP($E129,Sheet3!$A$1:'Sheet3'!$K$222,MATCH("Yellow",Sheet3!$A$1:$K$1,0),FALSE)*2.5,0))))),0)),0)</f>
        <v>18</v>
      </c>
      <c r="AC129">
        <f>IFERROR(IF(VLOOKUP($F129,Sheet3!$A$1:'Sheet3'!$K$222,MATCH("Challenge",Sheet3!$A$1:'Sheet3'!$K$1,0),FALSE)&gt;=1,IFERROR(IF(VLOOKUP($F129,Sheet3!$A$1:'Sheet3'!$K$222,MATCH("Blue",Sheet3!$A$1:$K$1,0),FALSE)&gt;0,VLOOKUP($F129,Sheet3!$A$1:'Sheet3'!$K$222,MATCH("Blue",Sheet3!$A$1:$K$1,0),FALSE)*3,IF(VLOOKUP($F129,Sheet3!$A$1:'Sheet3'!$K$222,MATCH("Purple",Sheet3!$A$1:$K$1,0),FALSE)&gt;0,VLOOKUP($F129,Sheet3!$A$1:'Sheet3'!$K$222,MATCH("Purple",Sheet3!$A$1:$K$1,0),FALSE)*4,IF(VLOOKUP($F129,Sheet3!$A$1:'Sheet3'!$K$222,MATCH("Green",Sheet3!$A$1:$K$1,0),FALSE)&gt;0,VLOOKUP($F129,Sheet3!$A$1:'Sheet3'!$K$222,MATCH("Green",Sheet3!$A$1:$K$1,0),FALSE)*2,IF(VLOOKUP($F129,Sheet3!$A$1:'Sheet3'!$K$222,MATCH("White",Sheet3!$A$1:$K$1,0),FALSE)&gt;0,VLOOKUP($F129,Sheet3!$A$1:'Sheet3'!$K$222,MATCH("White",Sheet3!$A$1:$K$1,0),FALSE),IF(VLOOKUP($F129,Sheet3!$A$1:'Sheet3'!$K$222,MATCH("Yellow",Sheet3!$A$1:$K$1,0),FALSE)&gt;0,VLOOKUP($F129,Sheet3!$A$1:'Sheet3'!$K$222,MATCH("Yellow",Sheet3!$A$1:$K$1,0),FALSE)*5,0))))),0)/VLOOKUP($F129,Sheet3!$A$1:'Sheet3'!$K$222,MATCH("Challenge",Sheet3!$A$1:'Sheet3'!$K$1,0),FALSE),IFERROR(IF(VLOOKUP($F129,Sheet3!$A$1:'Sheet3'!$K$222,MATCH("Blue",Sheet3!$A$1:$K$1,0),FALSE)&gt;0,VLOOKUP($F129,Sheet3!$A$1:'Sheet3'!$K$222,MATCH("Blue",Sheet3!$A$1:$K$1,0),FALSE)*3,IF(VLOOKUP($F129,Sheet3!$A$1:'Sheet3'!$K$222,MATCH("Purple",Sheet3!$A$1:$K$1,0),FALSE)&gt;0,VLOOKUP($F129,Sheet3!$A$1:'Sheet3'!$K$222,MATCH("Purple",Sheet3!$A$1:$K$1,0),FALSE)*4,IF(VLOOKUP($F129,Sheet3!$A$1:'Sheet3'!$K$222,MATCH("Green",Sheet3!$A$1:$K$1,0),FALSE)&gt;0,VLOOKUP($F129,Sheet3!$A$1:'Sheet3'!$K$222,MATCH("Green",Sheet3!$A$1:$K$1,0),FALSE)*2,IF(VLOOKUP($F129,Sheet3!$A$1:'Sheet3'!$K$222,MATCH("White",Sheet3!$A$1:$K$1,0),FALSE)&gt;0,VLOOKUP($F129,Sheet3!$A$1:'Sheet3'!$K$222,MATCH("White",Sheet3!$A$1:$K$1,0),FALSE),IF(VLOOKUP($F129,Sheet3!$A$1:'Sheet3'!$K$222,MATCH("Yellow",Sheet3!$A$1:$K$1,0),FALSE)&gt;0,VLOOKUP($F129,Sheet3!$A$1:'Sheet3'!$K$222,MATCH("Yellow",Sheet3!$A$1:$K$1,0),FALSE)*5,0))))),0)),0)+IFERROR(IF(VLOOKUP($G129,Sheet3!$A$1:'Sheet3'!$K$222,MATCH("Challenge",Sheet3!$A$1:'Sheet3'!$K$1,0),FALSE)&gt;=1,IFERROR(IF(VLOOKUP($G129,Sheet3!$A$1:'Sheet3'!$K$222,MATCH("Blue",Sheet3!$A$1:$K$1,0),FALSE)&gt;0,VLOOKUP($G129,Sheet3!$A$1:'Sheet3'!$K$222,MATCH("Blue",Sheet3!$A$1:$K$1,0),FALSE)*3,IF(VLOOKUP($G129,Sheet3!$A$1:'Sheet3'!$K$222,MATCH("Purple",Sheet3!$A$1:$K$1,0),FALSE)&gt;0,VLOOKUP($G129,Sheet3!$A$1:'Sheet3'!$K$222,MATCH("Purple",Sheet3!$A$1:$K$1,0),FALSE)*4,IF(VLOOKUP($G129,Sheet3!$A$1:'Sheet3'!$K$222,MATCH("Green",Sheet3!$A$1:$K$1,0),FALSE)&gt;0,VLOOKUP($G129,Sheet3!$A$1:'Sheet3'!$K$222,MATCH("Green",Sheet3!$A$1:$K$1,0),FALSE)*2,IF(VLOOKUP($G129,Sheet3!$A$1:'Sheet3'!$K$222,MATCH("White",Sheet3!$A$1:$K$1,0),FALSE)&gt;0,VLOOKUP($G129,Sheet3!$A$1:'Sheet3'!$K$222,MATCH("White",Sheet3!$A$1:$K$1,0),FALSE),IF(VLOOKUP($G129,Sheet3!$A$1:'Sheet3'!$K$222,MATCH("Yellow",Sheet3!$A$1:$K$1,0),FALSE)&gt;0,VLOOKUP($G129,Sheet3!$A$1:'Sheet3'!$K$222,MATCH("Yellow",Sheet3!$A$1:$K$1,0),FALSE)*5,0))))),0)/VLOOKUP($G129,Sheet3!$A$1:'Sheet3'!$K$222,MATCH("Challenge",Sheet3!$A$1:'Sheet3'!$K$1,0),FALSE),IFERROR(IF(VLOOKUP($G129,Sheet3!$A$1:'Sheet3'!$K$222,MATCH("Blue",Sheet3!$A$1:$K$1,0),FALSE)&gt;0,VLOOKUP($G129,Sheet3!$A$1:'Sheet3'!$K$222,MATCH("Blue",Sheet3!$A$1:$K$1,0),FALSE)*3,IF(VLOOKUP($G129,Sheet3!$A$1:'Sheet3'!$K$222,MATCH("Purple",Sheet3!$A$1:$K$1,0),FALSE)&gt;0,VLOOKUP($G129,Sheet3!$A$1:'Sheet3'!$K$222,MATCH("Purple",Sheet3!$A$1:$K$1,0),FALSE)*4,IF(VLOOKUP($G129,Sheet3!$A$1:'Sheet3'!$K$222,MATCH("Green",Sheet3!$A$1:$K$1,0),FALSE)&gt;0,VLOOKUP($G129,Sheet3!$A$1:'Sheet3'!$K$222,MATCH("Green",Sheet3!$A$1:$K$1,0),FALSE)*2,IF(VLOOKUP($G129,Sheet3!$A$1:'Sheet3'!$K$222,MATCH("White",Sheet3!$A$1:$K$1,0),FALSE)&gt;0,VLOOKUP($G129,Sheet3!$A$1:'Sheet3'!$K$222,MATCH("White",Sheet3!$A$1:$K$1,0),FALSE),IF(VLOOKUP($G129,Sheet3!$A$1:'Sheet3'!$K$222,MATCH("Yellow",Sheet3!$A$1:$K$1,0),FALSE)&gt;0,VLOOKUP($G129,Sheet3!$A$1:'Sheet3'!$K$222,MATCH("Yellow",Sheet3!$A$1:$K$1,0),FALSE)*5,0))))),0)),0)</f>
        <v>2</v>
      </c>
      <c r="AD129">
        <f>IFERROR(IF(VLOOKUP($H129,Sheet3!$A$1:'Sheet3'!$K$222,MATCH("Challenge",Sheet3!$A$1:'Sheet3'!$K$1,0),FALSE)&gt;=1,IFERROR(IF(VLOOKUP($H129,Sheet3!$A$1:'Sheet3'!$K$222,MATCH("Blue",Sheet3!$A$1:$K$1,0),FALSE)&gt;0,VLOOKUP($H129,Sheet3!$A$1:'Sheet3'!$K$222,MATCH("Blue",Sheet3!$A$1:$K$1,0),FALSE)*3,IF(VLOOKUP($H129,Sheet3!$A$1:'Sheet3'!$K$222,MATCH("Purple",Sheet3!$A$1:$K$1,0),FALSE)&gt;0,VLOOKUP($H129,Sheet3!$A$1:'Sheet3'!$K$222,MATCH("Purple",Sheet3!$A$1:$K$1,0),FALSE)*4,IF(VLOOKUP($H129,Sheet3!$A$1:'Sheet3'!$K$222,MATCH("Green",Sheet3!$A$1:$K$1,0),FALSE)&gt;0,VLOOKUP($H129,Sheet3!$A$1:'Sheet3'!$K$222,MATCH("Green",Sheet3!$A$1:$K$1,0),FALSE)*2,IF(VLOOKUP($H129,Sheet3!$A$1:'Sheet3'!$K$222,MATCH("White",Sheet3!$A$1:$K$1,0),FALSE)&gt;0,VLOOKUP($H129,Sheet3!$A$1:'Sheet3'!$K$222,MATCH("White",Sheet3!$A$1:$K$1,0),FALSE),IF(VLOOKUP($H129,Sheet3!$A$1:'Sheet3'!$K$222,MATCH("Yellow",Sheet3!$A$1:$K$1,0),FALSE)&gt;0,VLOOKUP($H129,Sheet3!$A$1:'Sheet3'!$K$222,MATCH("Yellow",Sheet3!$A$1:$K$1,0),FALSE)*5,0))))),0)/VLOOKUP($H129,Sheet3!$A$1:'Sheet3'!$K$222,MATCH("Challenge",Sheet3!$A$1:'Sheet3'!$K$1,0),FALSE),IFERROR(IF(VLOOKUP($H129,Sheet3!$A$1:'Sheet3'!$K$222,MATCH("Blue",Sheet3!$A$1:$K$1,0),FALSE)&gt;0,VLOOKUP($H129,Sheet3!$A$1:'Sheet3'!$K$222,MATCH("Blue",Sheet3!$A$1:$K$1,0),FALSE)*3,IF(VLOOKUP($H129,Sheet3!$A$1:'Sheet3'!$K$222,MATCH("Purple",Sheet3!$A$1:$K$1,0),FALSE)&gt;0,VLOOKUP($H129,Sheet3!$A$1:'Sheet3'!$K$222,MATCH("Purple",Sheet3!$A$1:$K$1,0),FALSE)*4,IF(VLOOKUP($H129,Sheet3!$A$1:'Sheet3'!$K$222,MATCH("Green",Sheet3!$A$1:$K$1,0),FALSE)&gt;0,VLOOKUP($H129,Sheet3!$A$1:'Sheet3'!$K$222,MATCH("Green",Sheet3!$A$1:$K$1,0),FALSE)*2,IF(VLOOKUP($H129,Sheet3!$A$1:'Sheet3'!$K$222,MATCH("White",Sheet3!$A$1:$K$1,0),FALSE)&gt;0,VLOOKUP($H129,Sheet3!$A$1:'Sheet3'!$K$222,MATCH("White",Sheet3!$A$1:$K$1,0),FALSE),IF(VLOOKUP($H129,Sheet3!$A$1:'Sheet3'!$K$222,MATCH("Yellow",Sheet3!$A$1:$K$1,0),FALSE)&gt;0,VLOOKUP($H129,Sheet3!$A$1:'Sheet3'!$K$222,MATCH("Yellow",Sheet3!$A$1:$K$1,0),FALSE)*5,0))))),0)),0)+IFERROR(IF(VLOOKUP($I129,Sheet3!$A$1:'Sheet3'!$K$222,MATCH("Challenge",Sheet3!$A$1:'Sheet3'!$K$1,0),FALSE)&gt;=1,IFERROR(IF(VLOOKUP($I129,Sheet3!$A$1:'Sheet3'!$K$222,MATCH("Blue",Sheet3!$A$1:$K$1,0),FALSE)&gt;0,VLOOKUP($I129,Sheet3!$A$1:'Sheet3'!$K$222,MATCH("Blue",Sheet3!$A$1:$K$1,0),FALSE)*3,IF(VLOOKUP($I129,Sheet3!$A$1:'Sheet3'!$K$222,MATCH("Purple",Sheet3!$A$1:$K$1,0),FALSE)&gt;0,VLOOKUP($I129,Sheet3!$A$1:'Sheet3'!$K$222,MATCH("Purple",Sheet3!$A$1:$K$1,0),FALSE)*4,IF(VLOOKUP($I129,Sheet3!$A$1:'Sheet3'!$K$222,MATCH("Green",Sheet3!$A$1:$K$1,0),FALSE)&gt;0,VLOOKUP($I129,Sheet3!$A$1:'Sheet3'!$K$222,MATCH("Green",Sheet3!$A$1:$K$1,0),FALSE)*2,IF(VLOOKUP($I129,Sheet3!$A$1:'Sheet3'!$K$222,MATCH("White",Sheet3!$A$1:$K$1,0),FALSE)&gt;0,VLOOKUP($I129,Sheet3!$A$1:'Sheet3'!$K$222,MATCH("White",Sheet3!$A$1:$K$1,0),FALSE),IF(VLOOKUP($I129,Sheet3!$A$1:'Sheet3'!$K$222,MATCH("Yellow",Sheet3!$A$1:$K$1,0),FALSE)&gt;0,VLOOKUP($I129,Sheet3!$A$1:'Sheet3'!$K$222,MATCH("Yellow",Sheet3!$A$1:$K$1,0),FALSE)*5,0))))),0)/VLOOKUP($I129,Sheet3!$A$1:'Sheet3'!$K$222,MATCH("Challenge",Sheet3!$A$1:'Sheet3'!$K$1,0),FALSE),IFERROR(IF(VLOOKUP($I129,Sheet3!$A$1:'Sheet3'!$K$222,MATCH("Blue",Sheet3!$A$1:$K$1,0),FALSE)&gt;0,VLOOKUP($I129,Sheet3!$A$1:'Sheet3'!$K$222,MATCH("Blue",Sheet3!$A$1:$K$1,0),FALSE)*3,IF(VLOOKUP($I129,Sheet3!$A$1:'Sheet3'!$K$222,MATCH("Purple",Sheet3!$A$1:$K$1,0),FALSE)&gt;0,VLOOKUP($I129,Sheet3!$A$1:'Sheet3'!$K$222,MATCH("Purple",Sheet3!$A$1:$K$1,0),FALSE)*4,IF(VLOOKUP($I129,Sheet3!$A$1:'Sheet3'!$K$222,MATCH("Green",Sheet3!$A$1:$K$1,0),FALSE)&gt;0,VLOOKUP($I129,Sheet3!$A$1:'Sheet3'!$K$222,MATCH("Green",Sheet3!$A$1:$K$1,0),FALSE)*2,IF(VLOOKUP($I129,Sheet3!$A$1:'Sheet3'!$K$222,MATCH("White",Sheet3!$A$1:$K$1,0),FALSE)&gt;0,VLOOKUP($I129,Sheet3!$A$1:'Sheet3'!$K$222,MATCH("White",Sheet3!$A$1:$K$1,0),FALSE),IF(VLOOKUP($I129,Sheet3!$A$1:'Sheet3'!$K$222,MATCH("Yellow",Sheet3!$A$1:$K$1,0),FALSE)&gt;0,VLOOKUP($I129,Sheet3!$A$1:'Sheet3'!$K$222,MATCH("Yellow",Sheet3!$A$1:$K$1,0),FALSE)*5,0))))),0)),0)</f>
        <v>1</v>
      </c>
      <c r="AE129">
        <f>IFERROR(IF(VLOOKUP($J129,Sheet3!$A$1:'Sheet3'!$K$222,MATCH("Challenge",Sheet3!$A$1:'Sheet3'!$K$1,0),FALSE)&gt;=1,IFERROR(IF(VLOOKUP($J129,Sheet3!$A$1:'Sheet3'!$K$222,MATCH("Blue",Sheet3!$A$1:$K$1,0),FALSE)&gt;0,VLOOKUP($J129,Sheet3!$A$1:'Sheet3'!$K$222,MATCH("Blue",Sheet3!$A$1:$K$1,0),FALSE)*3,IF(VLOOKUP($J129,Sheet3!$A$1:'Sheet3'!$K$222,MATCH("Purple",Sheet3!$A$1:$K$1,0),FALSE)&gt;0,VLOOKUP($J129,Sheet3!$A$1:'Sheet3'!$K$222,MATCH("Purple",Sheet3!$A$1:$K$1,0),FALSE)*4,IF(VLOOKUP($J129,Sheet3!$A$1:'Sheet3'!$K$222,MATCH("Green",Sheet3!$A$1:$K$1,0),FALSE)&gt;0,VLOOKUP($J129,Sheet3!$A$1:'Sheet3'!$K$222,MATCH("Green",Sheet3!$A$1:$K$1,0),FALSE)*2,IF(VLOOKUP($J129,Sheet3!$A$1:'Sheet3'!$K$222,MATCH("White",Sheet3!$A$1:$K$1,0),FALSE)&gt;0,VLOOKUP($J129,Sheet3!$A$1:'Sheet3'!$K$222,MATCH("White",Sheet3!$A$1:$K$1,0),FALSE),IF(VLOOKUP($J129,Sheet3!$A$1:'Sheet3'!$K$222,MATCH("Yellow",Sheet3!$A$1:$K$1,0),FALSE)&gt;0,VLOOKUP($J129,Sheet3!$A$1:'Sheet3'!$K$222,MATCH("Yellow",Sheet3!$A$1:$K$1,0),FALSE)*5,0))))),0)/VLOOKUP($J129,Sheet3!$A$1:'Sheet3'!$K$222,MATCH("Challenge",Sheet3!$A$1:'Sheet3'!$K$1,0),FALSE),IFERROR(IF(VLOOKUP($J129,Sheet3!$A$1:'Sheet3'!$K$222,MATCH("Blue",Sheet3!$A$1:$K$1,0),FALSE)&gt;0,VLOOKUP($J129,Sheet3!$A$1:'Sheet3'!$K$222,MATCH("Blue",Sheet3!$A$1:$K$1,0),FALSE)*3,IF(VLOOKUP($J129,Sheet3!$A$1:'Sheet3'!$K$222,MATCH("Purple",Sheet3!$A$1:$K$1,0),FALSE)&gt;0,VLOOKUP($J129,Sheet3!$A$1:'Sheet3'!$K$222,MATCH("Purple",Sheet3!$A$1:$K$1,0),FALSE)*4,IF(VLOOKUP($J129,Sheet3!$A$1:'Sheet3'!$K$222,MATCH("Green",Sheet3!$A$1:$K$1,0),FALSE)&gt;0,VLOOKUP($J129,Sheet3!$A$1:'Sheet3'!$K$222,MATCH("Green",Sheet3!$A$1:$K$1,0),FALSE)*2,IF(VLOOKUP($J129,Sheet3!$A$1:'Sheet3'!$K$222,MATCH("White",Sheet3!$A$1:$K$1,0),FALSE)&gt;0,VLOOKUP($J129,Sheet3!$A$1:'Sheet3'!$K$222,MATCH("White",Sheet3!$A$1:$K$1,0),FALSE),IF(VLOOKUP($J129,Sheet3!$A$1:'Sheet3'!$K$222,MATCH("Yellow",Sheet3!$A$1:$K$1,0),FALSE)&gt;0,VLOOKUP($J129,Sheet3!$A$1:'Sheet3'!$K$222,MATCH("Yellow",Sheet3!$A$1:$K$1,0),FALSE)*5,0))))),0)),0)+IFERROR(IF(VLOOKUP($K129,Sheet3!$A$1:'Sheet3'!$K$222,MATCH("Challenge",Sheet3!$A$1:'Sheet3'!$K$1,0),FALSE)&gt;=1,IFERROR(IF(VLOOKUP($K129,Sheet3!$A$1:'Sheet3'!$K$222,MATCH("Blue",Sheet3!$A$1:$K$1,0),FALSE)&gt;0,VLOOKUP($K129,Sheet3!$A$1:'Sheet3'!$K$222,MATCH("Blue",Sheet3!$A$1:$K$1,0),FALSE)*3,IF(VLOOKUP($K129,Sheet3!$A$1:'Sheet3'!$K$222,MATCH("Purple",Sheet3!$A$1:$K$1,0),FALSE)&gt;0,VLOOKUP($K129,Sheet3!$A$1:'Sheet3'!$K$222,MATCH("Purple",Sheet3!$A$1:$K$1,0),FALSE)*4,IF(VLOOKUP($K129,Sheet3!$A$1:'Sheet3'!$K$222,MATCH("Green",Sheet3!$A$1:$K$1,0),FALSE)&gt;0,VLOOKUP($K129,Sheet3!$A$1:'Sheet3'!$K$222,MATCH("Green",Sheet3!$A$1:$K$1,0),FALSE)*2,IF(VLOOKUP($K129,Sheet3!$A$1:'Sheet3'!$K$222,MATCH("White",Sheet3!$A$1:$K$1,0),FALSE)&gt;0,VLOOKUP($K129,Sheet3!$A$1:'Sheet3'!$K$222,MATCH("White",Sheet3!$A$1:$K$1,0),FALSE),IF(VLOOKUP($K129,Sheet3!$A$1:'Sheet3'!$K$222,MATCH("Yellow",Sheet3!$A$1:$K$1,0),FALSE)&gt;0,VLOOKUP($K129,Sheet3!$A$1:'Sheet3'!$K$222,MATCH("Yellow",Sheet3!$A$1:$K$1,0),FALSE)*5,0))))),0)/VLOOKUP($K129,Sheet3!$A$1:'Sheet3'!$K$222,MATCH("Challenge",Sheet3!$A$1:'Sheet3'!$K$1,0),FALSE),IFERROR(IF(VLOOKUP($K129,Sheet3!$A$1:'Sheet3'!$K$222,MATCH("Blue",Sheet3!$A$1:$K$1,0),FALSE)&gt;0,VLOOKUP($K129,Sheet3!$A$1:'Sheet3'!$K$222,MATCH("Blue",Sheet3!$A$1:$K$1,0),FALSE)*3,IF(VLOOKUP($K129,Sheet3!$A$1:'Sheet3'!$K$222,MATCH("Purple",Sheet3!$A$1:$K$1,0),FALSE)&gt;0,VLOOKUP($K129,Sheet3!$A$1:'Sheet3'!$K$222,MATCH("Purple",Sheet3!$A$1:$K$1,0),FALSE)*4,IF(VLOOKUP($K129,Sheet3!$A$1:'Sheet3'!$K$222,MATCH("Green",Sheet3!$A$1:$K$1,0),FALSE)&gt;0,VLOOKUP($K129,Sheet3!$A$1:'Sheet3'!$K$222,MATCH("Green",Sheet3!$A$1:$K$1,0),FALSE)*2,IF(VLOOKUP($K129,Sheet3!$A$1:'Sheet3'!$K$222,MATCH("White",Sheet3!$A$1:$K$1,0),FALSE)&gt;0,VLOOKUP($K129,Sheet3!$A$1:'Sheet3'!$K$222,MATCH("White",Sheet3!$A$1:$K$1,0),FALSE),IF(VLOOKUP($K129,Sheet3!$A$1:'Sheet3'!$K$222,MATCH("Yellow",Sheet3!$A$1:$K$1,0),FALSE)&gt;0,VLOOKUP($K129,Sheet3!$A$1:'Sheet3'!$K$222,MATCH("Yellow",Sheet3!$A$1:$K$1,0),FALSE)*5,0))))),0)),0)</f>
        <v>0</v>
      </c>
      <c r="AF129">
        <f>IFERROR(IF(VLOOKUP($L129,Sheet3!$A$1:'Sheet3'!$K$222,MATCH("Challenge",Sheet3!$A$1:'Sheet3'!$K$1,0),FALSE)&gt;=1,IFERROR(IF(VLOOKUP($L129,Sheet3!$A$1:'Sheet3'!$K$222,MATCH("Blue",Sheet3!$A$1:$K$1,0),FALSE)&gt;0,VLOOKUP($L129,Sheet3!$A$1:'Sheet3'!$K$222,MATCH("Blue",Sheet3!$A$1:$K$1,0),FALSE)*3,IF(VLOOKUP($L129,Sheet3!$A$1:'Sheet3'!$K$222,MATCH("Purple",Sheet3!$A$1:$K$1,0),FALSE)&gt;0,VLOOKUP($L129,Sheet3!$A$1:'Sheet3'!$K$222,MATCH("Purple",Sheet3!$A$1:$K$1,0),FALSE)*4,IF(VLOOKUP($L129,Sheet3!$A$1:'Sheet3'!$K$222,MATCH("Green",Sheet3!$A$1:$K$1,0),FALSE)&gt;0,VLOOKUP($L129,Sheet3!$A$1:'Sheet3'!$K$222,MATCH("Green",Sheet3!$A$1:$K$1,0),FALSE)*2,IF(VLOOKUP($L129,Sheet3!$A$1:'Sheet3'!$K$222,MATCH("White",Sheet3!$A$1:$K$1,0),FALSE)&gt;0,VLOOKUP($L129,Sheet3!$A$1:'Sheet3'!$K$222,MATCH("White",Sheet3!$A$1:$K$1,0),FALSE),IF(VLOOKUP($L129,Sheet3!$A$1:'Sheet3'!$K$222,MATCH("Yellow",Sheet3!$A$1:$K$1,0),FALSE)&gt;0,VLOOKUP($L129,Sheet3!$A$1:'Sheet3'!$K$222,MATCH("Yellow",Sheet3!$A$1:$K$1,0),FALSE)*5,0))))),0)/VLOOKUP($L129,Sheet3!$A$1:'Sheet3'!$K$222,MATCH("Challenge",Sheet3!$A$1:'Sheet3'!$K$1,0),FALSE),IFERROR(IF(VLOOKUP($L129,Sheet3!$A$1:'Sheet3'!$K$222,MATCH("Blue",Sheet3!$A$1:$K$1,0),FALSE)&gt;0,VLOOKUP($L129,Sheet3!$A$1:'Sheet3'!$K$222,MATCH("Blue",Sheet3!$A$1:$K$1,0),FALSE)*3,IF(VLOOKUP($L129,Sheet3!$A$1:'Sheet3'!$K$222,MATCH("Purple",Sheet3!$A$1:$K$1,0),FALSE)&gt;0,VLOOKUP($L129,Sheet3!$A$1:'Sheet3'!$K$222,MATCH("Purple",Sheet3!$A$1:$K$1,0),FALSE)*4,IF(VLOOKUP($L129,Sheet3!$A$1:'Sheet3'!$K$222,MATCH("Green",Sheet3!$A$1:$K$1,0),FALSE)&gt;0,VLOOKUP($L129,Sheet3!$A$1:'Sheet3'!$K$222,MATCH("Green",Sheet3!$A$1:$K$1,0),FALSE)*2,IF(VLOOKUP($L129,Sheet3!$A$1:'Sheet3'!$K$222,MATCH("White",Sheet3!$A$1:$K$1,0),FALSE)&gt;0,VLOOKUP($L129,Sheet3!$A$1:'Sheet3'!$K$222,MATCH("White",Sheet3!$A$1:$K$1,0),FALSE),IF(VLOOKUP($L129,Sheet3!$A$1:'Sheet3'!$K$222,MATCH("Yellow",Sheet3!$A$1:$K$1,0),FALSE)&gt;0,VLOOKUP($L129,Sheet3!$A$1:'Sheet3'!$K$222,MATCH("Yellow",Sheet3!$A$1:$K$1,0),FALSE)*5,0))))),0)),0)+IFERROR(IF(VLOOKUP($M129,Sheet3!$A$1:'Sheet3'!$K$222,MATCH("Challenge",Sheet3!$A$1:'Sheet3'!$K$1,0),FALSE)&gt;=1,IFERROR(IF(VLOOKUP($M129,Sheet3!$A$1:'Sheet3'!$K$222,MATCH("Blue",Sheet3!$A$1:$K$1,0),FALSE)&gt;0,VLOOKUP($M129,Sheet3!$A$1:'Sheet3'!$K$222,MATCH("Blue",Sheet3!$A$1:$K$1,0),FALSE)*3,IF(VLOOKUP($M129,Sheet3!$A$1:'Sheet3'!$K$222,MATCH("Purple",Sheet3!$A$1:$K$1,0),FALSE)&gt;0,VLOOKUP($M129,Sheet3!$A$1:'Sheet3'!$K$222,MATCH("Purple",Sheet3!$A$1:$K$1,0),FALSE)*4,IF(VLOOKUP($M129,Sheet3!$A$1:'Sheet3'!$K$222,MATCH("Green",Sheet3!$A$1:$K$1,0),FALSE)&gt;0,VLOOKUP($M129,Sheet3!$A$1:'Sheet3'!$K$222,MATCH("Green",Sheet3!$A$1:$K$1,0),FALSE)*2,IF(VLOOKUP($M129,Sheet3!$A$1:'Sheet3'!$K$222,MATCH("White",Sheet3!$A$1:$K$1,0),FALSE)&gt;0,VLOOKUP($M129,Sheet3!$A$1:'Sheet3'!$K$222,MATCH("White",Sheet3!$A$1:$K$1,0),FALSE),IF(VLOOKUP($M129,Sheet3!$A$1:'Sheet3'!$K$222,MATCH("Yellow",Sheet3!$A$1:$K$1,0),FALSE)&gt;0,VLOOKUP($M129,Sheet3!$A$1:'Sheet3'!$K$222,MATCH("Yellow",Sheet3!$A$1:$K$1,0),FALSE)*5,0))))),0)/VLOOKUP($M129,Sheet3!$A$1:'Sheet3'!$K$222,MATCH("Challenge",Sheet3!$A$1:'Sheet3'!$K$1,0),FALSE),IFERROR(IF(VLOOKUP($M129,Sheet3!$A$1:'Sheet3'!$K$222,MATCH("Blue",Sheet3!$A$1:$K$1,0),FALSE)&gt;0,VLOOKUP($M129,Sheet3!$A$1:'Sheet3'!$K$222,MATCH("Blue",Sheet3!$A$1:$K$1,0),FALSE)*3,IF(VLOOKUP($M129,Sheet3!$A$1:'Sheet3'!$K$222,MATCH("Purple",Sheet3!$A$1:$K$1,0),FALSE)&gt;0,VLOOKUP($M129,Sheet3!$A$1:'Sheet3'!$K$222,MATCH("Purple",Sheet3!$A$1:$K$1,0),FALSE)*4,IF(VLOOKUP($M129,Sheet3!$A$1:'Sheet3'!$K$222,MATCH("Green",Sheet3!$A$1:$K$1,0),FALSE)&gt;0,VLOOKUP($M129,Sheet3!$A$1:'Sheet3'!$K$222,MATCH("Green",Sheet3!$A$1:$K$1,0),FALSE)*2,IF(VLOOKUP($M129,Sheet3!$A$1:'Sheet3'!$K$222,MATCH("White",Sheet3!$A$1:$K$1,0),FALSE)&gt;0,VLOOKUP($M129,Sheet3!$A$1:'Sheet3'!$K$222,MATCH("White",Sheet3!$A$1:$K$1,0),FALSE),IF(VLOOKUP($M129,Sheet3!$A$1:'Sheet3'!$K$222,MATCH("Yellow",Sheet3!$A$1:$K$1,0),FALSE)&gt;0,VLOOKUP($M129,Sheet3!$A$1:'Sheet3'!$K$222,MATCH("Yellow",Sheet3!$A$1:$K$1,0),FALSE)*5,0))))),0)),0)</f>
        <v>0</v>
      </c>
      <c r="AG129">
        <f>IFERROR(IF(VLOOKUP($N129,Sheet3!$A$1:'Sheet3'!$K$222,MATCH("Challenge",Sheet3!$A$1:'Sheet3'!$K$1,0),FALSE)&gt;=1,IFERROR(IF(VLOOKUP($N129,Sheet3!$A$1:'Sheet3'!$K$222,MATCH("Blue",Sheet3!$A$1:$K$1,0),FALSE)&gt;0,VLOOKUP($N129,Sheet3!$A$1:'Sheet3'!$K$222,MATCH("Blue",Sheet3!$A$1:$K$1,0),FALSE)*3,IF(VLOOKUP($N129,Sheet3!$A$1:'Sheet3'!$K$222,MATCH("Purple",Sheet3!$A$1:$K$1,0),FALSE)&gt;0,VLOOKUP($N129,Sheet3!$A$1:'Sheet3'!$K$222,MATCH("Purple",Sheet3!$A$1:$K$1,0),FALSE)*4,IF(VLOOKUP($N129,Sheet3!$A$1:'Sheet3'!$K$222,MATCH("Green",Sheet3!$A$1:$K$1,0),FALSE)&gt;0,VLOOKUP($N129,Sheet3!$A$1:'Sheet3'!$K$222,MATCH("Green",Sheet3!$A$1:$K$1,0),FALSE)*2,IF(VLOOKUP($N129,Sheet3!$A$1:'Sheet3'!$K$222,MATCH("White",Sheet3!$A$1:$K$1,0),FALSE)&gt;0,VLOOKUP($N129,Sheet3!$A$1:'Sheet3'!$K$222,MATCH("White",Sheet3!$A$1:$K$1,0),FALSE),IF(VLOOKUP($N129,Sheet3!$A$1:'Sheet3'!$K$222,MATCH("Yellow",Sheet3!$A$1:$K$1,0),FALSE)&gt;0,VLOOKUP($N129,Sheet3!$A$1:'Sheet3'!$K$222,MATCH("Yellow",Sheet3!$A$1:$K$1,0),FALSE)*5,0))))),0)/VLOOKUP($N129,Sheet3!$A$1:'Sheet3'!$K$222,MATCH("Challenge",Sheet3!$A$1:'Sheet3'!$K$1,0),FALSE),IFERROR(IF(VLOOKUP($N129,Sheet3!$A$1:'Sheet3'!$K$222,MATCH("Blue",Sheet3!$A$1:$K$1,0),FALSE)&gt;0,VLOOKUP($N129,Sheet3!$A$1:'Sheet3'!$K$222,MATCH("Blue",Sheet3!$A$1:$K$1,0),FALSE)*3,IF(VLOOKUP($N129,Sheet3!$A$1:'Sheet3'!$K$222,MATCH("Purple",Sheet3!$A$1:$K$1,0),FALSE)&gt;0,VLOOKUP($N129,Sheet3!$A$1:'Sheet3'!$K$222,MATCH("Purple",Sheet3!$A$1:$K$1,0),FALSE)*4,IF(VLOOKUP($N129,Sheet3!$A$1:'Sheet3'!$K$222,MATCH("Green",Sheet3!$A$1:$K$1,0),FALSE)&gt;0,VLOOKUP($N129,Sheet3!$A$1:'Sheet3'!$K$222,MATCH("Green",Sheet3!$A$1:$K$1,0),FALSE)*2,IF(VLOOKUP($N129,Sheet3!$A$1:'Sheet3'!$K$222,MATCH("White",Sheet3!$A$1:$K$1,0),FALSE)&gt;0,VLOOKUP($N129,Sheet3!$A$1:'Sheet3'!$K$222,MATCH("White",Sheet3!$A$1:$K$1,0),FALSE),IF(VLOOKUP($N129,Sheet3!$A$1:'Sheet3'!$K$222,MATCH("Yellow",Sheet3!$A$1:$K$1,0),FALSE)&gt;0,VLOOKUP($N129,Sheet3!$A$1:'Sheet3'!$K$222,MATCH("Yellow",Sheet3!$A$1:$K$1,0),FALSE)*5,0))))),0)),0)+IFERROR(IF(VLOOKUP($O129,Sheet3!$A$1:'Sheet3'!$K$222,MATCH("Challenge",Sheet3!$A$1:'Sheet3'!$K$1,0),FALSE)&gt;=1,IFERROR(IF(VLOOKUP($O129,Sheet3!$A$1:'Sheet3'!$K$222,MATCH("Blue",Sheet3!$A$1:$K$1,0),FALSE)&gt;0,VLOOKUP($O129,Sheet3!$A$1:'Sheet3'!$K$222,MATCH("Blue",Sheet3!$A$1:$K$1,0),FALSE)*3,IF(VLOOKUP($O129,Sheet3!$A$1:'Sheet3'!$K$222,MATCH("Purple",Sheet3!$A$1:$K$1,0),FALSE)&gt;0,VLOOKUP($O129,Sheet3!$A$1:'Sheet3'!$K$222,MATCH("Purple",Sheet3!$A$1:$K$1,0),FALSE)*4,IF(VLOOKUP($O129,Sheet3!$A$1:'Sheet3'!$K$222,MATCH("Green",Sheet3!$A$1:$K$1,0),FALSE)&gt;0,VLOOKUP($O129,Sheet3!$A$1:'Sheet3'!$K$222,MATCH("Green",Sheet3!$A$1:$K$1,0),FALSE)*2,IF(VLOOKUP($O129,Sheet3!$A$1:'Sheet3'!$K$222,MATCH("White",Sheet3!$A$1:$K$1,0),FALSE)&gt;0,VLOOKUP($O129,Sheet3!$A$1:'Sheet3'!$K$222,MATCH("White",Sheet3!$A$1:$K$1,0),FALSE),IF(VLOOKUP($O129,Sheet3!$A$1:'Sheet3'!$K$222,MATCH("Yellow",Sheet3!$A$1:$K$1,0),FALSE)&gt;0,VLOOKUP($O129,Sheet3!$A$1:'Sheet3'!$K$222,MATCH("Yellow",Sheet3!$A$1:$K$1,0),FALSE)*5,0))))),0)/VLOOKUP($O129,Sheet3!$A$1:'Sheet3'!$K$222,MATCH("Challenge",Sheet3!$A$1:'Sheet3'!$K$1,0),FALSE),IFERROR(IF(VLOOKUP($O129,Sheet3!$A$1:'Sheet3'!$K$222,MATCH("Blue",Sheet3!$A$1:$K$1,0),FALSE)&gt;0,VLOOKUP($O129,Sheet3!$A$1:'Sheet3'!$K$222,MATCH("Blue",Sheet3!$A$1:$K$1,0),FALSE)*3,IF(VLOOKUP($O129,Sheet3!$A$1:'Sheet3'!$K$222,MATCH("Purple",Sheet3!$A$1:$K$1,0),FALSE)&gt;0,VLOOKUP($O129,Sheet3!$A$1:'Sheet3'!$K$222,MATCH("Purple",Sheet3!$A$1:$K$1,0),FALSE)*4,IF(VLOOKUP($O129,Sheet3!$A$1:'Sheet3'!$K$222,MATCH("Green",Sheet3!$A$1:$K$1,0),FALSE)&gt;0,VLOOKUP($O129,Sheet3!$A$1:'Sheet3'!$K$222,MATCH("Green",Sheet3!$A$1:$K$1,0),FALSE)*2,IF(VLOOKUP($O129,Sheet3!$A$1:'Sheet3'!$K$222,MATCH("White",Sheet3!$A$1:$K$1,0),FALSE)&gt;0,VLOOKUP($O129,Sheet3!$A$1:'Sheet3'!$K$222,MATCH("White",Sheet3!$A$1:$K$1,0),FALSE),IF(VLOOKUP($O129,Sheet3!$A$1:'Sheet3'!$K$222,MATCH("Yellow",Sheet3!$A$1:$K$1,0),FALSE)&gt;0,VLOOKUP($O129,Sheet3!$A$1:'Sheet3'!$K$222,MATCH("Yellow",Sheet3!$A$1:$K$1,0),FALSE)*5,0))))),0)),0)</f>
        <v>0</v>
      </c>
      <c r="AH129">
        <f>VLOOKUP($D129,Sheet3!$A$1:'Sheet3'!$K$222,4,FALSE)</f>
        <v>0</v>
      </c>
      <c r="AI129">
        <f>VLOOKUP($D129,Sheet3!$A$1:'Sheet3'!$K$222,5,FALSE)</f>
        <v>0</v>
      </c>
    </row>
    <row r="130" spans="1:35" x14ac:dyDescent="0.25">
      <c r="A130" t="s">
        <v>10</v>
      </c>
      <c r="B130">
        <f>INDEX('Ingredients(Full)'!$A$1:$AA$180,MATCH(Score!$A130,'Ingredients(Full)'!$A$1:$A$180,0),MATCH(Score!B$1,'Ingredients(Full)'!$A$1:$AA$1,0))</f>
        <v>7</v>
      </c>
      <c r="C130">
        <f t="shared" ref="C130:C140" si="4">IF($AH130=1,SUM(AC130:AG130)+AB130*3,IF(AI130=1,SUM(AC130:AG130)+AB130*2,SUM(AB130:AG130)))</f>
        <v>411</v>
      </c>
      <c r="D130" t="str">
        <f>IF(D$1&lt;=$B130,INDEX('Ingredients(Full)'!$A$1:$AA$180,MATCH(Score!$A130,'Ingredients(Full)'!$A$1:$A$180,0),MATCH(Score!D$1,'Ingredients(Full)'!$A$1:$AA$1,0)),"")</f>
        <v>Mk 7 Nubian Security Scanner Salvage</v>
      </c>
      <c r="E130" t="str">
        <f>IF(E$1&lt;=$B130,INDEX('Ingredients(Full)'!$A$1:$AA$140,MATCH(Score!$A130,'Ingredients(Full)'!$A$1:$A$140,0),MATCH(Score!E$1,'Ingredients(Full)'!$A$1:$AA$1,0)),"")</f>
        <v>Mk 2 SoroSuub Keypad Prototype</v>
      </c>
      <c r="F130" t="str">
        <f>IF(F$1&lt;=$B130,INDEX('Ingredients(Full)'!$A$1:$AA$140,MATCH(Score!$A130,'Ingredients(Full)'!$A$1:$A$140,0),MATCH(Score!F$1,'Ingredients(Full)'!$A$1:$AA$1,0)),"")</f>
        <v>Mk 5 BlasTech Weapon Mod Prototype</v>
      </c>
      <c r="G130" t="str">
        <f>IF(G$1&lt;=$B130,INDEX('Ingredients(Full)'!$A$1:$AA$140,MATCH(Score!$A130,'Ingredients(Full)'!$A$1:$A$140,0),MATCH(Score!G$1,'Ingredients(Full)'!$A$1:$AA$1,0)),"")</f>
        <v>Mk 2 Chiewab Hypo Syringe</v>
      </c>
      <c r="H130" t="str">
        <f>IF(H$1&lt;=$B130,INDEX('Ingredients(Full)'!$A$1:$AA$140,MATCH(Score!$A130,'Ingredients(Full)'!$A$1:$A$140,0),MATCH(Score!H$1,'Ingredients(Full)'!$A$1:$AA$1,0)),"")</f>
        <v>Mk 2 Neuro-Saav Electrobinoculars Prototype</v>
      </c>
      <c r="I130" t="str">
        <f>IF(I$1&lt;=$B130,INDEX('Ingredients(Full)'!$A$1:$AA$140,MATCH(Score!$A130,'Ingredients(Full)'!$A$1:$A$140,0),MATCH(Score!I$1,'Ingredients(Full)'!$A$1:$AA$1,0)),"")</f>
        <v>Mk 1 CEC Fusion Furnace</v>
      </c>
      <c r="J130" t="str">
        <f>IF(J$1&lt;=$B130,INDEX('Ingredients(Full)'!$A$1:$AA$140,MATCH(Score!$A130,'Ingredients(Full)'!$A$1:$A$140,0),MATCH(Score!J$1,'Ingredients(Full)'!$A$1:$AA$1,0)),"")</f>
        <v>Mk 1 BAW Armor Mod</v>
      </c>
      <c r="K130" t="str">
        <f>IF(K$1&lt;=$B130,INDEX('Ingredients(Full)'!$A$1:$AA$140,MATCH(Score!$A130,'Ingredients(Full)'!$A$1:$A$140,0),MATCH(Score!K$1,'Ingredients(Full)'!$A$1:$AA$1,0)),"")</f>
        <v/>
      </c>
      <c r="L130" t="str">
        <f>IF(L$1&lt;=$B130,INDEX('Ingredients(Full)'!$A$1:$AA$140,MATCH(Score!$A130,'Ingredients(Full)'!$A$1:$A$140,0),MATCH(Score!L$1,'Ingredients(Full)'!$A$1:$AA$1,0)),"")</f>
        <v/>
      </c>
      <c r="M130" t="str">
        <f>IF(M$1&lt;=$B130,INDEX('Ingredients(Full)'!$A$1:$AA$140,MATCH(Score!$A130,'Ingredients(Full)'!$A$1:$A$140,0),MATCH(Score!M$1,'Ingredients(Full)'!$A$1:$AA$1,0)),"")</f>
        <v/>
      </c>
      <c r="N130" t="str">
        <f>IF(N$1&lt;=$B130,INDEX('Ingredients(Full)'!$A$1:$AA$140,MATCH(Score!$A130,'Ingredients(Full)'!$A$1:$A$140,0),MATCH(Score!N$1,'Ingredients(Full)'!$A$1:$AA$1,0)),"")</f>
        <v/>
      </c>
      <c r="O130" t="str">
        <f>IF(O$1&lt;=$B130,INDEX('Ingredients(Full)'!$A$1:$AA$140,MATCH(Score!$A130,'Ingredients(Full)'!$A$1:$A$140,0),MATCH(Score!O$1,'Ingredients(Full)'!$A$1:$AA$1,0)),"")</f>
        <v/>
      </c>
      <c r="P130">
        <f>IF(VALUE(RIGHT(P$1,LEN(P$1)-1))&lt;=$B130,INDEX('Ingredients(Full)'!$A$1:$AA$140,MATCH(Score!$A130,'Ingredients(Full)'!$A$1:$A$140,0),MATCH(Score!P$1,'Ingredients(Full)'!$A$1:$AA$1,0)),"")</f>
        <v>50</v>
      </c>
      <c r="Q130">
        <f>IF(VALUE(RIGHT(Q$1,LEN(Q$1)-1))&lt;=$B130,INDEX('Ingredients(Full)'!$A$1:$AA$140,MATCH(Score!$A130,'Ingredients(Full)'!$A$1:$A$140,0),MATCH(Score!Q$1,'Ingredients(Full)'!$A$1:$AA$1,0)),"")</f>
        <v>4</v>
      </c>
      <c r="R130">
        <f>IF(VALUE(RIGHT(R$1,LEN(R$1)-1))&lt;=$B130,INDEX('Ingredients(Full)'!$A$1:$AA$140,MATCH(Score!$A130,'Ingredients(Full)'!$A$1:$A$140,0),MATCH(Score!R$1,'Ingredients(Full)'!$A$1:$AA$1,0)),"")</f>
        <v>4</v>
      </c>
      <c r="S130">
        <f>IF(VALUE(RIGHT(S$1,LEN(S$1)-1))&lt;=$B130,INDEX('Ingredients(Full)'!$A$1:$AA$140,MATCH(Score!$A130,'Ingredients(Full)'!$A$1:$A$140,0),MATCH(Score!S$1,'Ingredients(Full)'!$A$1:$AA$1,0)),"")</f>
        <v>4</v>
      </c>
      <c r="T130">
        <f>IF(VALUE(RIGHT(T$1,LEN(T$1)-1))&lt;=$B130,INDEX('Ingredients(Full)'!$A$1:$AA$140,MATCH(Score!$A130,'Ingredients(Full)'!$A$1:$A$140,0),MATCH(Score!T$1,'Ingredients(Full)'!$A$1:$AA$1,0)),"")</f>
        <v>4</v>
      </c>
      <c r="U130">
        <f>IF(VALUE(RIGHT(U$1,LEN(U$1)-1))&lt;=$B130,INDEX('Ingredients(Full)'!$A$1:$AA$140,MATCH(Score!$A130,'Ingredients(Full)'!$A$1:$A$140,0),MATCH(Score!U$1,'Ingredients(Full)'!$A$1:$AA$1,0)),"")</f>
        <v>4</v>
      </c>
      <c r="V130">
        <f>IF(VALUE(RIGHT(V$1,LEN(V$1)-1))&lt;=$B130,INDEX('Ingredients(Full)'!$A$1:$AA$140,MATCH(Score!$A130,'Ingredients(Full)'!$A$1:$A$140,0),MATCH(Score!V$1,'Ingredients(Full)'!$A$1:$AA$1,0)),"")</f>
        <v>4</v>
      </c>
      <c r="W130" t="str">
        <f>IF(VALUE(RIGHT(W$1,LEN(W$1)-1))&lt;=$B130,INDEX('Ingredients(Full)'!$A$1:$AA$140,MATCH(Score!$A130,'Ingredients(Full)'!$A$1:$A$140,0),MATCH(Score!W$1,'Ingredients(Full)'!$A$1:$AA$1,0)),"")</f>
        <v/>
      </c>
      <c r="X130" t="str">
        <f>IF(VALUE(RIGHT(X$1,LEN(X$1)-1))&lt;=$B130,INDEX('Ingredients(Full)'!$A$1:$AA$140,MATCH(Score!$A130,'Ingredients(Full)'!$A$1:$A$140,0),MATCH(Score!X$1,'Ingredients(Full)'!$A$1:$AA$1,0)),"")</f>
        <v/>
      </c>
      <c r="Y130" t="str">
        <f>IF(VALUE(RIGHT(Y$1,LEN(Y$1)-1))&lt;=$B130,INDEX('Ingredients(Full)'!$A$1:$AA$140,MATCH(Score!$A130,'Ingredients(Full)'!$A$1:$A$140,0),MATCH(Score!Y$1,'Ingredients(Full)'!$A$1:$AA$1,0)),"")</f>
        <v/>
      </c>
      <c r="Z130" t="str">
        <f>IF(VALUE(RIGHT(Z$1,LEN(Z$1)-1))&lt;=$B130,INDEX('Ingredients(Full)'!$A$1:$AA$140,MATCH(Score!$A130,'Ingredients(Full)'!$A$1:$A$140,0),MATCH(Score!Z$1,'Ingredients(Full)'!$A$1:$AA$1,0)),"")</f>
        <v/>
      </c>
      <c r="AA130" t="str">
        <f>IF(VALUE(RIGHT(AA$1,LEN(AA$1)-1))&lt;=$B130,INDEX('Ingredients(Full)'!$A$1:$AA$140,MATCH(Score!$A130,'Ingredients(Full)'!$A$1:$A$140,0),MATCH(Score!AA$1,'Ingredients(Full)'!$A$1:$AA$1,0)),"")</f>
        <v/>
      </c>
      <c r="AB130">
        <f>IFERROR(IF(VLOOKUP($D130,Sheet3!$A$1:'Sheet3'!$K$222,MATCH("Challenge",Sheet3!$A$1:'Sheet3'!$K$1,0),FALSE)&gt;=1,IFERROR(IF(VLOOKUP($D130,Sheet3!$A$1:'Sheet3'!$K$222,MATCH("Blue",Sheet3!$A$1:$K$1,0),FALSE)&gt;0,VLOOKUP($D130,Sheet3!$A$1:'Sheet3'!$K$222,MATCH("Blue",Sheet3!$A$1:$K$1,0),FALSE)*3,IF(VLOOKUP($D130,Sheet3!$A$1:'Sheet3'!$K$222,MATCH("Purple",Sheet3!$A$1:$K$1,0),FALSE)&gt;0,VLOOKUP($D130,Sheet3!$A$1:'Sheet3'!$K$222,MATCH("Purple",Sheet3!$A$1:$K$1,0),FALSE)*4,IF(VLOOKUP($D130,Sheet3!$A$1:'Sheet3'!$K$222,MATCH("Green",Sheet3!$A$1:$K$1,0),FALSE)&gt;0,VLOOKUP($D130,Sheet3!$A$1:'Sheet3'!$K$222,MATCH("Green",Sheet3!$A$1:$K$1,0),FALSE)*2,IF(VLOOKUP($D130,Sheet3!$A$1:'Sheet3'!$K$222,MATCH("White",Sheet3!$A$1:$K$1,0),FALSE)&gt;0,VLOOKUP($D130,Sheet3!$A$1:'Sheet3'!$K$222,MATCH("White",Sheet3!$A$1:$K$1,0),FALSE),IF(VLOOKUP($D130,Sheet3!$A$1:'Sheet3'!$K$222,MATCH("Yellow",Sheet3!$A$1:$K$1,0),FALSE)&gt;0,VLOOKUP($D130,Sheet3!$A$1:'Sheet3'!$K$222,MATCH("Yellow",Sheet3!$A$1:$K$1,0),FALSE)*2.5,0))))),0)/VLOOKUP($D130,Sheet3!$A$1:'Sheet3'!$K$222,MATCH("Challenge",Sheet3!$A$1:'Sheet3'!$K$1,0),FALSE),IFERROR(IF(VLOOKUP($D130,Sheet3!$A$1:'Sheet3'!$K$222,MATCH("Blue",Sheet3!$A$1:$K$1,0),FALSE)&gt;0,VLOOKUP($D130,Sheet3!$A$1:'Sheet3'!$K$222,MATCH("Blue",Sheet3!$A$1:$K$1,0),FALSE)*3,IF(VLOOKUP($D130,Sheet3!$A$1:'Sheet3'!$K$222,MATCH("Purple",Sheet3!$A$1:$K$1,0),FALSE)&gt;0,VLOOKUP($D130,Sheet3!$A$1:'Sheet3'!$K$222,MATCH("Purple",Sheet3!$A$1:$K$1,0),FALSE)*4,IF(VLOOKUP($D130,Sheet3!$A$1:'Sheet3'!$K$222,MATCH("Green",Sheet3!$A$1:$K$1,0),FALSE)&gt;0,VLOOKUP($D130,Sheet3!$A$1:'Sheet3'!$K$222,MATCH("Green",Sheet3!$A$1:$K$1,0),FALSE)*2,IF(VLOOKUP($D130,Sheet3!$A$1:'Sheet3'!$K$222,MATCH("White",Sheet3!$A$1:$K$1,0),FALSE)&gt;0,VLOOKUP($D130,Sheet3!$A$1:'Sheet3'!$K$222,MATCH("White",Sheet3!$A$1:$K$1,0),FALSE),IF(VLOOKUP($D130,Sheet3!$A$1:'Sheet3'!$K$222,MATCH("Yellow",Sheet3!$A$1:$K$1,0),FALSE)&gt;0,VLOOKUP($D130,Sheet3!$A$1:'Sheet3'!$K$222,MATCH("Yellow",Sheet3!$A$1:$K$1,0),FALSE)*2.5,0))))),0)),0)+IFERROR(IF(VLOOKUP($E130,Sheet3!$A$1:'Sheet3'!$K$222,MATCH("Challenge",Sheet3!$A$1:'Sheet3'!$K$1,0),FALSE)&gt;=1,IFERROR(IF(VLOOKUP($E130,Sheet3!$A$1:'Sheet3'!$K$222,MATCH("Blue",Sheet3!$A$1:$K$1,0),FALSE)&gt;0,VLOOKUP($E130,Sheet3!$A$1:'Sheet3'!$K$222,MATCH("Blue",Sheet3!$A$1:$K$1,0),FALSE)*3,IF(VLOOKUP($E130,Sheet3!$A$1:'Sheet3'!$K$222,MATCH("Purple",Sheet3!$A$1:$K$1,0),FALSE)&gt;0,VLOOKUP($E130,Sheet3!$A$1:'Sheet3'!$K$222,MATCH("Purple",Sheet3!$A$1:$K$1,0),FALSE)*4,IF(VLOOKUP($E130,Sheet3!$A$1:'Sheet3'!$K$222,MATCH("Green",Sheet3!$A$1:$K$1,0),FALSE)&gt;0,VLOOKUP($E130,Sheet3!$A$1:'Sheet3'!$K$222,MATCH("Green",Sheet3!$A$1:$K$1,0),FALSE)*2,IF(VLOOKUP($E130,Sheet3!$A$1:'Sheet3'!$K$222,MATCH("White",Sheet3!$A$1:$K$1,0),FALSE)&gt;0,VLOOKUP($E130,Sheet3!$A$1:'Sheet3'!$K$222,MATCH("White",Sheet3!$A$1:$K$1,0),FALSE),IF(VLOOKUP($E130,Sheet3!$A$1:'Sheet3'!$K$222,MATCH("Yellow",Sheet3!$A$1:$K$1,0),FALSE)&gt;0,VLOOKUP($E130,Sheet3!$A$1:'Sheet3'!$K$222,MATCH("Yellow",Sheet3!$A$1:$K$1,0),FALSE)*2.5,0))))),0)/VLOOKUP($E130,Sheet3!$A$1:'Sheet3'!$K$222,MATCH("Challenge",Sheet3!$A$1:'Sheet3'!$K$1,0),FALSE),IFERROR(IF(VLOOKUP($E130,Sheet3!$A$1:'Sheet3'!$K$222,MATCH("Blue",Sheet3!$A$1:$K$1,0),FALSE)&gt;0,VLOOKUP($E130,Sheet3!$A$1:'Sheet3'!$K$222,MATCH("Blue",Sheet3!$A$1:$K$1,0),FALSE)*3,IF(VLOOKUP($E130,Sheet3!$A$1:'Sheet3'!$K$222,MATCH("Purple",Sheet3!$A$1:$K$1,0),FALSE)&gt;0,VLOOKUP($E130,Sheet3!$A$1:'Sheet3'!$K$222,MATCH("Purple",Sheet3!$A$1:$K$1,0),FALSE)*4,IF(VLOOKUP($E130,Sheet3!$A$1:'Sheet3'!$K$222,MATCH("Green",Sheet3!$A$1:$K$1,0),FALSE)&gt;0,VLOOKUP($E130,Sheet3!$A$1:'Sheet3'!$K$222,MATCH("Green",Sheet3!$A$1:$K$1,0),FALSE)*2,IF(VLOOKUP($E130,Sheet3!$A$1:'Sheet3'!$K$222,MATCH("White",Sheet3!$A$1:$K$1,0),FALSE)&gt;0,VLOOKUP($E130,Sheet3!$A$1:'Sheet3'!$K$222,MATCH("White",Sheet3!$A$1:$K$1,0),FALSE),IF(VLOOKUP($E130,Sheet3!$A$1:'Sheet3'!$K$222,MATCH("Yellow",Sheet3!$A$1:$K$1,0),FALSE)&gt;0,VLOOKUP($E130,Sheet3!$A$1:'Sheet3'!$K$222,MATCH("Yellow",Sheet3!$A$1:$K$1,0),FALSE)*2.5,0))))),0)),0)</f>
        <v>202</v>
      </c>
      <c r="AC130">
        <f>IFERROR(IF(VLOOKUP($F130,Sheet3!$A$1:'Sheet3'!$K$222,MATCH("Challenge",Sheet3!$A$1:'Sheet3'!$K$1,0),FALSE)&gt;=1,IFERROR(IF(VLOOKUP($F130,Sheet3!$A$1:'Sheet3'!$K$222,MATCH("Blue",Sheet3!$A$1:$K$1,0),FALSE)&gt;0,VLOOKUP($F130,Sheet3!$A$1:'Sheet3'!$K$222,MATCH("Blue",Sheet3!$A$1:$K$1,0),FALSE)*3,IF(VLOOKUP($F130,Sheet3!$A$1:'Sheet3'!$K$222,MATCH("Purple",Sheet3!$A$1:$K$1,0),FALSE)&gt;0,VLOOKUP($F130,Sheet3!$A$1:'Sheet3'!$K$222,MATCH("Purple",Sheet3!$A$1:$K$1,0),FALSE)*4,IF(VLOOKUP($F130,Sheet3!$A$1:'Sheet3'!$K$222,MATCH("Green",Sheet3!$A$1:$K$1,0),FALSE)&gt;0,VLOOKUP($F130,Sheet3!$A$1:'Sheet3'!$K$222,MATCH("Green",Sheet3!$A$1:$K$1,0),FALSE)*2,IF(VLOOKUP($F130,Sheet3!$A$1:'Sheet3'!$K$222,MATCH("White",Sheet3!$A$1:$K$1,0),FALSE)&gt;0,VLOOKUP($F130,Sheet3!$A$1:'Sheet3'!$K$222,MATCH("White",Sheet3!$A$1:$K$1,0),FALSE),IF(VLOOKUP($F130,Sheet3!$A$1:'Sheet3'!$K$222,MATCH("Yellow",Sheet3!$A$1:$K$1,0),FALSE)&gt;0,VLOOKUP($F130,Sheet3!$A$1:'Sheet3'!$K$222,MATCH("Yellow",Sheet3!$A$1:$K$1,0),FALSE)*5,0))))),0)/VLOOKUP($F130,Sheet3!$A$1:'Sheet3'!$K$222,MATCH("Challenge",Sheet3!$A$1:'Sheet3'!$K$1,0),FALSE),IFERROR(IF(VLOOKUP($F130,Sheet3!$A$1:'Sheet3'!$K$222,MATCH("Blue",Sheet3!$A$1:$K$1,0),FALSE)&gt;0,VLOOKUP($F130,Sheet3!$A$1:'Sheet3'!$K$222,MATCH("Blue",Sheet3!$A$1:$K$1,0),FALSE)*3,IF(VLOOKUP($F130,Sheet3!$A$1:'Sheet3'!$K$222,MATCH("Purple",Sheet3!$A$1:$K$1,0),FALSE)&gt;0,VLOOKUP($F130,Sheet3!$A$1:'Sheet3'!$K$222,MATCH("Purple",Sheet3!$A$1:$K$1,0),FALSE)*4,IF(VLOOKUP($F130,Sheet3!$A$1:'Sheet3'!$K$222,MATCH("Green",Sheet3!$A$1:$K$1,0),FALSE)&gt;0,VLOOKUP($F130,Sheet3!$A$1:'Sheet3'!$K$222,MATCH("Green",Sheet3!$A$1:$K$1,0),FALSE)*2,IF(VLOOKUP($F130,Sheet3!$A$1:'Sheet3'!$K$222,MATCH("White",Sheet3!$A$1:$K$1,0),FALSE)&gt;0,VLOOKUP($F130,Sheet3!$A$1:'Sheet3'!$K$222,MATCH("White",Sheet3!$A$1:$K$1,0),FALSE),IF(VLOOKUP($F130,Sheet3!$A$1:'Sheet3'!$K$222,MATCH("Yellow",Sheet3!$A$1:$K$1,0),FALSE)&gt;0,VLOOKUP($F130,Sheet3!$A$1:'Sheet3'!$K$222,MATCH("Yellow",Sheet3!$A$1:$K$1,0),FALSE)*5,0))))),0)),0)+IFERROR(IF(VLOOKUP($G130,Sheet3!$A$1:'Sheet3'!$K$222,MATCH("Challenge",Sheet3!$A$1:'Sheet3'!$K$1,0),FALSE)&gt;=1,IFERROR(IF(VLOOKUP($G130,Sheet3!$A$1:'Sheet3'!$K$222,MATCH("Blue",Sheet3!$A$1:$K$1,0),FALSE)&gt;0,VLOOKUP($G130,Sheet3!$A$1:'Sheet3'!$K$222,MATCH("Blue",Sheet3!$A$1:$K$1,0),FALSE)*3,IF(VLOOKUP($G130,Sheet3!$A$1:'Sheet3'!$K$222,MATCH("Purple",Sheet3!$A$1:$K$1,0),FALSE)&gt;0,VLOOKUP($G130,Sheet3!$A$1:'Sheet3'!$K$222,MATCH("Purple",Sheet3!$A$1:$K$1,0),FALSE)*4,IF(VLOOKUP($G130,Sheet3!$A$1:'Sheet3'!$K$222,MATCH("Green",Sheet3!$A$1:$K$1,0),FALSE)&gt;0,VLOOKUP($G130,Sheet3!$A$1:'Sheet3'!$K$222,MATCH("Green",Sheet3!$A$1:$K$1,0),FALSE)*2,IF(VLOOKUP($G130,Sheet3!$A$1:'Sheet3'!$K$222,MATCH("White",Sheet3!$A$1:$K$1,0),FALSE)&gt;0,VLOOKUP($G130,Sheet3!$A$1:'Sheet3'!$K$222,MATCH("White",Sheet3!$A$1:$K$1,0),FALSE),IF(VLOOKUP($G130,Sheet3!$A$1:'Sheet3'!$K$222,MATCH("Yellow",Sheet3!$A$1:$K$1,0),FALSE)&gt;0,VLOOKUP($G130,Sheet3!$A$1:'Sheet3'!$K$222,MATCH("Yellow",Sheet3!$A$1:$K$1,0),FALSE)*5,0))))),0)/VLOOKUP($G130,Sheet3!$A$1:'Sheet3'!$K$222,MATCH("Challenge",Sheet3!$A$1:'Sheet3'!$K$1,0),FALSE),IFERROR(IF(VLOOKUP($G130,Sheet3!$A$1:'Sheet3'!$K$222,MATCH("Blue",Sheet3!$A$1:$K$1,0),FALSE)&gt;0,VLOOKUP($G130,Sheet3!$A$1:'Sheet3'!$K$222,MATCH("Blue",Sheet3!$A$1:$K$1,0),FALSE)*3,IF(VLOOKUP($G130,Sheet3!$A$1:'Sheet3'!$K$222,MATCH("Purple",Sheet3!$A$1:$K$1,0),FALSE)&gt;0,VLOOKUP($G130,Sheet3!$A$1:'Sheet3'!$K$222,MATCH("Purple",Sheet3!$A$1:$K$1,0),FALSE)*4,IF(VLOOKUP($G130,Sheet3!$A$1:'Sheet3'!$K$222,MATCH("Green",Sheet3!$A$1:$K$1,0),FALSE)&gt;0,VLOOKUP($G130,Sheet3!$A$1:'Sheet3'!$K$222,MATCH("Green",Sheet3!$A$1:$K$1,0),FALSE)*2,IF(VLOOKUP($G130,Sheet3!$A$1:'Sheet3'!$K$222,MATCH("White",Sheet3!$A$1:$K$1,0),FALSE)&gt;0,VLOOKUP($G130,Sheet3!$A$1:'Sheet3'!$K$222,MATCH("White",Sheet3!$A$1:$K$1,0),FALSE),IF(VLOOKUP($G130,Sheet3!$A$1:'Sheet3'!$K$222,MATCH("Yellow",Sheet3!$A$1:$K$1,0),FALSE)&gt;0,VLOOKUP($G130,Sheet3!$A$1:'Sheet3'!$K$222,MATCH("Yellow",Sheet3!$A$1:$K$1,0),FALSE)*5,0))))),0)),0)</f>
        <v>4</v>
      </c>
      <c r="AD130">
        <f>IFERROR(IF(VLOOKUP($H130,Sheet3!$A$1:'Sheet3'!$K$222,MATCH("Challenge",Sheet3!$A$1:'Sheet3'!$K$1,0),FALSE)&gt;=1,IFERROR(IF(VLOOKUP($H130,Sheet3!$A$1:'Sheet3'!$K$222,MATCH("Blue",Sheet3!$A$1:$K$1,0),FALSE)&gt;0,VLOOKUP($H130,Sheet3!$A$1:'Sheet3'!$K$222,MATCH("Blue",Sheet3!$A$1:$K$1,0),FALSE)*3,IF(VLOOKUP($H130,Sheet3!$A$1:'Sheet3'!$K$222,MATCH("Purple",Sheet3!$A$1:$K$1,0),FALSE)&gt;0,VLOOKUP($H130,Sheet3!$A$1:'Sheet3'!$K$222,MATCH("Purple",Sheet3!$A$1:$K$1,0),FALSE)*4,IF(VLOOKUP($H130,Sheet3!$A$1:'Sheet3'!$K$222,MATCH("Green",Sheet3!$A$1:$K$1,0),FALSE)&gt;0,VLOOKUP($H130,Sheet3!$A$1:'Sheet3'!$K$222,MATCH("Green",Sheet3!$A$1:$K$1,0),FALSE)*2,IF(VLOOKUP($H130,Sheet3!$A$1:'Sheet3'!$K$222,MATCH("White",Sheet3!$A$1:$K$1,0),FALSE)&gt;0,VLOOKUP($H130,Sheet3!$A$1:'Sheet3'!$K$222,MATCH("White",Sheet3!$A$1:$K$1,0),FALSE),IF(VLOOKUP($H130,Sheet3!$A$1:'Sheet3'!$K$222,MATCH("Yellow",Sheet3!$A$1:$K$1,0),FALSE)&gt;0,VLOOKUP($H130,Sheet3!$A$1:'Sheet3'!$K$222,MATCH("Yellow",Sheet3!$A$1:$K$1,0),FALSE)*5,0))))),0)/VLOOKUP($H130,Sheet3!$A$1:'Sheet3'!$K$222,MATCH("Challenge",Sheet3!$A$1:'Sheet3'!$K$1,0),FALSE),IFERROR(IF(VLOOKUP($H130,Sheet3!$A$1:'Sheet3'!$K$222,MATCH("Blue",Sheet3!$A$1:$K$1,0),FALSE)&gt;0,VLOOKUP($H130,Sheet3!$A$1:'Sheet3'!$K$222,MATCH("Blue",Sheet3!$A$1:$K$1,0),FALSE)*3,IF(VLOOKUP($H130,Sheet3!$A$1:'Sheet3'!$K$222,MATCH("Purple",Sheet3!$A$1:$K$1,0),FALSE)&gt;0,VLOOKUP($H130,Sheet3!$A$1:'Sheet3'!$K$222,MATCH("Purple",Sheet3!$A$1:$K$1,0),FALSE)*4,IF(VLOOKUP($H130,Sheet3!$A$1:'Sheet3'!$K$222,MATCH("Green",Sheet3!$A$1:$K$1,0),FALSE)&gt;0,VLOOKUP($H130,Sheet3!$A$1:'Sheet3'!$K$222,MATCH("Green",Sheet3!$A$1:$K$1,0),FALSE)*2,IF(VLOOKUP($H130,Sheet3!$A$1:'Sheet3'!$K$222,MATCH("White",Sheet3!$A$1:$K$1,0),FALSE)&gt;0,VLOOKUP($H130,Sheet3!$A$1:'Sheet3'!$K$222,MATCH("White",Sheet3!$A$1:$K$1,0),FALSE),IF(VLOOKUP($H130,Sheet3!$A$1:'Sheet3'!$K$222,MATCH("Yellow",Sheet3!$A$1:$K$1,0),FALSE)&gt;0,VLOOKUP($H130,Sheet3!$A$1:'Sheet3'!$K$222,MATCH("Yellow",Sheet3!$A$1:$K$1,0),FALSE)*5,0))))),0)),0)+IFERROR(IF(VLOOKUP($I130,Sheet3!$A$1:'Sheet3'!$K$222,MATCH("Challenge",Sheet3!$A$1:'Sheet3'!$K$1,0),FALSE)&gt;=1,IFERROR(IF(VLOOKUP($I130,Sheet3!$A$1:'Sheet3'!$K$222,MATCH("Blue",Sheet3!$A$1:$K$1,0),FALSE)&gt;0,VLOOKUP($I130,Sheet3!$A$1:'Sheet3'!$K$222,MATCH("Blue",Sheet3!$A$1:$K$1,0),FALSE)*3,IF(VLOOKUP($I130,Sheet3!$A$1:'Sheet3'!$K$222,MATCH("Purple",Sheet3!$A$1:$K$1,0),FALSE)&gt;0,VLOOKUP($I130,Sheet3!$A$1:'Sheet3'!$K$222,MATCH("Purple",Sheet3!$A$1:$K$1,0),FALSE)*4,IF(VLOOKUP($I130,Sheet3!$A$1:'Sheet3'!$K$222,MATCH("Green",Sheet3!$A$1:$K$1,0),FALSE)&gt;0,VLOOKUP($I130,Sheet3!$A$1:'Sheet3'!$K$222,MATCH("Green",Sheet3!$A$1:$K$1,0),FALSE)*2,IF(VLOOKUP($I130,Sheet3!$A$1:'Sheet3'!$K$222,MATCH("White",Sheet3!$A$1:$K$1,0),FALSE)&gt;0,VLOOKUP($I130,Sheet3!$A$1:'Sheet3'!$K$222,MATCH("White",Sheet3!$A$1:$K$1,0),FALSE),IF(VLOOKUP($I130,Sheet3!$A$1:'Sheet3'!$K$222,MATCH("Yellow",Sheet3!$A$1:$K$1,0),FALSE)&gt;0,VLOOKUP($I130,Sheet3!$A$1:'Sheet3'!$K$222,MATCH("Yellow",Sheet3!$A$1:$K$1,0),FALSE)*5,0))))),0)/VLOOKUP($I130,Sheet3!$A$1:'Sheet3'!$K$222,MATCH("Challenge",Sheet3!$A$1:'Sheet3'!$K$1,0),FALSE),IFERROR(IF(VLOOKUP($I130,Sheet3!$A$1:'Sheet3'!$K$222,MATCH("Blue",Sheet3!$A$1:$K$1,0),FALSE)&gt;0,VLOOKUP($I130,Sheet3!$A$1:'Sheet3'!$K$222,MATCH("Blue",Sheet3!$A$1:$K$1,0),FALSE)*3,IF(VLOOKUP($I130,Sheet3!$A$1:'Sheet3'!$K$222,MATCH("Purple",Sheet3!$A$1:$K$1,0),FALSE)&gt;0,VLOOKUP($I130,Sheet3!$A$1:'Sheet3'!$K$222,MATCH("Purple",Sheet3!$A$1:$K$1,0),FALSE)*4,IF(VLOOKUP($I130,Sheet3!$A$1:'Sheet3'!$K$222,MATCH("Green",Sheet3!$A$1:$K$1,0),FALSE)&gt;0,VLOOKUP($I130,Sheet3!$A$1:'Sheet3'!$K$222,MATCH("Green",Sheet3!$A$1:$K$1,0),FALSE)*2,IF(VLOOKUP($I130,Sheet3!$A$1:'Sheet3'!$K$222,MATCH("White",Sheet3!$A$1:$K$1,0),FALSE)&gt;0,VLOOKUP($I130,Sheet3!$A$1:'Sheet3'!$K$222,MATCH("White",Sheet3!$A$1:$K$1,0),FALSE),IF(VLOOKUP($I130,Sheet3!$A$1:'Sheet3'!$K$222,MATCH("Yellow",Sheet3!$A$1:$K$1,0),FALSE)&gt;0,VLOOKUP($I130,Sheet3!$A$1:'Sheet3'!$K$222,MATCH("Yellow",Sheet3!$A$1:$K$1,0),FALSE)*5,0))))),0)),0)</f>
        <v>2</v>
      </c>
      <c r="AE130">
        <f>IFERROR(IF(VLOOKUP($J130,Sheet3!$A$1:'Sheet3'!$K$222,MATCH("Challenge",Sheet3!$A$1:'Sheet3'!$K$1,0),FALSE)&gt;=1,IFERROR(IF(VLOOKUP($J130,Sheet3!$A$1:'Sheet3'!$K$222,MATCH("Blue",Sheet3!$A$1:$K$1,0),FALSE)&gt;0,VLOOKUP($J130,Sheet3!$A$1:'Sheet3'!$K$222,MATCH("Blue",Sheet3!$A$1:$K$1,0),FALSE)*3,IF(VLOOKUP($J130,Sheet3!$A$1:'Sheet3'!$K$222,MATCH("Purple",Sheet3!$A$1:$K$1,0),FALSE)&gt;0,VLOOKUP($J130,Sheet3!$A$1:'Sheet3'!$K$222,MATCH("Purple",Sheet3!$A$1:$K$1,0),FALSE)*4,IF(VLOOKUP($J130,Sheet3!$A$1:'Sheet3'!$K$222,MATCH("Green",Sheet3!$A$1:$K$1,0),FALSE)&gt;0,VLOOKUP($J130,Sheet3!$A$1:'Sheet3'!$K$222,MATCH("Green",Sheet3!$A$1:$K$1,0),FALSE)*2,IF(VLOOKUP($J130,Sheet3!$A$1:'Sheet3'!$K$222,MATCH("White",Sheet3!$A$1:$K$1,0),FALSE)&gt;0,VLOOKUP($J130,Sheet3!$A$1:'Sheet3'!$K$222,MATCH("White",Sheet3!$A$1:$K$1,0),FALSE),IF(VLOOKUP($J130,Sheet3!$A$1:'Sheet3'!$K$222,MATCH("Yellow",Sheet3!$A$1:$K$1,0),FALSE)&gt;0,VLOOKUP($J130,Sheet3!$A$1:'Sheet3'!$K$222,MATCH("Yellow",Sheet3!$A$1:$K$1,0),FALSE)*5,0))))),0)/VLOOKUP($J130,Sheet3!$A$1:'Sheet3'!$K$222,MATCH("Challenge",Sheet3!$A$1:'Sheet3'!$K$1,0),FALSE),IFERROR(IF(VLOOKUP($J130,Sheet3!$A$1:'Sheet3'!$K$222,MATCH("Blue",Sheet3!$A$1:$K$1,0),FALSE)&gt;0,VLOOKUP($J130,Sheet3!$A$1:'Sheet3'!$K$222,MATCH("Blue",Sheet3!$A$1:$K$1,0),FALSE)*3,IF(VLOOKUP($J130,Sheet3!$A$1:'Sheet3'!$K$222,MATCH("Purple",Sheet3!$A$1:$K$1,0),FALSE)&gt;0,VLOOKUP($J130,Sheet3!$A$1:'Sheet3'!$K$222,MATCH("Purple",Sheet3!$A$1:$K$1,0),FALSE)*4,IF(VLOOKUP($J130,Sheet3!$A$1:'Sheet3'!$K$222,MATCH("Green",Sheet3!$A$1:$K$1,0),FALSE)&gt;0,VLOOKUP($J130,Sheet3!$A$1:'Sheet3'!$K$222,MATCH("Green",Sheet3!$A$1:$K$1,0),FALSE)*2,IF(VLOOKUP($J130,Sheet3!$A$1:'Sheet3'!$K$222,MATCH("White",Sheet3!$A$1:$K$1,0),FALSE)&gt;0,VLOOKUP($J130,Sheet3!$A$1:'Sheet3'!$K$222,MATCH("White",Sheet3!$A$1:$K$1,0),FALSE),IF(VLOOKUP($J130,Sheet3!$A$1:'Sheet3'!$K$222,MATCH("Yellow",Sheet3!$A$1:$K$1,0),FALSE)&gt;0,VLOOKUP($J130,Sheet3!$A$1:'Sheet3'!$K$222,MATCH("Yellow",Sheet3!$A$1:$K$1,0),FALSE)*5,0))))),0)),0)+IFERROR(IF(VLOOKUP($K130,Sheet3!$A$1:'Sheet3'!$K$222,MATCH("Challenge",Sheet3!$A$1:'Sheet3'!$K$1,0),FALSE)&gt;=1,IFERROR(IF(VLOOKUP($K130,Sheet3!$A$1:'Sheet3'!$K$222,MATCH("Blue",Sheet3!$A$1:$K$1,0),FALSE)&gt;0,VLOOKUP($K130,Sheet3!$A$1:'Sheet3'!$K$222,MATCH("Blue",Sheet3!$A$1:$K$1,0),FALSE)*3,IF(VLOOKUP($K130,Sheet3!$A$1:'Sheet3'!$K$222,MATCH("Purple",Sheet3!$A$1:$K$1,0),FALSE)&gt;0,VLOOKUP($K130,Sheet3!$A$1:'Sheet3'!$K$222,MATCH("Purple",Sheet3!$A$1:$K$1,0),FALSE)*4,IF(VLOOKUP($K130,Sheet3!$A$1:'Sheet3'!$K$222,MATCH("Green",Sheet3!$A$1:$K$1,0),FALSE)&gt;0,VLOOKUP($K130,Sheet3!$A$1:'Sheet3'!$K$222,MATCH("Green",Sheet3!$A$1:$K$1,0),FALSE)*2,IF(VLOOKUP($K130,Sheet3!$A$1:'Sheet3'!$K$222,MATCH("White",Sheet3!$A$1:$K$1,0),FALSE)&gt;0,VLOOKUP($K130,Sheet3!$A$1:'Sheet3'!$K$222,MATCH("White",Sheet3!$A$1:$K$1,0),FALSE),IF(VLOOKUP($K130,Sheet3!$A$1:'Sheet3'!$K$222,MATCH("Yellow",Sheet3!$A$1:$K$1,0),FALSE)&gt;0,VLOOKUP($K130,Sheet3!$A$1:'Sheet3'!$K$222,MATCH("Yellow",Sheet3!$A$1:$K$1,0),FALSE)*5,0))))),0)/VLOOKUP($K130,Sheet3!$A$1:'Sheet3'!$K$222,MATCH("Challenge",Sheet3!$A$1:'Sheet3'!$K$1,0),FALSE),IFERROR(IF(VLOOKUP($K130,Sheet3!$A$1:'Sheet3'!$K$222,MATCH("Blue",Sheet3!$A$1:$K$1,0),FALSE)&gt;0,VLOOKUP($K130,Sheet3!$A$1:'Sheet3'!$K$222,MATCH("Blue",Sheet3!$A$1:$K$1,0),FALSE)*3,IF(VLOOKUP($K130,Sheet3!$A$1:'Sheet3'!$K$222,MATCH("Purple",Sheet3!$A$1:$K$1,0),FALSE)&gt;0,VLOOKUP($K130,Sheet3!$A$1:'Sheet3'!$K$222,MATCH("Purple",Sheet3!$A$1:$K$1,0),FALSE)*4,IF(VLOOKUP($K130,Sheet3!$A$1:'Sheet3'!$K$222,MATCH("Green",Sheet3!$A$1:$K$1,0),FALSE)&gt;0,VLOOKUP($K130,Sheet3!$A$1:'Sheet3'!$K$222,MATCH("Green",Sheet3!$A$1:$K$1,0),FALSE)*2,IF(VLOOKUP($K130,Sheet3!$A$1:'Sheet3'!$K$222,MATCH("White",Sheet3!$A$1:$K$1,0),FALSE)&gt;0,VLOOKUP($K130,Sheet3!$A$1:'Sheet3'!$K$222,MATCH("White",Sheet3!$A$1:$K$1,0),FALSE),IF(VLOOKUP($K130,Sheet3!$A$1:'Sheet3'!$K$222,MATCH("Yellow",Sheet3!$A$1:$K$1,0),FALSE)&gt;0,VLOOKUP($K130,Sheet3!$A$1:'Sheet3'!$K$222,MATCH("Yellow",Sheet3!$A$1:$K$1,0),FALSE)*5,0))))),0)),0)</f>
        <v>1</v>
      </c>
      <c r="AF130">
        <f>IFERROR(IF(VLOOKUP($L130,Sheet3!$A$1:'Sheet3'!$K$222,MATCH("Challenge",Sheet3!$A$1:'Sheet3'!$K$1,0),FALSE)&gt;=1,IFERROR(IF(VLOOKUP($L130,Sheet3!$A$1:'Sheet3'!$K$222,MATCH("Blue",Sheet3!$A$1:$K$1,0),FALSE)&gt;0,VLOOKUP($L130,Sheet3!$A$1:'Sheet3'!$K$222,MATCH("Blue",Sheet3!$A$1:$K$1,0),FALSE)*3,IF(VLOOKUP($L130,Sheet3!$A$1:'Sheet3'!$K$222,MATCH("Purple",Sheet3!$A$1:$K$1,0),FALSE)&gt;0,VLOOKUP($L130,Sheet3!$A$1:'Sheet3'!$K$222,MATCH("Purple",Sheet3!$A$1:$K$1,0),FALSE)*4,IF(VLOOKUP($L130,Sheet3!$A$1:'Sheet3'!$K$222,MATCH("Green",Sheet3!$A$1:$K$1,0),FALSE)&gt;0,VLOOKUP($L130,Sheet3!$A$1:'Sheet3'!$K$222,MATCH("Green",Sheet3!$A$1:$K$1,0),FALSE)*2,IF(VLOOKUP($L130,Sheet3!$A$1:'Sheet3'!$K$222,MATCH("White",Sheet3!$A$1:$K$1,0),FALSE)&gt;0,VLOOKUP($L130,Sheet3!$A$1:'Sheet3'!$K$222,MATCH("White",Sheet3!$A$1:$K$1,0),FALSE),IF(VLOOKUP($L130,Sheet3!$A$1:'Sheet3'!$K$222,MATCH("Yellow",Sheet3!$A$1:$K$1,0),FALSE)&gt;0,VLOOKUP($L130,Sheet3!$A$1:'Sheet3'!$K$222,MATCH("Yellow",Sheet3!$A$1:$K$1,0),FALSE)*5,0))))),0)/VLOOKUP($L130,Sheet3!$A$1:'Sheet3'!$K$222,MATCH("Challenge",Sheet3!$A$1:'Sheet3'!$K$1,0),FALSE),IFERROR(IF(VLOOKUP($L130,Sheet3!$A$1:'Sheet3'!$K$222,MATCH("Blue",Sheet3!$A$1:$K$1,0),FALSE)&gt;0,VLOOKUP($L130,Sheet3!$A$1:'Sheet3'!$K$222,MATCH("Blue",Sheet3!$A$1:$K$1,0),FALSE)*3,IF(VLOOKUP($L130,Sheet3!$A$1:'Sheet3'!$K$222,MATCH("Purple",Sheet3!$A$1:$K$1,0),FALSE)&gt;0,VLOOKUP($L130,Sheet3!$A$1:'Sheet3'!$K$222,MATCH("Purple",Sheet3!$A$1:$K$1,0),FALSE)*4,IF(VLOOKUP($L130,Sheet3!$A$1:'Sheet3'!$K$222,MATCH("Green",Sheet3!$A$1:$K$1,0),FALSE)&gt;0,VLOOKUP($L130,Sheet3!$A$1:'Sheet3'!$K$222,MATCH("Green",Sheet3!$A$1:$K$1,0),FALSE)*2,IF(VLOOKUP($L130,Sheet3!$A$1:'Sheet3'!$K$222,MATCH("White",Sheet3!$A$1:$K$1,0),FALSE)&gt;0,VLOOKUP($L130,Sheet3!$A$1:'Sheet3'!$K$222,MATCH("White",Sheet3!$A$1:$K$1,0),FALSE),IF(VLOOKUP($L130,Sheet3!$A$1:'Sheet3'!$K$222,MATCH("Yellow",Sheet3!$A$1:$K$1,0),FALSE)&gt;0,VLOOKUP($L130,Sheet3!$A$1:'Sheet3'!$K$222,MATCH("Yellow",Sheet3!$A$1:$K$1,0),FALSE)*5,0))))),0)),0)+IFERROR(IF(VLOOKUP($M130,Sheet3!$A$1:'Sheet3'!$K$222,MATCH("Challenge",Sheet3!$A$1:'Sheet3'!$K$1,0),FALSE)&gt;=1,IFERROR(IF(VLOOKUP($M130,Sheet3!$A$1:'Sheet3'!$K$222,MATCH("Blue",Sheet3!$A$1:$K$1,0),FALSE)&gt;0,VLOOKUP($M130,Sheet3!$A$1:'Sheet3'!$K$222,MATCH("Blue",Sheet3!$A$1:$K$1,0),FALSE)*3,IF(VLOOKUP($M130,Sheet3!$A$1:'Sheet3'!$K$222,MATCH("Purple",Sheet3!$A$1:$K$1,0),FALSE)&gt;0,VLOOKUP($M130,Sheet3!$A$1:'Sheet3'!$K$222,MATCH("Purple",Sheet3!$A$1:$K$1,0),FALSE)*4,IF(VLOOKUP($M130,Sheet3!$A$1:'Sheet3'!$K$222,MATCH("Green",Sheet3!$A$1:$K$1,0),FALSE)&gt;0,VLOOKUP($M130,Sheet3!$A$1:'Sheet3'!$K$222,MATCH("Green",Sheet3!$A$1:$K$1,0),FALSE)*2,IF(VLOOKUP($M130,Sheet3!$A$1:'Sheet3'!$K$222,MATCH("White",Sheet3!$A$1:$K$1,0),FALSE)&gt;0,VLOOKUP($M130,Sheet3!$A$1:'Sheet3'!$K$222,MATCH("White",Sheet3!$A$1:$K$1,0),FALSE),IF(VLOOKUP($M130,Sheet3!$A$1:'Sheet3'!$K$222,MATCH("Yellow",Sheet3!$A$1:$K$1,0),FALSE)&gt;0,VLOOKUP($M130,Sheet3!$A$1:'Sheet3'!$K$222,MATCH("Yellow",Sheet3!$A$1:$K$1,0),FALSE)*5,0))))),0)/VLOOKUP($M130,Sheet3!$A$1:'Sheet3'!$K$222,MATCH("Challenge",Sheet3!$A$1:'Sheet3'!$K$1,0),FALSE),IFERROR(IF(VLOOKUP($M130,Sheet3!$A$1:'Sheet3'!$K$222,MATCH("Blue",Sheet3!$A$1:$K$1,0),FALSE)&gt;0,VLOOKUP($M130,Sheet3!$A$1:'Sheet3'!$K$222,MATCH("Blue",Sheet3!$A$1:$K$1,0),FALSE)*3,IF(VLOOKUP($M130,Sheet3!$A$1:'Sheet3'!$K$222,MATCH("Purple",Sheet3!$A$1:$K$1,0),FALSE)&gt;0,VLOOKUP($M130,Sheet3!$A$1:'Sheet3'!$K$222,MATCH("Purple",Sheet3!$A$1:$K$1,0),FALSE)*4,IF(VLOOKUP($M130,Sheet3!$A$1:'Sheet3'!$K$222,MATCH("Green",Sheet3!$A$1:$K$1,0),FALSE)&gt;0,VLOOKUP($M130,Sheet3!$A$1:'Sheet3'!$K$222,MATCH("Green",Sheet3!$A$1:$K$1,0),FALSE)*2,IF(VLOOKUP($M130,Sheet3!$A$1:'Sheet3'!$K$222,MATCH("White",Sheet3!$A$1:$K$1,0),FALSE)&gt;0,VLOOKUP($M130,Sheet3!$A$1:'Sheet3'!$K$222,MATCH("White",Sheet3!$A$1:$K$1,0),FALSE),IF(VLOOKUP($M130,Sheet3!$A$1:'Sheet3'!$K$222,MATCH("Yellow",Sheet3!$A$1:$K$1,0),FALSE)&gt;0,VLOOKUP($M130,Sheet3!$A$1:'Sheet3'!$K$222,MATCH("Yellow",Sheet3!$A$1:$K$1,0),FALSE)*5,0))))),0)),0)</f>
        <v>0</v>
      </c>
      <c r="AG130">
        <f>IFERROR(IF(VLOOKUP($N130,Sheet3!$A$1:'Sheet3'!$K$222,MATCH("Challenge",Sheet3!$A$1:'Sheet3'!$K$1,0),FALSE)&gt;=1,IFERROR(IF(VLOOKUP($N130,Sheet3!$A$1:'Sheet3'!$K$222,MATCH("Blue",Sheet3!$A$1:$K$1,0),FALSE)&gt;0,VLOOKUP($N130,Sheet3!$A$1:'Sheet3'!$K$222,MATCH("Blue",Sheet3!$A$1:$K$1,0),FALSE)*3,IF(VLOOKUP($N130,Sheet3!$A$1:'Sheet3'!$K$222,MATCH("Purple",Sheet3!$A$1:$K$1,0),FALSE)&gt;0,VLOOKUP($N130,Sheet3!$A$1:'Sheet3'!$K$222,MATCH("Purple",Sheet3!$A$1:$K$1,0),FALSE)*4,IF(VLOOKUP($N130,Sheet3!$A$1:'Sheet3'!$K$222,MATCH("Green",Sheet3!$A$1:$K$1,0),FALSE)&gt;0,VLOOKUP($N130,Sheet3!$A$1:'Sheet3'!$K$222,MATCH("Green",Sheet3!$A$1:$K$1,0),FALSE)*2,IF(VLOOKUP($N130,Sheet3!$A$1:'Sheet3'!$K$222,MATCH("White",Sheet3!$A$1:$K$1,0),FALSE)&gt;0,VLOOKUP($N130,Sheet3!$A$1:'Sheet3'!$K$222,MATCH("White",Sheet3!$A$1:$K$1,0),FALSE),IF(VLOOKUP($N130,Sheet3!$A$1:'Sheet3'!$K$222,MATCH("Yellow",Sheet3!$A$1:$K$1,0),FALSE)&gt;0,VLOOKUP($N130,Sheet3!$A$1:'Sheet3'!$K$222,MATCH("Yellow",Sheet3!$A$1:$K$1,0),FALSE)*5,0))))),0)/VLOOKUP($N130,Sheet3!$A$1:'Sheet3'!$K$222,MATCH("Challenge",Sheet3!$A$1:'Sheet3'!$K$1,0),FALSE),IFERROR(IF(VLOOKUP($N130,Sheet3!$A$1:'Sheet3'!$K$222,MATCH("Blue",Sheet3!$A$1:$K$1,0),FALSE)&gt;0,VLOOKUP($N130,Sheet3!$A$1:'Sheet3'!$K$222,MATCH("Blue",Sheet3!$A$1:$K$1,0),FALSE)*3,IF(VLOOKUP($N130,Sheet3!$A$1:'Sheet3'!$K$222,MATCH("Purple",Sheet3!$A$1:$K$1,0),FALSE)&gt;0,VLOOKUP($N130,Sheet3!$A$1:'Sheet3'!$K$222,MATCH("Purple",Sheet3!$A$1:$K$1,0),FALSE)*4,IF(VLOOKUP($N130,Sheet3!$A$1:'Sheet3'!$K$222,MATCH("Green",Sheet3!$A$1:$K$1,0),FALSE)&gt;0,VLOOKUP($N130,Sheet3!$A$1:'Sheet3'!$K$222,MATCH("Green",Sheet3!$A$1:$K$1,0),FALSE)*2,IF(VLOOKUP($N130,Sheet3!$A$1:'Sheet3'!$K$222,MATCH("White",Sheet3!$A$1:$K$1,0),FALSE)&gt;0,VLOOKUP($N130,Sheet3!$A$1:'Sheet3'!$K$222,MATCH("White",Sheet3!$A$1:$K$1,0),FALSE),IF(VLOOKUP($N130,Sheet3!$A$1:'Sheet3'!$K$222,MATCH("Yellow",Sheet3!$A$1:$K$1,0),FALSE)&gt;0,VLOOKUP($N130,Sheet3!$A$1:'Sheet3'!$K$222,MATCH("Yellow",Sheet3!$A$1:$K$1,0),FALSE)*5,0))))),0)),0)+IFERROR(IF(VLOOKUP($O130,Sheet3!$A$1:'Sheet3'!$K$222,MATCH("Challenge",Sheet3!$A$1:'Sheet3'!$K$1,0),FALSE)&gt;=1,IFERROR(IF(VLOOKUP($O130,Sheet3!$A$1:'Sheet3'!$K$222,MATCH("Blue",Sheet3!$A$1:$K$1,0),FALSE)&gt;0,VLOOKUP($O130,Sheet3!$A$1:'Sheet3'!$K$222,MATCH("Blue",Sheet3!$A$1:$K$1,0),FALSE)*3,IF(VLOOKUP($O130,Sheet3!$A$1:'Sheet3'!$K$222,MATCH("Purple",Sheet3!$A$1:$K$1,0),FALSE)&gt;0,VLOOKUP($O130,Sheet3!$A$1:'Sheet3'!$K$222,MATCH("Purple",Sheet3!$A$1:$K$1,0),FALSE)*4,IF(VLOOKUP($O130,Sheet3!$A$1:'Sheet3'!$K$222,MATCH("Green",Sheet3!$A$1:$K$1,0),FALSE)&gt;0,VLOOKUP($O130,Sheet3!$A$1:'Sheet3'!$K$222,MATCH("Green",Sheet3!$A$1:$K$1,0),FALSE)*2,IF(VLOOKUP($O130,Sheet3!$A$1:'Sheet3'!$K$222,MATCH("White",Sheet3!$A$1:$K$1,0),FALSE)&gt;0,VLOOKUP($O130,Sheet3!$A$1:'Sheet3'!$K$222,MATCH("White",Sheet3!$A$1:$K$1,0),FALSE),IF(VLOOKUP($O130,Sheet3!$A$1:'Sheet3'!$K$222,MATCH("Yellow",Sheet3!$A$1:$K$1,0),FALSE)&gt;0,VLOOKUP($O130,Sheet3!$A$1:'Sheet3'!$K$222,MATCH("Yellow",Sheet3!$A$1:$K$1,0),FALSE)*5,0))))),0)/VLOOKUP($O130,Sheet3!$A$1:'Sheet3'!$K$222,MATCH("Challenge",Sheet3!$A$1:'Sheet3'!$K$1,0),FALSE),IFERROR(IF(VLOOKUP($O130,Sheet3!$A$1:'Sheet3'!$K$222,MATCH("Blue",Sheet3!$A$1:$K$1,0),FALSE)&gt;0,VLOOKUP($O130,Sheet3!$A$1:'Sheet3'!$K$222,MATCH("Blue",Sheet3!$A$1:$K$1,0),FALSE)*3,IF(VLOOKUP($O130,Sheet3!$A$1:'Sheet3'!$K$222,MATCH("Purple",Sheet3!$A$1:$K$1,0),FALSE)&gt;0,VLOOKUP($O130,Sheet3!$A$1:'Sheet3'!$K$222,MATCH("Purple",Sheet3!$A$1:$K$1,0),FALSE)*4,IF(VLOOKUP($O130,Sheet3!$A$1:'Sheet3'!$K$222,MATCH("Green",Sheet3!$A$1:$K$1,0),FALSE)&gt;0,VLOOKUP($O130,Sheet3!$A$1:'Sheet3'!$K$222,MATCH("Green",Sheet3!$A$1:$K$1,0),FALSE)*2,IF(VLOOKUP($O130,Sheet3!$A$1:'Sheet3'!$K$222,MATCH("White",Sheet3!$A$1:$K$1,0),FALSE)&gt;0,VLOOKUP($O130,Sheet3!$A$1:'Sheet3'!$K$222,MATCH("White",Sheet3!$A$1:$K$1,0),FALSE),IF(VLOOKUP($O130,Sheet3!$A$1:'Sheet3'!$K$222,MATCH("Yellow",Sheet3!$A$1:$K$1,0),FALSE)&gt;0,VLOOKUP($O130,Sheet3!$A$1:'Sheet3'!$K$222,MATCH("Yellow",Sheet3!$A$1:$K$1,0),FALSE)*5,0))))),0)),0)</f>
        <v>0</v>
      </c>
      <c r="AH130">
        <f>VLOOKUP($D130,Sheet3!$A$1:'Sheet3'!$K$222,4,FALSE)</f>
        <v>0</v>
      </c>
      <c r="AI130">
        <f>VLOOKUP($D130,Sheet3!$A$1:'Sheet3'!$K$222,5,FALSE)</f>
        <v>1</v>
      </c>
    </row>
    <row r="131" spans="1:35" x14ac:dyDescent="0.25">
      <c r="A131" t="s">
        <v>39</v>
      </c>
      <c r="B131">
        <f>INDEX('Ingredients(Full)'!$A$1:$AA$180,MATCH(Score!$A131,'Ingredients(Full)'!$A$1:$A$180,0),MATCH(Score!B$1,'Ingredients(Full)'!$A$1:$AA$1,0))</f>
        <v>4</v>
      </c>
      <c r="C131">
        <f t="shared" si="4"/>
        <v>86.666666666666671</v>
      </c>
      <c r="D131" t="str">
        <f>IF(D$1&lt;=$B131,INDEX('Ingredients(Full)'!$A$1:$AA$180,MATCH(Score!$A131,'Ingredients(Full)'!$A$1:$A$180,0),MATCH(Score!D$1,'Ingredients(Full)'!$A$1:$AA$1,0)),"")</f>
        <v>Mk 4 Fabritech Data Pad Prototype</v>
      </c>
      <c r="E131" t="str">
        <f>IF(E$1&lt;=$B131,INDEX('Ingredients(Full)'!$A$1:$AA$140,MATCH(Score!$A131,'Ingredients(Full)'!$A$1:$A$140,0),MATCH(Score!E$1,'Ingredients(Full)'!$A$1:$AA$1,0)),"")</f>
        <v>Mk 4 BAW Armor Mod Salvage</v>
      </c>
      <c r="F131" t="str">
        <f>IF(F$1&lt;=$B131,INDEX('Ingredients(Full)'!$A$1:$AA$140,MATCH(Score!$A131,'Ingredients(Full)'!$A$1:$A$140,0),MATCH(Score!F$1,'Ingredients(Full)'!$A$1:$AA$1,0)),"")</f>
        <v>Mk 2 TaggeCo Holo Lens</v>
      </c>
      <c r="G131" t="str">
        <f>IF(G$1&lt;=$B131,INDEX('Ingredients(Full)'!$A$1:$AA$140,MATCH(Score!$A131,'Ingredients(Full)'!$A$1:$A$140,0),MATCH(Score!G$1,'Ingredients(Full)'!$A$1:$AA$1,0)),"")</f>
        <v>Mk 3 Sienar Holo Projector Salvage</v>
      </c>
      <c r="H131" t="str">
        <f>IF(H$1&lt;=$B131,INDEX('Ingredients(Full)'!$A$1:$AA$140,MATCH(Score!$A131,'Ingredients(Full)'!$A$1:$A$140,0),MATCH(Score!H$1,'Ingredients(Full)'!$A$1:$AA$1,0)),"")</f>
        <v/>
      </c>
      <c r="I131" t="str">
        <f>IF(I$1&lt;=$B131,INDEX('Ingredients(Full)'!$A$1:$AA$140,MATCH(Score!$A131,'Ingredients(Full)'!$A$1:$A$140,0),MATCH(Score!I$1,'Ingredients(Full)'!$A$1:$AA$1,0)),"")</f>
        <v/>
      </c>
      <c r="J131" t="str">
        <f>IF(J$1&lt;=$B131,INDEX('Ingredients(Full)'!$A$1:$AA$140,MATCH(Score!$A131,'Ingredients(Full)'!$A$1:$A$140,0),MATCH(Score!J$1,'Ingredients(Full)'!$A$1:$AA$1,0)),"")</f>
        <v/>
      </c>
      <c r="K131" t="str">
        <f>IF(K$1&lt;=$B131,INDEX('Ingredients(Full)'!$A$1:$AA$140,MATCH(Score!$A131,'Ingredients(Full)'!$A$1:$A$140,0),MATCH(Score!K$1,'Ingredients(Full)'!$A$1:$AA$1,0)),"")</f>
        <v/>
      </c>
      <c r="L131" t="str">
        <f>IF(L$1&lt;=$B131,INDEX('Ingredients(Full)'!$A$1:$AA$140,MATCH(Score!$A131,'Ingredients(Full)'!$A$1:$A$140,0),MATCH(Score!L$1,'Ingredients(Full)'!$A$1:$AA$1,0)),"")</f>
        <v/>
      </c>
      <c r="M131" t="str">
        <f>IF(M$1&lt;=$B131,INDEX('Ingredients(Full)'!$A$1:$AA$140,MATCH(Score!$A131,'Ingredients(Full)'!$A$1:$A$140,0),MATCH(Score!M$1,'Ingredients(Full)'!$A$1:$AA$1,0)),"")</f>
        <v/>
      </c>
      <c r="N131" t="str">
        <f>IF(N$1&lt;=$B131,INDEX('Ingredients(Full)'!$A$1:$AA$140,MATCH(Score!$A131,'Ingredients(Full)'!$A$1:$A$140,0),MATCH(Score!N$1,'Ingredients(Full)'!$A$1:$AA$1,0)),"")</f>
        <v/>
      </c>
      <c r="O131" t="str">
        <f>IF(O$1&lt;=$B131,INDEX('Ingredients(Full)'!$A$1:$AA$140,MATCH(Score!$A131,'Ingredients(Full)'!$A$1:$A$140,0),MATCH(Score!O$1,'Ingredients(Full)'!$A$1:$AA$1,0)),"")</f>
        <v/>
      </c>
      <c r="P131">
        <f>IF(VALUE(RIGHT(P$1,LEN(P$1)-1))&lt;=$B131,INDEX('Ingredients(Full)'!$A$1:$AA$140,MATCH(Score!$A131,'Ingredients(Full)'!$A$1:$A$140,0),MATCH(Score!P$1,'Ingredients(Full)'!$A$1:$AA$1,0)),"")</f>
        <v>1</v>
      </c>
      <c r="Q131">
        <f>IF(VALUE(RIGHT(Q$1,LEN(Q$1)-1))&lt;=$B131,INDEX('Ingredients(Full)'!$A$1:$AA$140,MATCH(Score!$A131,'Ingredients(Full)'!$A$1:$A$140,0),MATCH(Score!Q$1,'Ingredients(Full)'!$A$1:$AA$1,0)),"")</f>
        <v>1</v>
      </c>
      <c r="R131">
        <f>IF(VALUE(RIGHT(R$1,LEN(R$1)-1))&lt;=$B131,INDEX('Ingredients(Full)'!$A$1:$AA$140,MATCH(Score!$A131,'Ingredients(Full)'!$A$1:$A$140,0),MATCH(Score!R$1,'Ingredients(Full)'!$A$1:$AA$1,0)),"")</f>
        <v>1</v>
      </c>
      <c r="S131">
        <f>IF(VALUE(RIGHT(S$1,LEN(S$1)-1))&lt;=$B131,INDEX('Ingredients(Full)'!$A$1:$AA$140,MATCH(Score!$A131,'Ingredients(Full)'!$A$1:$A$140,0),MATCH(Score!S$1,'Ingredients(Full)'!$A$1:$AA$1,0)),"")</f>
        <v>20</v>
      </c>
      <c r="T131" t="str">
        <f>IF(VALUE(RIGHT(T$1,LEN(T$1)-1))&lt;=$B131,INDEX('Ingredients(Full)'!$A$1:$AA$140,MATCH(Score!$A131,'Ingredients(Full)'!$A$1:$A$140,0),MATCH(Score!T$1,'Ingredients(Full)'!$A$1:$AA$1,0)),"")</f>
        <v/>
      </c>
      <c r="U131" t="str">
        <f>IF(VALUE(RIGHT(U$1,LEN(U$1)-1))&lt;=$B131,INDEX('Ingredients(Full)'!$A$1:$AA$140,MATCH(Score!$A131,'Ingredients(Full)'!$A$1:$A$140,0),MATCH(Score!U$1,'Ingredients(Full)'!$A$1:$AA$1,0)),"")</f>
        <v/>
      </c>
      <c r="V131" t="str">
        <f>IF(VALUE(RIGHT(V$1,LEN(V$1)-1))&lt;=$B131,INDEX('Ingredients(Full)'!$A$1:$AA$140,MATCH(Score!$A131,'Ingredients(Full)'!$A$1:$A$140,0),MATCH(Score!V$1,'Ingredients(Full)'!$A$1:$AA$1,0)),"")</f>
        <v/>
      </c>
      <c r="W131" t="str">
        <f>IF(VALUE(RIGHT(W$1,LEN(W$1)-1))&lt;=$B131,INDEX('Ingredients(Full)'!$A$1:$AA$140,MATCH(Score!$A131,'Ingredients(Full)'!$A$1:$A$140,0),MATCH(Score!W$1,'Ingredients(Full)'!$A$1:$AA$1,0)),"")</f>
        <v/>
      </c>
      <c r="X131" t="str">
        <f>IF(VALUE(RIGHT(X$1,LEN(X$1)-1))&lt;=$B131,INDEX('Ingredients(Full)'!$A$1:$AA$140,MATCH(Score!$A131,'Ingredients(Full)'!$A$1:$A$140,0),MATCH(Score!X$1,'Ingredients(Full)'!$A$1:$AA$1,0)),"")</f>
        <v/>
      </c>
      <c r="Y131" t="str">
        <f>IF(VALUE(RIGHT(Y$1,LEN(Y$1)-1))&lt;=$B131,INDEX('Ingredients(Full)'!$A$1:$AA$140,MATCH(Score!$A131,'Ingredients(Full)'!$A$1:$A$140,0),MATCH(Score!Y$1,'Ingredients(Full)'!$A$1:$AA$1,0)),"")</f>
        <v/>
      </c>
      <c r="Z131" t="str">
        <f>IF(VALUE(RIGHT(Z$1,LEN(Z$1)-1))&lt;=$B131,INDEX('Ingredients(Full)'!$A$1:$AA$140,MATCH(Score!$A131,'Ingredients(Full)'!$A$1:$A$140,0),MATCH(Score!Z$1,'Ingredients(Full)'!$A$1:$AA$1,0)),"")</f>
        <v/>
      </c>
      <c r="AA131" t="str">
        <f>IF(VALUE(RIGHT(AA$1,LEN(AA$1)-1))&lt;=$B131,INDEX('Ingredients(Full)'!$A$1:$AA$140,MATCH(Score!$A131,'Ingredients(Full)'!$A$1:$A$140,0),MATCH(Score!AA$1,'Ingredients(Full)'!$A$1:$AA$1,0)),"")</f>
        <v/>
      </c>
      <c r="AB131">
        <f>IFERROR(IF(VLOOKUP($D131,Sheet3!$A$1:'Sheet3'!$K$222,MATCH("Challenge",Sheet3!$A$1:'Sheet3'!$K$1,0),FALSE)&gt;=1,IFERROR(IF(VLOOKUP($D131,Sheet3!$A$1:'Sheet3'!$K$222,MATCH("Blue",Sheet3!$A$1:$K$1,0),FALSE)&gt;0,VLOOKUP($D131,Sheet3!$A$1:'Sheet3'!$K$222,MATCH("Blue",Sheet3!$A$1:$K$1,0),FALSE)*3,IF(VLOOKUP($D131,Sheet3!$A$1:'Sheet3'!$K$222,MATCH("Purple",Sheet3!$A$1:$K$1,0),FALSE)&gt;0,VLOOKUP($D131,Sheet3!$A$1:'Sheet3'!$K$222,MATCH("Purple",Sheet3!$A$1:$K$1,0),FALSE)*4,IF(VLOOKUP($D131,Sheet3!$A$1:'Sheet3'!$K$222,MATCH("Green",Sheet3!$A$1:$K$1,0),FALSE)&gt;0,VLOOKUP($D131,Sheet3!$A$1:'Sheet3'!$K$222,MATCH("Green",Sheet3!$A$1:$K$1,0),FALSE)*2,IF(VLOOKUP($D131,Sheet3!$A$1:'Sheet3'!$K$222,MATCH("White",Sheet3!$A$1:$K$1,0),FALSE)&gt;0,VLOOKUP($D131,Sheet3!$A$1:'Sheet3'!$K$222,MATCH("White",Sheet3!$A$1:$K$1,0),FALSE),IF(VLOOKUP($D131,Sheet3!$A$1:'Sheet3'!$K$222,MATCH("Yellow",Sheet3!$A$1:$K$1,0),FALSE)&gt;0,VLOOKUP($D131,Sheet3!$A$1:'Sheet3'!$K$222,MATCH("Yellow",Sheet3!$A$1:$K$1,0),FALSE)*2.5,0))))),0)/VLOOKUP($D131,Sheet3!$A$1:'Sheet3'!$K$222,MATCH("Challenge",Sheet3!$A$1:'Sheet3'!$K$1,0),FALSE),IFERROR(IF(VLOOKUP($D131,Sheet3!$A$1:'Sheet3'!$K$222,MATCH("Blue",Sheet3!$A$1:$K$1,0),FALSE)&gt;0,VLOOKUP($D131,Sheet3!$A$1:'Sheet3'!$K$222,MATCH("Blue",Sheet3!$A$1:$K$1,0),FALSE)*3,IF(VLOOKUP($D131,Sheet3!$A$1:'Sheet3'!$K$222,MATCH("Purple",Sheet3!$A$1:$K$1,0),FALSE)&gt;0,VLOOKUP($D131,Sheet3!$A$1:'Sheet3'!$K$222,MATCH("Purple",Sheet3!$A$1:$K$1,0),FALSE)*4,IF(VLOOKUP($D131,Sheet3!$A$1:'Sheet3'!$K$222,MATCH("Green",Sheet3!$A$1:$K$1,0),FALSE)&gt;0,VLOOKUP($D131,Sheet3!$A$1:'Sheet3'!$K$222,MATCH("Green",Sheet3!$A$1:$K$1,0),FALSE)*2,IF(VLOOKUP($D131,Sheet3!$A$1:'Sheet3'!$K$222,MATCH("White",Sheet3!$A$1:$K$1,0),FALSE)&gt;0,VLOOKUP($D131,Sheet3!$A$1:'Sheet3'!$K$222,MATCH("White",Sheet3!$A$1:$K$1,0),FALSE),IF(VLOOKUP($D131,Sheet3!$A$1:'Sheet3'!$K$222,MATCH("Yellow",Sheet3!$A$1:$K$1,0),FALSE)&gt;0,VLOOKUP($D131,Sheet3!$A$1:'Sheet3'!$K$222,MATCH("Yellow",Sheet3!$A$1:$K$1,0),FALSE)*2.5,0))))),0)),0)+IFERROR(IF(VLOOKUP($E131,Sheet3!$A$1:'Sheet3'!$K$222,MATCH("Challenge",Sheet3!$A$1:'Sheet3'!$K$1,0),FALSE)&gt;=1,IFERROR(IF(VLOOKUP($E131,Sheet3!$A$1:'Sheet3'!$K$222,MATCH("Blue",Sheet3!$A$1:$K$1,0),FALSE)&gt;0,VLOOKUP($E131,Sheet3!$A$1:'Sheet3'!$K$222,MATCH("Blue",Sheet3!$A$1:$K$1,0),FALSE)*3,IF(VLOOKUP($E131,Sheet3!$A$1:'Sheet3'!$K$222,MATCH("Purple",Sheet3!$A$1:$K$1,0),FALSE)&gt;0,VLOOKUP($E131,Sheet3!$A$1:'Sheet3'!$K$222,MATCH("Purple",Sheet3!$A$1:$K$1,0),FALSE)*4,IF(VLOOKUP($E131,Sheet3!$A$1:'Sheet3'!$K$222,MATCH("Green",Sheet3!$A$1:$K$1,0),FALSE)&gt;0,VLOOKUP($E131,Sheet3!$A$1:'Sheet3'!$K$222,MATCH("Green",Sheet3!$A$1:$K$1,0),FALSE)*2,IF(VLOOKUP($E131,Sheet3!$A$1:'Sheet3'!$K$222,MATCH("White",Sheet3!$A$1:$K$1,0),FALSE)&gt;0,VLOOKUP($E131,Sheet3!$A$1:'Sheet3'!$K$222,MATCH("White",Sheet3!$A$1:$K$1,0),FALSE),IF(VLOOKUP($E131,Sheet3!$A$1:'Sheet3'!$K$222,MATCH("Yellow",Sheet3!$A$1:$K$1,0),FALSE)&gt;0,VLOOKUP($E131,Sheet3!$A$1:'Sheet3'!$K$222,MATCH("Yellow",Sheet3!$A$1:$K$1,0),FALSE)*2.5,0))))),0)/VLOOKUP($E131,Sheet3!$A$1:'Sheet3'!$K$222,MATCH("Challenge",Sheet3!$A$1:'Sheet3'!$K$1,0),FALSE),IFERROR(IF(VLOOKUP($E131,Sheet3!$A$1:'Sheet3'!$K$222,MATCH("Blue",Sheet3!$A$1:$K$1,0),FALSE)&gt;0,VLOOKUP($E131,Sheet3!$A$1:'Sheet3'!$K$222,MATCH("Blue",Sheet3!$A$1:$K$1,0),FALSE)*3,IF(VLOOKUP($E131,Sheet3!$A$1:'Sheet3'!$K$222,MATCH("Purple",Sheet3!$A$1:$K$1,0),FALSE)&gt;0,VLOOKUP($E131,Sheet3!$A$1:'Sheet3'!$K$222,MATCH("Purple",Sheet3!$A$1:$K$1,0),FALSE)*4,IF(VLOOKUP($E131,Sheet3!$A$1:'Sheet3'!$K$222,MATCH("Green",Sheet3!$A$1:$K$1,0),FALSE)&gt;0,VLOOKUP($E131,Sheet3!$A$1:'Sheet3'!$K$222,MATCH("Green",Sheet3!$A$1:$K$1,0),FALSE)*2,IF(VLOOKUP($E131,Sheet3!$A$1:'Sheet3'!$K$222,MATCH("White",Sheet3!$A$1:$K$1,0),FALSE)&gt;0,VLOOKUP($E131,Sheet3!$A$1:'Sheet3'!$K$222,MATCH("White",Sheet3!$A$1:$K$1,0),FALSE),IF(VLOOKUP($E131,Sheet3!$A$1:'Sheet3'!$K$222,MATCH("Yellow",Sheet3!$A$1:$K$1,0),FALSE)&gt;0,VLOOKUP($E131,Sheet3!$A$1:'Sheet3'!$K$222,MATCH("Yellow",Sheet3!$A$1:$K$1,0),FALSE)*2.5,0))))),0)),0)</f>
        <v>4.666666666666667</v>
      </c>
      <c r="AC131">
        <f>IFERROR(IF(VLOOKUP($F131,Sheet3!$A$1:'Sheet3'!$K$222,MATCH("Challenge",Sheet3!$A$1:'Sheet3'!$K$1,0),FALSE)&gt;=1,IFERROR(IF(VLOOKUP($F131,Sheet3!$A$1:'Sheet3'!$K$222,MATCH("Blue",Sheet3!$A$1:$K$1,0),FALSE)&gt;0,VLOOKUP($F131,Sheet3!$A$1:'Sheet3'!$K$222,MATCH("Blue",Sheet3!$A$1:$K$1,0),FALSE)*3,IF(VLOOKUP($F131,Sheet3!$A$1:'Sheet3'!$K$222,MATCH("Purple",Sheet3!$A$1:$K$1,0),FALSE)&gt;0,VLOOKUP($F131,Sheet3!$A$1:'Sheet3'!$K$222,MATCH("Purple",Sheet3!$A$1:$K$1,0),FALSE)*4,IF(VLOOKUP($F131,Sheet3!$A$1:'Sheet3'!$K$222,MATCH("Green",Sheet3!$A$1:$K$1,0),FALSE)&gt;0,VLOOKUP($F131,Sheet3!$A$1:'Sheet3'!$K$222,MATCH("Green",Sheet3!$A$1:$K$1,0),FALSE)*2,IF(VLOOKUP($F131,Sheet3!$A$1:'Sheet3'!$K$222,MATCH("White",Sheet3!$A$1:$K$1,0),FALSE)&gt;0,VLOOKUP($F131,Sheet3!$A$1:'Sheet3'!$K$222,MATCH("White",Sheet3!$A$1:$K$1,0),FALSE),IF(VLOOKUP($F131,Sheet3!$A$1:'Sheet3'!$K$222,MATCH("Yellow",Sheet3!$A$1:$K$1,0),FALSE)&gt;0,VLOOKUP($F131,Sheet3!$A$1:'Sheet3'!$K$222,MATCH("Yellow",Sheet3!$A$1:$K$1,0),FALSE)*5,0))))),0)/VLOOKUP($F131,Sheet3!$A$1:'Sheet3'!$K$222,MATCH("Challenge",Sheet3!$A$1:'Sheet3'!$K$1,0),FALSE),IFERROR(IF(VLOOKUP($F131,Sheet3!$A$1:'Sheet3'!$K$222,MATCH("Blue",Sheet3!$A$1:$K$1,0),FALSE)&gt;0,VLOOKUP($F131,Sheet3!$A$1:'Sheet3'!$K$222,MATCH("Blue",Sheet3!$A$1:$K$1,0),FALSE)*3,IF(VLOOKUP($F131,Sheet3!$A$1:'Sheet3'!$K$222,MATCH("Purple",Sheet3!$A$1:$K$1,0),FALSE)&gt;0,VLOOKUP($F131,Sheet3!$A$1:'Sheet3'!$K$222,MATCH("Purple",Sheet3!$A$1:$K$1,0),FALSE)*4,IF(VLOOKUP($F131,Sheet3!$A$1:'Sheet3'!$K$222,MATCH("Green",Sheet3!$A$1:$K$1,0),FALSE)&gt;0,VLOOKUP($F131,Sheet3!$A$1:'Sheet3'!$K$222,MATCH("Green",Sheet3!$A$1:$K$1,0),FALSE)*2,IF(VLOOKUP($F131,Sheet3!$A$1:'Sheet3'!$K$222,MATCH("White",Sheet3!$A$1:$K$1,0),FALSE)&gt;0,VLOOKUP($F131,Sheet3!$A$1:'Sheet3'!$K$222,MATCH("White",Sheet3!$A$1:$K$1,0),FALSE),IF(VLOOKUP($F131,Sheet3!$A$1:'Sheet3'!$K$222,MATCH("Yellow",Sheet3!$A$1:$K$1,0),FALSE)&gt;0,VLOOKUP($F131,Sheet3!$A$1:'Sheet3'!$K$222,MATCH("Yellow",Sheet3!$A$1:$K$1,0),FALSE)*5,0))))),0)),0)+IFERROR(IF(VLOOKUP($G131,Sheet3!$A$1:'Sheet3'!$K$222,MATCH("Challenge",Sheet3!$A$1:'Sheet3'!$K$1,0),FALSE)&gt;=1,IFERROR(IF(VLOOKUP($G131,Sheet3!$A$1:'Sheet3'!$K$222,MATCH("Blue",Sheet3!$A$1:$K$1,0),FALSE)&gt;0,VLOOKUP($G131,Sheet3!$A$1:'Sheet3'!$K$222,MATCH("Blue",Sheet3!$A$1:$K$1,0),FALSE)*3,IF(VLOOKUP($G131,Sheet3!$A$1:'Sheet3'!$K$222,MATCH("Purple",Sheet3!$A$1:$K$1,0),FALSE)&gt;0,VLOOKUP($G131,Sheet3!$A$1:'Sheet3'!$K$222,MATCH("Purple",Sheet3!$A$1:$K$1,0),FALSE)*4,IF(VLOOKUP($G131,Sheet3!$A$1:'Sheet3'!$K$222,MATCH("Green",Sheet3!$A$1:$K$1,0),FALSE)&gt;0,VLOOKUP($G131,Sheet3!$A$1:'Sheet3'!$K$222,MATCH("Green",Sheet3!$A$1:$K$1,0),FALSE)*2,IF(VLOOKUP($G131,Sheet3!$A$1:'Sheet3'!$K$222,MATCH("White",Sheet3!$A$1:$K$1,0),FALSE)&gt;0,VLOOKUP($G131,Sheet3!$A$1:'Sheet3'!$K$222,MATCH("White",Sheet3!$A$1:$K$1,0),FALSE),IF(VLOOKUP($G131,Sheet3!$A$1:'Sheet3'!$K$222,MATCH("Yellow",Sheet3!$A$1:$K$1,0),FALSE)&gt;0,VLOOKUP($G131,Sheet3!$A$1:'Sheet3'!$K$222,MATCH("Yellow",Sheet3!$A$1:$K$1,0),FALSE)*5,0))))),0)/VLOOKUP($G131,Sheet3!$A$1:'Sheet3'!$K$222,MATCH("Challenge",Sheet3!$A$1:'Sheet3'!$K$1,0),FALSE),IFERROR(IF(VLOOKUP($G131,Sheet3!$A$1:'Sheet3'!$K$222,MATCH("Blue",Sheet3!$A$1:$K$1,0),FALSE)&gt;0,VLOOKUP($G131,Sheet3!$A$1:'Sheet3'!$K$222,MATCH("Blue",Sheet3!$A$1:$K$1,0),FALSE)*3,IF(VLOOKUP($G131,Sheet3!$A$1:'Sheet3'!$K$222,MATCH("Purple",Sheet3!$A$1:$K$1,0),FALSE)&gt;0,VLOOKUP($G131,Sheet3!$A$1:'Sheet3'!$K$222,MATCH("Purple",Sheet3!$A$1:$K$1,0),FALSE)*4,IF(VLOOKUP($G131,Sheet3!$A$1:'Sheet3'!$K$222,MATCH("Green",Sheet3!$A$1:$K$1,0),FALSE)&gt;0,VLOOKUP($G131,Sheet3!$A$1:'Sheet3'!$K$222,MATCH("Green",Sheet3!$A$1:$K$1,0),FALSE)*2,IF(VLOOKUP($G131,Sheet3!$A$1:'Sheet3'!$K$222,MATCH("White",Sheet3!$A$1:$K$1,0),FALSE)&gt;0,VLOOKUP($G131,Sheet3!$A$1:'Sheet3'!$K$222,MATCH("White",Sheet3!$A$1:$K$1,0),FALSE),IF(VLOOKUP($G131,Sheet3!$A$1:'Sheet3'!$K$222,MATCH("Yellow",Sheet3!$A$1:$K$1,0),FALSE)&gt;0,VLOOKUP($G131,Sheet3!$A$1:'Sheet3'!$K$222,MATCH("Yellow",Sheet3!$A$1:$K$1,0),FALSE)*5,0))))),0)),0)</f>
        <v>82</v>
      </c>
      <c r="AD131">
        <f>IFERROR(IF(VLOOKUP($H131,Sheet3!$A$1:'Sheet3'!$K$222,MATCH("Challenge",Sheet3!$A$1:'Sheet3'!$K$1,0),FALSE)&gt;=1,IFERROR(IF(VLOOKUP($H131,Sheet3!$A$1:'Sheet3'!$K$222,MATCH("Blue",Sheet3!$A$1:$K$1,0),FALSE)&gt;0,VLOOKUP($H131,Sheet3!$A$1:'Sheet3'!$K$222,MATCH("Blue",Sheet3!$A$1:$K$1,0),FALSE)*3,IF(VLOOKUP($H131,Sheet3!$A$1:'Sheet3'!$K$222,MATCH("Purple",Sheet3!$A$1:$K$1,0),FALSE)&gt;0,VLOOKUP($H131,Sheet3!$A$1:'Sheet3'!$K$222,MATCH("Purple",Sheet3!$A$1:$K$1,0),FALSE)*4,IF(VLOOKUP($H131,Sheet3!$A$1:'Sheet3'!$K$222,MATCH("Green",Sheet3!$A$1:$K$1,0),FALSE)&gt;0,VLOOKUP($H131,Sheet3!$A$1:'Sheet3'!$K$222,MATCH("Green",Sheet3!$A$1:$K$1,0),FALSE)*2,IF(VLOOKUP($H131,Sheet3!$A$1:'Sheet3'!$K$222,MATCH("White",Sheet3!$A$1:$K$1,0),FALSE)&gt;0,VLOOKUP($H131,Sheet3!$A$1:'Sheet3'!$K$222,MATCH("White",Sheet3!$A$1:$K$1,0),FALSE),IF(VLOOKUP($H131,Sheet3!$A$1:'Sheet3'!$K$222,MATCH("Yellow",Sheet3!$A$1:$K$1,0),FALSE)&gt;0,VLOOKUP($H131,Sheet3!$A$1:'Sheet3'!$K$222,MATCH("Yellow",Sheet3!$A$1:$K$1,0),FALSE)*5,0))))),0)/VLOOKUP($H131,Sheet3!$A$1:'Sheet3'!$K$222,MATCH("Challenge",Sheet3!$A$1:'Sheet3'!$K$1,0),FALSE),IFERROR(IF(VLOOKUP($H131,Sheet3!$A$1:'Sheet3'!$K$222,MATCH("Blue",Sheet3!$A$1:$K$1,0),FALSE)&gt;0,VLOOKUP($H131,Sheet3!$A$1:'Sheet3'!$K$222,MATCH("Blue",Sheet3!$A$1:$K$1,0),FALSE)*3,IF(VLOOKUP($H131,Sheet3!$A$1:'Sheet3'!$K$222,MATCH("Purple",Sheet3!$A$1:$K$1,0),FALSE)&gt;0,VLOOKUP($H131,Sheet3!$A$1:'Sheet3'!$K$222,MATCH("Purple",Sheet3!$A$1:$K$1,0),FALSE)*4,IF(VLOOKUP($H131,Sheet3!$A$1:'Sheet3'!$K$222,MATCH("Green",Sheet3!$A$1:$K$1,0),FALSE)&gt;0,VLOOKUP($H131,Sheet3!$A$1:'Sheet3'!$K$222,MATCH("Green",Sheet3!$A$1:$K$1,0),FALSE)*2,IF(VLOOKUP($H131,Sheet3!$A$1:'Sheet3'!$K$222,MATCH("White",Sheet3!$A$1:$K$1,0),FALSE)&gt;0,VLOOKUP($H131,Sheet3!$A$1:'Sheet3'!$K$222,MATCH("White",Sheet3!$A$1:$K$1,0),FALSE),IF(VLOOKUP($H131,Sheet3!$A$1:'Sheet3'!$K$222,MATCH("Yellow",Sheet3!$A$1:$K$1,0),FALSE)&gt;0,VLOOKUP($H131,Sheet3!$A$1:'Sheet3'!$K$222,MATCH("Yellow",Sheet3!$A$1:$K$1,0),FALSE)*5,0))))),0)),0)+IFERROR(IF(VLOOKUP($I131,Sheet3!$A$1:'Sheet3'!$K$222,MATCH("Challenge",Sheet3!$A$1:'Sheet3'!$K$1,0),FALSE)&gt;=1,IFERROR(IF(VLOOKUP($I131,Sheet3!$A$1:'Sheet3'!$K$222,MATCH("Blue",Sheet3!$A$1:$K$1,0),FALSE)&gt;0,VLOOKUP($I131,Sheet3!$A$1:'Sheet3'!$K$222,MATCH("Blue",Sheet3!$A$1:$K$1,0),FALSE)*3,IF(VLOOKUP($I131,Sheet3!$A$1:'Sheet3'!$K$222,MATCH("Purple",Sheet3!$A$1:$K$1,0),FALSE)&gt;0,VLOOKUP($I131,Sheet3!$A$1:'Sheet3'!$K$222,MATCH("Purple",Sheet3!$A$1:$K$1,0),FALSE)*4,IF(VLOOKUP($I131,Sheet3!$A$1:'Sheet3'!$K$222,MATCH("Green",Sheet3!$A$1:$K$1,0),FALSE)&gt;0,VLOOKUP($I131,Sheet3!$A$1:'Sheet3'!$K$222,MATCH("Green",Sheet3!$A$1:$K$1,0),FALSE)*2,IF(VLOOKUP($I131,Sheet3!$A$1:'Sheet3'!$K$222,MATCH("White",Sheet3!$A$1:$K$1,0),FALSE)&gt;0,VLOOKUP($I131,Sheet3!$A$1:'Sheet3'!$K$222,MATCH("White",Sheet3!$A$1:$K$1,0),FALSE),IF(VLOOKUP($I131,Sheet3!$A$1:'Sheet3'!$K$222,MATCH("Yellow",Sheet3!$A$1:$K$1,0),FALSE)&gt;0,VLOOKUP($I131,Sheet3!$A$1:'Sheet3'!$K$222,MATCH("Yellow",Sheet3!$A$1:$K$1,0),FALSE)*5,0))))),0)/VLOOKUP($I131,Sheet3!$A$1:'Sheet3'!$K$222,MATCH("Challenge",Sheet3!$A$1:'Sheet3'!$K$1,0),FALSE),IFERROR(IF(VLOOKUP($I131,Sheet3!$A$1:'Sheet3'!$K$222,MATCH("Blue",Sheet3!$A$1:$K$1,0),FALSE)&gt;0,VLOOKUP($I131,Sheet3!$A$1:'Sheet3'!$K$222,MATCH("Blue",Sheet3!$A$1:$K$1,0),FALSE)*3,IF(VLOOKUP($I131,Sheet3!$A$1:'Sheet3'!$K$222,MATCH("Purple",Sheet3!$A$1:$K$1,0),FALSE)&gt;0,VLOOKUP($I131,Sheet3!$A$1:'Sheet3'!$K$222,MATCH("Purple",Sheet3!$A$1:$K$1,0),FALSE)*4,IF(VLOOKUP($I131,Sheet3!$A$1:'Sheet3'!$K$222,MATCH("Green",Sheet3!$A$1:$K$1,0),FALSE)&gt;0,VLOOKUP($I131,Sheet3!$A$1:'Sheet3'!$K$222,MATCH("Green",Sheet3!$A$1:$K$1,0),FALSE)*2,IF(VLOOKUP($I131,Sheet3!$A$1:'Sheet3'!$K$222,MATCH("White",Sheet3!$A$1:$K$1,0),FALSE)&gt;0,VLOOKUP($I131,Sheet3!$A$1:'Sheet3'!$K$222,MATCH("White",Sheet3!$A$1:$K$1,0),FALSE),IF(VLOOKUP($I131,Sheet3!$A$1:'Sheet3'!$K$222,MATCH("Yellow",Sheet3!$A$1:$K$1,0),FALSE)&gt;0,VLOOKUP($I131,Sheet3!$A$1:'Sheet3'!$K$222,MATCH("Yellow",Sheet3!$A$1:$K$1,0),FALSE)*5,0))))),0)),0)</f>
        <v>0</v>
      </c>
      <c r="AE131">
        <f>IFERROR(IF(VLOOKUP($J131,Sheet3!$A$1:'Sheet3'!$K$222,MATCH("Challenge",Sheet3!$A$1:'Sheet3'!$K$1,0),FALSE)&gt;=1,IFERROR(IF(VLOOKUP($J131,Sheet3!$A$1:'Sheet3'!$K$222,MATCH("Blue",Sheet3!$A$1:$K$1,0),FALSE)&gt;0,VLOOKUP($J131,Sheet3!$A$1:'Sheet3'!$K$222,MATCH("Blue",Sheet3!$A$1:$K$1,0),FALSE)*3,IF(VLOOKUP($J131,Sheet3!$A$1:'Sheet3'!$K$222,MATCH("Purple",Sheet3!$A$1:$K$1,0),FALSE)&gt;0,VLOOKUP($J131,Sheet3!$A$1:'Sheet3'!$K$222,MATCH("Purple",Sheet3!$A$1:$K$1,0),FALSE)*4,IF(VLOOKUP($J131,Sheet3!$A$1:'Sheet3'!$K$222,MATCH("Green",Sheet3!$A$1:$K$1,0),FALSE)&gt;0,VLOOKUP($J131,Sheet3!$A$1:'Sheet3'!$K$222,MATCH("Green",Sheet3!$A$1:$K$1,0),FALSE)*2,IF(VLOOKUP($J131,Sheet3!$A$1:'Sheet3'!$K$222,MATCH("White",Sheet3!$A$1:$K$1,0),FALSE)&gt;0,VLOOKUP($J131,Sheet3!$A$1:'Sheet3'!$K$222,MATCH("White",Sheet3!$A$1:$K$1,0),FALSE),IF(VLOOKUP($J131,Sheet3!$A$1:'Sheet3'!$K$222,MATCH("Yellow",Sheet3!$A$1:$K$1,0),FALSE)&gt;0,VLOOKUP($J131,Sheet3!$A$1:'Sheet3'!$K$222,MATCH("Yellow",Sheet3!$A$1:$K$1,0),FALSE)*5,0))))),0)/VLOOKUP($J131,Sheet3!$A$1:'Sheet3'!$K$222,MATCH("Challenge",Sheet3!$A$1:'Sheet3'!$K$1,0),FALSE),IFERROR(IF(VLOOKUP($J131,Sheet3!$A$1:'Sheet3'!$K$222,MATCH("Blue",Sheet3!$A$1:$K$1,0),FALSE)&gt;0,VLOOKUP($J131,Sheet3!$A$1:'Sheet3'!$K$222,MATCH("Blue",Sheet3!$A$1:$K$1,0),FALSE)*3,IF(VLOOKUP($J131,Sheet3!$A$1:'Sheet3'!$K$222,MATCH("Purple",Sheet3!$A$1:$K$1,0),FALSE)&gt;0,VLOOKUP($J131,Sheet3!$A$1:'Sheet3'!$K$222,MATCH("Purple",Sheet3!$A$1:$K$1,0),FALSE)*4,IF(VLOOKUP($J131,Sheet3!$A$1:'Sheet3'!$K$222,MATCH("Green",Sheet3!$A$1:$K$1,0),FALSE)&gt;0,VLOOKUP($J131,Sheet3!$A$1:'Sheet3'!$K$222,MATCH("Green",Sheet3!$A$1:$K$1,0),FALSE)*2,IF(VLOOKUP($J131,Sheet3!$A$1:'Sheet3'!$K$222,MATCH("White",Sheet3!$A$1:$K$1,0),FALSE)&gt;0,VLOOKUP($J131,Sheet3!$A$1:'Sheet3'!$K$222,MATCH("White",Sheet3!$A$1:$K$1,0),FALSE),IF(VLOOKUP($J131,Sheet3!$A$1:'Sheet3'!$K$222,MATCH("Yellow",Sheet3!$A$1:$K$1,0),FALSE)&gt;0,VLOOKUP($J131,Sheet3!$A$1:'Sheet3'!$K$222,MATCH("Yellow",Sheet3!$A$1:$K$1,0),FALSE)*5,0))))),0)),0)+IFERROR(IF(VLOOKUP($K131,Sheet3!$A$1:'Sheet3'!$K$222,MATCH("Challenge",Sheet3!$A$1:'Sheet3'!$K$1,0),FALSE)&gt;=1,IFERROR(IF(VLOOKUP($K131,Sheet3!$A$1:'Sheet3'!$K$222,MATCH("Blue",Sheet3!$A$1:$K$1,0),FALSE)&gt;0,VLOOKUP($K131,Sheet3!$A$1:'Sheet3'!$K$222,MATCH("Blue",Sheet3!$A$1:$K$1,0),FALSE)*3,IF(VLOOKUP($K131,Sheet3!$A$1:'Sheet3'!$K$222,MATCH("Purple",Sheet3!$A$1:$K$1,0),FALSE)&gt;0,VLOOKUP($K131,Sheet3!$A$1:'Sheet3'!$K$222,MATCH("Purple",Sheet3!$A$1:$K$1,0),FALSE)*4,IF(VLOOKUP($K131,Sheet3!$A$1:'Sheet3'!$K$222,MATCH("Green",Sheet3!$A$1:$K$1,0),FALSE)&gt;0,VLOOKUP($K131,Sheet3!$A$1:'Sheet3'!$K$222,MATCH("Green",Sheet3!$A$1:$K$1,0),FALSE)*2,IF(VLOOKUP($K131,Sheet3!$A$1:'Sheet3'!$K$222,MATCH("White",Sheet3!$A$1:$K$1,0),FALSE)&gt;0,VLOOKUP($K131,Sheet3!$A$1:'Sheet3'!$K$222,MATCH("White",Sheet3!$A$1:$K$1,0),FALSE),IF(VLOOKUP($K131,Sheet3!$A$1:'Sheet3'!$K$222,MATCH("Yellow",Sheet3!$A$1:$K$1,0),FALSE)&gt;0,VLOOKUP($K131,Sheet3!$A$1:'Sheet3'!$K$222,MATCH("Yellow",Sheet3!$A$1:$K$1,0),FALSE)*5,0))))),0)/VLOOKUP($K131,Sheet3!$A$1:'Sheet3'!$K$222,MATCH("Challenge",Sheet3!$A$1:'Sheet3'!$K$1,0),FALSE),IFERROR(IF(VLOOKUP($K131,Sheet3!$A$1:'Sheet3'!$K$222,MATCH("Blue",Sheet3!$A$1:$K$1,0),FALSE)&gt;0,VLOOKUP($K131,Sheet3!$A$1:'Sheet3'!$K$222,MATCH("Blue",Sheet3!$A$1:$K$1,0),FALSE)*3,IF(VLOOKUP($K131,Sheet3!$A$1:'Sheet3'!$K$222,MATCH("Purple",Sheet3!$A$1:$K$1,0),FALSE)&gt;0,VLOOKUP($K131,Sheet3!$A$1:'Sheet3'!$K$222,MATCH("Purple",Sheet3!$A$1:$K$1,0),FALSE)*4,IF(VLOOKUP($K131,Sheet3!$A$1:'Sheet3'!$K$222,MATCH("Green",Sheet3!$A$1:$K$1,0),FALSE)&gt;0,VLOOKUP($K131,Sheet3!$A$1:'Sheet3'!$K$222,MATCH("Green",Sheet3!$A$1:$K$1,0),FALSE)*2,IF(VLOOKUP($K131,Sheet3!$A$1:'Sheet3'!$K$222,MATCH("White",Sheet3!$A$1:$K$1,0),FALSE)&gt;0,VLOOKUP($K131,Sheet3!$A$1:'Sheet3'!$K$222,MATCH("White",Sheet3!$A$1:$K$1,0),FALSE),IF(VLOOKUP($K131,Sheet3!$A$1:'Sheet3'!$K$222,MATCH("Yellow",Sheet3!$A$1:$K$1,0),FALSE)&gt;0,VLOOKUP($K131,Sheet3!$A$1:'Sheet3'!$K$222,MATCH("Yellow",Sheet3!$A$1:$K$1,0),FALSE)*5,0))))),0)),0)</f>
        <v>0</v>
      </c>
      <c r="AF131">
        <f>IFERROR(IF(VLOOKUP($L131,Sheet3!$A$1:'Sheet3'!$K$222,MATCH("Challenge",Sheet3!$A$1:'Sheet3'!$K$1,0),FALSE)&gt;=1,IFERROR(IF(VLOOKUP($L131,Sheet3!$A$1:'Sheet3'!$K$222,MATCH("Blue",Sheet3!$A$1:$K$1,0),FALSE)&gt;0,VLOOKUP($L131,Sheet3!$A$1:'Sheet3'!$K$222,MATCH("Blue",Sheet3!$A$1:$K$1,0),FALSE)*3,IF(VLOOKUP($L131,Sheet3!$A$1:'Sheet3'!$K$222,MATCH("Purple",Sheet3!$A$1:$K$1,0),FALSE)&gt;0,VLOOKUP($L131,Sheet3!$A$1:'Sheet3'!$K$222,MATCH("Purple",Sheet3!$A$1:$K$1,0),FALSE)*4,IF(VLOOKUP($L131,Sheet3!$A$1:'Sheet3'!$K$222,MATCH("Green",Sheet3!$A$1:$K$1,0),FALSE)&gt;0,VLOOKUP($L131,Sheet3!$A$1:'Sheet3'!$K$222,MATCH("Green",Sheet3!$A$1:$K$1,0),FALSE)*2,IF(VLOOKUP($L131,Sheet3!$A$1:'Sheet3'!$K$222,MATCH("White",Sheet3!$A$1:$K$1,0),FALSE)&gt;0,VLOOKUP($L131,Sheet3!$A$1:'Sheet3'!$K$222,MATCH("White",Sheet3!$A$1:$K$1,0),FALSE),IF(VLOOKUP($L131,Sheet3!$A$1:'Sheet3'!$K$222,MATCH("Yellow",Sheet3!$A$1:$K$1,0),FALSE)&gt;0,VLOOKUP($L131,Sheet3!$A$1:'Sheet3'!$K$222,MATCH("Yellow",Sheet3!$A$1:$K$1,0),FALSE)*5,0))))),0)/VLOOKUP($L131,Sheet3!$A$1:'Sheet3'!$K$222,MATCH("Challenge",Sheet3!$A$1:'Sheet3'!$K$1,0),FALSE),IFERROR(IF(VLOOKUP($L131,Sheet3!$A$1:'Sheet3'!$K$222,MATCH("Blue",Sheet3!$A$1:$K$1,0),FALSE)&gt;0,VLOOKUP($L131,Sheet3!$A$1:'Sheet3'!$K$222,MATCH("Blue",Sheet3!$A$1:$K$1,0),FALSE)*3,IF(VLOOKUP($L131,Sheet3!$A$1:'Sheet3'!$K$222,MATCH("Purple",Sheet3!$A$1:$K$1,0),FALSE)&gt;0,VLOOKUP($L131,Sheet3!$A$1:'Sheet3'!$K$222,MATCH("Purple",Sheet3!$A$1:$K$1,0),FALSE)*4,IF(VLOOKUP($L131,Sheet3!$A$1:'Sheet3'!$K$222,MATCH("Green",Sheet3!$A$1:$K$1,0),FALSE)&gt;0,VLOOKUP($L131,Sheet3!$A$1:'Sheet3'!$K$222,MATCH("Green",Sheet3!$A$1:$K$1,0),FALSE)*2,IF(VLOOKUP($L131,Sheet3!$A$1:'Sheet3'!$K$222,MATCH("White",Sheet3!$A$1:$K$1,0),FALSE)&gt;0,VLOOKUP($L131,Sheet3!$A$1:'Sheet3'!$K$222,MATCH("White",Sheet3!$A$1:$K$1,0),FALSE),IF(VLOOKUP($L131,Sheet3!$A$1:'Sheet3'!$K$222,MATCH("Yellow",Sheet3!$A$1:$K$1,0),FALSE)&gt;0,VLOOKUP($L131,Sheet3!$A$1:'Sheet3'!$K$222,MATCH("Yellow",Sheet3!$A$1:$K$1,0),FALSE)*5,0))))),0)),0)+IFERROR(IF(VLOOKUP($M131,Sheet3!$A$1:'Sheet3'!$K$222,MATCH("Challenge",Sheet3!$A$1:'Sheet3'!$K$1,0),FALSE)&gt;=1,IFERROR(IF(VLOOKUP($M131,Sheet3!$A$1:'Sheet3'!$K$222,MATCH("Blue",Sheet3!$A$1:$K$1,0),FALSE)&gt;0,VLOOKUP($M131,Sheet3!$A$1:'Sheet3'!$K$222,MATCH("Blue",Sheet3!$A$1:$K$1,0),FALSE)*3,IF(VLOOKUP($M131,Sheet3!$A$1:'Sheet3'!$K$222,MATCH("Purple",Sheet3!$A$1:$K$1,0),FALSE)&gt;0,VLOOKUP($M131,Sheet3!$A$1:'Sheet3'!$K$222,MATCH("Purple",Sheet3!$A$1:$K$1,0),FALSE)*4,IF(VLOOKUP($M131,Sheet3!$A$1:'Sheet3'!$K$222,MATCH("Green",Sheet3!$A$1:$K$1,0),FALSE)&gt;0,VLOOKUP($M131,Sheet3!$A$1:'Sheet3'!$K$222,MATCH("Green",Sheet3!$A$1:$K$1,0),FALSE)*2,IF(VLOOKUP($M131,Sheet3!$A$1:'Sheet3'!$K$222,MATCH("White",Sheet3!$A$1:$K$1,0),FALSE)&gt;0,VLOOKUP($M131,Sheet3!$A$1:'Sheet3'!$K$222,MATCH("White",Sheet3!$A$1:$K$1,0),FALSE),IF(VLOOKUP($M131,Sheet3!$A$1:'Sheet3'!$K$222,MATCH("Yellow",Sheet3!$A$1:$K$1,0),FALSE)&gt;0,VLOOKUP($M131,Sheet3!$A$1:'Sheet3'!$K$222,MATCH("Yellow",Sheet3!$A$1:$K$1,0),FALSE)*5,0))))),0)/VLOOKUP($M131,Sheet3!$A$1:'Sheet3'!$K$222,MATCH("Challenge",Sheet3!$A$1:'Sheet3'!$K$1,0),FALSE),IFERROR(IF(VLOOKUP($M131,Sheet3!$A$1:'Sheet3'!$K$222,MATCH("Blue",Sheet3!$A$1:$K$1,0),FALSE)&gt;0,VLOOKUP($M131,Sheet3!$A$1:'Sheet3'!$K$222,MATCH("Blue",Sheet3!$A$1:$K$1,0),FALSE)*3,IF(VLOOKUP($M131,Sheet3!$A$1:'Sheet3'!$K$222,MATCH("Purple",Sheet3!$A$1:$K$1,0),FALSE)&gt;0,VLOOKUP($M131,Sheet3!$A$1:'Sheet3'!$K$222,MATCH("Purple",Sheet3!$A$1:$K$1,0),FALSE)*4,IF(VLOOKUP($M131,Sheet3!$A$1:'Sheet3'!$K$222,MATCH("Green",Sheet3!$A$1:$K$1,0),FALSE)&gt;0,VLOOKUP($M131,Sheet3!$A$1:'Sheet3'!$K$222,MATCH("Green",Sheet3!$A$1:$K$1,0),FALSE)*2,IF(VLOOKUP($M131,Sheet3!$A$1:'Sheet3'!$K$222,MATCH("White",Sheet3!$A$1:$K$1,0),FALSE)&gt;0,VLOOKUP($M131,Sheet3!$A$1:'Sheet3'!$K$222,MATCH("White",Sheet3!$A$1:$K$1,0),FALSE),IF(VLOOKUP($M131,Sheet3!$A$1:'Sheet3'!$K$222,MATCH("Yellow",Sheet3!$A$1:$K$1,0),FALSE)&gt;0,VLOOKUP($M131,Sheet3!$A$1:'Sheet3'!$K$222,MATCH("Yellow",Sheet3!$A$1:$K$1,0),FALSE)*5,0))))),0)),0)</f>
        <v>0</v>
      </c>
      <c r="AG131">
        <f>IFERROR(IF(VLOOKUP($N131,Sheet3!$A$1:'Sheet3'!$K$222,MATCH("Challenge",Sheet3!$A$1:'Sheet3'!$K$1,0),FALSE)&gt;=1,IFERROR(IF(VLOOKUP($N131,Sheet3!$A$1:'Sheet3'!$K$222,MATCH("Blue",Sheet3!$A$1:$K$1,0),FALSE)&gt;0,VLOOKUP($N131,Sheet3!$A$1:'Sheet3'!$K$222,MATCH("Blue",Sheet3!$A$1:$K$1,0),FALSE)*3,IF(VLOOKUP($N131,Sheet3!$A$1:'Sheet3'!$K$222,MATCH("Purple",Sheet3!$A$1:$K$1,0),FALSE)&gt;0,VLOOKUP($N131,Sheet3!$A$1:'Sheet3'!$K$222,MATCH("Purple",Sheet3!$A$1:$K$1,0),FALSE)*4,IF(VLOOKUP($N131,Sheet3!$A$1:'Sheet3'!$K$222,MATCH("Green",Sheet3!$A$1:$K$1,0),FALSE)&gt;0,VLOOKUP($N131,Sheet3!$A$1:'Sheet3'!$K$222,MATCH("Green",Sheet3!$A$1:$K$1,0),FALSE)*2,IF(VLOOKUP($N131,Sheet3!$A$1:'Sheet3'!$K$222,MATCH("White",Sheet3!$A$1:$K$1,0),FALSE)&gt;0,VLOOKUP($N131,Sheet3!$A$1:'Sheet3'!$K$222,MATCH("White",Sheet3!$A$1:$K$1,0),FALSE),IF(VLOOKUP($N131,Sheet3!$A$1:'Sheet3'!$K$222,MATCH("Yellow",Sheet3!$A$1:$K$1,0),FALSE)&gt;0,VLOOKUP($N131,Sheet3!$A$1:'Sheet3'!$K$222,MATCH("Yellow",Sheet3!$A$1:$K$1,0),FALSE)*5,0))))),0)/VLOOKUP($N131,Sheet3!$A$1:'Sheet3'!$K$222,MATCH("Challenge",Sheet3!$A$1:'Sheet3'!$K$1,0),FALSE),IFERROR(IF(VLOOKUP($N131,Sheet3!$A$1:'Sheet3'!$K$222,MATCH("Blue",Sheet3!$A$1:$K$1,0),FALSE)&gt;0,VLOOKUP($N131,Sheet3!$A$1:'Sheet3'!$K$222,MATCH("Blue",Sheet3!$A$1:$K$1,0),FALSE)*3,IF(VLOOKUP($N131,Sheet3!$A$1:'Sheet3'!$K$222,MATCH("Purple",Sheet3!$A$1:$K$1,0),FALSE)&gt;0,VLOOKUP($N131,Sheet3!$A$1:'Sheet3'!$K$222,MATCH("Purple",Sheet3!$A$1:$K$1,0),FALSE)*4,IF(VLOOKUP($N131,Sheet3!$A$1:'Sheet3'!$K$222,MATCH("Green",Sheet3!$A$1:$K$1,0),FALSE)&gt;0,VLOOKUP($N131,Sheet3!$A$1:'Sheet3'!$K$222,MATCH("Green",Sheet3!$A$1:$K$1,0),FALSE)*2,IF(VLOOKUP($N131,Sheet3!$A$1:'Sheet3'!$K$222,MATCH("White",Sheet3!$A$1:$K$1,0),FALSE)&gt;0,VLOOKUP($N131,Sheet3!$A$1:'Sheet3'!$K$222,MATCH("White",Sheet3!$A$1:$K$1,0),FALSE),IF(VLOOKUP($N131,Sheet3!$A$1:'Sheet3'!$K$222,MATCH("Yellow",Sheet3!$A$1:$K$1,0),FALSE)&gt;0,VLOOKUP($N131,Sheet3!$A$1:'Sheet3'!$K$222,MATCH("Yellow",Sheet3!$A$1:$K$1,0),FALSE)*5,0))))),0)),0)+IFERROR(IF(VLOOKUP($O131,Sheet3!$A$1:'Sheet3'!$K$222,MATCH("Challenge",Sheet3!$A$1:'Sheet3'!$K$1,0),FALSE)&gt;=1,IFERROR(IF(VLOOKUP($O131,Sheet3!$A$1:'Sheet3'!$K$222,MATCH("Blue",Sheet3!$A$1:$K$1,0),FALSE)&gt;0,VLOOKUP($O131,Sheet3!$A$1:'Sheet3'!$K$222,MATCH("Blue",Sheet3!$A$1:$K$1,0),FALSE)*3,IF(VLOOKUP($O131,Sheet3!$A$1:'Sheet3'!$K$222,MATCH("Purple",Sheet3!$A$1:$K$1,0),FALSE)&gt;0,VLOOKUP($O131,Sheet3!$A$1:'Sheet3'!$K$222,MATCH("Purple",Sheet3!$A$1:$K$1,0),FALSE)*4,IF(VLOOKUP($O131,Sheet3!$A$1:'Sheet3'!$K$222,MATCH("Green",Sheet3!$A$1:$K$1,0),FALSE)&gt;0,VLOOKUP($O131,Sheet3!$A$1:'Sheet3'!$K$222,MATCH("Green",Sheet3!$A$1:$K$1,0),FALSE)*2,IF(VLOOKUP($O131,Sheet3!$A$1:'Sheet3'!$K$222,MATCH("White",Sheet3!$A$1:$K$1,0),FALSE)&gt;0,VLOOKUP($O131,Sheet3!$A$1:'Sheet3'!$K$222,MATCH("White",Sheet3!$A$1:$K$1,0),FALSE),IF(VLOOKUP($O131,Sheet3!$A$1:'Sheet3'!$K$222,MATCH("Yellow",Sheet3!$A$1:$K$1,0),FALSE)&gt;0,VLOOKUP($O131,Sheet3!$A$1:'Sheet3'!$K$222,MATCH("Yellow",Sheet3!$A$1:$K$1,0),FALSE)*5,0))))),0)/VLOOKUP($O131,Sheet3!$A$1:'Sheet3'!$K$222,MATCH("Challenge",Sheet3!$A$1:'Sheet3'!$K$1,0),FALSE),IFERROR(IF(VLOOKUP($O131,Sheet3!$A$1:'Sheet3'!$K$222,MATCH("Blue",Sheet3!$A$1:$K$1,0),FALSE)&gt;0,VLOOKUP($O131,Sheet3!$A$1:'Sheet3'!$K$222,MATCH("Blue",Sheet3!$A$1:$K$1,0),FALSE)*3,IF(VLOOKUP($O131,Sheet3!$A$1:'Sheet3'!$K$222,MATCH("Purple",Sheet3!$A$1:$K$1,0),FALSE)&gt;0,VLOOKUP($O131,Sheet3!$A$1:'Sheet3'!$K$222,MATCH("Purple",Sheet3!$A$1:$K$1,0),FALSE)*4,IF(VLOOKUP($O131,Sheet3!$A$1:'Sheet3'!$K$222,MATCH("Green",Sheet3!$A$1:$K$1,0),FALSE)&gt;0,VLOOKUP($O131,Sheet3!$A$1:'Sheet3'!$K$222,MATCH("Green",Sheet3!$A$1:$K$1,0),FALSE)*2,IF(VLOOKUP($O131,Sheet3!$A$1:'Sheet3'!$K$222,MATCH("White",Sheet3!$A$1:$K$1,0),FALSE)&gt;0,VLOOKUP($O131,Sheet3!$A$1:'Sheet3'!$K$222,MATCH("White",Sheet3!$A$1:$K$1,0),FALSE),IF(VLOOKUP($O131,Sheet3!$A$1:'Sheet3'!$K$222,MATCH("Yellow",Sheet3!$A$1:$K$1,0),FALSE)&gt;0,VLOOKUP($O131,Sheet3!$A$1:'Sheet3'!$K$222,MATCH("Yellow",Sheet3!$A$1:$K$1,0),FALSE)*5,0))))),0)),0)</f>
        <v>0</v>
      </c>
      <c r="AH131">
        <f>VLOOKUP($D131,Sheet3!$A$1:'Sheet3'!$K$222,4,FALSE)</f>
        <v>0</v>
      </c>
      <c r="AI131">
        <f>VLOOKUP($D131,Sheet3!$A$1:'Sheet3'!$K$222,5,FALSE)</f>
        <v>0</v>
      </c>
    </row>
    <row r="132" spans="1:35" x14ac:dyDescent="0.25">
      <c r="A132" t="s">
        <v>32</v>
      </c>
      <c r="B132">
        <f>INDEX('Ingredients(Full)'!$A$1:$AA$180,MATCH(Score!$A132,'Ingredients(Full)'!$A$1:$A$180,0),MATCH(Score!B$1,'Ingredients(Full)'!$A$1:$AA$1,0))</f>
        <v>5</v>
      </c>
      <c r="C132">
        <f t="shared" si="4"/>
        <v>21</v>
      </c>
      <c r="D132" t="str">
        <f>IF(D$1&lt;=$B132,INDEX('Ingredients(Full)'!$A$1:$AA$180,MATCH(Score!$A132,'Ingredients(Full)'!$A$1:$A$180,0),MATCH(Score!D$1,'Ingredients(Full)'!$A$1:$AA$1,0)),"")</f>
        <v>Mk 5 Loronar Power Cell Salvage</v>
      </c>
      <c r="E132" t="str">
        <f>IF(E$1&lt;=$B132,INDEX('Ingredients(Full)'!$A$1:$AA$140,MATCH(Score!$A132,'Ingredients(Full)'!$A$1:$A$140,0),MATCH(Score!E$1,'Ingredients(Full)'!$A$1:$AA$1,0)),"")</f>
        <v>Mk 3 Merr-Sonn Thermal Detonator Prototype Salvage</v>
      </c>
      <c r="F132" t="str">
        <f>IF(F$1&lt;=$B132,INDEX('Ingredients(Full)'!$A$1:$AA$140,MATCH(Score!$A132,'Ingredients(Full)'!$A$1:$A$140,0),MATCH(Score!F$1,'Ingredients(Full)'!$A$1:$AA$1,0)),"")</f>
        <v>Mk 1 BioTech Implant</v>
      </c>
      <c r="G132" t="str">
        <f>IF(G$1&lt;=$B132,INDEX('Ingredients(Full)'!$A$1:$AA$140,MATCH(Score!$A132,'Ingredients(Full)'!$A$1:$A$140,0),MATCH(Score!G$1,'Ingredients(Full)'!$A$1:$AA$1,0)),"")</f>
        <v>Mk 2 BAW Armor Mod Prototype</v>
      </c>
      <c r="H132" t="str">
        <f>IF(H$1&lt;=$B132,INDEX('Ingredients(Full)'!$A$1:$AA$140,MATCH(Score!$A132,'Ingredients(Full)'!$A$1:$A$140,0),MATCH(Score!H$1,'Ingredients(Full)'!$A$1:$AA$1,0)),"")</f>
        <v>Mk 1 Neuro-Saav Electrobinoculars</v>
      </c>
      <c r="I132" t="str">
        <f>IF(I$1&lt;=$B132,INDEX('Ingredients(Full)'!$A$1:$AA$140,MATCH(Score!$A132,'Ingredients(Full)'!$A$1:$A$140,0),MATCH(Score!I$1,'Ingredients(Full)'!$A$1:$AA$1,0)),"")</f>
        <v/>
      </c>
      <c r="J132" t="str">
        <f>IF(J$1&lt;=$B132,INDEX('Ingredients(Full)'!$A$1:$AA$140,MATCH(Score!$A132,'Ingredients(Full)'!$A$1:$A$140,0),MATCH(Score!J$1,'Ingredients(Full)'!$A$1:$AA$1,0)),"")</f>
        <v/>
      </c>
      <c r="K132" t="str">
        <f>IF(K$1&lt;=$B132,INDEX('Ingredients(Full)'!$A$1:$AA$140,MATCH(Score!$A132,'Ingredients(Full)'!$A$1:$A$140,0),MATCH(Score!K$1,'Ingredients(Full)'!$A$1:$AA$1,0)),"")</f>
        <v/>
      </c>
      <c r="L132" t="str">
        <f>IF(L$1&lt;=$B132,INDEX('Ingredients(Full)'!$A$1:$AA$140,MATCH(Score!$A132,'Ingredients(Full)'!$A$1:$A$140,0),MATCH(Score!L$1,'Ingredients(Full)'!$A$1:$AA$1,0)),"")</f>
        <v/>
      </c>
      <c r="M132" t="str">
        <f>IF(M$1&lt;=$B132,INDEX('Ingredients(Full)'!$A$1:$AA$140,MATCH(Score!$A132,'Ingredients(Full)'!$A$1:$A$140,0),MATCH(Score!M$1,'Ingredients(Full)'!$A$1:$AA$1,0)),"")</f>
        <v/>
      </c>
      <c r="N132" t="str">
        <f>IF(N$1&lt;=$B132,INDEX('Ingredients(Full)'!$A$1:$AA$140,MATCH(Score!$A132,'Ingredients(Full)'!$A$1:$A$140,0),MATCH(Score!N$1,'Ingredients(Full)'!$A$1:$AA$1,0)),"")</f>
        <v/>
      </c>
      <c r="O132" t="str">
        <f>IF(O$1&lt;=$B132,INDEX('Ingredients(Full)'!$A$1:$AA$140,MATCH(Score!$A132,'Ingredients(Full)'!$A$1:$A$140,0),MATCH(Score!O$1,'Ingredients(Full)'!$A$1:$AA$1,0)),"")</f>
        <v/>
      </c>
      <c r="P132">
        <f>IF(VALUE(RIGHT(P$1,LEN(P$1)-1))&lt;=$B132,INDEX('Ingredients(Full)'!$A$1:$AA$140,MATCH(Score!$A132,'Ingredients(Full)'!$A$1:$A$140,0),MATCH(Score!P$1,'Ingredients(Full)'!$A$1:$AA$1,0)),"")</f>
        <v>10</v>
      </c>
      <c r="Q132">
        <f>IF(VALUE(RIGHT(Q$1,LEN(Q$1)-1))&lt;=$B132,INDEX('Ingredients(Full)'!$A$1:$AA$140,MATCH(Score!$A132,'Ingredients(Full)'!$A$1:$A$140,0),MATCH(Score!Q$1,'Ingredients(Full)'!$A$1:$AA$1,0)),"")</f>
        <v>10</v>
      </c>
      <c r="R132">
        <f>IF(VALUE(RIGHT(R$1,LEN(R$1)-1))&lt;=$B132,INDEX('Ingredients(Full)'!$A$1:$AA$140,MATCH(Score!$A132,'Ingredients(Full)'!$A$1:$A$140,0),MATCH(Score!R$1,'Ingredients(Full)'!$A$1:$AA$1,0)),"")</f>
        <v>10</v>
      </c>
      <c r="S132">
        <f>IF(VALUE(RIGHT(S$1,LEN(S$1)-1))&lt;=$B132,INDEX('Ingredients(Full)'!$A$1:$AA$140,MATCH(Score!$A132,'Ingredients(Full)'!$A$1:$A$140,0),MATCH(Score!S$1,'Ingredients(Full)'!$A$1:$AA$1,0)),"")</f>
        <v>10</v>
      </c>
      <c r="T132">
        <f>IF(VALUE(RIGHT(T$1,LEN(T$1)-1))&lt;=$B132,INDEX('Ingredients(Full)'!$A$1:$AA$140,MATCH(Score!$A132,'Ingredients(Full)'!$A$1:$A$140,0),MATCH(Score!T$1,'Ingredients(Full)'!$A$1:$AA$1,0)),"")</f>
        <v>10</v>
      </c>
      <c r="U132" t="str">
        <f>IF(VALUE(RIGHT(U$1,LEN(U$1)-1))&lt;=$B132,INDEX('Ingredients(Full)'!$A$1:$AA$140,MATCH(Score!$A132,'Ingredients(Full)'!$A$1:$A$140,0),MATCH(Score!U$1,'Ingredients(Full)'!$A$1:$AA$1,0)),"")</f>
        <v/>
      </c>
      <c r="V132" t="str">
        <f>IF(VALUE(RIGHT(V$1,LEN(V$1)-1))&lt;=$B132,INDEX('Ingredients(Full)'!$A$1:$AA$140,MATCH(Score!$A132,'Ingredients(Full)'!$A$1:$A$140,0),MATCH(Score!V$1,'Ingredients(Full)'!$A$1:$AA$1,0)),"")</f>
        <v/>
      </c>
      <c r="W132" t="str">
        <f>IF(VALUE(RIGHT(W$1,LEN(W$1)-1))&lt;=$B132,INDEX('Ingredients(Full)'!$A$1:$AA$140,MATCH(Score!$A132,'Ingredients(Full)'!$A$1:$A$140,0),MATCH(Score!W$1,'Ingredients(Full)'!$A$1:$AA$1,0)),"")</f>
        <v/>
      </c>
      <c r="X132" t="str">
        <f>IF(VALUE(RIGHT(X$1,LEN(X$1)-1))&lt;=$B132,INDEX('Ingredients(Full)'!$A$1:$AA$140,MATCH(Score!$A132,'Ingredients(Full)'!$A$1:$A$140,0),MATCH(Score!X$1,'Ingredients(Full)'!$A$1:$AA$1,0)),"")</f>
        <v/>
      </c>
      <c r="Y132" t="str">
        <f>IF(VALUE(RIGHT(Y$1,LEN(Y$1)-1))&lt;=$B132,INDEX('Ingredients(Full)'!$A$1:$AA$140,MATCH(Score!$A132,'Ingredients(Full)'!$A$1:$A$140,0),MATCH(Score!Y$1,'Ingredients(Full)'!$A$1:$AA$1,0)),"")</f>
        <v/>
      </c>
      <c r="Z132" t="str">
        <f>IF(VALUE(RIGHT(Z$1,LEN(Z$1)-1))&lt;=$B132,INDEX('Ingredients(Full)'!$A$1:$AA$140,MATCH(Score!$A132,'Ingredients(Full)'!$A$1:$A$140,0),MATCH(Score!Z$1,'Ingredients(Full)'!$A$1:$AA$1,0)),"")</f>
        <v/>
      </c>
      <c r="AA132" t="str">
        <f>IF(VALUE(RIGHT(AA$1,LEN(AA$1)-1))&lt;=$B132,INDEX('Ingredients(Full)'!$A$1:$AA$140,MATCH(Score!$A132,'Ingredients(Full)'!$A$1:$A$140,0),MATCH(Score!AA$1,'Ingredients(Full)'!$A$1:$AA$1,0)),"")</f>
        <v/>
      </c>
      <c r="AB132">
        <f>IFERROR(IF(VLOOKUP($D132,Sheet3!$A$1:'Sheet3'!$K$222,MATCH("Challenge",Sheet3!$A$1:'Sheet3'!$K$1,0),FALSE)&gt;=1,IFERROR(IF(VLOOKUP($D132,Sheet3!$A$1:'Sheet3'!$K$222,MATCH("Blue",Sheet3!$A$1:$K$1,0),FALSE)&gt;0,VLOOKUP($D132,Sheet3!$A$1:'Sheet3'!$K$222,MATCH("Blue",Sheet3!$A$1:$K$1,0),FALSE)*3,IF(VLOOKUP($D132,Sheet3!$A$1:'Sheet3'!$K$222,MATCH("Purple",Sheet3!$A$1:$K$1,0),FALSE)&gt;0,VLOOKUP($D132,Sheet3!$A$1:'Sheet3'!$K$222,MATCH("Purple",Sheet3!$A$1:$K$1,0),FALSE)*4,IF(VLOOKUP($D132,Sheet3!$A$1:'Sheet3'!$K$222,MATCH("Green",Sheet3!$A$1:$K$1,0),FALSE)&gt;0,VLOOKUP($D132,Sheet3!$A$1:'Sheet3'!$K$222,MATCH("Green",Sheet3!$A$1:$K$1,0),FALSE)*2,IF(VLOOKUP($D132,Sheet3!$A$1:'Sheet3'!$K$222,MATCH("White",Sheet3!$A$1:$K$1,0),FALSE)&gt;0,VLOOKUP($D132,Sheet3!$A$1:'Sheet3'!$K$222,MATCH("White",Sheet3!$A$1:$K$1,0),FALSE),IF(VLOOKUP($D132,Sheet3!$A$1:'Sheet3'!$K$222,MATCH("Yellow",Sheet3!$A$1:$K$1,0),FALSE)&gt;0,VLOOKUP($D132,Sheet3!$A$1:'Sheet3'!$K$222,MATCH("Yellow",Sheet3!$A$1:$K$1,0),FALSE)*2.5,0))))),0)/VLOOKUP($D132,Sheet3!$A$1:'Sheet3'!$K$222,MATCH("Challenge",Sheet3!$A$1:'Sheet3'!$K$1,0),FALSE),IFERROR(IF(VLOOKUP($D132,Sheet3!$A$1:'Sheet3'!$K$222,MATCH("Blue",Sheet3!$A$1:$K$1,0),FALSE)&gt;0,VLOOKUP($D132,Sheet3!$A$1:'Sheet3'!$K$222,MATCH("Blue",Sheet3!$A$1:$K$1,0),FALSE)*3,IF(VLOOKUP($D132,Sheet3!$A$1:'Sheet3'!$K$222,MATCH("Purple",Sheet3!$A$1:$K$1,0),FALSE)&gt;0,VLOOKUP($D132,Sheet3!$A$1:'Sheet3'!$K$222,MATCH("Purple",Sheet3!$A$1:$K$1,0),FALSE)*4,IF(VLOOKUP($D132,Sheet3!$A$1:'Sheet3'!$K$222,MATCH("Green",Sheet3!$A$1:$K$1,0),FALSE)&gt;0,VLOOKUP($D132,Sheet3!$A$1:'Sheet3'!$K$222,MATCH("Green",Sheet3!$A$1:$K$1,0),FALSE)*2,IF(VLOOKUP($D132,Sheet3!$A$1:'Sheet3'!$K$222,MATCH("White",Sheet3!$A$1:$K$1,0),FALSE)&gt;0,VLOOKUP($D132,Sheet3!$A$1:'Sheet3'!$K$222,MATCH("White",Sheet3!$A$1:$K$1,0),FALSE),IF(VLOOKUP($D132,Sheet3!$A$1:'Sheet3'!$K$222,MATCH("Yellow",Sheet3!$A$1:$K$1,0),FALSE)&gt;0,VLOOKUP($D132,Sheet3!$A$1:'Sheet3'!$K$222,MATCH("Yellow",Sheet3!$A$1:$K$1,0),FALSE)*2.5,0))))),0)),0)+IFERROR(IF(VLOOKUP($E132,Sheet3!$A$1:'Sheet3'!$K$222,MATCH("Challenge",Sheet3!$A$1:'Sheet3'!$K$1,0),FALSE)&gt;=1,IFERROR(IF(VLOOKUP($E132,Sheet3!$A$1:'Sheet3'!$K$222,MATCH("Blue",Sheet3!$A$1:$K$1,0),FALSE)&gt;0,VLOOKUP($E132,Sheet3!$A$1:'Sheet3'!$K$222,MATCH("Blue",Sheet3!$A$1:$K$1,0),FALSE)*3,IF(VLOOKUP($E132,Sheet3!$A$1:'Sheet3'!$K$222,MATCH("Purple",Sheet3!$A$1:$K$1,0),FALSE)&gt;0,VLOOKUP($E132,Sheet3!$A$1:'Sheet3'!$K$222,MATCH("Purple",Sheet3!$A$1:$K$1,0),FALSE)*4,IF(VLOOKUP($E132,Sheet3!$A$1:'Sheet3'!$K$222,MATCH("Green",Sheet3!$A$1:$K$1,0),FALSE)&gt;0,VLOOKUP($E132,Sheet3!$A$1:'Sheet3'!$K$222,MATCH("Green",Sheet3!$A$1:$K$1,0),FALSE)*2,IF(VLOOKUP($E132,Sheet3!$A$1:'Sheet3'!$K$222,MATCH("White",Sheet3!$A$1:$K$1,0),FALSE)&gt;0,VLOOKUP($E132,Sheet3!$A$1:'Sheet3'!$K$222,MATCH("White",Sheet3!$A$1:$K$1,0),FALSE),IF(VLOOKUP($E132,Sheet3!$A$1:'Sheet3'!$K$222,MATCH("Yellow",Sheet3!$A$1:$K$1,0),FALSE)&gt;0,VLOOKUP($E132,Sheet3!$A$1:'Sheet3'!$K$222,MATCH("Yellow",Sheet3!$A$1:$K$1,0),FALSE)*2.5,0))))),0)/VLOOKUP($E132,Sheet3!$A$1:'Sheet3'!$K$222,MATCH("Challenge",Sheet3!$A$1:'Sheet3'!$K$1,0),FALSE),IFERROR(IF(VLOOKUP($E132,Sheet3!$A$1:'Sheet3'!$K$222,MATCH("Blue",Sheet3!$A$1:$K$1,0),FALSE)&gt;0,VLOOKUP($E132,Sheet3!$A$1:'Sheet3'!$K$222,MATCH("Blue",Sheet3!$A$1:$K$1,0),FALSE)*3,IF(VLOOKUP($E132,Sheet3!$A$1:'Sheet3'!$K$222,MATCH("Purple",Sheet3!$A$1:$K$1,0),FALSE)&gt;0,VLOOKUP($E132,Sheet3!$A$1:'Sheet3'!$K$222,MATCH("Purple",Sheet3!$A$1:$K$1,0),FALSE)*4,IF(VLOOKUP($E132,Sheet3!$A$1:'Sheet3'!$K$222,MATCH("Green",Sheet3!$A$1:$K$1,0),FALSE)&gt;0,VLOOKUP($E132,Sheet3!$A$1:'Sheet3'!$K$222,MATCH("Green",Sheet3!$A$1:$K$1,0),FALSE)*2,IF(VLOOKUP($E132,Sheet3!$A$1:'Sheet3'!$K$222,MATCH("White",Sheet3!$A$1:$K$1,0),FALSE)&gt;0,VLOOKUP($E132,Sheet3!$A$1:'Sheet3'!$K$222,MATCH("White",Sheet3!$A$1:$K$1,0),FALSE),IF(VLOOKUP($E132,Sheet3!$A$1:'Sheet3'!$K$222,MATCH("Yellow",Sheet3!$A$1:$K$1,0),FALSE)&gt;0,VLOOKUP($E132,Sheet3!$A$1:'Sheet3'!$K$222,MATCH("Yellow",Sheet3!$A$1:$K$1,0),FALSE)*2.5,0))))),0)),0)</f>
        <v>18</v>
      </c>
      <c r="AC132">
        <f>IFERROR(IF(VLOOKUP($F132,Sheet3!$A$1:'Sheet3'!$K$222,MATCH("Challenge",Sheet3!$A$1:'Sheet3'!$K$1,0),FALSE)&gt;=1,IFERROR(IF(VLOOKUP($F132,Sheet3!$A$1:'Sheet3'!$K$222,MATCH("Blue",Sheet3!$A$1:$K$1,0),FALSE)&gt;0,VLOOKUP($F132,Sheet3!$A$1:'Sheet3'!$K$222,MATCH("Blue",Sheet3!$A$1:$K$1,0),FALSE)*3,IF(VLOOKUP($F132,Sheet3!$A$1:'Sheet3'!$K$222,MATCH("Purple",Sheet3!$A$1:$K$1,0),FALSE)&gt;0,VLOOKUP($F132,Sheet3!$A$1:'Sheet3'!$K$222,MATCH("Purple",Sheet3!$A$1:$K$1,0),FALSE)*4,IF(VLOOKUP($F132,Sheet3!$A$1:'Sheet3'!$K$222,MATCH("Green",Sheet3!$A$1:$K$1,0),FALSE)&gt;0,VLOOKUP($F132,Sheet3!$A$1:'Sheet3'!$K$222,MATCH("Green",Sheet3!$A$1:$K$1,0),FALSE)*2,IF(VLOOKUP($F132,Sheet3!$A$1:'Sheet3'!$K$222,MATCH("White",Sheet3!$A$1:$K$1,0),FALSE)&gt;0,VLOOKUP($F132,Sheet3!$A$1:'Sheet3'!$K$222,MATCH("White",Sheet3!$A$1:$K$1,0),FALSE),IF(VLOOKUP($F132,Sheet3!$A$1:'Sheet3'!$K$222,MATCH("Yellow",Sheet3!$A$1:$K$1,0),FALSE)&gt;0,VLOOKUP($F132,Sheet3!$A$1:'Sheet3'!$K$222,MATCH("Yellow",Sheet3!$A$1:$K$1,0),FALSE)*5,0))))),0)/VLOOKUP($F132,Sheet3!$A$1:'Sheet3'!$K$222,MATCH("Challenge",Sheet3!$A$1:'Sheet3'!$K$1,0),FALSE),IFERROR(IF(VLOOKUP($F132,Sheet3!$A$1:'Sheet3'!$K$222,MATCH("Blue",Sheet3!$A$1:$K$1,0),FALSE)&gt;0,VLOOKUP($F132,Sheet3!$A$1:'Sheet3'!$K$222,MATCH("Blue",Sheet3!$A$1:$K$1,0),FALSE)*3,IF(VLOOKUP($F132,Sheet3!$A$1:'Sheet3'!$K$222,MATCH("Purple",Sheet3!$A$1:$K$1,0),FALSE)&gt;0,VLOOKUP($F132,Sheet3!$A$1:'Sheet3'!$K$222,MATCH("Purple",Sheet3!$A$1:$K$1,0),FALSE)*4,IF(VLOOKUP($F132,Sheet3!$A$1:'Sheet3'!$K$222,MATCH("Green",Sheet3!$A$1:$K$1,0),FALSE)&gt;0,VLOOKUP($F132,Sheet3!$A$1:'Sheet3'!$K$222,MATCH("Green",Sheet3!$A$1:$K$1,0),FALSE)*2,IF(VLOOKUP($F132,Sheet3!$A$1:'Sheet3'!$K$222,MATCH("White",Sheet3!$A$1:$K$1,0),FALSE)&gt;0,VLOOKUP($F132,Sheet3!$A$1:'Sheet3'!$K$222,MATCH("White",Sheet3!$A$1:$K$1,0),FALSE),IF(VLOOKUP($F132,Sheet3!$A$1:'Sheet3'!$K$222,MATCH("Yellow",Sheet3!$A$1:$K$1,0),FALSE)&gt;0,VLOOKUP($F132,Sheet3!$A$1:'Sheet3'!$K$222,MATCH("Yellow",Sheet3!$A$1:$K$1,0),FALSE)*5,0))))),0)),0)+IFERROR(IF(VLOOKUP($G132,Sheet3!$A$1:'Sheet3'!$K$222,MATCH("Challenge",Sheet3!$A$1:'Sheet3'!$K$1,0),FALSE)&gt;=1,IFERROR(IF(VLOOKUP($G132,Sheet3!$A$1:'Sheet3'!$K$222,MATCH("Blue",Sheet3!$A$1:$K$1,0),FALSE)&gt;0,VLOOKUP($G132,Sheet3!$A$1:'Sheet3'!$K$222,MATCH("Blue",Sheet3!$A$1:$K$1,0),FALSE)*3,IF(VLOOKUP($G132,Sheet3!$A$1:'Sheet3'!$K$222,MATCH("Purple",Sheet3!$A$1:$K$1,0),FALSE)&gt;0,VLOOKUP($G132,Sheet3!$A$1:'Sheet3'!$K$222,MATCH("Purple",Sheet3!$A$1:$K$1,0),FALSE)*4,IF(VLOOKUP($G132,Sheet3!$A$1:'Sheet3'!$K$222,MATCH("Green",Sheet3!$A$1:$K$1,0),FALSE)&gt;0,VLOOKUP($G132,Sheet3!$A$1:'Sheet3'!$K$222,MATCH("Green",Sheet3!$A$1:$K$1,0),FALSE)*2,IF(VLOOKUP($G132,Sheet3!$A$1:'Sheet3'!$K$222,MATCH("White",Sheet3!$A$1:$K$1,0),FALSE)&gt;0,VLOOKUP($G132,Sheet3!$A$1:'Sheet3'!$K$222,MATCH("White",Sheet3!$A$1:$K$1,0),FALSE),IF(VLOOKUP($G132,Sheet3!$A$1:'Sheet3'!$K$222,MATCH("Yellow",Sheet3!$A$1:$K$1,0),FALSE)&gt;0,VLOOKUP($G132,Sheet3!$A$1:'Sheet3'!$K$222,MATCH("Yellow",Sheet3!$A$1:$K$1,0),FALSE)*5,0))))),0)/VLOOKUP($G132,Sheet3!$A$1:'Sheet3'!$K$222,MATCH("Challenge",Sheet3!$A$1:'Sheet3'!$K$1,0),FALSE),IFERROR(IF(VLOOKUP($G132,Sheet3!$A$1:'Sheet3'!$K$222,MATCH("Blue",Sheet3!$A$1:$K$1,0),FALSE)&gt;0,VLOOKUP($G132,Sheet3!$A$1:'Sheet3'!$K$222,MATCH("Blue",Sheet3!$A$1:$K$1,0),FALSE)*3,IF(VLOOKUP($G132,Sheet3!$A$1:'Sheet3'!$K$222,MATCH("Purple",Sheet3!$A$1:$K$1,0),FALSE)&gt;0,VLOOKUP($G132,Sheet3!$A$1:'Sheet3'!$K$222,MATCH("Purple",Sheet3!$A$1:$K$1,0),FALSE)*4,IF(VLOOKUP($G132,Sheet3!$A$1:'Sheet3'!$K$222,MATCH("Green",Sheet3!$A$1:$K$1,0),FALSE)&gt;0,VLOOKUP($G132,Sheet3!$A$1:'Sheet3'!$K$222,MATCH("Green",Sheet3!$A$1:$K$1,0),FALSE)*2,IF(VLOOKUP($G132,Sheet3!$A$1:'Sheet3'!$K$222,MATCH("White",Sheet3!$A$1:$K$1,0),FALSE)&gt;0,VLOOKUP($G132,Sheet3!$A$1:'Sheet3'!$K$222,MATCH("White",Sheet3!$A$1:$K$1,0),FALSE),IF(VLOOKUP($G132,Sheet3!$A$1:'Sheet3'!$K$222,MATCH("Yellow",Sheet3!$A$1:$K$1,0),FALSE)&gt;0,VLOOKUP($G132,Sheet3!$A$1:'Sheet3'!$K$222,MATCH("Yellow",Sheet3!$A$1:$K$1,0),FALSE)*5,0))))),0)),0)</f>
        <v>2</v>
      </c>
      <c r="AD132">
        <f>IFERROR(IF(VLOOKUP($H132,Sheet3!$A$1:'Sheet3'!$K$222,MATCH("Challenge",Sheet3!$A$1:'Sheet3'!$K$1,0),FALSE)&gt;=1,IFERROR(IF(VLOOKUP($H132,Sheet3!$A$1:'Sheet3'!$K$222,MATCH("Blue",Sheet3!$A$1:$K$1,0),FALSE)&gt;0,VLOOKUP($H132,Sheet3!$A$1:'Sheet3'!$K$222,MATCH("Blue",Sheet3!$A$1:$K$1,0),FALSE)*3,IF(VLOOKUP($H132,Sheet3!$A$1:'Sheet3'!$K$222,MATCH("Purple",Sheet3!$A$1:$K$1,0),FALSE)&gt;0,VLOOKUP($H132,Sheet3!$A$1:'Sheet3'!$K$222,MATCH("Purple",Sheet3!$A$1:$K$1,0),FALSE)*4,IF(VLOOKUP($H132,Sheet3!$A$1:'Sheet3'!$K$222,MATCH("Green",Sheet3!$A$1:$K$1,0),FALSE)&gt;0,VLOOKUP($H132,Sheet3!$A$1:'Sheet3'!$K$222,MATCH("Green",Sheet3!$A$1:$K$1,0),FALSE)*2,IF(VLOOKUP($H132,Sheet3!$A$1:'Sheet3'!$K$222,MATCH("White",Sheet3!$A$1:$K$1,0),FALSE)&gt;0,VLOOKUP($H132,Sheet3!$A$1:'Sheet3'!$K$222,MATCH("White",Sheet3!$A$1:$K$1,0),FALSE),IF(VLOOKUP($H132,Sheet3!$A$1:'Sheet3'!$K$222,MATCH("Yellow",Sheet3!$A$1:$K$1,0),FALSE)&gt;0,VLOOKUP($H132,Sheet3!$A$1:'Sheet3'!$K$222,MATCH("Yellow",Sheet3!$A$1:$K$1,0),FALSE)*5,0))))),0)/VLOOKUP($H132,Sheet3!$A$1:'Sheet3'!$K$222,MATCH("Challenge",Sheet3!$A$1:'Sheet3'!$K$1,0),FALSE),IFERROR(IF(VLOOKUP($H132,Sheet3!$A$1:'Sheet3'!$K$222,MATCH("Blue",Sheet3!$A$1:$K$1,0),FALSE)&gt;0,VLOOKUP($H132,Sheet3!$A$1:'Sheet3'!$K$222,MATCH("Blue",Sheet3!$A$1:$K$1,0),FALSE)*3,IF(VLOOKUP($H132,Sheet3!$A$1:'Sheet3'!$K$222,MATCH("Purple",Sheet3!$A$1:$K$1,0),FALSE)&gt;0,VLOOKUP($H132,Sheet3!$A$1:'Sheet3'!$K$222,MATCH("Purple",Sheet3!$A$1:$K$1,0),FALSE)*4,IF(VLOOKUP($H132,Sheet3!$A$1:'Sheet3'!$K$222,MATCH("Green",Sheet3!$A$1:$K$1,0),FALSE)&gt;0,VLOOKUP($H132,Sheet3!$A$1:'Sheet3'!$K$222,MATCH("Green",Sheet3!$A$1:$K$1,0),FALSE)*2,IF(VLOOKUP($H132,Sheet3!$A$1:'Sheet3'!$K$222,MATCH("White",Sheet3!$A$1:$K$1,0),FALSE)&gt;0,VLOOKUP($H132,Sheet3!$A$1:'Sheet3'!$K$222,MATCH("White",Sheet3!$A$1:$K$1,0),FALSE),IF(VLOOKUP($H132,Sheet3!$A$1:'Sheet3'!$K$222,MATCH("Yellow",Sheet3!$A$1:$K$1,0),FALSE)&gt;0,VLOOKUP($H132,Sheet3!$A$1:'Sheet3'!$K$222,MATCH("Yellow",Sheet3!$A$1:$K$1,0),FALSE)*5,0))))),0)),0)+IFERROR(IF(VLOOKUP($I132,Sheet3!$A$1:'Sheet3'!$K$222,MATCH("Challenge",Sheet3!$A$1:'Sheet3'!$K$1,0),FALSE)&gt;=1,IFERROR(IF(VLOOKUP($I132,Sheet3!$A$1:'Sheet3'!$K$222,MATCH("Blue",Sheet3!$A$1:$K$1,0),FALSE)&gt;0,VLOOKUP($I132,Sheet3!$A$1:'Sheet3'!$K$222,MATCH("Blue",Sheet3!$A$1:$K$1,0),FALSE)*3,IF(VLOOKUP($I132,Sheet3!$A$1:'Sheet3'!$K$222,MATCH("Purple",Sheet3!$A$1:$K$1,0),FALSE)&gt;0,VLOOKUP($I132,Sheet3!$A$1:'Sheet3'!$K$222,MATCH("Purple",Sheet3!$A$1:$K$1,0),FALSE)*4,IF(VLOOKUP($I132,Sheet3!$A$1:'Sheet3'!$K$222,MATCH("Green",Sheet3!$A$1:$K$1,0),FALSE)&gt;0,VLOOKUP($I132,Sheet3!$A$1:'Sheet3'!$K$222,MATCH("Green",Sheet3!$A$1:$K$1,0),FALSE)*2,IF(VLOOKUP($I132,Sheet3!$A$1:'Sheet3'!$K$222,MATCH("White",Sheet3!$A$1:$K$1,0),FALSE)&gt;0,VLOOKUP($I132,Sheet3!$A$1:'Sheet3'!$K$222,MATCH("White",Sheet3!$A$1:$K$1,0),FALSE),IF(VLOOKUP($I132,Sheet3!$A$1:'Sheet3'!$K$222,MATCH("Yellow",Sheet3!$A$1:$K$1,0),FALSE)&gt;0,VLOOKUP($I132,Sheet3!$A$1:'Sheet3'!$K$222,MATCH("Yellow",Sheet3!$A$1:$K$1,0),FALSE)*5,0))))),0)/VLOOKUP($I132,Sheet3!$A$1:'Sheet3'!$K$222,MATCH("Challenge",Sheet3!$A$1:'Sheet3'!$K$1,0),FALSE),IFERROR(IF(VLOOKUP($I132,Sheet3!$A$1:'Sheet3'!$K$222,MATCH("Blue",Sheet3!$A$1:$K$1,0),FALSE)&gt;0,VLOOKUP($I132,Sheet3!$A$1:'Sheet3'!$K$222,MATCH("Blue",Sheet3!$A$1:$K$1,0),FALSE)*3,IF(VLOOKUP($I132,Sheet3!$A$1:'Sheet3'!$K$222,MATCH("Purple",Sheet3!$A$1:$K$1,0),FALSE)&gt;0,VLOOKUP($I132,Sheet3!$A$1:'Sheet3'!$K$222,MATCH("Purple",Sheet3!$A$1:$K$1,0),FALSE)*4,IF(VLOOKUP($I132,Sheet3!$A$1:'Sheet3'!$K$222,MATCH("Green",Sheet3!$A$1:$K$1,0),FALSE)&gt;0,VLOOKUP($I132,Sheet3!$A$1:'Sheet3'!$K$222,MATCH("Green",Sheet3!$A$1:$K$1,0),FALSE)*2,IF(VLOOKUP($I132,Sheet3!$A$1:'Sheet3'!$K$222,MATCH("White",Sheet3!$A$1:$K$1,0),FALSE)&gt;0,VLOOKUP($I132,Sheet3!$A$1:'Sheet3'!$K$222,MATCH("White",Sheet3!$A$1:$K$1,0),FALSE),IF(VLOOKUP($I132,Sheet3!$A$1:'Sheet3'!$K$222,MATCH("Yellow",Sheet3!$A$1:$K$1,0),FALSE)&gt;0,VLOOKUP($I132,Sheet3!$A$1:'Sheet3'!$K$222,MATCH("Yellow",Sheet3!$A$1:$K$1,0),FALSE)*5,0))))),0)),0)</f>
        <v>1</v>
      </c>
      <c r="AE132">
        <f>IFERROR(IF(VLOOKUP($J132,Sheet3!$A$1:'Sheet3'!$K$222,MATCH("Challenge",Sheet3!$A$1:'Sheet3'!$K$1,0),FALSE)&gt;=1,IFERROR(IF(VLOOKUP($J132,Sheet3!$A$1:'Sheet3'!$K$222,MATCH("Blue",Sheet3!$A$1:$K$1,0),FALSE)&gt;0,VLOOKUP($J132,Sheet3!$A$1:'Sheet3'!$K$222,MATCH("Blue",Sheet3!$A$1:$K$1,0),FALSE)*3,IF(VLOOKUP($J132,Sheet3!$A$1:'Sheet3'!$K$222,MATCH("Purple",Sheet3!$A$1:$K$1,0),FALSE)&gt;0,VLOOKUP($J132,Sheet3!$A$1:'Sheet3'!$K$222,MATCH("Purple",Sheet3!$A$1:$K$1,0),FALSE)*4,IF(VLOOKUP($J132,Sheet3!$A$1:'Sheet3'!$K$222,MATCH("Green",Sheet3!$A$1:$K$1,0),FALSE)&gt;0,VLOOKUP($J132,Sheet3!$A$1:'Sheet3'!$K$222,MATCH("Green",Sheet3!$A$1:$K$1,0),FALSE)*2,IF(VLOOKUP($J132,Sheet3!$A$1:'Sheet3'!$K$222,MATCH("White",Sheet3!$A$1:$K$1,0),FALSE)&gt;0,VLOOKUP($J132,Sheet3!$A$1:'Sheet3'!$K$222,MATCH("White",Sheet3!$A$1:$K$1,0),FALSE),IF(VLOOKUP($J132,Sheet3!$A$1:'Sheet3'!$K$222,MATCH("Yellow",Sheet3!$A$1:$K$1,0),FALSE)&gt;0,VLOOKUP($J132,Sheet3!$A$1:'Sheet3'!$K$222,MATCH("Yellow",Sheet3!$A$1:$K$1,0),FALSE)*5,0))))),0)/VLOOKUP($J132,Sheet3!$A$1:'Sheet3'!$K$222,MATCH("Challenge",Sheet3!$A$1:'Sheet3'!$K$1,0),FALSE),IFERROR(IF(VLOOKUP($J132,Sheet3!$A$1:'Sheet3'!$K$222,MATCH("Blue",Sheet3!$A$1:$K$1,0),FALSE)&gt;0,VLOOKUP($J132,Sheet3!$A$1:'Sheet3'!$K$222,MATCH("Blue",Sheet3!$A$1:$K$1,0),FALSE)*3,IF(VLOOKUP($J132,Sheet3!$A$1:'Sheet3'!$K$222,MATCH("Purple",Sheet3!$A$1:$K$1,0),FALSE)&gt;0,VLOOKUP($J132,Sheet3!$A$1:'Sheet3'!$K$222,MATCH("Purple",Sheet3!$A$1:$K$1,0),FALSE)*4,IF(VLOOKUP($J132,Sheet3!$A$1:'Sheet3'!$K$222,MATCH("Green",Sheet3!$A$1:$K$1,0),FALSE)&gt;0,VLOOKUP($J132,Sheet3!$A$1:'Sheet3'!$K$222,MATCH("Green",Sheet3!$A$1:$K$1,0),FALSE)*2,IF(VLOOKUP($J132,Sheet3!$A$1:'Sheet3'!$K$222,MATCH("White",Sheet3!$A$1:$K$1,0),FALSE)&gt;0,VLOOKUP($J132,Sheet3!$A$1:'Sheet3'!$K$222,MATCH("White",Sheet3!$A$1:$K$1,0),FALSE),IF(VLOOKUP($J132,Sheet3!$A$1:'Sheet3'!$K$222,MATCH("Yellow",Sheet3!$A$1:$K$1,0),FALSE)&gt;0,VLOOKUP($J132,Sheet3!$A$1:'Sheet3'!$K$222,MATCH("Yellow",Sheet3!$A$1:$K$1,0),FALSE)*5,0))))),0)),0)+IFERROR(IF(VLOOKUP($K132,Sheet3!$A$1:'Sheet3'!$K$222,MATCH("Challenge",Sheet3!$A$1:'Sheet3'!$K$1,0),FALSE)&gt;=1,IFERROR(IF(VLOOKUP($K132,Sheet3!$A$1:'Sheet3'!$K$222,MATCH("Blue",Sheet3!$A$1:$K$1,0),FALSE)&gt;0,VLOOKUP($K132,Sheet3!$A$1:'Sheet3'!$K$222,MATCH("Blue",Sheet3!$A$1:$K$1,0),FALSE)*3,IF(VLOOKUP($K132,Sheet3!$A$1:'Sheet3'!$K$222,MATCH("Purple",Sheet3!$A$1:$K$1,0),FALSE)&gt;0,VLOOKUP($K132,Sheet3!$A$1:'Sheet3'!$K$222,MATCH("Purple",Sheet3!$A$1:$K$1,0),FALSE)*4,IF(VLOOKUP($K132,Sheet3!$A$1:'Sheet3'!$K$222,MATCH("Green",Sheet3!$A$1:$K$1,0),FALSE)&gt;0,VLOOKUP($K132,Sheet3!$A$1:'Sheet3'!$K$222,MATCH("Green",Sheet3!$A$1:$K$1,0),FALSE)*2,IF(VLOOKUP($K132,Sheet3!$A$1:'Sheet3'!$K$222,MATCH("White",Sheet3!$A$1:$K$1,0),FALSE)&gt;0,VLOOKUP($K132,Sheet3!$A$1:'Sheet3'!$K$222,MATCH("White",Sheet3!$A$1:$K$1,0),FALSE),IF(VLOOKUP($K132,Sheet3!$A$1:'Sheet3'!$K$222,MATCH("Yellow",Sheet3!$A$1:$K$1,0),FALSE)&gt;0,VLOOKUP($K132,Sheet3!$A$1:'Sheet3'!$K$222,MATCH("Yellow",Sheet3!$A$1:$K$1,0),FALSE)*5,0))))),0)/VLOOKUP($K132,Sheet3!$A$1:'Sheet3'!$K$222,MATCH("Challenge",Sheet3!$A$1:'Sheet3'!$K$1,0),FALSE),IFERROR(IF(VLOOKUP($K132,Sheet3!$A$1:'Sheet3'!$K$222,MATCH("Blue",Sheet3!$A$1:$K$1,0),FALSE)&gt;0,VLOOKUP($K132,Sheet3!$A$1:'Sheet3'!$K$222,MATCH("Blue",Sheet3!$A$1:$K$1,0),FALSE)*3,IF(VLOOKUP($K132,Sheet3!$A$1:'Sheet3'!$K$222,MATCH("Purple",Sheet3!$A$1:$K$1,0),FALSE)&gt;0,VLOOKUP($K132,Sheet3!$A$1:'Sheet3'!$K$222,MATCH("Purple",Sheet3!$A$1:$K$1,0),FALSE)*4,IF(VLOOKUP($K132,Sheet3!$A$1:'Sheet3'!$K$222,MATCH("Green",Sheet3!$A$1:$K$1,0),FALSE)&gt;0,VLOOKUP($K132,Sheet3!$A$1:'Sheet3'!$K$222,MATCH("Green",Sheet3!$A$1:$K$1,0),FALSE)*2,IF(VLOOKUP($K132,Sheet3!$A$1:'Sheet3'!$K$222,MATCH("White",Sheet3!$A$1:$K$1,0),FALSE)&gt;0,VLOOKUP($K132,Sheet3!$A$1:'Sheet3'!$K$222,MATCH("White",Sheet3!$A$1:$K$1,0),FALSE),IF(VLOOKUP($K132,Sheet3!$A$1:'Sheet3'!$K$222,MATCH("Yellow",Sheet3!$A$1:$K$1,0),FALSE)&gt;0,VLOOKUP($K132,Sheet3!$A$1:'Sheet3'!$K$222,MATCH("Yellow",Sheet3!$A$1:$K$1,0),FALSE)*5,0))))),0)),0)</f>
        <v>0</v>
      </c>
      <c r="AF132">
        <f>IFERROR(IF(VLOOKUP($L132,Sheet3!$A$1:'Sheet3'!$K$222,MATCH("Challenge",Sheet3!$A$1:'Sheet3'!$K$1,0),FALSE)&gt;=1,IFERROR(IF(VLOOKUP($L132,Sheet3!$A$1:'Sheet3'!$K$222,MATCH("Blue",Sheet3!$A$1:$K$1,0),FALSE)&gt;0,VLOOKUP($L132,Sheet3!$A$1:'Sheet3'!$K$222,MATCH("Blue",Sheet3!$A$1:$K$1,0),FALSE)*3,IF(VLOOKUP($L132,Sheet3!$A$1:'Sheet3'!$K$222,MATCH("Purple",Sheet3!$A$1:$K$1,0),FALSE)&gt;0,VLOOKUP($L132,Sheet3!$A$1:'Sheet3'!$K$222,MATCH("Purple",Sheet3!$A$1:$K$1,0),FALSE)*4,IF(VLOOKUP($L132,Sheet3!$A$1:'Sheet3'!$K$222,MATCH("Green",Sheet3!$A$1:$K$1,0),FALSE)&gt;0,VLOOKUP($L132,Sheet3!$A$1:'Sheet3'!$K$222,MATCH("Green",Sheet3!$A$1:$K$1,0),FALSE)*2,IF(VLOOKUP($L132,Sheet3!$A$1:'Sheet3'!$K$222,MATCH("White",Sheet3!$A$1:$K$1,0),FALSE)&gt;0,VLOOKUP($L132,Sheet3!$A$1:'Sheet3'!$K$222,MATCH("White",Sheet3!$A$1:$K$1,0),FALSE),IF(VLOOKUP($L132,Sheet3!$A$1:'Sheet3'!$K$222,MATCH("Yellow",Sheet3!$A$1:$K$1,0),FALSE)&gt;0,VLOOKUP($L132,Sheet3!$A$1:'Sheet3'!$K$222,MATCH("Yellow",Sheet3!$A$1:$K$1,0),FALSE)*5,0))))),0)/VLOOKUP($L132,Sheet3!$A$1:'Sheet3'!$K$222,MATCH("Challenge",Sheet3!$A$1:'Sheet3'!$K$1,0),FALSE),IFERROR(IF(VLOOKUP($L132,Sheet3!$A$1:'Sheet3'!$K$222,MATCH("Blue",Sheet3!$A$1:$K$1,0),FALSE)&gt;0,VLOOKUP($L132,Sheet3!$A$1:'Sheet3'!$K$222,MATCH("Blue",Sheet3!$A$1:$K$1,0),FALSE)*3,IF(VLOOKUP($L132,Sheet3!$A$1:'Sheet3'!$K$222,MATCH("Purple",Sheet3!$A$1:$K$1,0),FALSE)&gt;0,VLOOKUP($L132,Sheet3!$A$1:'Sheet3'!$K$222,MATCH("Purple",Sheet3!$A$1:$K$1,0),FALSE)*4,IF(VLOOKUP($L132,Sheet3!$A$1:'Sheet3'!$K$222,MATCH("Green",Sheet3!$A$1:$K$1,0),FALSE)&gt;0,VLOOKUP($L132,Sheet3!$A$1:'Sheet3'!$K$222,MATCH("Green",Sheet3!$A$1:$K$1,0),FALSE)*2,IF(VLOOKUP($L132,Sheet3!$A$1:'Sheet3'!$K$222,MATCH("White",Sheet3!$A$1:$K$1,0),FALSE)&gt;0,VLOOKUP($L132,Sheet3!$A$1:'Sheet3'!$K$222,MATCH("White",Sheet3!$A$1:$K$1,0),FALSE),IF(VLOOKUP($L132,Sheet3!$A$1:'Sheet3'!$K$222,MATCH("Yellow",Sheet3!$A$1:$K$1,0),FALSE)&gt;0,VLOOKUP($L132,Sheet3!$A$1:'Sheet3'!$K$222,MATCH("Yellow",Sheet3!$A$1:$K$1,0),FALSE)*5,0))))),0)),0)+IFERROR(IF(VLOOKUP($M132,Sheet3!$A$1:'Sheet3'!$K$222,MATCH("Challenge",Sheet3!$A$1:'Sheet3'!$K$1,0),FALSE)&gt;=1,IFERROR(IF(VLOOKUP($M132,Sheet3!$A$1:'Sheet3'!$K$222,MATCH("Blue",Sheet3!$A$1:$K$1,0),FALSE)&gt;0,VLOOKUP($M132,Sheet3!$A$1:'Sheet3'!$K$222,MATCH("Blue",Sheet3!$A$1:$K$1,0),FALSE)*3,IF(VLOOKUP($M132,Sheet3!$A$1:'Sheet3'!$K$222,MATCH("Purple",Sheet3!$A$1:$K$1,0),FALSE)&gt;0,VLOOKUP($M132,Sheet3!$A$1:'Sheet3'!$K$222,MATCH("Purple",Sheet3!$A$1:$K$1,0),FALSE)*4,IF(VLOOKUP($M132,Sheet3!$A$1:'Sheet3'!$K$222,MATCH("Green",Sheet3!$A$1:$K$1,0),FALSE)&gt;0,VLOOKUP($M132,Sheet3!$A$1:'Sheet3'!$K$222,MATCH("Green",Sheet3!$A$1:$K$1,0),FALSE)*2,IF(VLOOKUP($M132,Sheet3!$A$1:'Sheet3'!$K$222,MATCH("White",Sheet3!$A$1:$K$1,0),FALSE)&gt;0,VLOOKUP($M132,Sheet3!$A$1:'Sheet3'!$K$222,MATCH("White",Sheet3!$A$1:$K$1,0),FALSE),IF(VLOOKUP($M132,Sheet3!$A$1:'Sheet3'!$K$222,MATCH("Yellow",Sheet3!$A$1:$K$1,0),FALSE)&gt;0,VLOOKUP($M132,Sheet3!$A$1:'Sheet3'!$K$222,MATCH("Yellow",Sheet3!$A$1:$K$1,0),FALSE)*5,0))))),0)/VLOOKUP($M132,Sheet3!$A$1:'Sheet3'!$K$222,MATCH("Challenge",Sheet3!$A$1:'Sheet3'!$K$1,0),FALSE),IFERROR(IF(VLOOKUP($M132,Sheet3!$A$1:'Sheet3'!$K$222,MATCH("Blue",Sheet3!$A$1:$K$1,0),FALSE)&gt;0,VLOOKUP($M132,Sheet3!$A$1:'Sheet3'!$K$222,MATCH("Blue",Sheet3!$A$1:$K$1,0),FALSE)*3,IF(VLOOKUP($M132,Sheet3!$A$1:'Sheet3'!$K$222,MATCH("Purple",Sheet3!$A$1:$K$1,0),FALSE)&gt;0,VLOOKUP($M132,Sheet3!$A$1:'Sheet3'!$K$222,MATCH("Purple",Sheet3!$A$1:$K$1,0),FALSE)*4,IF(VLOOKUP($M132,Sheet3!$A$1:'Sheet3'!$K$222,MATCH("Green",Sheet3!$A$1:$K$1,0),FALSE)&gt;0,VLOOKUP($M132,Sheet3!$A$1:'Sheet3'!$K$222,MATCH("Green",Sheet3!$A$1:$K$1,0),FALSE)*2,IF(VLOOKUP($M132,Sheet3!$A$1:'Sheet3'!$K$222,MATCH("White",Sheet3!$A$1:$K$1,0),FALSE)&gt;0,VLOOKUP($M132,Sheet3!$A$1:'Sheet3'!$K$222,MATCH("White",Sheet3!$A$1:$K$1,0),FALSE),IF(VLOOKUP($M132,Sheet3!$A$1:'Sheet3'!$K$222,MATCH("Yellow",Sheet3!$A$1:$K$1,0),FALSE)&gt;0,VLOOKUP($M132,Sheet3!$A$1:'Sheet3'!$K$222,MATCH("Yellow",Sheet3!$A$1:$K$1,0),FALSE)*5,0))))),0)),0)</f>
        <v>0</v>
      </c>
      <c r="AG132">
        <f>IFERROR(IF(VLOOKUP($N132,Sheet3!$A$1:'Sheet3'!$K$222,MATCH("Challenge",Sheet3!$A$1:'Sheet3'!$K$1,0),FALSE)&gt;=1,IFERROR(IF(VLOOKUP($N132,Sheet3!$A$1:'Sheet3'!$K$222,MATCH("Blue",Sheet3!$A$1:$K$1,0),FALSE)&gt;0,VLOOKUP($N132,Sheet3!$A$1:'Sheet3'!$K$222,MATCH("Blue",Sheet3!$A$1:$K$1,0),FALSE)*3,IF(VLOOKUP($N132,Sheet3!$A$1:'Sheet3'!$K$222,MATCH("Purple",Sheet3!$A$1:$K$1,0),FALSE)&gt;0,VLOOKUP($N132,Sheet3!$A$1:'Sheet3'!$K$222,MATCH("Purple",Sheet3!$A$1:$K$1,0),FALSE)*4,IF(VLOOKUP($N132,Sheet3!$A$1:'Sheet3'!$K$222,MATCH("Green",Sheet3!$A$1:$K$1,0),FALSE)&gt;0,VLOOKUP($N132,Sheet3!$A$1:'Sheet3'!$K$222,MATCH("Green",Sheet3!$A$1:$K$1,0),FALSE)*2,IF(VLOOKUP($N132,Sheet3!$A$1:'Sheet3'!$K$222,MATCH("White",Sheet3!$A$1:$K$1,0),FALSE)&gt;0,VLOOKUP($N132,Sheet3!$A$1:'Sheet3'!$K$222,MATCH("White",Sheet3!$A$1:$K$1,0),FALSE),IF(VLOOKUP($N132,Sheet3!$A$1:'Sheet3'!$K$222,MATCH("Yellow",Sheet3!$A$1:$K$1,0),FALSE)&gt;0,VLOOKUP($N132,Sheet3!$A$1:'Sheet3'!$K$222,MATCH("Yellow",Sheet3!$A$1:$K$1,0),FALSE)*5,0))))),0)/VLOOKUP($N132,Sheet3!$A$1:'Sheet3'!$K$222,MATCH("Challenge",Sheet3!$A$1:'Sheet3'!$K$1,0),FALSE),IFERROR(IF(VLOOKUP($N132,Sheet3!$A$1:'Sheet3'!$K$222,MATCH("Blue",Sheet3!$A$1:$K$1,0),FALSE)&gt;0,VLOOKUP($N132,Sheet3!$A$1:'Sheet3'!$K$222,MATCH("Blue",Sheet3!$A$1:$K$1,0),FALSE)*3,IF(VLOOKUP($N132,Sheet3!$A$1:'Sheet3'!$K$222,MATCH("Purple",Sheet3!$A$1:$K$1,0),FALSE)&gt;0,VLOOKUP($N132,Sheet3!$A$1:'Sheet3'!$K$222,MATCH("Purple",Sheet3!$A$1:$K$1,0),FALSE)*4,IF(VLOOKUP($N132,Sheet3!$A$1:'Sheet3'!$K$222,MATCH("Green",Sheet3!$A$1:$K$1,0),FALSE)&gt;0,VLOOKUP($N132,Sheet3!$A$1:'Sheet3'!$K$222,MATCH("Green",Sheet3!$A$1:$K$1,0),FALSE)*2,IF(VLOOKUP($N132,Sheet3!$A$1:'Sheet3'!$K$222,MATCH("White",Sheet3!$A$1:$K$1,0),FALSE)&gt;0,VLOOKUP($N132,Sheet3!$A$1:'Sheet3'!$K$222,MATCH("White",Sheet3!$A$1:$K$1,0),FALSE),IF(VLOOKUP($N132,Sheet3!$A$1:'Sheet3'!$K$222,MATCH("Yellow",Sheet3!$A$1:$K$1,0),FALSE)&gt;0,VLOOKUP($N132,Sheet3!$A$1:'Sheet3'!$K$222,MATCH("Yellow",Sheet3!$A$1:$K$1,0),FALSE)*5,0))))),0)),0)+IFERROR(IF(VLOOKUP($O132,Sheet3!$A$1:'Sheet3'!$K$222,MATCH("Challenge",Sheet3!$A$1:'Sheet3'!$K$1,0),FALSE)&gt;=1,IFERROR(IF(VLOOKUP($O132,Sheet3!$A$1:'Sheet3'!$K$222,MATCH("Blue",Sheet3!$A$1:$K$1,0),FALSE)&gt;0,VLOOKUP($O132,Sheet3!$A$1:'Sheet3'!$K$222,MATCH("Blue",Sheet3!$A$1:$K$1,0),FALSE)*3,IF(VLOOKUP($O132,Sheet3!$A$1:'Sheet3'!$K$222,MATCH("Purple",Sheet3!$A$1:$K$1,0),FALSE)&gt;0,VLOOKUP($O132,Sheet3!$A$1:'Sheet3'!$K$222,MATCH("Purple",Sheet3!$A$1:$K$1,0),FALSE)*4,IF(VLOOKUP($O132,Sheet3!$A$1:'Sheet3'!$K$222,MATCH("Green",Sheet3!$A$1:$K$1,0),FALSE)&gt;0,VLOOKUP($O132,Sheet3!$A$1:'Sheet3'!$K$222,MATCH("Green",Sheet3!$A$1:$K$1,0),FALSE)*2,IF(VLOOKUP($O132,Sheet3!$A$1:'Sheet3'!$K$222,MATCH("White",Sheet3!$A$1:$K$1,0),FALSE)&gt;0,VLOOKUP($O132,Sheet3!$A$1:'Sheet3'!$K$222,MATCH("White",Sheet3!$A$1:$K$1,0),FALSE),IF(VLOOKUP($O132,Sheet3!$A$1:'Sheet3'!$K$222,MATCH("Yellow",Sheet3!$A$1:$K$1,0),FALSE)&gt;0,VLOOKUP($O132,Sheet3!$A$1:'Sheet3'!$K$222,MATCH("Yellow",Sheet3!$A$1:$K$1,0),FALSE)*5,0))))),0)/VLOOKUP($O132,Sheet3!$A$1:'Sheet3'!$K$222,MATCH("Challenge",Sheet3!$A$1:'Sheet3'!$K$1,0),FALSE),IFERROR(IF(VLOOKUP($O132,Sheet3!$A$1:'Sheet3'!$K$222,MATCH("Blue",Sheet3!$A$1:$K$1,0),FALSE)&gt;0,VLOOKUP($O132,Sheet3!$A$1:'Sheet3'!$K$222,MATCH("Blue",Sheet3!$A$1:$K$1,0),FALSE)*3,IF(VLOOKUP($O132,Sheet3!$A$1:'Sheet3'!$K$222,MATCH("Purple",Sheet3!$A$1:$K$1,0),FALSE)&gt;0,VLOOKUP($O132,Sheet3!$A$1:'Sheet3'!$K$222,MATCH("Purple",Sheet3!$A$1:$K$1,0),FALSE)*4,IF(VLOOKUP($O132,Sheet3!$A$1:'Sheet3'!$K$222,MATCH("Green",Sheet3!$A$1:$K$1,0),FALSE)&gt;0,VLOOKUP($O132,Sheet3!$A$1:'Sheet3'!$K$222,MATCH("Green",Sheet3!$A$1:$K$1,0),FALSE)*2,IF(VLOOKUP($O132,Sheet3!$A$1:'Sheet3'!$K$222,MATCH("White",Sheet3!$A$1:$K$1,0),FALSE)&gt;0,VLOOKUP($O132,Sheet3!$A$1:'Sheet3'!$K$222,MATCH("White",Sheet3!$A$1:$K$1,0),FALSE),IF(VLOOKUP($O132,Sheet3!$A$1:'Sheet3'!$K$222,MATCH("Yellow",Sheet3!$A$1:$K$1,0),FALSE)&gt;0,VLOOKUP($O132,Sheet3!$A$1:'Sheet3'!$K$222,MATCH("Yellow",Sheet3!$A$1:$K$1,0),FALSE)*5,0))))),0)),0)</f>
        <v>0</v>
      </c>
      <c r="AH132">
        <f>VLOOKUP($D132,Sheet3!$A$1:'Sheet3'!$K$222,4,FALSE)</f>
        <v>0</v>
      </c>
      <c r="AI132">
        <f>VLOOKUP($D132,Sheet3!$A$1:'Sheet3'!$K$222,5,FALSE)</f>
        <v>0</v>
      </c>
    </row>
    <row r="133" spans="1:35" x14ac:dyDescent="0.25">
      <c r="A133" t="s">
        <v>13</v>
      </c>
      <c r="B133">
        <f>INDEX('Ingredients(Full)'!$A$1:$AA$180,MATCH(Score!$A133,'Ingredients(Full)'!$A$1:$A$180,0),MATCH(Score!B$1,'Ingredients(Full)'!$A$1:$AA$1,0))</f>
        <v>2</v>
      </c>
      <c r="C133">
        <f t="shared" si="4"/>
        <v>162.5</v>
      </c>
      <c r="D133" t="str">
        <f>IF(D$1&lt;=$B133,INDEX('Ingredients(Full)'!$A$1:$AA$180,MATCH(Score!$A133,'Ingredients(Full)'!$A$1:$A$180,0),MATCH(Score!D$1,'Ingredients(Full)'!$A$1:$AA$1,0)),"")</f>
        <v>Mk 8 BioTech Implant Salvage</v>
      </c>
      <c r="E133" t="str">
        <f>IF(E$1&lt;=$B133,INDEX('Ingredients(Full)'!$A$1:$AA$140,MATCH(Score!$A133,'Ingredients(Full)'!$A$1:$A$140,0),MATCH(Score!E$1,'Ingredients(Full)'!$A$1:$AA$1,0)),"")</f>
        <v>Mk 8 BioTech Implant Component</v>
      </c>
      <c r="F133" t="str">
        <f>IF(F$1&lt;=$B133,INDEX('Ingredients(Full)'!$A$1:$AA$140,MATCH(Score!$A133,'Ingredients(Full)'!$A$1:$A$140,0),MATCH(Score!F$1,'Ingredients(Full)'!$A$1:$AA$1,0)),"")</f>
        <v/>
      </c>
      <c r="G133" t="str">
        <f>IF(G$1&lt;=$B133,INDEX('Ingredients(Full)'!$A$1:$AA$140,MATCH(Score!$A133,'Ingredients(Full)'!$A$1:$A$140,0),MATCH(Score!G$1,'Ingredients(Full)'!$A$1:$AA$1,0)),"")</f>
        <v/>
      </c>
      <c r="H133" t="str">
        <f>IF(H$1&lt;=$B133,INDEX('Ingredients(Full)'!$A$1:$AA$140,MATCH(Score!$A133,'Ingredients(Full)'!$A$1:$A$140,0),MATCH(Score!H$1,'Ingredients(Full)'!$A$1:$AA$1,0)),"")</f>
        <v/>
      </c>
      <c r="I133" t="str">
        <f>IF(I$1&lt;=$B133,INDEX('Ingredients(Full)'!$A$1:$AA$140,MATCH(Score!$A133,'Ingredients(Full)'!$A$1:$A$140,0),MATCH(Score!I$1,'Ingredients(Full)'!$A$1:$AA$1,0)),"")</f>
        <v/>
      </c>
      <c r="J133" t="str">
        <f>IF(J$1&lt;=$B133,INDEX('Ingredients(Full)'!$A$1:$AA$140,MATCH(Score!$A133,'Ingredients(Full)'!$A$1:$A$140,0),MATCH(Score!J$1,'Ingredients(Full)'!$A$1:$AA$1,0)),"")</f>
        <v/>
      </c>
      <c r="K133" t="str">
        <f>IF(K$1&lt;=$B133,INDEX('Ingredients(Full)'!$A$1:$AA$140,MATCH(Score!$A133,'Ingredients(Full)'!$A$1:$A$140,0),MATCH(Score!K$1,'Ingredients(Full)'!$A$1:$AA$1,0)),"")</f>
        <v/>
      </c>
      <c r="L133" t="str">
        <f>IF(L$1&lt;=$B133,INDEX('Ingredients(Full)'!$A$1:$AA$140,MATCH(Score!$A133,'Ingredients(Full)'!$A$1:$A$140,0),MATCH(Score!L$1,'Ingredients(Full)'!$A$1:$AA$1,0)),"")</f>
        <v/>
      </c>
      <c r="M133" t="str">
        <f>IF(M$1&lt;=$B133,INDEX('Ingredients(Full)'!$A$1:$AA$140,MATCH(Score!$A133,'Ingredients(Full)'!$A$1:$A$140,0),MATCH(Score!M$1,'Ingredients(Full)'!$A$1:$AA$1,0)),"")</f>
        <v/>
      </c>
      <c r="N133" t="str">
        <f>IF(N$1&lt;=$B133,INDEX('Ingredients(Full)'!$A$1:$AA$140,MATCH(Score!$A133,'Ingredients(Full)'!$A$1:$A$140,0),MATCH(Score!N$1,'Ingredients(Full)'!$A$1:$AA$1,0)),"")</f>
        <v/>
      </c>
      <c r="O133" t="str">
        <f>IF(O$1&lt;=$B133,INDEX('Ingredients(Full)'!$A$1:$AA$140,MATCH(Score!$A133,'Ingredients(Full)'!$A$1:$A$140,0),MATCH(Score!O$1,'Ingredients(Full)'!$A$1:$AA$1,0)),"")</f>
        <v/>
      </c>
      <c r="P133">
        <f>IF(VALUE(RIGHT(P$1,LEN(P$1)-1))&lt;=$B133,INDEX('Ingredients(Full)'!$A$1:$AA$140,MATCH(Score!$A133,'Ingredients(Full)'!$A$1:$A$140,0),MATCH(Score!P$1,'Ingredients(Full)'!$A$1:$AA$1,0)),"")</f>
        <v>60</v>
      </c>
      <c r="Q133">
        <f>IF(VALUE(RIGHT(Q$1,LEN(Q$1)-1))&lt;=$B133,INDEX('Ingredients(Full)'!$A$1:$AA$140,MATCH(Score!$A133,'Ingredients(Full)'!$A$1:$A$140,0),MATCH(Score!Q$1,'Ingredients(Full)'!$A$1:$AA$1,0)),"")</f>
        <v>50</v>
      </c>
      <c r="R133" t="str">
        <f>IF(VALUE(RIGHT(R$1,LEN(R$1)-1))&lt;=$B133,INDEX('Ingredients(Full)'!$A$1:$AA$140,MATCH(Score!$A133,'Ingredients(Full)'!$A$1:$A$140,0),MATCH(Score!R$1,'Ingredients(Full)'!$A$1:$AA$1,0)),"")</f>
        <v/>
      </c>
      <c r="S133" t="str">
        <f>IF(VALUE(RIGHT(S$1,LEN(S$1)-1))&lt;=$B133,INDEX('Ingredients(Full)'!$A$1:$AA$140,MATCH(Score!$A133,'Ingredients(Full)'!$A$1:$A$140,0),MATCH(Score!S$1,'Ingredients(Full)'!$A$1:$AA$1,0)),"")</f>
        <v/>
      </c>
      <c r="T133" t="str">
        <f>IF(VALUE(RIGHT(T$1,LEN(T$1)-1))&lt;=$B133,INDEX('Ingredients(Full)'!$A$1:$AA$140,MATCH(Score!$A133,'Ingredients(Full)'!$A$1:$A$140,0),MATCH(Score!T$1,'Ingredients(Full)'!$A$1:$AA$1,0)),"")</f>
        <v/>
      </c>
      <c r="U133" t="str">
        <f>IF(VALUE(RIGHT(U$1,LEN(U$1)-1))&lt;=$B133,INDEX('Ingredients(Full)'!$A$1:$AA$140,MATCH(Score!$A133,'Ingredients(Full)'!$A$1:$A$140,0),MATCH(Score!U$1,'Ingredients(Full)'!$A$1:$AA$1,0)),"")</f>
        <v/>
      </c>
      <c r="V133" t="str">
        <f>IF(VALUE(RIGHT(V$1,LEN(V$1)-1))&lt;=$B133,INDEX('Ingredients(Full)'!$A$1:$AA$140,MATCH(Score!$A133,'Ingredients(Full)'!$A$1:$A$140,0),MATCH(Score!V$1,'Ingredients(Full)'!$A$1:$AA$1,0)),"")</f>
        <v/>
      </c>
      <c r="W133" t="str">
        <f>IF(VALUE(RIGHT(W$1,LEN(W$1)-1))&lt;=$B133,INDEX('Ingredients(Full)'!$A$1:$AA$140,MATCH(Score!$A133,'Ingredients(Full)'!$A$1:$A$140,0),MATCH(Score!W$1,'Ingredients(Full)'!$A$1:$AA$1,0)),"")</f>
        <v/>
      </c>
      <c r="X133" t="str">
        <f>IF(VALUE(RIGHT(X$1,LEN(X$1)-1))&lt;=$B133,INDEX('Ingredients(Full)'!$A$1:$AA$140,MATCH(Score!$A133,'Ingredients(Full)'!$A$1:$A$140,0),MATCH(Score!X$1,'Ingredients(Full)'!$A$1:$AA$1,0)),"")</f>
        <v/>
      </c>
      <c r="Y133" t="str">
        <f>IF(VALUE(RIGHT(Y$1,LEN(Y$1)-1))&lt;=$B133,INDEX('Ingredients(Full)'!$A$1:$AA$140,MATCH(Score!$A133,'Ingredients(Full)'!$A$1:$A$140,0),MATCH(Score!Y$1,'Ingredients(Full)'!$A$1:$AA$1,0)),"")</f>
        <v/>
      </c>
      <c r="Z133" t="str">
        <f>IF(VALUE(RIGHT(Z$1,LEN(Z$1)-1))&lt;=$B133,INDEX('Ingredients(Full)'!$A$1:$AA$140,MATCH(Score!$A133,'Ingredients(Full)'!$A$1:$A$140,0),MATCH(Score!Z$1,'Ingredients(Full)'!$A$1:$AA$1,0)),"")</f>
        <v/>
      </c>
      <c r="AA133" t="str">
        <f>IF(VALUE(RIGHT(AA$1,LEN(AA$1)-1))&lt;=$B133,INDEX('Ingredients(Full)'!$A$1:$AA$140,MATCH(Score!$A133,'Ingredients(Full)'!$A$1:$A$140,0),MATCH(Score!AA$1,'Ingredients(Full)'!$A$1:$AA$1,0)),"")</f>
        <v/>
      </c>
      <c r="AB133">
        <f>IFERROR(IF(VLOOKUP($D133,Sheet3!$A$1:'Sheet3'!$K$222,MATCH("Challenge",Sheet3!$A$1:'Sheet3'!$K$1,0),FALSE)&gt;=1,IFERROR(IF(VLOOKUP($D133,Sheet3!$A$1:'Sheet3'!$K$222,MATCH("Blue",Sheet3!$A$1:$K$1,0),FALSE)&gt;0,VLOOKUP($D133,Sheet3!$A$1:'Sheet3'!$K$222,MATCH("Blue",Sheet3!$A$1:$K$1,0),FALSE)*3,IF(VLOOKUP($D133,Sheet3!$A$1:'Sheet3'!$K$222,MATCH("Purple",Sheet3!$A$1:$K$1,0),FALSE)&gt;0,VLOOKUP($D133,Sheet3!$A$1:'Sheet3'!$K$222,MATCH("Purple",Sheet3!$A$1:$K$1,0),FALSE)*4,IF(VLOOKUP($D133,Sheet3!$A$1:'Sheet3'!$K$222,MATCH("Green",Sheet3!$A$1:$K$1,0),FALSE)&gt;0,VLOOKUP($D133,Sheet3!$A$1:'Sheet3'!$K$222,MATCH("Green",Sheet3!$A$1:$K$1,0),FALSE)*2,IF(VLOOKUP($D133,Sheet3!$A$1:'Sheet3'!$K$222,MATCH("White",Sheet3!$A$1:$K$1,0),FALSE)&gt;0,VLOOKUP($D133,Sheet3!$A$1:'Sheet3'!$K$222,MATCH("White",Sheet3!$A$1:$K$1,0),FALSE),IF(VLOOKUP($D133,Sheet3!$A$1:'Sheet3'!$K$222,MATCH("Yellow",Sheet3!$A$1:$K$1,0),FALSE)&gt;0,VLOOKUP($D133,Sheet3!$A$1:'Sheet3'!$K$222,MATCH("Yellow",Sheet3!$A$1:$K$1,0),FALSE)*2.5,0))))),0)/VLOOKUP($D133,Sheet3!$A$1:'Sheet3'!$K$222,MATCH("Challenge",Sheet3!$A$1:'Sheet3'!$K$1,0),FALSE),IFERROR(IF(VLOOKUP($D133,Sheet3!$A$1:'Sheet3'!$K$222,MATCH("Blue",Sheet3!$A$1:$K$1,0),FALSE)&gt;0,VLOOKUP($D133,Sheet3!$A$1:'Sheet3'!$K$222,MATCH("Blue",Sheet3!$A$1:$K$1,0),FALSE)*3,IF(VLOOKUP($D133,Sheet3!$A$1:'Sheet3'!$K$222,MATCH("Purple",Sheet3!$A$1:$K$1,0),FALSE)&gt;0,VLOOKUP($D133,Sheet3!$A$1:'Sheet3'!$K$222,MATCH("Purple",Sheet3!$A$1:$K$1,0),FALSE)*4,IF(VLOOKUP($D133,Sheet3!$A$1:'Sheet3'!$K$222,MATCH("Green",Sheet3!$A$1:$K$1,0),FALSE)&gt;0,VLOOKUP($D133,Sheet3!$A$1:'Sheet3'!$K$222,MATCH("Green",Sheet3!$A$1:$K$1,0),FALSE)*2,IF(VLOOKUP($D133,Sheet3!$A$1:'Sheet3'!$K$222,MATCH("White",Sheet3!$A$1:$K$1,0),FALSE)&gt;0,VLOOKUP($D133,Sheet3!$A$1:'Sheet3'!$K$222,MATCH("White",Sheet3!$A$1:$K$1,0),FALSE),IF(VLOOKUP($D133,Sheet3!$A$1:'Sheet3'!$K$222,MATCH("Yellow",Sheet3!$A$1:$K$1,0),FALSE)&gt;0,VLOOKUP($D133,Sheet3!$A$1:'Sheet3'!$K$222,MATCH("Yellow",Sheet3!$A$1:$K$1,0),FALSE)*2.5,0))))),0)),0)+IFERROR(IF(VLOOKUP($E133,Sheet3!$A$1:'Sheet3'!$K$222,MATCH("Challenge",Sheet3!$A$1:'Sheet3'!$K$1,0),FALSE)&gt;=1,IFERROR(IF(VLOOKUP($E133,Sheet3!$A$1:'Sheet3'!$K$222,MATCH("Blue",Sheet3!$A$1:$K$1,0),FALSE)&gt;0,VLOOKUP($E133,Sheet3!$A$1:'Sheet3'!$K$222,MATCH("Blue",Sheet3!$A$1:$K$1,0),FALSE)*3,IF(VLOOKUP($E133,Sheet3!$A$1:'Sheet3'!$K$222,MATCH("Purple",Sheet3!$A$1:$K$1,0),FALSE)&gt;0,VLOOKUP($E133,Sheet3!$A$1:'Sheet3'!$K$222,MATCH("Purple",Sheet3!$A$1:$K$1,0),FALSE)*4,IF(VLOOKUP($E133,Sheet3!$A$1:'Sheet3'!$K$222,MATCH("Green",Sheet3!$A$1:$K$1,0),FALSE)&gt;0,VLOOKUP($E133,Sheet3!$A$1:'Sheet3'!$K$222,MATCH("Green",Sheet3!$A$1:$K$1,0),FALSE)*2,IF(VLOOKUP($E133,Sheet3!$A$1:'Sheet3'!$K$222,MATCH("White",Sheet3!$A$1:$K$1,0),FALSE)&gt;0,VLOOKUP($E133,Sheet3!$A$1:'Sheet3'!$K$222,MATCH("White",Sheet3!$A$1:$K$1,0),FALSE),IF(VLOOKUP($E133,Sheet3!$A$1:'Sheet3'!$K$222,MATCH("Yellow",Sheet3!$A$1:$K$1,0),FALSE)&gt;0,VLOOKUP($E133,Sheet3!$A$1:'Sheet3'!$K$222,MATCH("Yellow",Sheet3!$A$1:$K$1,0),FALSE)*2.5,0))))),0)/VLOOKUP($E133,Sheet3!$A$1:'Sheet3'!$K$222,MATCH("Challenge",Sheet3!$A$1:'Sheet3'!$K$1,0),FALSE),IFERROR(IF(VLOOKUP($E133,Sheet3!$A$1:'Sheet3'!$K$222,MATCH("Blue",Sheet3!$A$1:$K$1,0),FALSE)&gt;0,VLOOKUP($E133,Sheet3!$A$1:'Sheet3'!$K$222,MATCH("Blue",Sheet3!$A$1:$K$1,0),FALSE)*3,IF(VLOOKUP($E133,Sheet3!$A$1:'Sheet3'!$K$222,MATCH("Purple",Sheet3!$A$1:$K$1,0),FALSE)&gt;0,VLOOKUP($E133,Sheet3!$A$1:'Sheet3'!$K$222,MATCH("Purple",Sheet3!$A$1:$K$1,0),FALSE)*4,IF(VLOOKUP($E133,Sheet3!$A$1:'Sheet3'!$K$222,MATCH("Green",Sheet3!$A$1:$K$1,0),FALSE)&gt;0,VLOOKUP($E133,Sheet3!$A$1:'Sheet3'!$K$222,MATCH("Green",Sheet3!$A$1:$K$1,0),FALSE)*2,IF(VLOOKUP($E133,Sheet3!$A$1:'Sheet3'!$K$222,MATCH("White",Sheet3!$A$1:$K$1,0),FALSE)&gt;0,VLOOKUP($E133,Sheet3!$A$1:'Sheet3'!$K$222,MATCH("White",Sheet3!$A$1:$K$1,0),FALSE),IF(VLOOKUP($E133,Sheet3!$A$1:'Sheet3'!$K$222,MATCH("Yellow",Sheet3!$A$1:$K$1,0),FALSE)&gt;0,VLOOKUP($E133,Sheet3!$A$1:'Sheet3'!$K$222,MATCH("Yellow",Sheet3!$A$1:$K$1,0),FALSE)*2.5,0))))),0)),0)</f>
        <v>162.5</v>
      </c>
      <c r="AC133">
        <f>IFERROR(IF(VLOOKUP($F133,Sheet3!$A$1:'Sheet3'!$K$222,MATCH("Challenge",Sheet3!$A$1:'Sheet3'!$K$1,0),FALSE)&gt;=1,IFERROR(IF(VLOOKUP($F133,Sheet3!$A$1:'Sheet3'!$K$222,MATCH("Blue",Sheet3!$A$1:$K$1,0),FALSE)&gt;0,VLOOKUP($F133,Sheet3!$A$1:'Sheet3'!$K$222,MATCH("Blue",Sheet3!$A$1:$K$1,0),FALSE)*3,IF(VLOOKUP($F133,Sheet3!$A$1:'Sheet3'!$K$222,MATCH("Purple",Sheet3!$A$1:$K$1,0),FALSE)&gt;0,VLOOKUP($F133,Sheet3!$A$1:'Sheet3'!$K$222,MATCH("Purple",Sheet3!$A$1:$K$1,0),FALSE)*4,IF(VLOOKUP($F133,Sheet3!$A$1:'Sheet3'!$K$222,MATCH("Green",Sheet3!$A$1:$K$1,0),FALSE)&gt;0,VLOOKUP($F133,Sheet3!$A$1:'Sheet3'!$K$222,MATCH("Green",Sheet3!$A$1:$K$1,0),FALSE)*2,IF(VLOOKUP($F133,Sheet3!$A$1:'Sheet3'!$K$222,MATCH("White",Sheet3!$A$1:$K$1,0),FALSE)&gt;0,VLOOKUP($F133,Sheet3!$A$1:'Sheet3'!$K$222,MATCH("White",Sheet3!$A$1:$K$1,0),FALSE),IF(VLOOKUP($F133,Sheet3!$A$1:'Sheet3'!$K$222,MATCH("Yellow",Sheet3!$A$1:$K$1,0),FALSE)&gt;0,VLOOKUP($F133,Sheet3!$A$1:'Sheet3'!$K$222,MATCH("Yellow",Sheet3!$A$1:$K$1,0),FALSE)*5,0))))),0)/VLOOKUP($F133,Sheet3!$A$1:'Sheet3'!$K$222,MATCH("Challenge",Sheet3!$A$1:'Sheet3'!$K$1,0),FALSE),IFERROR(IF(VLOOKUP($F133,Sheet3!$A$1:'Sheet3'!$K$222,MATCH("Blue",Sheet3!$A$1:$K$1,0),FALSE)&gt;0,VLOOKUP($F133,Sheet3!$A$1:'Sheet3'!$K$222,MATCH("Blue",Sheet3!$A$1:$K$1,0),FALSE)*3,IF(VLOOKUP($F133,Sheet3!$A$1:'Sheet3'!$K$222,MATCH("Purple",Sheet3!$A$1:$K$1,0),FALSE)&gt;0,VLOOKUP($F133,Sheet3!$A$1:'Sheet3'!$K$222,MATCH("Purple",Sheet3!$A$1:$K$1,0),FALSE)*4,IF(VLOOKUP($F133,Sheet3!$A$1:'Sheet3'!$K$222,MATCH("Green",Sheet3!$A$1:$K$1,0),FALSE)&gt;0,VLOOKUP($F133,Sheet3!$A$1:'Sheet3'!$K$222,MATCH("Green",Sheet3!$A$1:$K$1,0),FALSE)*2,IF(VLOOKUP($F133,Sheet3!$A$1:'Sheet3'!$K$222,MATCH("White",Sheet3!$A$1:$K$1,0),FALSE)&gt;0,VLOOKUP($F133,Sheet3!$A$1:'Sheet3'!$K$222,MATCH("White",Sheet3!$A$1:$K$1,0),FALSE),IF(VLOOKUP($F133,Sheet3!$A$1:'Sheet3'!$K$222,MATCH("Yellow",Sheet3!$A$1:$K$1,0),FALSE)&gt;0,VLOOKUP($F133,Sheet3!$A$1:'Sheet3'!$K$222,MATCH("Yellow",Sheet3!$A$1:$K$1,0),FALSE)*5,0))))),0)),0)+IFERROR(IF(VLOOKUP($G133,Sheet3!$A$1:'Sheet3'!$K$222,MATCH("Challenge",Sheet3!$A$1:'Sheet3'!$K$1,0),FALSE)&gt;=1,IFERROR(IF(VLOOKUP($G133,Sheet3!$A$1:'Sheet3'!$K$222,MATCH("Blue",Sheet3!$A$1:$K$1,0),FALSE)&gt;0,VLOOKUP($G133,Sheet3!$A$1:'Sheet3'!$K$222,MATCH("Blue",Sheet3!$A$1:$K$1,0),FALSE)*3,IF(VLOOKUP($G133,Sheet3!$A$1:'Sheet3'!$K$222,MATCH("Purple",Sheet3!$A$1:$K$1,0),FALSE)&gt;0,VLOOKUP($G133,Sheet3!$A$1:'Sheet3'!$K$222,MATCH("Purple",Sheet3!$A$1:$K$1,0),FALSE)*4,IF(VLOOKUP($G133,Sheet3!$A$1:'Sheet3'!$K$222,MATCH("Green",Sheet3!$A$1:$K$1,0),FALSE)&gt;0,VLOOKUP($G133,Sheet3!$A$1:'Sheet3'!$K$222,MATCH("Green",Sheet3!$A$1:$K$1,0),FALSE)*2,IF(VLOOKUP($G133,Sheet3!$A$1:'Sheet3'!$K$222,MATCH("White",Sheet3!$A$1:$K$1,0),FALSE)&gt;0,VLOOKUP($G133,Sheet3!$A$1:'Sheet3'!$K$222,MATCH("White",Sheet3!$A$1:$K$1,0),FALSE),IF(VLOOKUP($G133,Sheet3!$A$1:'Sheet3'!$K$222,MATCH("Yellow",Sheet3!$A$1:$K$1,0),FALSE)&gt;0,VLOOKUP($G133,Sheet3!$A$1:'Sheet3'!$K$222,MATCH("Yellow",Sheet3!$A$1:$K$1,0),FALSE)*5,0))))),0)/VLOOKUP($G133,Sheet3!$A$1:'Sheet3'!$K$222,MATCH("Challenge",Sheet3!$A$1:'Sheet3'!$K$1,0),FALSE),IFERROR(IF(VLOOKUP($G133,Sheet3!$A$1:'Sheet3'!$K$222,MATCH("Blue",Sheet3!$A$1:$K$1,0),FALSE)&gt;0,VLOOKUP($G133,Sheet3!$A$1:'Sheet3'!$K$222,MATCH("Blue",Sheet3!$A$1:$K$1,0),FALSE)*3,IF(VLOOKUP($G133,Sheet3!$A$1:'Sheet3'!$K$222,MATCH("Purple",Sheet3!$A$1:$K$1,0),FALSE)&gt;0,VLOOKUP($G133,Sheet3!$A$1:'Sheet3'!$K$222,MATCH("Purple",Sheet3!$A$1:$K$1,0),FALSE)*4,IF(VLOOKUP($G133,Sheet3!$A$1:'Sheet3'!$K$222,MATCH("Green",Sheet3!$A$1:$K$1,0),FALSE)&gt;0,VLOOKUP($G133,Sheet3!$A$1:'Sheet3'!$K$222,MATCH("Green",Sheet3!$A$1:$K$1,0),FALSE)*2,IF(VLOOKUP($G133,Sheet3!$A$1:'Sheet3'!$K$222,MATCH("White",Sheet3!$A$1:$K$1,0),FALSE)&gt;0,VLOOKUP($G133,Sheet3!$A$1:'Sheet3'!$K$222,MATCH("White",Sheet3!$A$1:$K$1,0),FALSE),IF(VLOOKUP($G133,Sheet3!$A$1:'Sheet3'!$K$222,MATCH("Yellow",Sheet3!$A$1:$K$1,0),FALSE)&gt;0,VLOOKUP($G133,Sheet3!$A$1:'Sheet3'!$K$222,MATCH("Yellow",Sheet3!$A$1:$K$1,0),FALSE)*5,0))))),0)),0)</f>
        <v>0</v>
      </c>
      <c r="AD133">
        <f>IFERROR(IF(VLOOKUP($H133,Sheet3!$A$1:'Sheet3'!$K$222,MATCH("Challenge",Sheet3!$A$1:'Sheet3'!$K$1,0),FALSE)&gt;=1,IFERROR(IF(VLOOKUP($H133,Sheet3!$A$1:'Sheet3'!$K$222,MATCH("Blue",Sheet3!$A$1:$K$1,0),FALSE)&gt;0,VLOOKUP($H133,Sheet3!$A$1:'Sheet3'!$K$222,MATCH("Blue",Sheet3!$A$1:$K$1,0),FALSE)*3,IF(VLOOKUP($H133,Sheet3!$A$1:'Sheet3'!$K$222,MATCH("Purple",Sheet3!$A$1:$K$1,0),FALSE)&gt;0,VLOOKUP($H133,Sheet3!$A$1:'Sheet3'!$K$222,MATCH("Purple",Sheet3!$A$1:$K$1,0),FALSE)*4,IF(VLOOKUP($H133,Sheet3!$A$1:'Sheet3'!$K$222,MATCH("Green",Sheet3!$A$1:$K$1,0),FALSE)&gt;0,VLOOKUP($H133,Sheet3!$A$1:'Sheet3'!$K$222,MATCH("Green",Sheet3!$A$1:$K$1,0),FALSE)*2,IF(VLOOKUP($H133,Sheet3!$A$1:'Sheet3'!$K$222,MATCH("White",Sheet3!$A$1:$K$1,0),FALSE)&gt;0,VLOOKUP($H133,Sheet3!$A$1:'Sheet3'!$K$222,MATCH("White",Sheet3!$A$1:$K$1,0),FALSE),IF(VLOOKUP($H133,Sheet3!$A$1:'Sheet3'!$K$222,MATCH("Yellow",Sheet3!$A$1:$K$1,0),FALSE)&gt;0,VLOOKUP($H133,Sheet3!$A$1:'Sheet3'!$K$222,MATCH("Yellow",Sheet3!$A$1:$K$1,0),FALSE)*5,0))))),0)/VLOOKUP($H133,Sheet3!$A$1:'Sheet3'!$K$222,MATCH("Challenge",Sheet3!$A$1:'Sheet3'!$K$1,0),FALSE),IFERROR(IF(VLOOKUP($H133,Sheet3!$A$1:'Sheet3'!$K$222,MATCH("Blue",Sheet3!$A$1:$K$1,0),FALSE)&gt;0,VLOOKUP($H133,Sheet3!$A$1:'Sheet3'!$K$222,MATCH("Blue",Sheet3!$A$1:$K$1,0),FALSE)*3,IF(VLOOKUP($H133,Sheet3!$A$1:'Sheet3'!$K$222,MATCH("Purple",Sheet3!$A$1:$K$1,0),FALSE)&gt;0,VLOOKUP($H133,Sheet3!$A$1:'Sheet3'!$K$222,MATCH("Purple",Sheet3!$A$1:$K$1,0),FALSE)*4,IF(VLOOKUP($H133,Sheet3!$A$1:'Sheet3'!$K$222,MATCH("Green",Sheet3!$A$1:$K$1,0),FALSE)&gt;0,VLOOKUP($H133,Sheet3!$A$1:'Sheet3'!$K$222,MATCH("Green",Sheet3!$A$1:$K$1,0),FALSE)*2,IF(VLOOKUP($H133,Sheet3!$A$1:'Sheet3'!$K$222,MATCH("White",Sheet3!$A$1:$K$1,0),FALSE)&gt;0,VLOOKUP($H133,Sheet3!$A$1:'Sheet3'!$K$222,MATCH("White",Sheet3!$A$1:$K$1,0),FALSE),IF(VLOOKUP($H133,Sheet3!$A$1:'Sheet3'!$K$222,MATCH("Yellow",Sheet3!$A$1:$K$1,0),FALSE)&gt;0,VLOOKUP($H133,Sheet3!$A$1:'Sheet3'!$K$222,MATCH("Yellow",Sheet3!$A$1:$K$1,0),FALSE)*5,0))))),0)),0)+IFERROR(IF(VLOOKUP($I133,Sheet3!$A$1:'Sheet3'!$K$222,MATCH("Challenge",Sheet3!$A$1:'Sheet3'!$K$1,0),FALSE)&gt;=1,IFERROR(IF(VLOOKUP($I133,Sheet3!$A$1:'Sheet3'!$K$222,MATCH("Blue",Sheet3!$A$1:$K$1,0),FALSE)&gt;0,VLOOKUP($I133,Sheet3!$A$1:'Sheet3'!$K$222,MATCH("Blue",Sheet3!$A$1:$K$1,0),FALSE)*3,IF(VLOOKUP($I133,Sheet3!$A$1:'Sheet3'!$K$222,MATCH("Purple",Sheet3!$A$1:$K$1,0),FALSE)&gt;0,VLOOKUP($I133,Sheet3!$A$1:'Sheet3'!$K$222,MATCH("Purple",Sheet3!$A$1:$K$1,0),FALSE)*4,IF(VLOOKUP($I133,Sheet3!$A$1:'Sheet3'!$K$222,MATCH("Green",Sheet3!$A$1:$K$1,0),FALSE)&gt;0,VLOOKUP($I133,Sheet3!$A$1:'Sheet3'!$K$222,MATCH("Green",Sheet3!$A$1:$K$1,0),FALSE)*2,IF(VLOOKUP($I133,Sheet3!$A$1:'Sheet3'!$K$222,MATCH("White",Sheet3!$A$1:$K$1,0),FALSE)&gt;0,VLOOKUP($I133,Sheet3!$A$1:'Sheet3'!$K$222,MATCH("White",Sheet3!$A$1:$K$1,0),FALSE),IF(VLOOKUP($I133,Sheet3!$A$1:'Sheet3'!$K$222,MATCH("Yellow",Sheet3!$A$1:$K$1,0),FALSE)&gt;0,VLOOKUP($I133,Sheet3!$A$1:'Sheet3'!$K$222,MATCH("Yellow",Sheet3!$A$1:$K$1,0),FALSE)*5,0))))),0)/VLOOKUP($I133,Sheet3!$A$1:'Sheet3'!$K$222,MATCH("Challenge",Sheet3!$A$1:'Sheet3'!$K$1,0),FALSE),IFERROR(IF(VLOOKUP($I133,Sheet3!$A$1:'Sheet3'!$K$222,MATCH("Blue",Sheet3!$A$1:$K$1,0),FALSE)&gt;0,VLOOKUP($I133,Sheet3!$A$1:'Sheet3'!$K$222,MATCH("Blue",Sheet3!$A$1:$K$1,0),FALSE)*3,IF(VLOOKUP($I133,Sheet3!$A$1:'Sheet3'!$K$222,MATCH("Purple",Sheet3!$A$1:$K$1,0),FALSE)&gt;0,VLOOKUP($I133,Sheet3!$A$1:'Sheet3'!$K$222,MATCH("Purple",Sheet3!$A$1:$K$1,0),FALSE)*4,IF(VLOOKUP($I133,Sheet3!$A$1:'Sheet3'!$K$222,MATCH("Green",Sheet3!$A$1:$K$1,0),FALSE)&gt;0,VLOOKUP($I133,Sheet3!$A$1:'Sheet3'!$K$222,MATCH("Green",Sheet3!$A$1:$K$1,0),FALSE)*2,IF(VLOOKUP($I133,Sheet3!$A$1:'Sheet3'!$K$222,MATCH("White",Sheet3!$A$1:$K$1,0),FALSE)&gt;0,VLOOKUP($I133,Sheet3!$A$1:'Sheet3'!$K$222,MATCH("White",Sheet3!$A$1:$K$1,0),FALSE),IF(VLOOKUP($I133,Sheet3!$A$1:'Sheet3'!$K$222,MATCH("Yellow",Sheet3!$A$1:$K$1,0),FALSE)&gt;0,VLOOKUP($I133,Sheet3!$A$1:'Sheet3'!$K$222,MATCH("Yellow",Sheet3!$A$1:$K$1,0),FALSE)*5,0))))),0)),0)</f>
        <v>0</v>
      </c>
      <c r="AE133">
        <f>IFERROR(IF(VLOOKUP($J133,Sheet3!$A$1:'Sheet3'!$K$222,MATCH("Challenge",Sheet3!$A$1:'Sheet3'!$K$1,0),FALSE)&gt;=1,IFERROR(IF(VLOOKUP($J133,Sheet3!$A$1:'Sheet3'!$K$222,MATCH("Blue",Sheet3!$A$1:$K$1,0),FALSE)&gt;0,VLOOKUP($J133,Sheet3!$A$1:'Sheet3'!$K$222,MATCH("Blue",Sheet3!$A$1:$K$1,0),FALSE)*3,IF(VLOOKUP($J133,Sheet3!$A$1:'Sheet3'!$K$222,MATCH("Purple",Sheet3!$A$1:$K$1,0),FALSE)&gt;0,VLOOKUP($J133,Sheet3!$A$1:'Sheet3'!$K$222,MATCH("Purple",Sheet3!$A$1:$K$1,0),FALSE)*4,IF(VLOOKUP($J133,Sheet3!$A$1:'Sheet3'!$K$222,MATCH("Green",Sheet3!$A$1:$K$1,0),FALSE)&gt;0,VLOOKUP($J133,Sheet3!$A$1:'Sheet3'!$K$222,MATCH("Green",Sheet3!$A$1:$K$1,0),FALSE)*2,IF(VLOOKUP($J133,Sheet3!$A$1:'Sheet3'!$K$222,MATCH("White",Sheet3!$A$1:$K$1,0),FALSE)&gt;0,VLOOKUP($J133,Sheet3!$A$1:'Sheet3'!$K$222,MATCH("White",Sheet3!$A$1:$K$1,0),FALSE),IF(VLOOKUP($J133,Sheet3!$A$1:'Sheet3'!$K$222,MATCH("Yellow",Sheet3!$A$1:$K$1,0),FALSE)&gt;0,VLOOKUP($J133,Sheet3!$A$1:'Sheet3'!$K$222,MATCH("Yellow",Sheet3!$A$1:$K$1,0),FALSE)*5,0))))),0)/VLOOKUP($J133,Sheet3!$A$1:'Sheet3'!$K$222,MATCH("Challenge",Sheet3!$A$1:'Sheet3'!$K$1,0),FALSE),IFERROR(IF(VLOOKUP($J133,Sheet3!$A$1:'Sheet3'!$K$222,MATCH("Blue",Sheet3!$A$1:$K$1,0),FALSE)&gt;0,VLOOKUP($J133,Sheet3!$A$1:'Sheet3'!$K$222,MATCH("Blue",Sheet3!$A$1:$K$1,0),FALSE)*3,IF(VLOOKUP($J133,Sheet3!$A$1:'Sheet3'!$K$222,MATCH("Purple",Sheet3!$A$1:$K$1,0),FALSE)&gt;0,VLOOKUP($J133,Sheet3!$A$1:'Sheet3'!$K$222,MATCH("Purple",Sheet3!$A$1:$K$1,0),FALSE)*4,IF(VLOOKUP($J133,Sheet3!$A$1:'Sheet3'!$K$222,MATCH("Green",Sheet3!$A$1:$K$1,0),FALSE)&gt;0,VLOOKUP($J133,Sheet3!$A$1:'Sheet3'!$K$222,MATCH("Green",Sheet3!$A$1:$K$1,0),FALSE)*2,IF(VLOOKUP($J133,Sheet3!$A$1:'Sheet3'!$K$222,MATCH("White",Sheet3!$A$1:$K$1,0),FALSE)&gt;0,VLOOKUP($J133,Sheet3!$A$1:'Sheet3'!$K$222,MATCH("White",Sheet3!$A$1:$K$1,0),FALSE),IF(VLOOKUP($J133,Sheet3!$A$1:'Sheet3'!$K$222,MATCH("Yellow",Sheet3!$A$1:$K$1,0),FALSE)&gt;0,VLOOKUP($J133,Sheet3!$A$1:'Sheet3'!$K$222,MATCH("Yellow",Sheet3!$A$1:$K$1,0),FALSE)*5,0))))),0)),0)+IFERROR(IF(VLOOKUP($K133,Sheet3!$A$1:'Sheet3'!$K$222,MATCH("Challenge",Sheet3!$A$1:'Sheet3'!$K$1,0),FALSE)&gt;=1,IFERROR(IF(VLOOKUP($K133,Sheet3!$A$1:'Sheet3'!$K$222,MATCH("Blue",Sheet3!$A$1:$K$1,0),FALSE)&gt;0,VLOOKUP($K133,Sheet3!$A$1:'Sheet3'!$K$222,MATCH("Blue",Sheet3!$A$1:$K$1,0),FALSE)*3,IF(VLOOKUP($K133,Sheet3!$A$1:'Sheet3'!$K$222,MATCH("Purple",Sheet3!$A$1:$K$1,0),FALSE)&gt;0,VLOOKUP($K133,Sheet3!$A$1:'Sheet3'!$K$222,MATCH("Purple",Sheet3!$A$1:$K$1,0),FALSE)*4,IF(VLOOKUP($K133,Sheet3!$A$1:'Sheet3'!$K$222,MATCH("Green",Sheet3!$A$1:$K$1,0),FALSE)&gt;0,VLOOKUP($K133,Sheet3!$A$1:'Sheet3'!$K$222,MATCH("Green",Sheet3!$A$1:$K$1,0),FALSE)*2,IF(VLOOKUP($K133,Sheet3!$A$1:'Sheet3'!$K$222,MATCH("White",Sheet3!$A$1:$K$1,0),FALSE)&gt;0,VLOOKUP($K133,Sheet3!$A$1:'Sheet3'!$K$222,MATCH("White",Sheet3!$A$1:$K$1,0),FALSE),IF(VLOOKUP($K133,Sheet3!$A$1:'Sheet3'!$K$222,MATCH("Yellow",Sheet3!$A$1:$K$1,0),FALSE)&gt;0,VLOOKUP($K133,Sheet3!$A$1:'Sheet3'!$K$222,MATCH("Yellow",Sheet3!$A$1:$K$1,0),FALSE)*5,0))))),0)/VLOOKUP($K133,Sheet3!$A$1:'Sheet3'!$K$222,MATCH("Challenge",Sheet3!$A$1:'Sheet3'!$K$1,0),FALSE),IFERROR(IF(VLOOKUP($K133,Sheet3!$A$1:'Sheet3'!$K$222,MATCH("Blue",Sheet3!$A$1:$K$1,0),FALSE)&gt;0,VLOOKUP($K133,Sheet3!$A$1:'Sheet3'!$K$222,MATCH("Blue",Sheet3!$A$1:$K$1,0),FALSE)*3,IF(VLOOKUP($K133,Sheet3!$A$1:'Sheet3'!$K$222,MATCH("Purple",Sheet3!$A$1:$K$1,0),FALSE)&gt;0,VLOOKUP($K133,Sheet3!$A$1:'Sheet3'!$K$222,MATCH("Purple",Sheet3!$A$1:$K$1,0),FALSE)*4,IF(VLOOKUP($K133,Sheet3!$A$1:'Sheet3'!$K$222,MATCH("Green",Sheet3!$A$1:$K$1,0),FALSE)&gt;0,VLOOKUP($K133,Sheet3!$A$1:'Sheet3'!$K$222,MATCH("Green",Sheet3!$A$1:$K$1,0),FALSE)*2,IF(VLOOKUP($K133,Sheet3!$A$1:'Sheet3'!$K$222,MATCH("White",Sheet3!$A$1:$K$1,0),FALSE)&gt;0,VLOOKUP($K133,Sheet3!$A$1:'Sheet3'!$K$222,MATCH("White",Sheet3!$A$1:$K$1,0),FALSE),IF(VLOOKUP($K133,Sheet3!$A$1:'Sheet3'!$K$222,MATCH("Yellow",Sheet3!$A$1:$K$1,0),FALSE)&gt;0,VLOOKUP($K133,Sheet3!$A$1:'Sheet3'!$K$222,MATCH("Yellow",Sheet3!$A$1:$K$1,0),FALSE)*5,0))))),0)),0)</f>
        <v>0</v>
      </c>
      <c r="AF133">
        <f>IFERROR(IF(VLOOKUP($L133,Sheet3!$A$1:'Sheet3'!$K$222,MATCH("Challenge",Sheet3!$A$1:'Sheet3'!$K$1,0),FALSE)&gt;=1,IFERROR(IF(VLOOKUP($L133,Sheet3!$A$1:'Sheet3'!$K$222,MATCH("Blue",Sheet3!$A$1:$K$1,0),FALSE)&gt;0,VLOOKUP($L133,Sheet3!$A$1:'Sheet3'!$K$222,MATCH("Blue",Sheet3!$A$1:$K$1,0),FALSE)*3,IF(VLOOKUP($L133,Sheet3!$A$1:'Sheet3'!$K$222,MATCH("Purple",Sheet3!$A$1:$K$1,0),FALSE)&gt;0,VLOOKUP($L133,Sheet3!$A$1:'Sheet3'!$K$222,MATCH("Purple",Sheet3!$A$1:$K$1,0),FALSE)*4,IF(VLOOKUP($L133,Sheet3!$A$1:'Sheet3'!$K$222,MATCH("Green",Sheet3!$A$1:$K$1,0),FALSE)&gt;0,VLOOKUP($L133,Sheet3!$A$1:'Sheet3'!$K$222,MATCH("Green",Sheet3!$A$1:$K$1,0),FALSE)*2,IF(VLOOKUP($L133,Sheet3!$A$1:'Sheet3'!$K$222,MATCH("White",Sheet3!$A$1:$K$1,0),FALSE)&gt;0,VLOOKUP($L133,Sheet3!$A$1:'Sheet3'!$K$222,MATCH("White",Sheet3!$A$1:$K$1,0),FALSE),IF(VLOOKUP($L133,Sheet3!$A$1:'Sheet3'!$K$222,MATCH("Yellow",Sheet3!$A$1:$K$1,0),FALSE)&gt;0,VLOOKUP($L133,Sheet3!$A$1:'Sheet3'!$K$222,MATCH("Yellow",Sheet3!$A$1:$K$1,0),FALSE)*5,0))))),0)/VLOOKUP($L133,Sheet3!$A$1:'Sheet3'!$K$222,MATCH("Challenge",Sheet3!$A$1:'Sheet3'!$K$1,0),FALSE),IFERROR(IF(VLOOKUP($L133,Sheet3!$A$1:'Sheet3'!$K$222,MATCH("Blue",Sheet3!$A$1:$K$1,0),FALSE)&gt;0,VLOOKUP($L133,Sheet3!$A$1:'Sheet3'!$K$222,MATCH("Blue",Sheet3!$A$1:$K$1,0),FALSE)*3,IF(VLOOKUP($L133,Sheet3!$A$1:'Sheet3'!$K$222,MATCH("Purple",Sheet3!$A$1:$K$1,0),FALSE)&gt;0,VLOOKUP($L133,Sheet3!$A$1:'Sheet3'!$K$222,MATCH("Purple",Sheet3!$A$1:$K$1,0),FALSE)*4,IF(VLOOKUP($L133,Sheet3!$A$1:'Sheet3'!$K$222,MATCH("Green",Sheet3!$A$1:$K$1,0),FALSE)&gt;0,VLOOKUP($L133,Sheet3!$A$1:'Sheet3'!$K$222,MATCH("Green",Sheet3!$A$1:$K$1,0),FALSE)*2,IF(VLOOKUP($L133,Sheet3!$A$1:'Sheet3'!$K$222,MATCH("White",Sheet3!$A$1:$K$1,0),FALSE)&gt;0,VLOOKUP($L133,Sheet3!$A$1:'Sheet3'!$K$222,MATCH("White",Sheet3!$A$1:$K$1,0),FALSE),IF(VLOOKUP($L133,Sheet3!$A$1:'Sheet3'!$K$222,MATCH("Yellow",Sheet3!$A$1:$K$1,0),FALSE)&gt;0,VLOOKUP($L133,Sheet3!$A$1:'Sheet3'!$K$222,MATCH("Yellow",Sheet3!$A$1:$K$1,0),FALSE)*5,0))))),0)),0)+IFERROR(IF(VLOOKUP($M133,Sheet3!$A$1:'Sheet3'!$K$222,MATCH("Challenge",Sheet3!$A$1:'Sheet3'!$K$1,0),FALSE)&gt;=1,IFERROR(IF(VLOOKUP($M133,Sheet3!$A$1:'Sheet3'!$K$222,MATCH("Blue",Sheet3!$A$1:$K$1,0),FALSE)&gt;0,VLOOKUP($M133,Sheet3!$A$1:'Sheet3'!$K$222,MATCH("Blue",Sheet3!$A$1:$K$1,0),FALSE)*3,IF(VLOOKUP($M133,Sheet3!$A$1:'Sheet3'!$K$222,MATCH("Purple",Sheet3!$A$1:$K$1,0),FALSE)&gt;0,VLOOKUP($M133,Sheet3!$A$1:'Sheet3'!$K$222,MATCH("Purple",Sheet3!$A$1:$K$1,0),FALSE)*4,IF(VLOOKUP($M133,Sheet3!$A$1:'Sheet3'!$K$222,MATCH("Green",Sheet3!$A$1:$K$1,0),FALSE)&gt;0,VLOOKUP($M133,Sheet3!$A$1:'Sheet3'!$K$222,MATCH("Green",Sheet3!$A$1:$K$1,0),FALSE)*2,IF(VLOOKUP($M133,Sheet3!$A$1:'Sheet3'!$K$222,MATCH("White",Sheet3!$A$1:$K$1,0),FALSE)&gt;0,VLOOKUP($M133,Sheet3!$A$1:'Sheet3'!$K$222,MATCH("White",Sheet3!$A$1:$K$1,0),FALSE),IF(VLOOKUP($M133,Sheet3!$A$1:'Sheet3'!$K$222,MATCH("Yellow",Sheet3!$A$1:$K$1,0),FALSE)&gt;0,VLOOKUP($M133,Sheet3!$A$1:'Sheet3'!$K$222,MATCH("Yellow",Sheet3!$A$1:$K$1,0),FALSE)*5,0))))),0)/VLOOKUP($M133,Sheet3!$A$1:'Sheet3'!$K$222,MATCH("Challenge",Sheet3!$A$1:'Sheet3'!$K$1,0),FALSE),IFERROR(IF(VLOOKUP($M133,Sheet3!$A$1:'Sheet3'!$K$222,MATCH("Blue",Sheet3!$A$1:$K$1,0),FALSE)&gt;0,VLOOKUP($M133,Sheet3!$A$1:'Sheet3'!$K$222,MATCH("Blue",Sheet3!$A$1:$K$1,0),FALSE)*3,IF(VLOOKUP($M133,Sheet3!$A$1:'Sheet3'!$K$222,MATCH("Purple",Sheet3!$A$1:$K$1,0),FALSE)&gt;0,VLOOKUP($M133,Sheet3!$A$1:'Sheet3'!$K$222,MATCH("Purple",Sheet3!$A$1:$K$1,0),FALSE)*4,IF(VLOOKUP($M133,Sheet3!$A$1:'Sheet3'!$K$222,MATCH("Green",Sheet3!$A$1:$K$1,0),FALSE)&gt;0,VLOOKUP($M133,Sheet3!$A$1:'Sheet3'!$K$222,MATCH("Green",Sheet3!$A$1:$K$1,0),FALSE)*2,IF(VLOOKUP($M133,Sheet3!$A$1:'Sheet3'!$K$222,MATCH("White",Sheet3!$A$1:$K$1,0),FALSE)&gt;0,VLOOKUP($M133,Sheet3!$A$1:'Sheet3'!$K$222,MATCH("White",Sheet3!$A$1:$K$1,0),FALSE),IF(VLOOKUP($M133,Sheet3!$A$1:'Sheet3'!$K$222,MATCH("Yellow",Sheet3!$A$1:$K$1,0),FALSE)&gt;0,VLOOKUP($M133,Sheet3!$A$1:'Sheet3'!$K$222,MATCH("Yellow",Sheet3!$A$1:$K$1,0),FALSE)*5,0))))),0)),0)</f>
        <v>0</v>
      </c>
      <c r="AG133">
        <f>IFERROR(IF(VLOOKUP($N133,Sheet3!$A$1:'Sheet3'!$K$222,MATCH("Challenge",Sheet3!$A$1:'Sheet3'!$K$1,0),FALSE)&gt;=1,IFERROR(IF(VLOOKUP($N133,Sheet3!$A$1:'Sheet3'!$K$222,MATCH("Blue",Sheet3!$A$1:$K$1,0),FALSE)&gt;0,VLOOKUP($N133,Sheet3!$A$1:'Sheet3'!$K$222,MATCH("Blue",Sheet3!$A$1:$K$1,0),FALSE)*3,IF(VLOOKUP($N133,Sheet3!$A$1:'Sheet3'!$K$222,MATCH("Purple",Sheet3!$A$1:$K$1,0),FALSE)&gt;0,VLOOKUP($N133,Sheet3!$A$1:'Sheet3'!$K$222,MATCH("Purple",Sheet3!$A$1:$K$1,0),FALSE)*4,IF(VLOOKUP($N133,Sheet3!$A$1:'Sheet3'!$K$222,MATCH("Green",Sheet3!$A$1:$K$1,0),FALSE)&gt;0,VLOOKUP($N133,Sheet3!$A$1:'Sheet3'!$K$222,MATCH("Green",Sheet3!$A$1:$K$1,0),FALSE)*2,IF(VLOOKUP($N133,Sheet3!$A$1:'Sheet3'!$K$222,MATCH("White",Sheet3!$A$1:$K$1,0),FALSE)&gt;0,VLOOKUP($N133,Sheet3!$A$1:'Sheet3'!$K$222,MATCH("White",Sheet3!$A$1:$K$1,0),FALSE),IF(VLOOKUP($N133,Sheet3!$A$1:'Sheet3'!$K$222,MATCH("Yellow",Sheet3!$A$1:$K$1,0),FALSE)&gt;0,VLOOKUP($N133,Sheet3!$A$1:'Sheet3'!$K$222,MATCH("Yellow",Sheet3!$A$1:$K$1,0),FALSE)*5,0))))),0)/VLOOKUP($N133,Sheet3!$A$1:'Sheet3'!$K$222,MATCH("Challenge",Sheet3!$A$1:'Sheet3'!$K$1,0),FALSE),IFERROR(IF(VLOOKUP($N133,Sheet3!$A$1:'Sheet3'!$K$222,MATCH("Blue",Sheet3!$A$1:$K$1,0),FALSE)&gt;0,VLOOKUP($N133,Sheet3!$A$1:'Sheet3'!$K$222,MATCH("Blue",Sheet3!$A$1:$K$1,0),FALSE)*3,IF(VLOOKUP($N133,Sheet3!$A$1:'Sheet3'!$K$222,MATCH("Purple",Sheet3!$A$1:$K$1,0),FALSE)&gt;0,VLOOKUP($N133,Sheet3!$A$1:'Sheet3'!$K$222,MATCH("Purple",Sheet3!$A$1:$K$1,0),FALSE)*4,IF(VLOOKUP($N133,Sheet3!$A$1:'Sheet3'!$K$222,MATCH("Green",Sheet3!$A$1:$K$1,0),FALSE)&gt;0,VLOOKUP($N133,Sheet3!$A$1:'Sheet3'!$K$222,MATCH("Green",Sheet3!$A$1:$K$1,0),FALSE)*2,IF(VLOOKUP($N133,Sheet3!$A$1:'Sheet3'!$K$222,MATCH("White",Sheet3!$A$1:$K$1,0),FALSE)&gt;0,VLOOKUP($N133,Sheet3!$A$1:'Sheet3'!$K$222,MATCH("White",Sheet3!$A$1:$K$1,0),FALSE),IF(VLOOKUP($N133,Sheet3!$A$1:'Sheet3'!$K$222,MATCH("Yellow",Sheet3!$A$1:$K$1,0),FALSE)&gt;0,VLOOKUP($N133,Sheet3!$A$1:'Sheet3'!$K$222,MATCH("Yellow",Sheet3!$A$1:$K$1,0),FALSE)*5,0))))),0)),0)+IFERROR(IF(VLOOKUP($O133,Sheet3!$A$1:'Sheet3'!$K$222,MATCH("Challenge",Sheet3!$A$1:'Sheet3'!$K$1,0),FALSE)&gt;=1,IFERROR(IF(VLOOKUP($O133,Sheet3!$A$1:'Sheet3'!$K$222,MATCH("Blue",Sheet3!$A$1:$K$1,0),FALSE)&gt;0,VLOOKUP($O133,Sheet3!$A$1:'Sheet3'!$K$222,MATCH("Blue",Sheet3!$A$1:$K$1,0),FALSE)*3,IF(VLOOKUP($O133,Sheet3!$A$1:'Sheet3'!$K$222,MATCH("Purple",Sheet3!$A$1:$K$1,0),FALSE)&gt;0,VLOOKUP($O133,Sheet3!$A$1:'Sheet3'!$K$222,MATCH("Purple",Sheet3!$A$1:$K$1,0),FALSE)*4,IF(VLOOKUP($O133,Sheet3!$A$1:'Sheet3'!$K$222,MATCH("Green",Sheet3!$A$1:$K$1,0),FALSE)&gt;0,VLOOKUP($O133,Sheet3!$A$1:'Sheet3'!$K$222,MATCH("Green",Sheet3!$A$1:$K$1,0),FALSE)*2,IF(VLOOKUP($O133,Sheet3!$A$1:'Sheet3'!$K$222,MATCH("White",Sheet3!$A$1:$K$1,0),FALSE)&gt;0,VLOOKUP($O133,Sheet3!$A$1:'Sheet3'!$K$222,MATCH("White",Sheet3!$A$1:$K$1,0),FALSE),IF(VLOOKUP($O133,Sheet3!$A$1:'Sheet3'!$K$222,MATCH("Yellow",Sheet3!$A$1:$K$1,0),FALSE)&gt;0,VLOOKUP($O133,Sheet3!$A$1:'Sheet3'!$K$222,MATCH("Yellow",Sheet3!$A$1:$K$1,0),FALSE)*5,0))))),0)/VLOOKUP($O133,Sheet3!$A$1:'Sheet3'!$K$222,MATCH("Challenge",Sheet3!$A$1:'Sheet3'!$K$1,0),FALSE),IFERROR(IF(VLOOKUP($O133,Sheet3!$A$1:'Sheet3'!$K$222,MATCH("Blue",Sheet3!$A$1:$K$1,0),FALSE)&gt;0,VLOOKUP($O133,Sheet3!$A$1:'Sheet3'!$K$222,MATCH("Blue",Sheet3!$A$1:$K$1,0),FALSE)*3,IF(VLOOKUP($O133,Sheet3!$A$1:'Sheet3'!$K$222,MATCH("Purple",Sheet3!$A$1:$K$1,0),FALSE)&gt;0,VLOOKUP($O133,Sheet3!$A$1:'Sheet3'!$K$222,MATCH("Purple",Sheet3!$A$1:$K$1,0),FALSE)*4,IF(VLOOKUP($O133,Sheet3!$A$1:'Sheet3'!$K$222,MATCH("Green",Sheet3!$A$1:$K$1,0),FALSE)&gt;0,VLOOKUP($O133,Sheet3!$A$1:'Sheet3'!$K$222,MATCH("Green",Sheet3!$A$1:$K$1,0),FALSE)*2,IF(VLOOKUP($O133,Sheet3!$A$1:'Sheet3'!$K$222,MATCH("White",Sheet3!$A$1:$K$1,0),FALSE)&gt;0,VLOOKUP($O133,Sheet3!$A$1:'Sheet3'!$K$222,MATCH("White",Sheet3!$A$1:$K$1,0),FALSE),IF(VLOOKUP($O133,Sheet3!$A$1:'Sheet3'!$K$222,MATCH("Yellow",Sheet3!$A$1:$K$1,0),FALSE)&gt;0,VLOOKUP($O133,Sheet3!$A$1:'Sheet3'!$K$222,MATCH("Yellow",Sheet3!$A$1:$K$1,0),FALSE)*5,0))))),0)),0)</f>
        <v>0</v>
      </c>
      <c r="AH133">
        <f>VLOOKUP($D133,Sheet3!$A$1:'Sheet3'!$K$222,4,FALSE)</f>
        <v>0</v>
      </c>
      <c r="AI133">
        <f>VLOOKUP($D133,Sheet3!$A$1:'Sheet3'!$K$222,5,FALSE)</f>
        <v>0</v>
      </c>
    </row>
    <row r="134" spans="1:35" x14ac:dyDescent="0.25">
      <c r="A134" t="s">
        <v>48</v>
      </c>
      <c r="B134">
        <f>INDEX('Ingredients(Full)'!$A$1:$AA$180,MATCH(Score!$A134,'Ingredients(Full)'!$A$1:$A$180,0),MATCH(Score!B$1,'Ingredients(Full)'!$A$1:$AA$1,0))</f>
        <v>5</v>
      </c>
      <c r="C134">
        <f t="shared" si="4"/>
        <v>102.66666666666667</v>
      </c>
      <c r="D134" t="str">
        <f>IF(D$1&lt;=$B134,INDEX('Ingredients(Full)'!$A$1:$AA$180,MATCH(Score!$A134,'Ingredients(Full)'!$A$1:$A$180,0),MATCH(Score!D$1,'Ingredients(Full)'!$A$1:$AA$1,0)),"")</f>
        <v>Mk 8 BlasTech Weapon Mod Prototype Salvage</v>
      </c>
      <c r="E134" t="str">
        <f>IF(E$1&lt;=$B134,INDEX('Ingredients(Full)'!$A$1:$AA$140,MATCH(Score!$A134,'Ingredients(Full)'!$A$1:$A$140,0),MATCH(Score!E$1,'Ingredients(Full)'!$A$1:$AA$1,0)),"")</f>
        <v>Mk 5 BioTech Implant Prototype</v>
      </c>
      <c r="F134" t="str">
        <f>IF(F$1&lt;=$B134,INDEX('Ingredients(Full)'!$A$1:$AA$140,MATCH(Score!$A134,'Ingredients(Full)'!$A$1:$A$140,0),MATCH(Score!F$1,'Ingredients(Full)'!$A$1:$AA$1,0)),"")</f>
        <v>Mk 3 Arakyd Droid Caller Salvage</v>
      </c>
      <c r="G134" t="str">
        <f>IF(G$1&lt;=$B134,INDEX('Ingredients(Full)'!$A$1:$AA$140,MATCH(Score!$A134,'Ingredients(Full)'!$A$1:$A$140,0),MATCH(Score!G$1,'Ingredients(Full)'!$A$1:$AA$1,0)),"")</f>
        <v>Mk 1 SoroSuub Keypad</v>
      </c>
      <c r="H134" t="str">
        <f>IF(H$1&lt;=$B134,INDEX('Ingredients(Full)'!$A$1:$AA$140,MATCH(Score!$A134,'Ingredients(Full)'!$A$1:$A$140,0),MATCH(Score!H$1,'Ingredients(Full)'!$A$1:$AA$1,0)),"")</f>
        <v>Mk 4 SoroSuub Keypad Salvage</v>
      </c>
      <c r="I134" t="str">
        <f>IF(I$1&lt;=$B134,INDEX('Ingredients(Full)'!$A$1:$AA$140,MATCH(Score!$A134,'Ingredients(Full)'!$A$1:$A$140,0),MATCH(Score!I$1,'Ingredients(Full)'!$A$1:$AA$1,0)),"")</f>
        <v/>
      </c>
      <c r="J134" t="str">
        <f>IF(J$1&lt;=$B134,INDEX('Ingredients(Full)'!$A$1:$AA$140,MATCH(Score!$A134,'Ingredients(Full)'!$A$1:$A$140,0),MATCH(Score!J$1,'Ingredients(Full)'!$A$1:$AA$1,0)),"")</f>
        <v/>
      </c>
      <c r="K134" t="str">
        <f>IF(K$1&lt;=$B134,INDEX('Ingredients(Full)'!$A$1:$AA$140,MATCH(Score!$A134,'Ingredients(Full)'!$A$1:$A$140,0),MATCH(Score!K$1,'Ingredients(Full)'!$A$1:$AA$1,0)),"")</f>
        <v/>
      </c>
      <c r="L134" t="str">
        <f>IF(L$1&lt;=$B134,INDEX('Ingredients(Full)'!$A$1:$AA$140,MATCH(Score!$A134,'Ingredients(Full)'!$A$1:$A$140,0),MATCH(Score!L$1,'Ingredients(Full)'!$A$1:$AA$1,0)),"")</f>
        <v/>
      </c>
      <c r="M134" t="str">
        <f>IF(M$1&lt;=$B134,INDEX('Ingredients(Full)'!$A$1:$AA$140,MATCH(Score!$A134,'Ingredients(Full)'!$A$1:$A$140,0),MATCH(Score!M$1,'Ingredients(Full)'!$A$1:$AA$1,0)),"")</f>
        <v/>
      </c>
      <c r="N134" t="str">
        <f>IF(N$1&lt;=$B134,INDEX('Ingredients(Full)'!$A$1:$AA$140,MATCH(Score!$A134,'Ingredients(Full)'!$A$1:$A$140,0),MATCH(Score!N$1,'Ingredients(Full)'!$A$1:$AA$1,0)),"")</f>
        <v/>
      </c>
      <c r="O134" t="str">
        <f>IF(O$1&lt;=$B134,INDEX('Ingredients(Full)'!$A$1:$AA$140,MATCH(Score!$A134,'Ingredients(Full)'!$A$1:$A$140,0),MATCH(Score!O$1,'Ingredients(Full)'!$A$1:$AA$1,0)),"")</f>
        <v/>
      </c>
      <c r="P134">
        <f>IF(VALUE(RIGHT(P$1,LEN(P$1)-1))&lt;=$B134,INDEX('Ingredients(Full)'!$A$1:$AA$140,MATCH(Score!$A134,'Ingredients(Full)'!$A$1:$A$140,0),MATCH(Score!P$1,'Ingredients(Full)'!$A$1:$AA$1,0)),"")</f>
        <v>20</v>
      </c>
      <c r="Q134">
        <f>IF(VALUE(RIGHT(Q$1,LEN(Q$1)-1))&lt;=$B134,INDEX('Ingredients(Full)'!$A$1:$AA$140,MATCH(Score!$A134,'Ingredients(Full)'!$A$1:$A$140,0),MATCH(Score!Q$1,'Ingredients(Full)'!$A$1:$AA$1,0)),"")</f>
        <v>1</v>
      </c>
      <c r="R134">
        <f>IF(VALUE(RIGHT(R$1,LEN(R$1)-1))&lt;=$B134,INDEX('Ingredients(Full)'!$A$1:$AA$140,MATCH(Score!$A134,'Ingredients(Full)'!$A$1:$A$140,0),MATCH(Score!R$1,'Ingredients(Full)'!$A$1:$AA$1,0)),"")</f>
        <v>1</v>
      </c>
      <c r="S134">
        <f>IF(VALUE(RIGHT(S$1,LEN(S$1)-1))&lt;=$B134,INDEX('Ingredients(Full)'!$A$1:$AA$140,MATCH(Score!$A134,'Ingredients(Full)'!$A$1:$A$140,0),MATCH(Score!S$1,'Ingredients(Full)'!$A$1:$AA$1,0)),"")</f>
        <v>1</v>
      </c>
      <c r="T134">
        <f>IF(VALUE(RIGHT(T$1,LEN(T$1)-1))&lt;=$B134,INDEX('Ingredients(Full)'!$A$1:$AA$140,MATCH(Score!$A134,'Ingredients(Full)'!$A$1:$A$140,0),MATCH(Score!T$1,'Ingredients(Full)'!$A$1:$AA$1,0)),"")</f>
        <v>20</v>
      </c>
      <c r="U134" t="str">
        <f>IF(VALUE(RIGHT(U$1,LEN(U$1)-1))&lt;=$B134,INDEX('Ingredients(Full)'!$A$1:$AA$140,MATCH(Score!$A134,'Ingredients(Full)'!$A$1:$A$140,0),MATCH(Score!U$1,'Ingredients(Full)'!$A$1:$AA$1,0)),"")</f>
        <v/>
      </c>
      <c r="V134" t="str">
        <f>IF(VALUE(RIGHT(V$1,LEN(V$1)-1))&lt;=$B134,INDEX('Ingredients(Full)'!$A$1:$AA$140,MATCH(Score!$A134,'Ingredients(Full)'!$A$1:$A$140,0),MATCH(Score!V$1,'Ingredients(Full)'!$A$1:$AA$1,0)),"")</f>
        <v/>
      </c>
      <c r="W134" t="str">
        <f>IF(VALUE(RIGHT(W$1,LEN(W$1)-1))&lt;=$B134,INDEX('Ingredients(Full)'!$A$1:$AA$140,MATCH(Score!$A134,'Ingredients(Full)'!$A$1:$A$140,0),MATCH(Score!W$1,'Ingredients(Full)'!$A$1:$AA$1,0)),"")</f>
        <v/>
      </c>
      <c r="X134" t="str">
        <f>IF(VALUE(RIGHT(X$1,LEN(X$1)-1))&lt;=$B134,INDEX('Ingredients(Full)'!$A$1:$AA$140,MATCH(Score!$A134,'Ingredients(Full)'!$A$1:$A$140,0),MATCH(Score!X$1,'Ingredients(Full)'!$A$1:$AA$1,0)),"")</f>
        <v/>
      </c>
      <c r="Y134" t="str">
        <f>IF(VALUE(RIGHT(Y$1,LEN(Y$1)-1))&lt;=$B134,INDEX('Ingredients(Full)'!$A$1:$AA$140,MATCH(Score!$A134,'Ingredients(Full)'!$A$1:$A$140,0),MATCH(Score!Y$1,'Ingredients(Full)'!$A$1:$AA$1,0)),"")</f>
        <v/>
      </c>
      <c r="Z134" t="str">
        <f>IF(VALUE(RIGHT(Z$1,LEN(Z$1)-1))&lt;=$B134,INDEX('Ingredients(Full)'!$A$1:$AA$140,MATCH(Score!$A134,'Ingredients(Full)'!$A$1:$A$140,0),MATCH(Score!Z$1,'Ingredients(Full)'!$A$1:$AA$1,0)),"")</f>
        <v/>
      </c>
      <c r="AA134" t="str">
        <f>IF(VALUE(RIGHT(AA$1,LEN(AA$1)-1))&lt;=$B134,INDEX('Ingredients(Full)'!$A$1:$AA$140,MATCH(Score!$A134,'Ingredients(Full)'!$A$1:$A$140,0),MATCH(Score!AA$1,'Ingredients(Full)'!$A$1:$AA$1,0)),"")</f>
        <v/>
      </c>
      <c r="AB134">
        <f>IFERROR(IF(VLOOKUP($D134,Sheet3!$A$1:'Sheet3'!$K$222,MATCH("Challenge",Sheet3!$A$1:'Sheet3'!$K$1,0),FALSE)&gt;=1,IFERROR(IF(VLOOKUP($D134,Sheet3!$A$1:'Sheet3'!$K$222,MATCH("Blue",Sheet3!$A$1:$K$1,0),FALSE)&gt;0,VLOOKUP($D134,Sheet3!$A$1:'Sheet3'!$K$222,MATCH("Blue",Sheet3!$A$1:$K$1,0),FALSE)*3,IF(VLOOKUP($D134,Sheet3!$A$1:'Sheet3'!$K$222,MATCH("Purple",Sheet3!$A$1:$K$1,0),FALSE)&gt;0,VLOOKUP($D134,Sheet3!$A$1:'Sheet3'!$K$222,MATCH("Purple",Sheet3!$A$1:$K$1,0),FALSE)*4,IF(VLOOKUP($D134,Sheet3!$A$1:'Sheet3'!$K$222,MATCH("Green",Sheet3!$A$1:$K$1,0),FALSE)&gt;0,VLOOKUP($D134,Sheet3!$A$1:'Sheet3'!$K$222,MATCH("Green",Sheet3!$A$1:$K$1,0),FALSE)*2,IF(VLOOKUP($D134,Sheet3!$A$1:'Sheet3'!$K$222,MATCH("White",Sheet3!$A$1:$K$1,0),FALSE)&gt;0,VLOOKUP($D134,Sheet3!$A$1:'Sheet3'!$K$222,MATCH("White",Sheet3!$A$1:$K$1,0),FALSE),IF(VLOOKUP($D134,Sheet3!$A$1:'Sheet3'!$K$222,MATCH("Yellow",Sheet3!$A$1:$K$1,0),FALSE)&gt;0,VLOOKUP($D134,Sheet3!$A$1:'Sheet3'!$K$222,MATCH("Yellow",Sheet3!$A$1:$K$1,0),FALSE)*2.5,0))))),0)/VLOOKUP($D134,Sheet3!$A$1:'Sheet3'!$K$222,MATCH("Challenge",Sheet3!$A$1:'Sheet3'!$K$1,0),FALSE),IFERROR(IF(VLOOKUP($D134,Sheet3!$A$1:'Sheet3'!$K$222,MATCH("Blue",Sheet3!$A$1:$K$1,0),FALSE)&gt;0,VLOOKUP($D134,Sheet3!$A$1:'Sheet3'!$K$222,MATCH("Blue",Sheet3!$A$1:$K$1,0),FALSE)*3,IF(VLOOKUP($D134,Sheet3!$A$1:'Sheet3'!$K$222,MATCH("Purple",Sheet3!$A$1:$K$1,0),FALSE)&gt;0,VLOOKUP($D134,Sheet3!$A$1:'Sheet3'!$K$222,MATCH("Purple",Sheet3!$A$1:$K$1,0),FALSE)*4,IF(VLOOKUP($D134,Sheet3!$A$1:'Sheet3'!$K$222,MATCH("Green",Sheet3!$A$1:$K$1,0),FALSE)&gt;0,VLOOKUP($D134,Sheet3!$A$1:'Sheet3'!$K$222,MATCH("Green",Sheet3!$A$1:$K$1,0),FALSE)*2,IF(VLOOKUP($D134,Sheet3!$A$1:'Sheet3'!$K$222,MATCH("White",Sheet3!$A$1:$K$1,0),FALSE)&gt;0,VLOOKUP($D134,Sheet3!$A$1:'Sheet3'!$K$222,MATCH("White",Sheet3!$A$1:$K$1,0),FALSE),IF(VLOOKUP($D134,Sheet3!$A$1:'Sheet3'!$K$222,MATCH("Yellow",Sheet3!$A$1:$K$1,0),FALSE)&gt;0,VLOOKUP($D134,Sheet3!$A$1:'Sheet3'!$K$222,MATCH("Yellow",Sheet3!$A$1:$K$1,0),FALSE)*2.5,0))))),0)),0)+IFERROR(IF(VLOOKUP($E134,Sheet3!$A$1:'Sheet3'!$K$222,MATCH("Challenge",Sheet3!$A$1:'Sheet3'!$K$1,0),FALSE)&gt;=1,IFERROR(IF(VLOOKUP($E134,Sheet3!$A$1:'Sheet3'!$K$222,MATCH("Blue",Sheet3!$A$1:$K$1,0),FALSE)&gt;0,VLOOKUP($E134,Sheet3!$A$1:'Sheet3'!$K$222,MATCH("Blue",Sheet3!$A$1:$K$1,0),FALSE)*3,IF(VLOOKUP($E134,Sheet3!$A$1:'Sheet3'!$K$222,MATCH("Purple",Sheet3!$A$1:$K$1,0),FALSE)&gt;0,VLOOKUP($E134,Sheet3!$A$1:'Sheet3'!$K$222,MATCH("Purple",Sheet3!$A$1:$K$1,0),FALSE)*4,IF(VLOOKUP($E134,Sheet3!$A$1:'Sheet3'!$K$222,MATCH("Green",Sheet3!$A$1:$K$1,0),FALSE)&gt;0,VLOOKUP($E134,Sheet3!$A$1:'Sheet3'!$K$222,MATCH("Green",Sheet3!$A$1:$K$1,0),FALSE)*2,IF(VLOOKUP($E134,Sheet3!$A$1:'Sheet3'!$K$222,MATCH("White",Sheet3!$A$1:$K$1,0),FALSE)&gt;0,VLOOKUP($E134,Sheet3!$A$1:'Sheet3'!$K$222,MATCH("White",Sheet3!$A$1:$K$1,0),FALSE),IF(VLOOKUP($E134,Sheet3!$A$1:'Sheet3'!$K$222,MATCH("Yellow",Sheet3!$A$1:$K$1,0),FALSE)&gt;0,VLOOKUP($E134,Sheet3!$A$1:'Sheet3'!$K$222,MATCH("Yellow",Sheet3!$A$1:$K$1,0),FALSE)*2.5,0))))),0)/VLOOKUP($E134,Sheet3!$A$1:'Sheet3'!$K$222,MATCH("Challenge",Sheet3!$A$1:'Sheet3'!$K$1,0),FALSE),IFERROR(IF(VLOOKUP($E134,Sheet3!$A$1:'Sheet3'!$K$222,MATCH("Blue",Sheet3!$A$1:$K$1,0),FALSE)&gt;0,VLOOKUP($E134,Sheet3!$A$1:'Sheet3'!$K$222,MATCH("Blue",Sheet3!$A$1:$K$1,0),FALSE)*3,IF(VLOOKUP($E134,Sheet3!$A$1:'Sheet3'!$K$222,MATCH("Purple",Sheet3!$A$1:$K$1,0),FALSE)&gt;0,VLOOKUP($E134,Sheet3!$A$1:'Sheet3'!$K$222,MATCH("Purple",Sheet3!$A$1:$K$1,0),FALSE)*4,IF(VLOOKUP($E134,Sheet3!$A$1:'Sheet3'!$K$222,MATCH("Green",Sheet3!$A$1:$K$1,0),FALSE)&gt;0,VLOOKUP($E134,Sheet3!$A$1:'Sheet3'!$K$222,MATCH("Green",Sheet3!$A$1:$K$1,0),FALSE)*2,IF(VLOOKUP($E134,Sheet3!$A$1:'Sheet3'!$K$222,MATCH("White",Sheet3!$A$1:$K$1,0),FALSE)&gt;0,VLOOKUP($E134,Sheet3!$A$1:'Sheet3'!$K$222,MATCH("White",Sheet3!$A$1:$K$1,0),FALSE),IF(VLOOKUP($E134,Sheet3!$A$1:'Sheet3'!$K$222,MATCH("Yellow",Sheet3!$A$1:$K$1,0),FALSE)&gt;0,VLOOKUP($E134,Sheet3!$A$1:'Sheet3'!$K$222,MATCH("Yellow",Sheet3!$A$1:$K$1,0),FALSE)*2.5,0))))),0)),0)</f>
        <v>83</v>
      </c>
      <c r="AC134">
        <f>IFERROR(IF(VLOOKUP($F134,Sheet3!$A$1:'Sheet3'!$K$222,MATCH("Challenge",Sheet3!$A$1:'Sheet3'!$K$1,0),FALSE)&gt;=1,IFERROR(IF(VLOOKUP($F134,Sheet3!$A$1:'Sheet3'!$K$222,MATCH("Blue",Sheet3!$A$1:$K$1,0),FALSE)&gt;0,VLOOKUP($F134,Sheet3!$A$1:'Sheet3'!$K$222,MATCH("Blue",Sheet3!$A$1:$K$1,0),FALSE)*3,IF(VLOOKUP($F134,Sheet3!$A$1:'Sheet3'!$K$222,MATCH("Purple",Sheet3!$A$1:$K$1,0),FALSE)&gt;0,VLOOKUP($F134,Sheet3!$A$1:'Sheet3'!$K$222,MATCH("Purple",Sheet3!$A$1:$K$1,0),FALSE)*4,IF(VLOOKUP($F134,Sheet3!$A$1:'Sheet3'!$K$222,MATCH("Green",Sheet3!$A$1:$K$1,0),FALSE)&gt;0,VLOOKUP($F134,Sheet3!$A$1:'Sheet3'!$K$222,MATCH("Green",Sheet3!$A$1:$K$1,0),FALSE)*2,IF(VLOOKUP($F134,Sheet3!$A$1:'Sheet3'!$K$222,MATCH("White",Sheet3!$A$1:$K$1,0),FALSE)&gt;0,VLOOKUP($F134,Sheet3!$A$1:'Sheet3'!$K$222,MATCH("White",Sheet3!$A$1:$K$1,0),FALSE),IF(VLOOKUP($F134,Sheet3!$A$1:'Sheet3'!$K$222,MATCH("Yellow",Sheet3!$A$1:$K$1,0),FALSE)&gt;0,VLOOKUP($F134,Sheet3!$A$1:'Sheet3'!$K$222,MATCH("Yellow",Sheet3!$A$1:$K$1,0),FALSE)*5,0))))),0)/VLOOKUP($F134,Sheet3!$A$1:'Sheet3'!$K$222,MATCH("Challenge",Sheet3!$A$1:'Sheet3'!$K$1,0),FALSE),IFERROR(IF(VLOOKUP($F134,Sheet3!$A$1:'Sheet3'!$K$222,MATCH("Blue",Sheet3!$A$1:$K$1,0),FALSE)&gt;0,VLOOKUP($F134,Sheet3!$A$1:'Sheet3'!$K$222,MATCH("Blue",Sheet3!$A$1:$K$1,0),FALSE)*3,IF(VLOOKUP($F134,Sheet3!$A$1:'Sheet3'!$K$222,MATCH("Purple",Sheet3!$A$1:$K$1,0),FALSE)&gt;0,VLOOKUP($F134,Sheet3!$A$1:'Sheet3'!$K$222,MATCH("Purple",Sheet3!$A$1:$K$1,0),FALSE)*4,IF(VLOOKUP($F134,Sheet3!$A$1:'Sheet3'!$K$222,MATCH("Green",Sheet3!$A$1:$K$1,0),FALSE)&gt;0,VLOOKUP($F134,Sheet3!$A$1:'Sheet3'!$K$222,MATCH("Green",Sheet3!$A$1:$K$1,0),FALSE)*2,IF(VLOOKUP($F134,Sheet3!$A$1:'Sheet3'!$K$222,MATCH("White",Sheet3!$A$1:$K$1,0),FALSE)&gt;0,VLOOKUP($F134,Sheet3!$A$1:'Sheet3'!$K$222,MATCH("White",Sheet3!$A$1:$K$1,0),FALSE),IF(VLOOKUP($F134,Sheet3!$A$1:'Sheet3'!$K$222,MATCH("Yellow",Sheet3!$A$1:$K$1,0),FALSE)&gt;0,VLOOKUP($F134,Sheet3!$A$1:'Sheet3'!$K$222,MATCH("Yellow",Sheet3!$A$1:$K$1,0),FALSE)*5,0))))),0)),0)+IFERROR(IF(VLOOKUP($G134,Sheet3!$A$1:'Sheet3'!$K$222,MATCH("Challenge",Sheet3!$A$1:'Sheet3'!$K$1,0),FALSE)&gt;=1,IFERROR(IF(VLOOKUP($G134,Sheet3!$A$1:'Sheet3'!$K$222,MATCH("Blue",Sheet3!$A$1:$K$1,0),FALSE)&gt;0,VLOOKUP($G134,Sheet3!$A$1:'Sheet3'!$K$222,MATCH("Blue",Sheet3!$A$1:$K$1,0),FALSE)*3,IF(VLOOKUP($G134,Sheet3!$A$1:'Sheet3'!$K$222,MATCH("Purple",Sheet3!$A$1:$K$1,0),FALSE)&gt;0,VLOOKUP($G134,Sheet3!$A$1:'Sheet3'!$K$222,MATCH("Purple",Sheet3!$A$1:$K$1,0),FALSE)*4,IF(VLOOKUP($G134,Sheet3!$A$1:'Sheet3'!$K$222,MATCH("Green",Sheet3!$A$1:$K$1,0),FALSE)&gt;0,VLOOKUP($G134,Sheet3!$A$1:'Sheet3'!$K$222,MATCH("Green",Sheet3!$A$1:$K$1,0),FALSE)*2,IF(VLOOKUP($G134,Sheet3!$A$1:'Sheet3'!$K$222,MATCH("White",Sheet3!$A$1:$K$1,0),FALSE)&gt;0,VLOOKUP($G134,Sheet3!$A$1:'Sheet3'!$K$222,MATCH("White",Sheet3!$A$1:$K$1,0),FALSE),IF(VLOOKUP($G134,Sheet3!$A$1:'Sheet3'!$K$222,MATCH("Yellow",Sheet3!$A$1:$K$1,0),FALSE)&gt;0,VLOOKUP($G134,Sheet3!$A$1:'Sheet3'!$K$222,MATCH("Yellow",Sheet3!$A$1:$K$1,0),FALSE)*5,0))))),0)/VLOOKUP($G134,Sheet3!$A$1:'Sheet3'!$K$222,MATCH("Challenge",Sheet3!$A$1:'Sheet3'!$K$1,0),FALSE),IFERROR(IF(VLOOKUP($G134,Sheet3!$A$1:'Sheet3'!$K$222,MATCH("Blue",Sheet3!$A$1:$K$1,0),FALSE)&gt;0,VLOOKUP($G134,Sheet3!$A$1:'Sheet3'!$K$222,MATCH("Blue",Sheet3!$A$1:$K$1,0),FALSE)*3,IF(VLOOKUP($G134,Sheet3!$A$1:'Sheet3'!$K$222,MATCH("Purple",Sheet3!$A$1:$K$1,0),FALSE)&gt;0,VLOOKUP($G134,Sheet3!$A$1:'Sheet3'!$K$222,MATCH("Purple",Sheet3!$A$1:$K$1,0),FALSE)*4,IF(VLOOKUP($G134,Sheet3!$A$1:'Sheet3'!$K$222,MATCH("Green",Sheet3!$A$1:$K$1,0),FALSE)&gt;0,VLOOKUP($G134,Sheet3!$A$1:'Sheet3'!$K$222,MATCH("Green",Sheet3!$A$1:$K$1,0),FALSE)*2,IF(VLOOKUP($G134,Sheet3!$A$1:'Sheet3'!$K$222,MATCH("White",Sheet3!$A$1:$K$1,0),FALSE)&gt;0,VLOOKUP($G134,Sheet3!$A$1:'Sheet3'!$K$222,MATCH("White",Sheet3!$A$1:$K$1,0),FALSE),IF(VLOOKUP($G134,Sheet3!$A$1:'Sheet3'!$K$222,MATCH("Yellow",Sheet3!$A$1:$K$1,0),FALSE)&gt;0,VLOOKUP($G134,Sheet3!$A$1:'Sheet3'!$K$222,MATCH("Yellow",Sheet3!$A$1:$K$1,0),FALSE)*5,0))))),0)),0)</f>
        <v>3.666666666666667</v>
      </c>
      <c r="AD134">
        <f>IFERROR(IF(VLOOKUP($H134,Sheet3!$A$1:'Sheet3'!$K$222,MATCH("Challenge",Sheet3!$A$1:'Sheet3'!$K$1,0),FALSE)&gt;=1,IFERROR(IF(VLOOKUP($H134,Sheet3!$A$1:'Sheet3'!$K$222,MATCH("Blue",Sheet3!$A$1:$K$1,0),FALSE)&gt;0,VLOOKUP($H134,Sheet3!$A$1:'Sheet3'!$K$222,MATCH("Blue",Sheet3!$A$1:$K$1,0),FALSE)*3,IF(VLOOKUP($H134,Sheet3!$A$1:'Sheet3'!$K$222,MATCH("Purple",Sheet3!$A$1:$K$1,0),FALSE)&gt;0,VLOOKUP($H134,Sheet3!$A$1:'Sheet3'!$K$222,MATCH("Purple",Sheet3!$A$1:$K$1,0),FALSE)*4,IF(VLOOKUP($H134,Sheet3!$A$1:'Sheet3'!$K$222,MATCH("Green",Sheet3!$A$1:$K$1,0),FALSE)&gt;0,VLOOKUP($H134,Sheet3!$A$1:'Sheet3'!$K$222,MATCH("Green",Sheet3!$A$1:$K$1,0),FALSE)*2,IF(VLOOKUP($H134,Sheet3!$A$1:'Sheet3'!$K$222,MATCH("White",Sheet3!$A$1:$K$1,0),FALSE)&gt;0,VLOOKUP($H134,Sheet3!$A$1:'Sheet3'!$K$222,MATCH("White",Sheet3!$A$1:$K$1,0),FALSE),IF(VLOOKUP($H134,Sheet3!$A$1:'Sheet3'!$K$222,MATCH("Yellow",Sheet3!$A$1:$K$1,0),FALSE)&gt;0,VLOOKUP($H134,Sheet3!$A$1:'Sheet3'!$K$222,MATCH("Yellow",Sheet3!$A$1:$K$1,0),FALSE)*5,0))))),0)/VLOOKUP($H134,Sheet3!$A$1:'Sheet3'!$K$222,MATCH("Challenge",Sheet3!$A$1:'Sheet3'!$K$1,0),FALSE),IFERROR(IF(VLOOKUP($H134,Sheet3!$A$1:'Sheet3'!$K$222,MATCH("Blue",Sheet3!$A$1:$K$1,0),FALSE)&gt;0,VLOOKUP($H134,Sheet3!$A$1:'Sheet3'!$K$222,MATCH("Blue",Sheet3!$A$1:$K$1,0),FALSE)*3,IF(VLOOKUP($H134,Sheet3!$A$1:'Sheet3'!$K$222,MATCH("Purple",Sheet3!$A$1:$K$1,0),FALSE)&gt;0,VLOOKUP($H134,Sheet3!$A$1:'Sheet3'!$K$222,MATCH("Purple",Sheet3!$A$1:$K$1,0),FALSE)*4,IF(VLOOKUP($H134,Sheet3!$A$1:'Sheet3'!$K$222,MATCH("Green",Sheet3!$A$1:$K$1,0),FALSE)&gt;0,VLOOKUP($H134,Sheet3!$A$1:'Sheet3'!$K$222,MATCH("Green",Sheet3!$A$1:$K$1,0),FALSE)*2,IF(VLOOKUP($H134,Sheet3!$A$1:'Sheet3'!$K$222,MATCH("White",Sheet3!$A$1:$K$1,0),FALSE)&gt;0,VLOOKUP($H134,Sheet3!$A$1:'Sheet3'!$K$222,MATCH("White",Sheet3!$A$1:$K$1,0),FALSE),IF(VLOOKUP($H134,Sheet3!$A$1:'Sheet3'!$K$222,MATCH("Yellow",Sheet3!$A$1:$K$1,0),FALSE)&gt;0,VLOOKUP($H134,Sheet3!$A$1:'Sheet3'!$K$222,MATCH("Yellow",Sheet3!$A$1:$K$1,0),FALSE)*5,0))))),0)),0)+IFERROR(IF(VLOOKUP($I134,Sheet3!$A$1:'Sheet3'!$K$222,MATCH("Challenge",Sheet3!$A$1:'Sheet3'!$K$1,0),FALSE)&gt;=1,IFERROR(IF(VLOOKUP($I134,Sheet3!$A$1:'Sheet3'!$K$222,MATCH("Blue",Sheet3!$A$1:$K$1,0),FALSE)&gt;0,VLOOKUP($I134,Sheet3!$A$1:'Sheet3'!$K$222,MATCH("Blue",Sheet3!$A$1:$K$1,0),FALSE)*3,IF(VLOOKUP($I134,Sheet3!$A$1:'Sheet3'!$K$222,MATCH("Purple",Sheet3!$A$1:$K$1,0),FALSE)&gt;0,VLOOKUP($I134,Sheet3!$A$1:'Sheet3'!$K$222,MATCH("Purple",Sheet3!$A$1:$K$1,0),FALSE)*4,IF(VLOOKUP($I134,Sheet3!$A$1:'Sheet3'!$K$222,MATCH("Green",Sheet3!$A$1:$K$1,0),FALSE)&gt;0,VLOOKUP($I134,Sheet3!$A$1:'Sheet3'!$K$222,MATCH("Green",Sheet3!$A$1:$K$1,0),FALSE)*2,IF(VLOOKUP($I134,Sheet3!$A$1:'Sheet3'!$K$222,MATCH("White",Sheet3!$A$1:$K$1,0),FALSE)&gt;0,VLOOKUP($I134,Sheet3!$A$1:'Sheet3'!$K$222,MATCH("White",Sheet3!$A$1:$K$1,0),FALSE),IF(VLOOKUP($I134,Sheet3!$A$1:'Sheet3'!$K$222,MATCH("Yellow",Sheet3!$A$1:$K$1,0),FALSE)&gt;0,VLOOKUP($I134,Sheet3!$A$1:'Sheet3'!$K$222,MATCH("Yellow",Sheet3!$A$1:$K$1,0),FALSE)*5,0))))),0)/VLOOKUP($I134,Sheet3!$A$1:'Sheet3'!$K$222,MATCH("Challenge",Sheet3!$A$1:'Sheet3'!$K$1,0),FALSE),IFERROR(IF(VLOOKUP($I134,Sheet3!$A$1:'Sheet3'!$K$222,MATCH("Blue",Sheet3!$A$1:$K$1,0),FALSE)&gt;0,VLOOKUP($I134,Sheet3!$A$1:'Sheet3'!$K$222,MATCH("Blue",Sheet3!$A$1:$K$1,0),FALSE)*3,IF(VLOOKUP($I134,Sheet3!$A$1:'Sheet3'!$K$222,MATCH("Purple",Sheet3!$A$1:$K$1,0),FALSE)&gt;0,VLOOKUP($I134,Sheet3!$A$1:'Sheet3'!$K$222,MATCH("Purple",Sheet3!$A$1:$K$1,0),FALSE)*4,IF(VLOOKUP($I134,Sheet3!$A$1:'Sheet3'!$K$222,MATCH("Green",Sheet3!$A$1:$K$1,0),FALSE)&gt;0,VLOOKUP($I134,Sheet3!$A$1:'Sheet3'!$K$222,MATCH("Green",Sheet3!$A$1:$K$1,0),FALSE)*2,IF(VLOOKUP($I134,Sheet3!$A$1:'Sheet3'!$K$222,MATCH("White",Sheet3!$A$1:$K$1,0),FALSE)&gt;0,VLOOKUP($I134,Sheet3!$A$1:'Sheet3'!$K$222,MATCH("White",Sheet3!$A$1:$K$1,0),FALSE),IF(VLOOKUP($I134,Sheet3!$A$1:'Sheet3'!$K$222,MATCH("Yellow",Sheet3!$A$1:$K$1,0),FALSE)&gt;0,VLOOKUP($I134,Sheet3!$A$1:'Sheet3'!$K$222,MATCH("Yellow",Sheet3!$A$1:$K$1,0),FALSE)*5,0))))),0)),0)</f>
        <v>16</v>
      </c>
      <c r="AE134">
        <f>IFERROR(IF(VLOOKUP($J134,Sheet3!$A$1:'Sheet3'!$K$222,MATCH("Challenge",Sheet3!$A$1:'Sheet3'!$K$1,0),FALSE)&gt;=1,IFERROR(IF(VLOOKUP($J134,Sheet3!$A$1:'Sheet3'!$K$222,MATCH("Blue",Sheet3!$A$1:$K$1,0),FALSE)&gt;0,VLOOKUP($J134,Sheet3!$A$1:'Sheet3'!$K$222,MATCH("Blue",Sheet3!$A$1:$K$1,0),FALSE)*3,IF(VLOOKUP($J134,Sheet3!$A$1:'Sheet3'!$K$222,MATCH("Purple",Sheet3!$A$1:$K$1,0),FALSE)&gt;0,VLOOKUP($J134,Sheet3!$A$1:'Sheet3'!$K$222,MATCH("Purple",Sheet3!$A$1:$K$1,0),FALSE)*4,IF(VLOOKUP($J134,Sheet3!$A$1:'Sheet3'!$K$222,MATCH("Green",Sheet3!$A$1:$K$1,0),FALSE)&gt;0,VLOOKUP($J134,Sheet3!$A$1:'Sheet3'!$K$222,MATCH("Green",Sheet3!$A$1:$K$1,0),FALSE)*2,IF(VLOOKUP($J134,Sheet3!$A$1:'Sheet3'!$K$222,MATCH("White",Sheet3!$A$1:$K$1,0),FALSE)&gt;0,VLOOKUP($J134,Sheet3!$A$1:'Sheet3'!$K$222,MATCH("White",Sheet3!$A$1:$K$1,0),FALSE),IF(VLOOKUP($J134,Sheet3!$A$1:'Sheet3'!$K$222,MATCH("Yellow",Sheet3!$A$1:$K$1,0),FALSE)&gt;0,VLOOKUP($J134,Sheet3!$A$1:'Sheet3'!$K$222,MATCH("Yellow",Sheet3!$A$1:$K$1,0),FALSE)*5,0))))),0)/VLOOKUP($J134,Sheet3!$A$1:'Sheet3'!$K$222,MATCH("Challenge",Sheet3!$A$1:'Sheet3'!$K$1,0),FALSE),IFERROR(IF(VLOOKUP($J134,Sheet3!$A$1:'Sheet3'!$K$222,MATCH("Blue",Sheet3!$A$1:$K$1,0),FALSE)&gt;0,VLOOKUP($J134,Sheet3!$A$1:'Sheet3'!$K$222,MATCH("Blue",Sheet3!$A$1:$K$1,0),FALSE)*3,IF(VLOOKUP($J134,Sheet3!$A$1:'Sheet3'!$K$222,MATCH("Purple",Sheet3!$A$1:$K$1,0),FALSE)&gt;0,VLOOKUP($J134,Sheet3!$A$1:'Sheet3'!$K$222,MATCH("Purple",Sheet3!$A$1:$K$1,0),FALSE)*4,IF(VLOOKUP($J134,Sheet3!$A$1:'Sheet3'!$K$222,MATCH("Green",Sheet3!$A$1:$K$1,0),FALSE)&gt;0,VLOOKUP($J134,Sheet3!$A$1:'Sheet3'!$K$222,MATCH("Green",Sheet3!$A$1:$K$1,0),FALSE)*2,IF(VLOOKUP($J134,Sheet3!$A$1:'Sheet3'!$K$222,MATCH("White",Sheet3!$A$1:$K$1,0),FALSE)&gt;0,VLOOKUP($J134,Sheet3!$A$1:'Sheet3'!$K$222,MATCH("White",Sheet3!$A$1:$K$1,0),FALSE),IF(VLOOKUP($J134,Sheet3!$A$1:'Sheet3'!$K$222,MATCH("Yellow",Sheet3!$A$1:$K$1,0),FALSE)&gt;0,VLOOKUP($J134,Sheet3!$A$1:'Sheet3'!$K$222,MATCH("Yellow",Sheet3!$A$1:$K$1,0),FALSE)*5,0))))),0)),0)+IFERROR(IF(VLOOKUP($K134,Sheet3!$A$1:'Sheet3'!$K$222,MATCH("Challenge",Sheet3!$A$1:'Sheet3'!$K$1,0),FALSE)&gt;=1,IFERROR(IF(VLOOKUP($K134,Sheet3!$A$1:'Sheet3'!$K$222,MATCH("Blue",Sheet3!$A$1:$K$1,0),FALSE)&gt;0,VLOOKUP($K134,Sheet3!$A$1:'Sheet3'!$K$222,MATCH("Blue",Sheet3!$A$1:$K$1,0),FALSE)*3,IF(VLOOKUP($K134,Sheet3!$A$1:'Sheet3'!$K$222,MATCH("Purple",Sheet3!$A$1:$K$1,0),FALSE)&gt;0,VLOOKUP($K134,Sheet3!$A$1:'Sheet3'!$K$222,MATCH("Purple",Sheet3!$A$1:$K$1,0),FALSE)*4,IF(VLOOKUP($K134,Sheet3!$A$1:'Sheet3'!$K$222,MATCH("Green",Sheet3!$A$1:$K$1,0),FALSE)&gt;0,VLOOKUP($K134,Sheet3!$A$1:'Sheet3'!$K$222,MATCH("Green",Sheet3!$A$1:$K$1,0),FALSE)*2,IF(VLOOKUP($K134,Sheet3!$A$1:'Sheet3'!$K$222,MATCH("White",Sheet3!$A$1:$K$1,0),FALSE)&gt;0,VLOOKUP($K134,Sheet3!$A$1:'Sheet3'!$K$222,MATCH("White",Sheet3!$A$1:$K$1,0),FALSE),IF(VLOOKUP($K134,Sheet3!$A$1:'Sheet3'!$K$222,MATCH("Yellow",Sheet3!$A$1:$K$1,0),FALSE)&gt;0,VLOOKUP($K134,Sheet3!$A$1:'Sheet3'!$K$222,MATCH("Yellow",Sheet3!$A$1:$K$1,0),FALSE)*5,0))))),0)/VLOOKUP($K134,Sheet3!$A$1:'Sheet3'!$K$222,MATCH("Challenge",Sheet3!$A$1:'Sheet3'!$K$1,0),FALSE),IFERROR(IF(VLOOKUP($K134,Sheet3!$A$1:'Sheet3'!$K$222,MATCH("Blue",Sheet3!$A$1:$K$1,0),FALSE)&gt;0,VLOOKUP($K134,Sheet3!$A$1:'Sheet3'!$K$222,MATCH("Blue",Sheet3!$A$1:$K$1,0),FALSE)*3,IF(VLOOKUP($K134,Sheet3!$A$1:'Sheet3'!$K$222,MATCH("Purple",Sheet3!$A$1:$K$1,0),FALSE)&gt;0,VLOOKUP($K134,Sheet3!$A$1:'Sheet3'!$K$222,MATCH("Purple",Sheet3!$A$1:$K$1,0),FALSE)*4,IF(VLOOKUP($K134,Sheet3!$A$1:'Sheet3'!$K$222,MATCH("Green",Sheet3!$A$1:$K$1,0),FALSE)&gt;0,VLOOKUP($K134,Sheet3!$A$1:'Sheet3'!$K$222,MATCH("Green",Sheet3!$A$1:$K$1,0),FALSE)*2,IF(VLOOKUP($K134,Sheet3!$A$1:'Sheet3'!$K$222,MATCH("White",Sheet3!$A$1:$K$1,0),FALSE)&gt;0,VLOOKUP($K134,Sheet3!$A$1:'Sheet3'!$K$222,MATCH("White",Sheet3!$A$1:$K$1,0),FALSE),IF(VLOOKUP($K134,Sheet3!$A$1:'Sheet3'!$K$222,MATCH("Yellow",Sheet3!$A$1:$K$1,0),FALSE)&gt;0,VLOOKUP($K134,Sheet3!$A$1:'Sheet3'!$K$222,MATCH("Yellow",Sheet3!$A$1:$K$1,0),FALSE)*5,0))))),0)),0)</f>
        <v>0</v>
      </c>
      <c r="AF134">
        <f>IFERROR(IF(VLOOKUP($L134,Sheet3!$A$1:'Sheet3'!$K$222,MATCH("Challenge",Sheet3!$A$1:'Sheet3'!$K$1,0),FALSE)&gt;=1,IFERROR(IF(VLOOKUP($L134,Sheet3!$A$1:'Sheet3'!$K$222,MATCH("Blue",Sheet3!$A$1:$K$1,0),FALSE)&gt;0,VLOOKUP($L134,Sheet3!$A$1:'Sheet3'!$K$222,MATCH("Blue",Sheet3!$A$1:$K$1,0),FALSE)*3,IF(VLOOKUP($L134,Sheet3!$A$1:'Sheet3'!$K$222,MATCH("Purple",Sheet3!$A$1:$K$1,0),FALSE)&gt;0,VLOOKUP($L134,Sheet3!$A$1:'Sheet3'!$K$222,MATCH("Purple",Sheet3!$A$1:$K$1,0),FALSE)*4,IF(VLOOKUP($L134,Sheet3!$A$1:'Sheet3'!$K$222,MATCH("Green",Sheet3!$A$1:$K$1,0),FALSE)&gt;0,VLOOKUP($L134,Sheet3!$A$1:'Sheet3'!$K$222,MATCH("Green",Sheet3!$A$1:$K$1,0),FALSE)*2,IF(VLOOKUP($L134,Sheet3!$A$1:'Sheet3'!$K$222,MATCH("White",Sheet3!$A$1:$K$1,0),FALSE)&gt;0,VLOOKUP($L134,Sheet3!$A$1:'Sheet3'!$K$222,MATCH("White",Sheet3!$A$1:$K$1,0),FALSE),IF(VLOOKUP($L134,Sheet3!$A$1:'Sheet3'!$K$222,MATCH("Yellow",Sheet3!$A$1:$K$1,0),FALSE)&gt;0,VLOOKUP($L134,Sheet3!$A$1:'Sheet3'!$K$222,MATCH("Yellow",Sheet3!$A$1:$K$1,0),FALSE)*5,0))))),0)/VLOOKUP($L134,Sheet3!$A$1:'Sheet3'!$K$222,MATCH("Challenge",Sheet3!$A$1:'Sheet3'!$K$1,0),FALSE),IFERROR(IF(VLOOKUP($L134,Sheet3!$A$1:'Sheet3'!$K$222,MATCH("Blue",Sheet3!$A$1:$K$1,0),FALSE)&gt;0,VLOOKUP($L134,Sheet3!$A$1:'Sheet3'!$K$222,MATCH("Blue",Sheet3!$A$1:$K$1,0),FALSE)*3,IF(VLOOKUP($L134,Sheet3!$A$1:'Sheet3'!$K$222,MATCH("Purple",Sheet3!$A$1:$K$1,0),FALSE)&gt;0,VLOOKUP($L134,Sheet3!$A$1:'Sheet3'!$K$222,MATCH("Purple",Sheet3!$A$1:$K$1,0),FALSE)*4,IF(VLOOKUP($L134,Sheet3!$A$1:'Sheet3'!$K$222,MATCH("Green",Sheet3!$A$1:$K$1,0),FALSE)&gt;0,VLOOKUP($L134,Sheet3!$A$1:'Sheet3'!$K$222,MATCH("Green",Sheet3!$A$1:$K$1,0),FALSE)*2,IF(VLOOKUP($L134,Sheet3!$A$1:'Sheet3'!$K$222,MATCH("White",Sheet3!$A$1:$K$1,0),FALSE)&gt;0,VLOOKUP($L134,Sheet3!$A$1:'Sheet3'!$K$222,MATCH("White",Sheet3!$A$1:$K$1,0),FALSE),IF(VLOOKUP($L134,Sheet3!$A$1:'Sheet3'!$K$222,MATCH("Yellow",Sheet3!$A$1:$K$1,0),FALSE)&gt;0,VLOOKUP($L134,Sheet3!$A$1:'Sheet3'!$K$222,MATCH("Yellow",Sheet3!$A$1:$K$1,0),FALSE)*5,0))))),0)),0)+IFERROR(IF(VLOOKUP($M134,Sheet3!$A$1:'Sheet3'!$K$222,MATCH("Challenge",Sheet3!$A$1:'Sheet3'!$K$1,0),FALSE)&gt;=1,IFERROR(IF(VLOOKUP($M134,Sheet3!$A$1:'Sheet3'!$K$222,MATCH("Blue",Sheet3!$A$1:$K$1,0),FALSE)&gt;0,VLOOKUP($M134,Sheet3!$A$1:'Sheet3'!$K$222,MATCH("Blue",Sheet3!$A$1:$K$1,0),FALSE)*3,IF(VLOOKUP($M134,Sheet3!$A$1:'Sheet3'!$K$222,MATCH("Purple",Sheet3!$A$1:$K$1,0),FALSE)&gt;0,VLOOKUP($M134,Sheet3!$A$1:'Sheet3'!$K$222,MATCH("Purple",Sheet3!$A$1:$K$1,0),FALSE)*4,IF(VLOOKUP($M134,Sheet3!$A$1:'Sheet3'!$K$222,MATCH("Green",Sheet3!$A$1:$K$1,0),FALSE)&gt;0,VLOOKUP($M134,Sheet3!$A$1:'Sheet3'!$K$222,MATCH("Green",Sheet3!$A$1:$K$1,0),FALSE)*2,IF(VLOOKUP($M134,Sheet3!$A$1:'Sheet3'!$K$222,MATCH("White",Sheet3!$A$1:$K$1,0),FALSE)&gt;0,VLOOKUP($M134,Sheet3!$A$1:'Sheet3'!$K$222,MATCH("White",Sheet3!$A$1:$K$1,0),FALSE),IF(VLOOKUP($M134,Sheet3!$A$1:'Sheet3'!$K$222,MATCH("Yellow",Sheet3!$A$1:$K$1,0),FALSE)&gt;0,VLOOKUP($M134,Sheet3!$A$1:'Sheet3'!$K$222,MATCH("Yellow",Sheet3!$A$1:$K$1,0),FALSE)*5,0))))),0)/VLOOKUP($M134,Sheet3!$A$1:'Sheet3'!$K$222,MATCH("Challenge",Sheet3!$A$1:'Sheet3'!$K$1,0),FALSE),IFERROR(IF(VLOOKUP($M134,Sheet3!$A$1:'Sheet3'!$K$222,MATCH("Blue",Sheet3!$A$1:$K$1,0),FALSE)&gt;0,VLOOKUP($M134,Sheet3!$A$1:'Sheet3'!$K$222,MATCH("Blue",Sheet3!$A$1:$K$1,0),FALSE)*3,IF(VLOOKUP($M134,Sheet3!$A$1:'Sheet3'!$K$222,MATCH("Purple",Sheet3!$A$1:$K$1,0),FALSE)&gt;0,VLOOKUP($M134,Sheet3!$A$1:'Sheet3'!$K$222,MATCH("Purple",Sheet3!$A$1:$K$1,0),FALSE)*4,IF(VLOOKUP($M134,Sheet3!$A$1:'Sheet3'!$K$222,MATCH("Green",Sheet3!$A$1:$K$1,0),FALSE)&gt;0,VLOOKUP($M134,Sheet3!$A$1:'Sheet3'!$K$222,MATCH("Green",Sheet3!$A$1:$K$1,0),FALSE)*2,IF(VLOOKUP($M134,Sheet3!$A$1:'Sheet3'!$K$222,MATCH("White",Sheet3!$A$1:$K$1,0),FALSE)&gt;0,VLOOKUP($M134,Sheet3!$A$1:'Sheet3'!$K$222,MATCH("White",Sheet3!$A$1:$K$1,0),FALSE),IF(VLOOKUP($M134,Sheet3!$A$1:'Sheet3'!$K$222,MATCH("Yellow",Sheet3!$A$1:$K$1,0),FALSE)&gt;0,VLOOKUP($M134,Sheet3!$A$1:'Sheet3'!$K$222,MATCH("Yellow",Sheet3!$A$1:$K$1,0),FALSE)*5,0))))),0)),0)</f>
        <v>0</v>
      </c>
      <c r="AG134">
        <f>IFERROR(IF(VLOOKUP($N134,Sheet3!$A$1:'Sheet3'!$K$222,MATCH("Challenge",Sheet3!$A$1:'Sheet3'!$K$1,0),FALSE)&gt;=1,IFERROR(IF(VLOOKUP($N134,Sheet3!$A$1:'Sheet3'!$K$222,MATCH("Blue",Sheet3!$A$1:$K$1,0),FALSE)&gt;0,VLOOKUP($N134,Sheet3!$A$1:'Sheet3'!$K$222,MATCH("Blue",Sheet3!$A$1:$K$1,0),FALSE)*3,IF(VLOOKUP($N134,Sheet3!$A$1:'Sheet3'!$K$222,MATCH("Purple",Sheet3!$A$1:$K$1,0),FALSE)&gt;0,VLOOKUP($N134,Sheet3!$A$1:'Sheet3'!$K$222,MATCH("Purple",Sheet3!$A$1:$K$1,0),FALSE)*4,IF(VLOOKUP($N134,Sheet3!$A$1:'Sheet3'!$K$222,MATCH("Green",Sheet3!$A$1:$K$1,0),FALSE)&gt;0,VLOOKUP($N134,Sheet3!$A$1:'Sheet3'!$K$222,MATCH("Green",Sheet3!$A$1:$K$1,0),FALSE)*2,IF(VLOOKUP($N134,Sheet3!$A$1:'Sheet3'!$K$222,MATCH("White",Sheet3!$A$1:$K$1,0),FALSE)&gt;0,VLOOKUP($N134,Sheet3!$A$1:'Sheet3'!$K$222,MATCH("White",Sheet3!$A$1:$K$1,0),FALSE),IF(VLOOKUP($N134,Sheet3!$A$1:'Sheet3'!$K$222,MATCH("Yellow",Sheet3!$A$1:$K$1,0),FALSE)&gt;0,VLOOKUP($N134,Sheet3!$A$1:'Sheet3'!$K$222,MATCH("Yellow",Sheet3!$A$1:$K$1,0),FALSE)*5,0))))),0)/VLOOKUP($N134,Sheet3!$A$1:'Sheet3'!$K$222,MATCH("Challenge",Sheet3!$A$1:'Sheet3'!$K$1,0),FALSE),IFERROR(IF(VLOOKUP($N134,Sheet3!$A$1:'Sheet3'!$K$222,MATCH("Blue",Sheet3!$A$1:$K$1,0),FALSE)&gt;0,VLOOKUP($N134,Sheet3!$A$1:'Sheet3'!$K$222,MATCH("Blue",Sheet3!$A$1:$K$1,0),FALSE)*3,IF(VLOOKUP($N134,Sheet3!$A$1:'Sheet3'!$K$222,MATCH("Purple",Sheet3!$A$1:$K$1,0),FALSE)&gt;0,VLOOKUP($N134,Sheet3!$A$1:'Sheet3'!$K$222,MATCH("Purple",Sheet3!$A$1:$K$1,0),FALSE)*4,IF(VLOOKUP($N134,Sheet3!$A$1:'Sheet3'!$K$222,MATCH("Green",Sheet3!$A$1:$K$1,0),FALSE)&gt;0,VLOOKUP($N134,Sheet3!$A$1:'Sheet3'!$K$222,MATCH("Green",Sheet3!$A$1:$K$1,0),FALSE)*2,IF(VLOOKUP($N134,Sheet3!$A$1:'Sheet3'!$K$222,MATCH("White",Sheet3!$A$1:$K$1,0),FALSE)&gt;0,VLOOKUP($N134,Sheet3!$A$1:'Sheet3'!$K$222,MATCH("White",Sheet3!$A$1:$K$1,0),FALSE),IF(VLOOKUP($N134,Sheet3!$A$1:'Sheet3'!$K$222,MATCH("Yellow",Sheet3!$A$1:$K$1,0),FALSE)&gt;0,VLOOKUP($N134,Sheet3!$A$1:'Sheet3'!$K$222,MATCH("Yellow",Sheet3!$A$1:$K$1,0),FALSE)*5,0))))),0)),0)+IFERROR(IF(VLOOKUP($O134,Sheet3!$A$1:'Sheet3'!$K$222,MATCH("Challenge",Sheet3!$A$1:'Sheet3'!$K$1,0),FALSE)&gt;=1,IFERROR(IF(VLOOKUP($O134,Sheet3!$A$1:'Sheet3'!$K$222,MATCH("Blue",Sheet3!$A$1:$K$1,0),FALSE)&gt;0,VLOOKUP($O134,Sheet3!$A$1:'Sheet3'!$K$222,MATCH("Blue",Sheet3!$A$1:$K$1,0),FALSE)*3,IF(VLOOKUP($O134,Sheet3!$A$1:'Sheet3'!$K$222,MATCH("Purple",Sheet3!$A$1:$K$1,0),FALSE)&gt;0,VLOOKUP($O134,Sheet3!$A$1:'Sheet3'!$K$222,MATCH("Purple",Sheet3!$A$1:$K$1,0),FALSE)*4,IF(VLOOKUP($O134,Sheet3!$A$1:'Sheet3'!$K$222,MATCH("Green",Sheet3!$A$1:$K$1,0),FALSE)&gt;0,VLOOKUP($O134,Sheet3!$A$1:'Sheet3'!$K$222,MATCH("Green",Sheet3!$A$1:$K$1,0),FALSE)*2,IF(VLOOKUP($O134,Sheet3!$A$1:'Sheet3'!$K$222,MATCH("White",Sheet3!$A$1:$K$1,0),FALSE)&gt;0,VLOOKUP($O134,Sheet3!$A$1:'Sheet3'!$K$222,MATCH("White",Sheet3!$A$1:$K$1,0),FALSE),IF(VLOOKUP($O134,Sheet3!$A$1:'Sheet3'!$K$222,MATCH("Yellow",Sheet3!$A$1:$K$1,0),FALSE)&gt;0,VLOOKUP($O134,Sheet3!$A$1:'Sheet3'!$K$222,MATCH("Yellow",Sheet3!$A$1:$K$1,0),FALSE)*5,0))))),0)/VLOOKUP($O134,Sheet3!$A$1:'Sheet3'!$K$222,MATCH("Challenge",Sheet3!$A$1:'Sheet3'!$K$1,0),FALSE),IFERROR(IF(VLOOKUP($O134,Sheet3!$A$1:'Sheet3'!$K$222,MATCH("Blue",Sheet3!$A$1:$K$1,0),FALSE)&gt;0,VLOOKUP($O134,Sheet3!$A$1:'Sheet3'!$K$222,MATCH("Blue",Sheet3!$A$1:$K$1,0),FALSE)*3,IF(VLOOKUP($O134,Sheet3!$A$1:'Sheet3'!$K$222,MATCH("Purple",Sheet3!$A$1:$K$1,0),FALSE)&gt;0,VLOOKUP($O134,Sheet3!$A$1:'Sheet3'!$K$222,MATCH("Purple",Sheet3!$A$1:$K$1,0),FALSE)*4,IF(VLOOKUP($O134,Sheet3!$A$1:'Sheet3'!$K$222,MATCH("Green",Sheet3!$A$1:$K$1,0),FALSE)&gt;0,VLOOKUP($O134,Sheet3!$A$1:'Sheet3'!$K$222,MATCH("Green",Sheet3!$A$1:$K$1,0),FALSE)*2,IF(VLOOKUP($O134,Sheet3!$A$1:'Sheet3'!$K$222,MATCH("White",Sheet3!$A$1:$K$1,0),FALSE)&gt;0,VLOOKUP($O134,Sheet3!$A$1:'Sheet3'!$K$222,MATCH("White",Sheet3!$A$1:$K$1,0),FALSE),IF(VLOOKUP($O134,Sheet3!$A$1:'Sheet3'!$K$222,MATCH("Yellow",Sheet3!$A$1:$K$1,0),FALSE)&gt;0,VLOOKUP($O134,Sheet3!$A$1:'Sheet3'!$K$222,MATCH("Yellow",Sheet3!$A$1:$K$1,0),FALSE)*5,0))))),0)),0)</f>
        <v>0</v>
      </c>
      <c r="AH134">
        <f>VLOOKUP($D134,Sheet3!$A$1:'Sheet3'!$K$222,4,FALSE)</f>
        <v>0</v>
      </c>
      <c r="AI134">
        <f>VLOOKUP($D134,Sheet3!$A$1:'Sheet3'!$K$222,5,FALSE)</f>
        <v>0</v>
      </c>
    </row>
    <row r="135" spans="1:35" x14ac:dyDescent="0.25">
      <c r="A135" t="s">
        <v>44</v>
      </c>
      <c r="B135">
        <f>INDEX('Ingredients(Full)'!$A$1:$AA$180,MATCH(Score!$A135,'Ingredients(Full)'!$A$1:$A$180,0),MATCH(Score!B$1,'Ingredients(Full)'!$A$1:$AA$1,0))</f>
        <v>3</v>
      </c>
      <c r="C135">
        <f t="shared" si="4"/>
        <v>6.666666666666667</v>
      </c>
      <c r="D135" t="str">
        <f>IF(D$1&lt;=$B135,INDEX('Ingredients(Full)'!$A$1:$AA$180,MATCH(Score!$A135,'Ingredients(Full)'!$A$1:$A$180,0),MATCH(Score!D$1,'Ingredients(Full)'!$A$1:$AA$1,0)),"")</f>
        <v>Mk 2 Sienar Holo Projector Prototype Salvage</v>
      </c>
      <c r="E135" t="str">
        <f>IF(E$1&lt;=$B135,INDEX('Ingredients(Full)'!$A$1:$AA$140,MATCH(Score!$A135,'Ingredients(Full)'!$A$1:$A$140,0),MATCH(Score!E$1,'Ingredients(Full)'!$A$1:$AA$1,0)),"")</f>
        <v>Mk 3 Arakyd Droid Caller Salvage</v>
      </c>
      <c r="F135" t="str">
        <f>IF(F$1&lt;=$B135,INDEX('Ingredients(Full)'!$A$1:$AA$140,MATCH(Score!$A135,'Ingredients(Full)'!$A$1:$A$140,0),MATCH(Score!F$1,'Ingredients(Full)'!$A$1:$AA$1,0)),"")</f>
        <v>Mk 1 Czerka Stun Cuffs</v>
      </c>
      <c r="G135" t="str">
        <f>IF(G$1&lt;=$B135,INDEX('Ingredients(Full)'!$A$1:$AA$140,MATCH(Score!$A135,'Ingredients(Full)'!$A$1:$A$140,0),MATCH(Score!G$1,'Ingredients(Full)'!$A$1:$AA$1,0)),"")</f>
        <v/>
      </c>
      <c r="H135" t="str">
        <f>IF(H$1&lt;=$B135,INDEX('Ingredients(Full)'!$A$1:$AA$140,MATCH(Score!$A135,'Ingredients(Full)'!$A$1:$A$140,0),MATCH(Score!H$1,'Ingredients(Full)'!$A$1:$AA$1,0)),"")</f>
        <v/>
      </c>
      <c r="I135" t="str">
        <f>IF(I$1&lt;=$B135,INDEX('Ingredients(Full)'!$A$1:$AA$140,MATCH(Score!$A135,'Ingredients(Full)'!$A$1:$A$140,0),MATCH(Score!I$1,'Ingredients(Full)'!$A$1:$AA$1,0)),"")</f>
        <v/>
      </c>
      <c r="J135" t="str">
        <f>IF(J$1&lt;=$B135,INDEX('Ingredients(Full)'!$A$1:$AA$140,MATCH(Score!$A135,'Ingredients(Full)'!$A$1:$A$140,0),MATCH(Score!J$1,'Ingredients(Full)'!$A$1:$AA$1,0)),"")</f>
        <v/>
      </c>
      <c r="K135" t="str">
        <f>IF(K$1&lt;=$B135,INDEX('Ingredients(Full)'!$A$1:$AA$140,MATCH(Score!$A135,'Ingredients(Full)'!$A$1:$A$140,0),MATCH(Score!K$1,'Ingredients(Full)'!$A$1:$AA$1,0)),"")</f>
        <v/>
      </c>
      <c r="L135" t="str">
        <f>IF(L$1&lt;=$B135,INDEX('Ingredients(Full)'!$A$1:$AA$140,MATCH(Score!$A135,'Ingredients(Full)'!$A$1:$A$140,0),MATCH(Score!L$1,'Ingredients(Full)'!$A$1:$AA$1,0)),"")</f>
        <v/>
      </c>
      <c r="M135" t="str">
        <f>IF(M$1&lt;=$B135,INDEX('Ingredients(Full)'!$A$1:$AA$140,MATCH(Score!$A135,'Ingredients(Full)'!$A$1:$A$140,0),MATCH(Score!M$1,'Ingredients(Full)'!$A$1:$AA$1,0)),"")</f>
        <v/>
      </c>
      <c r="N135" t="str">
        <f>IF(N$1&lt;=$B135,INDEX('Ingredients(Full)'!$A$1:$AA$140,MATCH(Score!$A135,'Ingredients(Full)'!$A$1:$A$140,0),MATCH(Score!N$1,'Ingredients(Full)'!$A$1:$AA$1,0)),"")</f>
        <v/>
      </c>
      <c r="O135" t="str">
        <f>IF(O$1&lt;=$B135,INDEX('Ingredients(Full)'!$A$1:$AA$140,MATCH(Score!$A135,'Ingredients(Full)'!$A$1:$A$140,0),MATCH(Score!O$1,'Ingredients(Full)'!$A$1:$AA$1,0)),"")</f>
        <v/>
      </c>
      <c r="P135">
        <f>IF(VALUE(RIGHT(P$1,LEN(P$1)-1))&lt;=$B135,INDEX('Ingredients(Full)'!$A$1:$AA$140,MATCH(Score!$A135,'Ingredients(Full)'!$A$1:$A$140,0),MATCH(Score!P$1,'Ingredients(Full)'!$A$1:$AA$1,0)),"")</f>
        <v>5</v>
      </c>
      <c r="Q135">
        <f>IF(VALUE(RIGHT(Q$1,LEN(Q$1)-1))&lt;=$B135,INDEX('Ingredients(Full)'!$A$1:$AA$140,MATCH(Score!$A135,'Ingredients(Full)'!$A$1:$A$140,0),MATCH(Score!Q$1,'Ingredients(Full)'!$A$1:$AA$1,0)),"")</f>
        <v>5</v>
      </c>
      <c r="R135">
        <f>IF(VALUE(RIGHT(R$1,LEN(R$1)-1))&lt;=$B135,INDEX('Ingredients(Full)'!$A$1:$AA$140,MATCH(Score!$A135,'Ingredients(Full)'!$A$1:$A$140,0),MATCH(Score!R$1,'Ingredients(Full)'!$A$1:$AA$1,0)),"")</f>
        <v>5</v>
      </c>
      <c r="S135" t="str">
        <f>IF(VALUE(RIGHT(S$1,LEN(S$1)-1))&lt;=$B135,INDEX('Ingredients(Full)'!$A$1:$AA$140,MATCH(Score!$A135,'Ingredients(Full)'!$A$1:$A$140,0),MATCH(Score!S$1,'Ingredients(Full)'!$A$1:$AA$1,0)),"")</f>
        <v/>
      </c>
      <c r="T135" t="str">
        <f>IF(VALUE(RIGHT(T$1,LEN(T$1)-1))&lt;=$B135,INDEX('Ingredients(Full)'!$A$1:$AA$140,MATCH(Score!$A135,'Ingredients(Full)'!$A$1:$A$140,0),MATCH(Score!T$1,'Ingredients(Full)'!$A$1:$AA$1,0)),"")</f>
        <v/>
      </c>
      <c r="U135" t="str">
        <f>IF(VALUE(RIGHT(U$1,LEN(U$1)-1))&lt;=$B135,INDEX('Ingredients(Full)'!$A$1:$AA$140,MATCH(Score!$A135,'Ingredients(Full)'!$A$1:$A$140,0),MATCH(Score!U$1,'Ingredients(Full)'!$A$1:$AA$1,0)),"")</f>
        <v/>
      </c>
      <c r="V135" t="str">
        <f>IF(VALUE(RIGHT(V$1,LEN(V$1)-1))&lt;=$B135,INDEX('Ingredients(Full)'!$A$1:$AA$140,MATCH(Score!$A135,'Ingredients(Full)'!$A$1:$A$140,0),MATCH(Score!V$1,'Ingredients(Full)'!$A$1:$AA$1,0)),"")</f>
        <v/>
      </c>
      <c r="W135" t="str">
        <f>IF(VALUE(RIGHT(W$1,LEN(W$1)-1))&lt;=$B135,INDEX('Ingredients(Full)'!$A$1:$AA$140,MATCH(Score!$A135,'Ingredients(Full)'!$A$1:$A$140,0),MATCH(Score!W$1,'Ingredients(Full)'!$A$1:$AA$1,0)),"")</f>
        <v/>
      </c>
      <c r="X135" t="str">
        <f>IF(VALUE(RIGHT(X$1,LEN(X$1)-1))&lt;=$B135,INDEX('Ingredients(Full)'!$A$1:$AA$140,MATCH(Score!$A135,'Ingredients(Full)'!$A$1:$A$140,0),MATCH(Score!X$1,'Ingredients(Full)'!$A$1:$AA$1,0)),"")</f>
        <v/>
      </c>
      <c r="Y135" t="str">
        <f>IF(VALUE(RIGHT(Y$1,LEN(Y$1)-1))&lt;=$B135,INDEX('Ingredients(Full)'!$A$1:$AA$140,MATCH(Score!$A135,'Ingredients(Full)'!$A$1:$A$140,0),MATCH(Score!Y$1,'Ingredients(Full)'!$A$1:$AA$1,0)),"")</f>
        <v/>
      </c>
      <c r="Z135" t="str">
        <f>IF(VALUE(RIGHT(Z$1,LEN(Z$1)-1))&lt;=$B135,INDEX('Ingredients(Full)'!$A$1:$AA$140,MATCH(Score!$A135,'Ingredients(Full)'!$A$1:$A$140,0),MATCH(Score!Z$1,'Ingredients(Full)'!$A$1:$AA$1,0)),"")</f>
        <v/>
      </c>
      <c r="AA135" t="str">
        <f>IF(VALUE(RIGHT(AA$1,LEN(AA$1)-1))&lt;=$B135,INDEX('Ingredients(Full)'!$A$1:$AA$140,MATCH(Score!$A135,'Ingredients(Full)'!$A$1:$A$140,0),MATCH(Score!AA$1,'Ingredients(Full)'!$A$1:$AA$1,0)),"")</f>
        <v/>
      </c>
      <c r="AB135">
        <f>IFERROR(IF(VLOOKUP($D135,Sheet3!$A$1:'Sheet3'!$K$222,MATCH("Challenge",Sheet3!$A$1:'Sheet3'!$K$1,0),FALSE)&gt;=1,IFERROR(IF(VLOOKUP($D135,Sheet3!$A$1:'Sheet3'!$K$222,MATCH("Blue",Sheet3!$A$1:$K$1,0),FALSE)&gt;0,VLOOKUP($D135,Sheet3!$A$1:'Sheet3'!$K$222,MATCH("Blue",Sheet3!$A$1:$K$1,0),FALSE)*3,IF(VLOOKUP($D135,Sheet3!$A$1:'Sheet3'!$K$222,MATCH("Purple",Sheet3!$A$1:$K$1,0),FALSE)&gt;0,VLOOKUP($D135,Sheet3!$A$1:'Sheet3'!$K$222,MATCH("Purple",Sheet3!$A$1:$K$1,0),FALSE)*4,IF(VLOOKUP($D135,Sheet3!$A$1:'Sheet3'!$K$222,MATCH("Green",Sheet3!$A$1:$K$1,0),FALSE)&gt;0,VLOOKUP($D135,Sheet3!$A$1:'Sheet3'!$K$222,MATCH("Green",Sheet3!$A$1:$K$1,0),FALSE)*2,IF(VLOOKUP($D135,Sheet3!$A$1:'Sheet3'!$K$222,MATCH("White",Sheet3!$A$1:$K$1,0),FALSE)&gt;0,VLOOKUP($D135,Sheet3!$A$1:'Sheet3'!$K$222,MATCH("White",Sheet3!$A$1:$K$1,0),FALSE),IF(VLOOKUP($D135,Sheet3!$A$1:'Sheet3'!$K$222,MATCH("Yellow",Sheet3!$A$1:$K$1,0),FALSE)&gt;0,VLOOKUP($D135,Sheet3!$A$1:'Sheet3'!$K$222,MATCH("Yellow",Sheet3!$A$1:$K$1,0),FALSE)*2.5,0))))),0)/VLOOKUP($D135,Sheet3!$A$1:'Sheet3'!$K$222,MATCH("Challenge",Sheet3!$A$1:'Sheet3'!$K$1,0),FALSE),IFERROR(IF(VLOOKUP($D135,Sheet3!$A$1:'Sheet3'!$K$222,MATCH("Blue",Sheet3!$A$1:$K$1,0),FALSE)&gt;0,VLOOKUP($D135,Sheet3!$A$1:'Sheet3'!$K$222,MATCH("Blue",Sheet3!$A$1:$K$1,0),FALSE)*3,IF(VLOOKUP($D135,Sheet3!$A$1:'Sheet3'!$K$222,MATCH("Purple",Sheet3!$A$1:$K$1,0),FALSE)&gt;0,VLOOKUP($D135,Sheet3!$A$1:'Sheet3'!$K$222,MATCH("Purple",Sheet3!$A$1:$K$1,0),FALSE)*4,IF(VLOOKUP($D135,Sheet3!$A$1:'Sheet3'!$K$222,MATCH("Green",Sheet3!$A$1:$K$1,0),FALSE)&gt;0,VLOOKUP($D135,Sheet3!$A$1:'Sheet3'!$K$222,MATCH("Green",Sheet3!$A$1:$K$1,0),FALSE)*2,IF(VLOOKUP($D135,Sheet3!$A$1:'Sheet3'!$K$222,MATCH("White",Sheet3!$A$1:$K$1,0),FALSE)&gt;0,VLOOKUP($D135,Sheet3!$A$1:'Sheet3'!$K$222,MATCH("White",Sheet3!$A$1:$K$1,0),FALSE),IF(VLOOKUP($D135,Sheet3!$A$1:'Sheet3'!$K$222,MATCH("Yellow",Sheet3!$A$1:$K$1,0),FALSE)&gt;0,VLOOKUP($D135,Sheet3!$A$1:'Sheet3'!$K$222,MATCH("Yellow",Sheet3!$A$1:$K$1,0),FALSE)*2.5,0))))),0)),0)+IFERROR(IF(VLOOKUP($E135,Sheet3!$A$1:'Sheet3'!$K$222,MATCH("Challenge",Sheet3!$A$1:'Sheet3'!$K$1,0),FALSE)&gt;=1,IFERROR(IF(VLOOKUP($E135,Sheet3!$A$1:'Sheet3'!$K$222,MATCH("Blue",Sheet3!$A$1:$K$1,0),FALSE)&gt;0,VLOOKUP($E135,Sheet3!$A$1:'Sheet3'!$K$222,MATCH("Blue",Sheet3!$A$1:$K$1,0),FALSE)*3,IF(VLOOKUP($E135,Sheet3!$A$1:'Sheet3'!$K$222,MATCH("Purple",Sheet3!$A$1:$K$1,0),FALSE)&gt;0,VLOOKUP($E135,Sheet3!$A$1:'Sheet3'!$K$222,MATCH("Purple",Sheet3!$A$1:$K$1,0),FALSE)*4,IF(VLOOKUP($E135,Sheet3!$A$1:'Sheet3'!$K$222,MATCH("Green",Sheet3!$A$1:$K$1,0),FALSE)&gt;0,VLOOKUP($E135,Sheet3!$A$1:'Sheet3'!$K$222,MATCH("Green",Sheet3!$A$1:$K$1,0),FALSE)*2,IF(VLOOKUP($E135,Sheet3!$A$1:'Sheet3'!$K$222,MATCH("White",Sheet3!$A$1:$K$1,0),FALSE)&gt;0,VLOOKUP($E135,Sheet3!$A$1:'Sheet3'!$K$222,MATCH("White",Sheet3!$A$1:$K$1,0),FALSE),IF(VLOOKUP($E135,Sheet3!$A$1:'Sheet3'!$K$222,MATCH("Yellow",Sheet3!$A$1:$K$1,0),FALSE)&gt;0,VLOOKUP($E135,Sheet3!$A$1:'Sheet3'!$K$222,MATCH("Yellow",Sheet3!$A$1:$K$1,0),FALSE)*2.5,0))))),0)/VLOOKUP($E135,Sheet3!$A$1:'Sheet3'!$K$222,MATCH("Challenge",Sheet3!$A$1:'Sheet3'!$K$1,0),FALSE),IFERROR(IF(VLOOKUP($E135,Sheet3!$A$1:'Sheet3'!$K$222,MATCH("Blue",Sheet3!$A$1:$K$1,0),FALSE)&gt;0,VLOOKUP($E135,Sheet3!$A$1:'Sheet3'!$K$222,MATCH("Blue",Sheet3!$A$1:$K$1,0),FALSE)*3,IF(VLOOKUP($E135,Sheet3!$A$1:'Sheet3'!$K$222,MATCH("Purple",Sheet3!$A$1:$K$1,0),FALSE)&gt;0,VLOOKUP($E135,Sheet3!$A$1:'Sheet3'!$K$222,MATCH("Purple",Sheet3!$A$1:$K$1,0),FALSE)*4,IF(VLOOKUP($E135,Sheet3!$A$1:'Sheet3'!$K$222,MATCH("Green",Sheet3!$A$1:$K$1,0),FALSE)&gt;0,VLOOKUP($E135,Sheet3!$A$1:'Sheet3'!$K$222,MATCH("Green",Sheet3!$A$1:$K$1,0),FALSE)*2,IF(VLOOKUP($E135,Sheet3!$A$1:'Sheet3'!$K$222,MATCH("White",Sheet3!$A$1:$K$1,0),FALSE)&gt;0,VLOOKUP($E135,Sheet3!$A$1:'Sheet3'!$K$222,MATCH("White",Sheet3!$A$1:$K$1,0),FALSE),IF(VLOOKUP($E135,Sheet3!$A$1:'Sheet3'!$K$222,MATCH("Yellow",Sheet3!$A$1:$K$1,0),FALSE)&gt;0,VLOOKUP($E135,Sheet3!$A$1:'Sheet3'!$K$222,MATCH("Yellow",Sheet3!$A$1:$K$1,0),FALSE)*2.5,0))))),0)),0)</f>
        <v>4.666666666666667</v>
      </c>
      <c r="AC135">
        <f>IFERROR(IF(VLOOKUP($F135,Sheet3!$A$1:'Sheet3'!$K$222,MATCH("Challenge",Sheet3!$A$1:'Sheet3'!$K$1,0),FALSE)&gt;=1,IFERROR(IF(VLOOKUP($F135,Sheet3!$A$1:'Sheet3'!$K$222,MATCH("Blue",Sheet3!$A$1:$K$1,0),FALSE)&gt;0,VLOOKUP($F135,Sheet3!$A$1:'Sheet3'!$K$222,MATCH("Blue",Sheet3!$A$1:$K$1,0),FALSE)*3,IF(VLOOKUP($F135,Sheet3!$A$1:'Sheet3'!$K$222,MATCH("Purple",Sheet3!$A$1:$K$1,0),FALSE)&gt;0,VLOOKUP($F135,Sheet3!$A$1:'Sheet3'!$K$222,MATCH("Purple",Sheet3!$A$1:$K$1,0),FALSE)*4,IF(VLOOKUP($F135,Sheet3!$A$1:'Sheet3'!$K$222,MATCH("Green",Sheet3!$A$1:$K$1,0),FALSE)&gt;0,VLOOKUP($F135,Sheet3!$A$1:'Sheet3'!$K$222,MATCH("Green",Sheet3!$A$1:$K$1,0),FALSE)*2,IF(VLOOKUP($F135,Sheet3!$A$1:'Sheet3'!$K$222,MATCH("White",Sheet3!$A$1:$K$1,0),FALSE)&gt;0,VLOOKUP($F135,Sheet3!$A$1:'Sheet3'!$K$222,MATCH("White",Sheet3!$A$1:$K$1,0),FALSE),IF(VLOOKUP($F135,Sheet3!$A$1:'Sheet3'!$K$222,MATCH("Yellow",Sheet3!$A$1:$K$1,0),FALSE)&gt;0,VLOOKUP($F135,Sheet3!$A$1:'Sheet3'!$K$222,MATCH("Yellow",Sheet3!$A$1:$K$1,0),FALSE)*5,0))))),0)/VLOOKUP($F135,Sheet3!$A$1:'Sheet3'!$K$222,MATCH("Challenge",Sheet3!$A$1:'Sheet3'!$K$1,0),FALSE),IFERROR(IF(VLOOKUP($F135,Sheet3!$A$1:'Sheet3'!$K$222,MATCH("Blue",Sheet3!$A$1:$K$1,0),FALSE)&gt;0,VLOOKUP($F135,Sheet3!$A$1:'Sheet3'!$K$222,MATCH("Blue",Sheet3!$A$1:$K$1,0),FALSE)*3,IF(VLOOKUP($F135,Sheet3!$A$1:'Sheet3'!$K$222,MATCH("Purple",Sheet3!$A$1:$K$1,0),FALSE)&gt;0,VLOOKUP($F135,Sheet3!$A$1:'Sheet3'!$K$222,MATCH("Purple",Sheet3!$A$1:$K$1,0),FALSE)*4,IF(VLOOKUP($F135,Sheet3!$A$1:'Sheet3'!$K$222,MATCH("Green",Sheet3!$A$1:$K$1,0),FALSE)&gt;0,VLOOKUP($F135,Sheet3!$A$1:'Sheet3'!$K$222,MATCH("Green",Sheet3!$A$1:$K$1,0),FALSE)*2,IF(VLOOKUP($F135,Sheet3!$A$1:'Sheet3'!$K$222,MATCH("White",Sheet3!$A$1:$K$1,0),FALSE)&gt;0,VLOOKUP($F135,Sheet3!$A$1:'Sheet3'!$K$222,MATCH("White",Sheet3!$A$1:$K$1,0),FALSE),IF(VLOOKUP($F135,Sheet3!$A$1:'Sheet3'!$K$222,MATCH("Yellow",Sheet3!$A$1:$K$1,0),FALSE)&gt;0,VLOOKUP($F135,Sheet3!$A$1:'Sheet3'!$K$222,MATCH("Yellow",Sheet3!$A$1:$K$1,0),FALSE)*5,0))))),0)),0)+IFERROR(IF(VLOOKUP($G135,Sheet3!$A$1:'Sheet3'!$K$222,MATCH("Challenge",Sheet3!$A$1:'Sheet3'!$K$1,0),FALSE)&gt;=1,IFERROR(IF(VLOOKUP($G135,Sheet3!$A$1:'Sheet3'!$K$222,MATCH("Blue",Sheet3!$A$1:$K$1,0),FALSE)&gt;0,VLOOKUP($G135,Sheet3!$A$1:'Sheet3'!$K$222,MATCH("Blue",Sheet3!$A$1:$K$1,0),FALSE)*3,IF(VLOOKUP($G135,Sheet3!$A$1:'Sheet3'!$K$222,MATCH("Purple",Sheet3!$A$1:$K$1,0),FALSE)&gt;0,VLOOKUP($G135,Sheet3!$A$1:'Sheet3'!$K$222,MATCH("Purple",Sheet3!$A$1:$K$1,0),FALSE)*4,IF(VLOOKUP($G135,Sheet3!$A$1:'Sheet3'!$K$222,MATCH("Green",Sheet3!$A$1:$K$1,0),FALSE)&gt;0,VLOOKUP($G135,Sheet3!$A$1:'Sheet3'!$K$222,MATCH("Green",Sheet3!$A$1:$K$1,0),FALSE)*2,IF(VLOOKUP($G135,Sheet3!$A$1:'Sheet3'!$K$222,MATCH("White",Sheet3!$A$1:$K$1,0),FALSE)&gt;0,VLOOKUP($G135,Sheet3!$A$1:'Sheet3'!$K$222,MATCH("White",Sheet3!$A$1:$K$1,0),FALSE),IF(VLOOKUP($G135,Sheet3!$A$1:'Sheet3'!$K$222,MATCH("Yellow",Sheet3!$A$1:$K$1,0),FALSE)&gt;0,VLOOKUP($G135,Sheet3!$A$1:'Sheet3'!$K$222,MATCH("Yellow",Sheet3!$A$1:$K$1,0),FALSE)*5,0))))),0)/VLOOKUP($G135,Sheet3!$A$1:'Sheet3'!$K$222,MATCH("Challenge",Sheet3!$A$1:'Sheet3'!$K$1,0),FALSE),IFERROR(IF(VLOOKUP($G135,Sheet3!$A$1:'Sheet3'!$K$222,MATCH("Blue",Sheet3!$A$1:$K$1,0),FALSE)&gt;0,VLOOKUP($G135,Sheet3!$A$1:'Sheet3'!$K$222,MATCH("Blue",Sheet3!$A$1:$K$1,0),FALSE)*3,IF(VLOOKUP($G135,Sheet3!$A$1:'Sheet3'!$K$222,MATCH("Purple",Sheet3!$A$1:$K$1,0),FALSE)&gt;0,VLOOKUP($G135,Sheet3!$A$1:'Sheet3'!$K$222,MATCH("Purple",Sheet3!$A$1:$K$1,0),FALSE)*4,IF(VLOOKUP($G135,Sheet3!$A$1:'Sheet3'!$K$222,MATCH("Green",Sheet3!$A$1:$K$1,0),FALSE)&gt;0,VLOOKUP($G135,Sheet3!$A$1:'Sheet3'!$K$222,MATCH("Green",Sheet3!$A$1:$K$1,0),FALSE)*2,IF(VLOOKUP($G135,Sheet3!$A$1:'Sheet3'!$K$222,MATCH("White",Sheet3!$A$1:$K$1,0),FALSE)&gt;0,VLOOKUP($G135,Sheet3!$A$1:'Sheet3'!$K$222,MATCH("White",Sheet3!$A$1:$K$1,0),FALSE),IF(VLOOKUP($G135,Sheet3!$A$1:'Sheet3'!$K$222,MATCH("Yellow",Sheet3!$A$1:$K$1,0),FALSE)&gt;0,VLOOKUP($G135,Sheet3!$A$1:'Sheet3'!$K$222,MATCH("Yellow",Sheet3!$A$1:$K$1,0),FALSE)*5,0))))),0)),0)</f>
        <v>2</v>
      </c>
      <c r="AD135">
        <f>IFERROR(IF(VLOOKUP($H135,Sheet3!$A$1:'Sheet3'!$K$222,MATCH("Challenge",Sheet3!$A$1:'Sheet3'!$K$1,0),FALSE)&gt;=1,IFERROR(IF(VLOOKUP($H135,Sheet3!$A$1:'Sheet3'!$K$222,MATCH("Blue",Sheet3!$A$1:$K$1,0),FALSE)&gt;0,VLOOKUP($H135,Sheet3!$A$1:'Sheet3'!$K$222,MATCH("Blue",Sheet3!$A$1:$K$1,0),FALSE)*3,IF(VLOOKUP($H135,Sheet3!$A$1:'Sheet3'!$K$222,MATCH("Purple",Sheet3!$A$1:$K$1,0),FALSE)&gt;0,VLOOKUP($H135,Sheet3!$A$1:'Sheet3'!$K$222,MATCH("Purple",Sheet3!$A$1:$K$1,0),FALSE)*4,IF(VLOOKUP($H135,Sheet3!$A$1:'Sheet3'!$K$222,MATCH("Green",Sheet3!$A$1:$K$1,0),FALSE)&gt;0,VLOOKUP($H135,Sheet3!$A$1:'Sheet3'!$K$222,MATCH("Green",Sheet3!$A$1:$K$1,0),FALSE)*2,IF(VLOOKUP($H135,Sheet3!$A$1:'Sheet3'!$K$222,MATCH("White",Sheet3!$A$1:$K$1,0),FALSE)&gt;0,VLOOKUP($H135,Sheet3!$A$1:'Sheet3'!$K$222,MATCH("White",Sheet3!$A$1:$K$1,0),FALSE),IF(VLOOKUP($H135,Sheet3!$A$1:'Sheet3'!$K$222,MATCH("Yellow",Sheet3!$A$1:$K$1,0),FALSE)&gt;0,VLOOKUP($H135,Sheet3!$A$1:'Sheet3'!$K$222,MATCH("Yellow",Sheet3!$A$1:$K$1,0),FALSE)*5,0))))),0)/VLOOKUP($H135,Sheet3!$A$1:'Sheet3'!$K$222,MATCH("Challenge",Sheet3!$A$1:'Sheet3'!$K$1,0),FALSE),IFERROR(IF(VLOOKUP($H135,Sheet3!$A$1:'Sheet3'!$K$222,MATCH("Blue",Sheet3!$A$1:$K$1,0),FALSE)&gt;0,VLOOKUP($H135,Sheet3!$A$1:'Sheet3'!$K$222,MATCH("Blue",Sheet3!$A$1:$K$1,0),FALSE)*3,IF(VLOOKUP($H135,Sheet3!$A$1:'Sheet3'!$K$222,MATCH("Purple",Sheet3!$A$1:$K$1,0),FALSE)&gt;0,VLOOKUP($H135,Sheet3!$A$1:'Sheet3'!$K$222,MATCH("Purple",Sheet3!$A$1:$K$1,0),FALSE)*4,IF(VLOOKUP($H135,Sheet3!$A$1:'Sheet3'!$K$222,MATCH("Green",Sheet3!$A$1:$K$1,0),FALSE)&gt;0,VLOOKUP($H135,Sheet3!$A$1:'Sheet3'!$K$222,MATCH("Green",Sheet3!$A$1:$K$1,0),FALSE)*2,IF(VLOOKUP($H135,Sheet3!$A$1:'Sheet3'!$K$222,MATCH("White",Sheet3!$A$1:$K$1,0),FALSE)&gt;0,VLOOKUP($H135,Sheet3!$A$1:'Sheet3'!$K$222,MATCH("White",Sheet3!$A$1:$K$1,0),FALSE),IF(VLOOKUP($H135,Sheet3!$A$1:'Sheet3'!$K$222,MATCH("Yellow",Sheet3!$A$1:$K$1,0),FALSE)&gt;0,VLOOKUP($H135,Sheet3!$A$1:'Sheet3'!$K$222,MATCH("Yellow",Sheet3!$A$1:$K$1,0),FALSE)*5,0))))),0)),0)+IFERROR(IF(VLOOKUP($I135,Sheet3!$A$1:'Sheet3'!$K$222,MATCH("Challenge",Sheet3!$A$1:'Sheet3'!$K$1,0),FALSE)&gt;=1,IFERROR(IF(VLOOKUP($I135,Sheet3!$A$1:'Sheet3'!$K$222,MATCH("Blue",Sheet3!$A$1:$K$1,0),FALSE)&gt;0,VLOOKUP($I135,Sheet3!$A$1:'Sheet3'!$K$222,MATCH("Blue",Sheet3!$A$1:$K$1,0),FALSE)*3,IF(VLOOKUP($I135,Sheet3!$A$1:'Sheet3'!$K$222,MATCH("Purple",Sheet3!$A$1:$K$1,0),FALSE)&gt;0,VLOOKUP($I135,Sheet3!$A$1:'Sheet3'!$K$222,MATCH("Purple",Sheet3!$A$1:$K$1,0),FALSE)*4,IF(VLOOKUP($I135,Sheet3!$A$1:'Sheet3'!$K$222,MATCH("Green",Sheet3!$A$1:$K$1,0),FALSE)&gt;0,VLOOKUP($I135,Sheet3!$A$1:'Sheet3'!$K$222,MATCH("Green",Sheet3!$A$1:$K$1,0),FALSE)*2,IF(VLOOKUP($I135,Sheet3!$A$1:'Sheet3'!$K$222,MATCH("White",Sheet3!$A$1:$K$1,0),FALSE)&gt;0,VLOOKUP($I135,Sheet3!$A$1:'Sheet3'!$K$222,MATCH("White",Sheet3!$A$1:$K$1,0),FALSE),IF(VLOOKUP($I135,Sheet3!$A$1:'Sheet3'!$K$222,MATCH("Yellow",Sheet3!$A$1:$K$1,0),FALSE)&gt;0,VLOOKUP($I135,Sheet3!$A$1:'Sheet3'!$K$222,MATCH("Yellow",Sheet3!$A$1:$K$1,0),FALSE)*5,0))))),0)/VLOOKUP($I135,Sheet3!$A$1:'Sheet3'!$K$222,MATCH("Challenge",Sheet3!$A$1:'Sheet3'!$K$1,0),FALSE),IFERROR(IF(VLOOKUP($I135,Sheet3!$A$1:'Sheet3'!$K$222,MATCH("Blue",Sheet3!$A$1:$K$1,0),FALSE)&gt;0,VLOOKUP($I135,Sheet3!$A$1:'Sheet3'!$K$222,MATCH("Blue",Sheet3!$A$1:$K$1,0),FALSE)*3,IF(VLOOKUP($I135,Sheet3!$A$1:'Sheet3'!$K$222,MATCH("Purple",Sheet3!$A$1:$K$1,0),FALSE)&gt;0,VLOOKUP($I135,Sheet3!$A$1:'Sheet3'!$K$222,MATCH("Purple",Sheet3!$A$1:$K$1,0),FALSE)*4,IF(VLOOKUP($I135,Sheet3!$A$1:'Sheet3'!$K$222,MATCH("Green",Sheet3!$A$1:$K$1,0),FALSE)&gt;0,VLOOKUP($I135,Sheet3!$A$1:'Sheet3'!$K$222,MATCH("Green",Sheet3!$A$1:$K$1,0),FALSE)*2,IF(VLOOKUP($I135,Sheet3!$A$1:'Sheet3'!$K$222,MATCH("White",Sheet3!$A$1:$K$1,0),FALSE)&gt;0,VLOOKUP($I135,Sheet3!$A$1:'Sheet3'!$K$222,MATCH("White",Sheet3!$A$1:$K$1,0),FALSE),IF(VLOOKUP($I135,Sheet3!$A$1:'Sheet3'!$K$222,MATCH("Yellow",Sheet3!$A$1:$K$1,0),FALSE)&gt;0,VLOOKUP($I135,Sheet3!$A$1:'Sheet3'!$K$222,MATCH("Yellow",Sheet3!$A$1:$K$1,0),FALSE)*5,0))))),0)),0)</f>
        <v>0</v>
      </c>
      <c r="AE135">
        <f>IFERROR(IF(VLOOKUP($J135,Sheet3!$A$1:'Sheet3'!$K$222,MATCH("Challenge",Sheet3!$A$1:'Sheet3'!$K$1,0),FALSE)&gt;=1,IFERROR(IF(VLOOKUP($J135,Sheet3!$A$1:'Sheet3'!$K$222,MATCH("Blue",Sheet3!$A$1:$K$1,0),FALSE)&gt;0,VLOOKUP($J135,Sheet3!$A$1:'Sheet3'!$K$222,MATCH("Blue",Sheet3!$A$1:$K$1,0),FALSE)*3,IF(VLOOKUP($J135,Sheet3!$A$1:'Sheet3'!$K$222,MATCH("Purple",Sheet3!$A$1:$K$1,0),FALSE)&gt;0,VLOOKUP($J135,Sheet3!$A$1:'Sheet3'!$K$222,MATCH("Purple",Sheet3!$A$1:$K$1,0),FALSE)*4,IF(VLOOKUP($J135,Sheet3!$A$1:'Sheet3'!$K$222,MATCH("Green",Sheet3!$A$1:$K$1,0),FALSE)&gt;0,VLOOKUP($J135,Sheet3!$A$1:'Sheet3'!$K$222,MATCH("Green",Sheet3!$A$1:$K$1,0),FALSE)*2,IF(VLOOKUP($J135,Sheet3!$A$1:'Sheet3'!$K$222,MATCH("White",Sheet3!$A$1:$K$1,0),FALSE)&gt;0,VLOOKUP($J135,Sheet3!$A$1:'Sheet3'!$K$222,MATCH("White",Sheet3!$A$1:$K$1,0),FALSE),IF(VLOOKUP($J135,Sheet3!$A$1:'Sheet3'!$K$222,MATCH("Yellow",Sheet3!$A$1:$K$1,0),FALSE)&gt;0,VLOOKUP($J135,Sheet3!$A$1:'Sheet3'!$K$222,MATCH("Yellow",Sheet3!$A$1:$K$1,0),FALSE)*5,0))))),0)/VLOOKUP($J135,Sheet3!$A$1:'Sheet3'!$K$222,MATCH("Challenge",Sheet3!$A$1:'Sheet3'!$K$1,0),FALSE),IFERROR(IF(VLOOKUP($J135,Sheet3!$A$1:'Sheet3'!$K$222,MATCH("Blue",Sheet3!$A$1:$K$1,0),FALSE)&gt;0,VLOOKUP($J135,Sheet3!$A$1:'Sheet3'!$K$222,MATCH("Blue",Sheet3!$A$1:$K$1,0),FALSE)*3,IF(VLOOKUP($J135,Sheet3!$A$1:'Sheet3'!$K$222,MATCH("Purple",Sheet3!$A$1:$K$1,0),FALSE)&gt;0,VLOOKUP($J135,Sheet3!$A$1:'Sheet3'!$K$222,MATCH("Purple",Sheet3!$A$1:$K$1,0),FALSE)*4,IF(VLOOKUP($J135,Sheet3!$A$1:'Sheet3'!$K$222,MATCH("Green",Sheet3!$A$1:$K$1,0),FALSE)&gt;0,VLOOKUP($J135,Sheet3!$A$1:'Sheet3'!$K$222,MATCH("Green",Sheet3!$A$1:$K$1,0),FALSE)*2,IF(VLOOKUP($J135,Sheet3!$A$1:'Sheet3'!$K$222,MATCH("White",Sheet3!$A$1:$K$1,0),FALSE)&gt;0,VLOOKUP($J135,Sheet3!$A$1:'Sheet3'!$K$222,MATCH("White",Sheet3!$A$1:$K$1,0),FALSE),IF(VLOOKUP($J135,Sheet3!$A$1:'Sheet3'!$K$222,MATCH("Yellow",Sheet3!$A$1:$K$1,0),FALSE)&gt;0,VLOOKUP($J135,Sheet3!$A$1:'Sheet3'!$K$222,MATCH("Yellow",Sheet3!$A$1:$K$1,0),FALSE)*5,0))))),0)),0)+IFERROR(IF(VLOOKUP($K135,Sheet3!$A$1:'Sheet3'!$K$222,MATCH("Challenge",Sheet3!$A$1:'Sheet3'!$K$1,0),FALSE)&gt;=1,IFERROR(IF(VLOOKUP($K135,Sheet3!$A$1:'Sheet3'!$K$222,MATCH("Blue",Sheet3!$A$1:$K$1,0),FALSE)&gt;0,VLOOKUP($K135,Sheet3!$A$1:'Sheet3'!$K$222,MATCH("Blue",Sheet3!$A$1:$K$1,0),FALSE)*3,IF(VLOOKUP($K135,Sheet3!$A$1:'Sheet3'!$K$222,MATCH("Purple",Sheet3!$A$1:$K$1,0),FALSE)&gt;0,VLOOKUP($K135,Sheet3!$A$1:'Sheet3'!$K$222,MATCH("Purple",Sheet3!$A$1:$K$1,0),FALSE)*4,IF(VLOOKUP($K135,Sheet3!$A$1:'Sheet3'!$K$222,MATCH("Green",Sheet3!$A$1:$K$1,0),FALSE)&gt;0,VLOOKUP($K135,Sheet3!$A$1:'Sheet3'!$K$222,MATCH("Green",Sheet3!$A$1:$K$1,0),FALSE)*2,IF(VLOOKUP($K135,Sheet3!$A$1:'Sheet3'!$K$222,MATCH("White",Sheet3!$A$1:$K$1,0),FALSE)&gt;0,VLOOKUP($K135,Sheet3!$A$1:'Sheet3'!$K$222,MATCH("White",Sheet3!$A$1:$K$1,0),FALSE),IF(VLOOKUP($K135,Sheet3!$A$1:'Sheet3'!$K$222,MATCH("Yellow",Sheet3!$A$1:$K$1,0),FALSE)&gt;0,VLOOKUP($K135,Sheet3!$A$1:'Sheet3'!$K$222,MATCH("Yellow",Sheet3!$A$1:$K$1,0),FALSE)*5,0))))),0)/VLOOKUP($K135,Sheet3!$A$1:'Sheet3'!$K$222,MATCH("Challenge",Sheet3!$A$1:'Sheet3'!$K$1,0),FALSE),IFERROR(IF(VLOOKUP($K135,Sheet3!$A$1:'Sheet3'!$K$222,MATCH("Blue",Sheet3!$A$1:$K$1,0),FALSE)&gt;0,VLOOKUP($K135,Sheet3!$A$1:'Sheet3'!$K$222,MATCH("Blue",Sheet3!$A$1:$K$1,0),FALSE)*3,IF(VLOOKUP($K135,Sheet3!$A$1:'Sheet3'!$K$222,MATCH("Purple",Sheet3!$A$1:$K$1,0),FALSE)&gt;0,VLOOKUP($K135,Sheet3!$A$1:'Sheet3'!$K$222,MATCH("Purple",Sheet3!$A$1:$K$1,0),FALSE)*4,IF(VLOOKUP($K135,Sheet3!$A$1:'Sheet3'!$K$222,MATCH("Green",Sheet3!$A$1:$K$1,0),FALSE)&gt;0,VLOOKUP($K135,Sheet3!$A$1:'Sheet3'!$K$222,MATCH("Green",Sheet3!$A$1:$K$1,0),FALSE)*2,IF(VLOOKUP($K135,Sheet3!$A$1:'Sheet3'!$K$222,MATCH("White",Sheet3!$A$1:$K$1,0),FALSE)&gt;0,VLOOKUP($K135,Sheet3!$A$1:'Sheet3'!$K$222,MATCH("White",Sheet3!$A$1:$K$1,0),FALSE),IF(VLOOKUP($K135,Sheet3!$A$1:'Sheet3'!$K$222,MATCH("Yellow",Sheet3!$A$1:$K$1,0),FALSE)&gt;0,VLOOKUP($K135,Sheet3!$A$1:'Sheet3'!$K$222,MATCH("Yellow",Sheet3!$A$1:$K$1,0),FALSE)*5,0))))),0)),0)</f>
        <v>0</v>
      </c>
      <c r="AF135">
        <f>IFERROR(IF(VLOOKUP($L135,Sheet3!$A$1:'Sheet3'!$K$222,MATCH("Challenge",Sheet3!$A$1:'Sheet3'!$K$1,0),FALSE)&gt;=1,IFERROR(IF(VLOOKUP($L135,Sheet3!$A$1:'Sheet3'!$K$222,MATCH("Blue",Sheet3!$A$1:$K$1,0),FALSE)&gt;0,VLOOKUP($L135,Sheet3!$A$1:'Sheet3'!$K$222,MATCH("Blue",Sheet3!$A$1:$K$1,0),FALSE)*3,IF(VLOOKUP($L135,Sheet3!$A$1:'Sheet3'!$K$222,MATCH("Purple",Sheet3!$A$1:$K$1,0),FALSE)&gt;0,VLOOKUP($L135,Sheet3!$A$1:'Sheet3'!$K$222,MATCH("Purple",Sheet3!$A$1:$K$1,0),FALSE)*4,IF(VLOOKUP($L135,Sheet3!$A$1:'Sheet3'!$K$222,MATCH("Green",Sheet3!$A$1:$K$1,0),FALSE)&gt;0,VLOOKUP($L135,Sheet3!$A$1:'Sheet3'!$K$222,MATCH("Green",Sheet3!$A$1:$K$1,0),FALSE)*2,IF(VLOOKUP($L135,Sheet3!$A$1:'Sheet3'!$K$222,MATCH("White",Sheet3!$A$1:$K$1,0),FALSE)&gt;0,VLOOKUP($L135,Sheet3!$A$1:'Sheet3'!$K$222,MATCH("White",Sheet3!$A$1:$K$1,0),FALSE),IF(VLOOKUP($L135,Sheet3!$A$1:'Sheet3'!$K$222,MATCH("Yellow",Sheet3!$A$1:$K$1,0),FALSE)&gt;0,VLOOKUP($L135,Sheet3!$A$1:'Sheet3'!$K$222,MATCH("Yellow",Sheet3!$A$1:$K$1,0),FALSE)*5,0))))),0)/VLOOKUP($L135,Sheet3!$A$1:'Sheet3'!$K$222,MATCH("Challenge",Sheet3!$A$1:'Sheet3'!$K$1,0),FALSE),IFERROR(IF(VLOOKUP($L135,Sheet3!$A$1:'Sheet3'!$K$222,MATCH("Blue",Sheet3!$A$1:$K$1,0),FALSE)&gt;0,VLOOKUP($L135,Sheet3!$A$1:'Sheet3'!$K$222,MATCH("Blue",Sheet3!$A$1:$K$1,0),FALSE)*3,IF(VLOOKUP($L135,Sheet3!$A$1:'Sheet3'!$K$222,MATCH("Purple",Sheet3!$A$1:$K$1,0),FALSE)&gt;0,VLOOKUP($L135,Sheet3!$A$1:'Sheet3'!$K$222,MATCH("Purple",Sheet3!$A$1:$K$1,0),FALSE)*4,IF(VLOOKUP($L135,Sheet3!$A$1:'Sheet3'!$K$222,MATCH("Green",Sheet3!$A$1:$K$1,0),FALSE)&gt;0,VLOOKUP($L135,Sheet3!$A$1:'Sheet3'!$K$222,MATCH("Green",Sheet3!$A$1:$K$1,0),FALSE)*2,IF(VLOOKUP($L135,Sheet3!$A$1:'Sheet3'!$K$222,MATCH("White",Sheet3!$A$1:$K$1,0),FALSE)&gt;0,VLOOKUP($L135,Sheet3!$A$1:'Sheet3'!$K$222,MATCH("White",Sheet3!$A$1:$K$1,0),FALSE),IF(VLOOKUP($L135,Sheet3!$A$1:'Sheet3'!$K$222,MATCH("Yellow",Sheet3!$A$1:$K$1,0),FALSE)&gt;0,VLOOKUP($L135,Sheet3!$A$1:'Sheet3'!$K$222,MATCH("Yellow",Sheet3!$A$1:$K$1,0),FALSE)*5,0))))),0)),0)+IFERROR(IF(VLOOKUP($M135,Sheet3!$A$1:'Sheet3'!$K$222,MATCH("Challenge",Sheet3!$A$1:'Sheet3'!$K$1,0),FALSE)&gt;=1,IFERROR(IF(VLOOKUP($M135,Sheet3!$A$1:'Sheet3'!$K$222,MATCH("Blue",Sheet3!$A$1:$K$1,0),FALSE)&gt;0,VLOOKUP($M135,Sheet3!$A$1:'Sheet3'!$K$222,MATCH("Blue",Sheet3!$A$1:$K$1,0),FALSE)*3,IF(VLOOKUP($M135,Sheet3!$A$1:'Sheet3'!$K$222,MATCH("Purple",Sheet3!$A$1:$K$1,0),FALSE)&gt;0,VLOOKUP($M135,Sheet3!$A$1:'Sheet3'!$K$222,MATCH("Purple",Sheet3!$A$1:$K$1,0),FALSE)*4,IF(VLOOKUP($M135,Sheet3!$A$1:'Sheet3'!$K$222,MATCH("Green",Sheet3!$A$1:$K$1,0),FALSE)&gt;0,VLOOKUP($M135,Sheet3!$A$1:'Sheet3'!$K$222,MATCH("Green",Sheet3!$A$1:$K$1,0),FALSE)*2,IF(VLOOKUP($M135,Sheet3!$A$1:'Sheet3'!$K$222,MATCH("White",Sheet3!$A$1:$K$1,0),FALSE)&gt;0,VLOOKUP($M135,Sheet3!$A$1:'Sheet3'!$K$222,MATCH("White",Sheet3!$A$1:$K$1,0),FALSE),IF(VLOOKUP($M135,Sheet3!$A$1:'Sheet3'!$K$222,MATCH("Yellow",Sheet3!$A$1:$K$1,0),FALSE)&gt;0,VLOOKUP($M135,Sheet3!$A$1:'Sheet3'!$K$222,MATCH("Yellow",Sheet3!$A$1:$K$1,0),FALSE)*5,0))))),0)/VLOOKUP($M135,Sheet3!$A$1:'Sheet3'!$K$222,MATCH("Challenge",Sheet3!$A$1:'Sheet3'!$K$1,0),FALSE),IFERROR(IF(VLOOKUP($M135,Sheet3!$A$1:'Sheet3'!$K$222,MATCH("Blue",Sheet3!$A$1:$K$1,0),FALSE)&gt;0,VLOOKUP($M135,Sheet3!$A$1:'Sheet3'!$K$222,MATCH("Blue",Sheet3!$A$1:$K$1,0),FALSE)*3,IF(VLOOKUP($M135,Sheet3!$A$1:'Sheet3'!$K$222,MATCH("Purple",Sheet3!$A$1:$K$1,0),FALSE)&gt;0,VLOOKUP($M135,Sheet3!$A$1:'Sheet3'!$K$222,MATCH("Purple",Sheet3!$A$1:$K$1,0),FALSE)*4,IF(VLOOKUP($M135,Sheet3!$A$1:'Sheet3'!$K$222,MATCH("Green",Sheet3!$A$1:$K$1,0),FALSE)&gt;0,VLOOKUP($M135,Sheet3!$A$1:'Sheet3'!$K$222,MATCH("Green",Sheet3!$A$1:$K$1,0),FALSE)*2,IF(VLOOKUP($M135,Sheet3!$A$1:'Sheet3'!$K$222,MATCH("White",Sheet3!$A$1:$K$1,0),FALSE)&gt;0,VLOOKUP($M135,Sheet3!$A$1:'Sheet3'!$K$222,MATCH("White",Sheet3!$A$1:$K$1,0),FALSE),IF(VLOOKUP($M135,Sheet3!$A$1:'Sheet3'!$K$222,MATCH("Yellow",Sheet3!$A$1:$K$1,0),FALSE)&gt;0,VLOOKUP($M135,Sheet3!$A$1:'Sheet3'!$K$222,MATCH("Yellow",Sheet3!$A$1:$K$1,0),FALSE)*5,0))))),0)),0)</f>
        <v>0</v>
      </c>
      <c r="AG135">
        <f>IFERROR(IF(VLOOKUP($N135,Sheet3!$A$1:'Sheet3'!$K$222,MATCH("Challenge",Sheet3!$A$1:'Sheet3'!$K$1,0),FALSE)&gt;=1,IFERROR(IF(VLOOKUP($N135,Sheet3!$A$1:'Sheet3'!$K$222,MATCH("Blue",Sheet3!$A$1:$K$1,0),FALSE)&gt;0,VLOOKUP($N135,Sheet3!$A$1:'Sheet3'!$K$222,MATCH("Blue",Sheet3!$A$1:$K$1,0),FALSE)*3,IF(VLOOKUP($N135,Sheet3!$A$1:'Sheet3'!$K$222,MATCH("Purple",Sheet3!$A$1:$K$1,0),FALSE)&gt;0,VLOOKUP($N135,Sheet3!$A$1:'Sheet3'!$K$222,MATCH("Purple",Sheet3!$A$1:$K$1,0),FALSE)*4,IF(VLOOKUP($N135,Sheet3!$A$1:'Sheet3'!$K$222,MATCH("Green",Sheet3!$A$1:$K$1,0),FALSE)&gt;0,VLOOKUP($N135,Sheet3!$A$1:'Sheet3'!$K$222,MATCH("Green",Sheet3!$A$1:$K$1,0),FALSE)*2,IF(VLOOKUP($N135,Sheet3!$A$1:'Sheet3'!$K$222,MATCH("White",Sheet3!$A$1:$K$1,0),FALSE)&gt;0,VLOOKUP($N135,Sheet3!$A$1:'Sheet3'!$K$222,MATCH("White",Sheet3!$A$1:$K$1,0),FALSE),IF(VLOOKUP($N135,Sheet3!$A$1:'Sheet3'!$K$222,MATCH("Yellow",Sheet3!$A$1:$K$1,0),FALSE)&gt;0,VLOOKUP($N135,Sheet3!$A$1:'Sheet3'!$K$222,MATCH("Yellow",Sheet3!$A$1:$K$1,0),FALSE)*5,0))))),0)/VLOOKUP($N135,Sheet3!$A$1:'Sheet3'!$K$222,MATCH("Challenge",Sheet3!$A$1:'Sheet3'!$K$1,0),FALSE),IFERROR(IF(VLOOKUP($N135,Sheet3!$A$1:'Sheet3'!$K$222,MATCH("Blue",Sheet3!$A$1:$K$1,0),FALSE)&gt;0,VLOOKUP($N135,Sheet3!$A$1:'Sheet3'!$K$222,MATCH("Blue",Sheet3!$A$1:$K$1,0),FALSE)*3,IF(VLOOKUP($N135,Sheet3!$A$1:'Sheet3'!$K$222,MATCH("Purple",Sheet3!$A$1:$K$1,0),FALSE)&gt;0,VLOOKUP($N135,Sheet3!$A$1:'Sheet3'!$K$222,MATCH("Purple",Sheet3!$A$1:$K$1,0),FALSE)*4,IF(VLOOKUP($N135,Sheet3!$A$1:'Sheet3'!$K$222,MATCH("Green",Sheet3!$A$1:$K$1,0),FALSE)&gt;0,VLOOKUP($N135,Sheet3!$A$1:'Sheet3'!$K$222,MATCH("Green",Sheet3!$A$1:$K$1,0),FALSE)*2,IF(VLOOKUP($N135,Sheet3!$A$1:'Sheet3'!$K$222,MATCH("White",Sheet3!$A$1:$K$1,0),FALSE)&gt;0,VLOOKUP($N135,Sheet3!$A$1:'Sheet3'!$K$222,MATCH("White",Sheet3!$A$1:$K$1,0),FALSE),IF(VLOOKUP($N135,Sheet3!$A$1:'Sheet3'!$K$222,MATCH("Yellow",Sheet3!$A$1:$K$1,0),FALSE)&gt;0,VLOOKUP($N135,Sheet3!$A$1:'Sheet3'!$K$222,MATCH("Yellow",Sheet3!$A$1:$K$1,0),FALSE)*5,0))))),0)),0)+IFERROR(IF(VLOOKUP($O135,Sheet3!$A$1:'Sheet3'!$K$222,MATCH("Challenge",Sheet3!$A$1:'Sheet3'!$K$1,0),FALSE)&gt;=1,IFERROR(IF(VLOOKUP($O135,Sheet3!$A$1:'Sheet3'!$K$222,MATCH("Blue",Sheet3!$A$1:$K$1,0),FALSE)&gt;0,VLOOKUP($O135,Sheet3!$A$1:'Sheet3'!$K$222,MATCH("Blue",Sheet3!$A$1:$K$1,0),FALSE)*3,IF(VLOOKUP($O135,Sheet3!$A$1:'Sheet3'!$K$222,MATCH("Purple",Sheet3!$A$1:$K$1,0),FALSE)&gt;0,VLOOKUP($O135,Sheet3!$A$1:'Sheet3'!$K$222,MATCH("Purple",Sheet3!$A$1:$K$1,0),FALSE)*4,IF(VLOOKUP($O135,Sheet3!$A$1:'Sheet3'!$K$222,MATCH("Green",Sheet3!$A$1:$K$1,0),FALSE)&gt;0,VLOOKUP($O135,Sheet3!$A$1:'Sheet3'!$K$222,MATCH("Green",Sheet3!$A$1:$K$1,0),FALSE)*2,IF(VLOOKUP($O135,Sheet3!$A$1:'Sheet3'!$K$222,MATCH("White",Sheet3!$A$1:$K$1,0),FALSE)&gt;0,VLOOKUP($O135,Sheet3!$A$1:'Sheet3'!$K$222,MATCH("White",Sheet3!$A$1:$K$1,0),FALSE),IF(VLOOKUP($O135,Sheet3!$A$1:'Sheet3'!$K$222,MATCH("Yellow",Sheet3!$A$1:$K$1,0),FALSE)&gt;0,VLOOKUP($O135,Sheet3!$A$1:'Sheet3'!$K$222,MATCH("Yellow",Sheet3!$A$1:$K$1,0),FALSE)*5,0))))),0)/VLOOKUP($O135,Sheet3!$A$1:'Sheet3'!$K$222,MATCH("Challenge",Sheet3!$A$1:'Sheet3'!$K$1,0),FALSE),IFERROR(IF(VLOOKUP($O135,Sheet3!$A$1:'Sheet3'!$K$222,MATCH("Blue",Sheet3!$A$1:$K$1,0),FALSE)&gt;0,VLOOKUP($O135,Sheet3!$A$1:'Sheet3'!$K$222,MATCH("Blue",Sheet3!$A$1:$K$1,0),FALSE)*3,IF(VLOOKUP($O135,Sheet3!$A$1:'Sheet3'!$K$222,MATCH("Purple",Sheet3!$A$1:$K$1,0),FALSE)&gt;0,VLOOKUP($O135,Sheet3!$A$1:'Sheet3'!$K$222,MATCH("Purple",Sheet3!$A$1:$K$1,0),FALSE)*4,IF(VLOOKUP($O135,Sheet3!$A$1:'Sheet3'!$K$222,MATCH("Green",Sheet3!$A$1:$K$1,0),FALSE)&gt;0,VLOOKUP($O135,Sheet3!$A$1:'Sheet3'!$K$222,MATCH("Green",Sheet3!$A$1:$K$1,0),FALSE)*2,IF(VLOOKUP($O135,Sheet3!$A$1:'Sheet3'!$K$222,MATCH("White",Sheet3!$A$1:$K$1,0),FALSE)&gt;0,VLOOKUP($O135,Sheet3!$A$1:'Sheet3'!$K$222,MATCH("White",Sheet3!$A$1:$K$1,0),FALSE),IF(VLOOKUP($O135,Sheet3!$A$1:'Sheet3'!$K$222,MATCH("Yellow",Sheet3!$A$1:$K$1,0),FALSE)&gt;0,VLOOKUP($O135,Sheet3!$A$1:'Sheet3'!$K$222,MATCH("Yellow",Sheet3!$A$1:$K$1,0),FALSE)*5,0))))),0)),0)</f>
        <v>0</v>
      </c>
      <c r="AH135">
        <f>VLOOKUP($D135,Sheet3!$A$1:'Sheet3'!$K$222,4,FALSE)</f>
        <v>0</v>
      </c>
      <c r="AI135">
        <f>VLOOKUP($D135,Sheet3!$A$1:'Sheet3'!$K$222,5,FALSE)</f>
        <v>0</v>
      </c>
    </row>
    <row r="136" spans="1:35" x14ac:dyDescent="0.25">
      <c r="A136" t="s">
        <v>21</v>
      </c>
      <c r="B136">
        <f>INDEX('Ingredients(Full)'!$A$1:$AA$180,MATCH(Score!$A136,'Ingredients(Full)'!$A$1:$A$180,0),MATCH(Score!B$1,'Ingredients(Full)'!$A$1:$AA$1,0))</f>
        <v>2</v>
      </c>
      <c r="C136">
        <f t="shared" si="4"/>
        <v>240</v>
      </c>
      <c r="D136" t="str">
        <f>IF(D$1&lt;=$B136,INDEX('Ingredients(Full)'!$A$1:$AA$180,MATCH(Score!$A136,'Ingredients(Full)'!$A$1:$A$180,0),MATCH(Score!D$1,'Ingredients(Full)'!$A$1:$AA$1,0)),"")</f>
        <v>MK 8 Neuro-Saav Electrobinoculars Salvage</v>
      </c>
      <c r="E136" t="str">
        <f>IF(E$1&lt;=$B136,INDEX('Ingredients(Full)'!$A$1:$AA$140,MATCH(Score!$A136,'Ingredients(Full)'!$A$1:$A$140,0),MATCH(Score!E$1,'Ingredients(Full)'!$A$1:$AA$1,0)),"")</f>
        <v>MK 8 Neuro-Saav Electrobinoculars Component</v>
      </c>
      <c r="F136" t="str">
        <f>IF(F$1&lt;=$B136,INDEX('Ingredients(Full)'!$A$1:$AA$140,MATCH(Score!$A136,'Ingredients(Full)'!$A$1:$A$140,0),MATCH(Score!F$1,'Ingredients(Full)'!$A$1:$AA$1,0)),"")</f>
        <v/>
      </c>
      <c r="G136" t="str">
        <f>IF(G$1&lt;=$B136,INDEX('Ingredients(Full)'!$A$1:$AA$140,MATCH(Score!$A136,'Ingredients(Full)'!$A$1:$A$140,0),MATCH(Score!G$1,'Ingredients(Full)'!$A$1:$AA$1,0)),"")</f>
        <v/>
      </c>
      <c r="H136" t="str">
        <f>IF(H$1&lt;=$B136,INDEX('Ingredients(Full)'!$A$1:$AA$140,MATCH(Score!$A136,'Ingredients(Full)'!$A$1:$A$140,0),MATCH(Score!H$1,'Ingredients(Full)'!$A$1:$AA$1,0)),"")</f>
        <v/>
      </c>
      <c r="I136" t="str">
        <f>IF(I$1&lt;=$B136,INDEX('Ingredients(Full)'!$A$1:$AA$140,MATCH(Score!$A136,'Ingredients(Full)'!$A$1:$A$140,0),MATCH(Score!I$1,'Ingredients(Full)'!$A$1:$AA$1,0)),"")</f>
        <v/>
      </c>
      <c r="J136" t="str">
        <f>IF(J$1&lt;=$B136,INDEX('Ingredients(Full)'!$A$1:$AA$140,MATCH(Score!$A136,'Ingredients(Full)'!$A$1:$A$140,0),MATCH(Score!J$1,'Ingredients(Full)'!$A$1:$AA$1,0)),"")</f>
        <v/>
      </c>
      <c r="K136" t="str">
        <f>IF(K$1&lt;=$B136,INDEX('Ingredients(Full)'!$A$1:$AA$140,MATCH(Score!$A136,'Ingredients(Full)'!$A$1:$A$140,0),MATCH(Score!K$1,'Ingredients(Full)'!$A$1:$AA$1,0)),"")</f>
        <v/>
      </c>
      <c r="L136" t="str">
        <f>IF(L$1&lt;=$B136,INDEX('Ingredients(Full)'!$A$1:$AA$140,MATCH(Score!$A136,'Ingredients(Full)'!$A$1:$A$140,0),MATCH(Score!L$1,'Ingredients(Full)'!$A$1:$AA$1,0)),"")</f>
        <v/>
      </c>
      <c r="M136" t="str">
        <f>IF(M$1&lt;=$B136,INDEX('Ingredients(Full)'!$A$1:$AA$140,MATCH(Score!$A136,'Ingredients(Full)'!$A$1:$A$140,0),MATCH(Score!M$1,'Ingredients(Full)'!$A$1:$AA$1,0)),"")</f>
        <v/>
      </c>
      <c r="N136" t="str">
        <f>IF(N$1&lt;=$B136,INDEX('Ingredients(Full)'!$A$1:$AA$140,MATCH(Score!$A136,'Ingredients(Full)'!$A$1:$A$140,0),MATCH(Score!N$1,'Ingredients(Full)'!$A$1:$AA$1,0)),"")</f>
        <v/>
      </c>
      <c r="O136" t="str">
        <f>IF(O$1&lt;=$B136,INDEX('Ingredients(Full)'!$A$1:$AA$140,MATCH(Score!$A136,'Ingredients(Full)'!$A$1:$A$140,0),MATCH(Score!O$1,'Ingredients(Full)'!$A$1:$AA$1,0)),"")</f>
        <v/>
      </c>
      <c r="P136">
        <f>IF(VALUE(RIGHT(P$1,LEN(P$1)-1))&lt;=$B136,INDEX('Ingredients(Full)'!$A$1:$AA$140,MATCH(Score!$A136,'Ingredients(Full)'!$A$1:$A$140,0),MATCH(Score!P$1,'Ingredients(Full)'!$A$1:$AA$1,0)),"")</f>
        <v>50</v>
      </c>
      <c r="Q136">
        <f>IF(VALUE(RIGHT(Q$1,LEN(Q$1)-1))&lt;=$B136,INDEX('Ingredients(Full)'!$A$1:$AA$140,MATCH(Score!$A136,'Ingredients(Full)'!$A$1:$A$140,0),MATCH(Score!Q$1,'Ingredients(Full)'!$A$1:$AA$1,0)),"")</f>
        <v>50</v>
      </c>
      <c r="R136" t="str">
        <f>IF(VALUE(RIGHT(R$1,LEN(R$1)-1))&lt;=$B136,INDEX('Ingredients(Full)'!$A$1:$AA$140,MATCH(Score!$A136,'Ingredients(Full)'!$A$1:$A$140,0),MATCH(Score!R$1,'Ingredients(Full)'!$A$1:$AA$1,0)),"")</f>
        <v/>
      </c>
      <c r="S136" t="str">
        <f>IF(VALUE(RIGHT(S$1,LEN(S$1)-1))&lt;=$B136,INDEX('Ingredients(Full)'!$A$1:$AA$140,MATCH(Score!$A136,'Ingredients(Full)'!$A$1:$A$140,0),MATCH(Score!S$1,'Ingredients(Full)'!$A$1:$AA$1,0)),"")</f>
        <v/>
      </c>
      <c r="T136" t="str">
        <f>IF(VALUE(RIGHT(T$1,LEN(T$1)-1))&lt;=$B136,INDEX('Ingredients(Full)'!$A$1:$AA$140,MATCH(Score!$A136,'Ingredients(Full)'!$A$1:$A$140,0),MATCH(Score!T$1,'Ingredients(Full)'!$A$1:$AA$1,0)),"")</f>
        <v/>
      </c>
      <c r="U136" t="str">
        <f>IF(VALUE(RIGHT(U$1,LEN(U$1)-1))&lt;=$B136,INDEX('Ingredients(Full)'!$A$1:$AA$140,MATCH(Score!$A136,'Ingredients(Full)'!$A$1:$A$140,0),MATCH(Score!U$1,'Ingredients(Full)'!$A$1:$AA$1,0)),"")</f>
        <v/>
      </c>
      <c r="V136" t="str">
        <f>IF(VALUE(RIGHT(V$1,LEN(V$1)-1))&lt;=$B136,INDEX('Ingredients(Full)'!$A$1:$AA$140,MATCH(Score!$A136,'Ingredients(Full)'!$A$1:$A$140,0),MATCH(Score!V$1,'Ingredients(Full)'!$A$1:$AA$1,0)),"")</f>
        <v/>
      </c>
      <c r="W136" t="str">
        <f>IF(VALUE(RIGHT(W$1,LEN(W$1)-1))&lt;=$B136,INDEX('Ingredients(Full)'!$A$1:$AA$140,MATCH(Score!$A136,'Ingredients(Full)'!$A$1:$A$140,0),MATCH(Score!W$1,'Ingredients(Full)'!$A$1:$AA$1,0)),"")</f>
        <v/>
      </c>
      <c r="X136" t="str">
        <f>IF(VALUE(RIGHT(X$1,LEN(X$1)-1))&lt;=$B136,INDEX('Ingredients(Full)'!$A$1:$AA$140,MATCH(Score!$A136,'Ingredients(Full)'!$A$1:$A$140,0),MATCH(Score!X$1,'Ingredients(Full)'!$A$1:$AA$1,0)),"")</f>
        <v/>
      </c>
      <c r="Y136" t="str">
        <f>IF(VALUE(RIGHT(Y$1,LEN(Y$1)-1))&lt;=$B136,INDEX('Ingredients(Full)'!$A$1:$AA$140,MATCH(Score!$A136,'Ingredients(Full)'!$A$1:$A$140,0),MATCH(Score!Y$1,'Ingredients(Full)'!$A$1:$AA$1,0)),"")</f>
        <v/>
      </c>
      <c r="Z136" t="str">
        <f>IF(VALUE(RIGHT(Z$1,LEN(Z$1)-1))&lt;=$B136,INDEX('Ingredients(Full)'!$A$1:$AA$140,MATCH(Score!$A136,'Ingredients(Full)'!$A$1:$A$140,0),MATCH(Score!Z$1,'Ingredients(Full)'!$A$1:$AA$1,0)),"")</f>
        <v/>
      </c>
      <c r="AA136" t="str">
        <f>IF(VALUE(RIGHT(AA$1,LEN(AA$1)-1))&lt;=$B136,INDEX('Ingredients(Full)'!$A$1:$AA$140,MATCH(Score!$A136,'Ingredients(Full)'!$A$1:$A$140,0),MATCH(Score!AA$1,'Ingredients(Full)'!$A$1:$AA$1,0)),"")</f>
        <v/>
      </c>
      <c r="AB136">
        <f>IFERROR(IF(VLOOKUP($D136,Sheet3!$A$1:'Sheet3'!$K$222,MATCH("Challenge",Sheet3!$A$1:'Sheet3'!$K$1,0),FALSE)&gt;=1,IFERROR(IF(VLOOKUP($D136,Sheet3!$A$1:'Sheet3'!$K$222,MATCH("Blue",Sheet3!$A$1:$K$1,0),FALSE)&gt;0,VLOOKUP($D136,Sheet3!$A$1:'Sheet3'!$K$222,MATCH("Blue",Sheet3!$A$1:$K$1,0),FALSE)*3,IF(VLOOKUP($D136,Sheet3!$A$1:'Sheet3'!$K$222,MATCH("Purple",Sheet3!$A$1:$K$1,0),FALSE)&gt;0,VLOOKUP($D136,Sheet3!$A$1:'Sheet3'!$K$222,MATCH("Purple",Sheet3!$A$1:$K$1,0),FALSE)*4,IF(VLOOKUP($D136,Sheet3!$A$1:'Sheet3'!$K$222,MATCH("Green",Sheet3!$A$1:$K$1,0),FALSE)&gt;0,VLOOKUP($D136,Sheet3!$A$1:'Sheet3'!$K$222,MATCH("Green",Sheet3!$A$1:$K$1,0),FALSE)*2,IF(VLOOKUP($D136,Sheet3!$A$1:'Sheet3'!$K$222,MATCH("White",Sheet3!$A$1:$K$1,0),FALSE)&gt;0,VLOOKUP($D136,Sheet3!$A$1:'Sheet3'!$K$222,MATCH("White",Sheet3!$A$1:$K$1,0),FALSE),IF(VLOOKUP($D136,Sheet3!$A$1:'Sheet3'!$K$222,MATCH("Yellow",Sheet3!$A$1:$K$1,0),FALSE)&gt;0,VLOOKUP($D136,Sheet3!$A$1:'Sheet3'!$K$222,MATCH("Yellow",Sheet3!$A$1:$K$1,0),FALSE)*2.5,0))))),0)/VLOOKUP($D136,Sheet3!$A$1:'Sheet3'!$K$222,MATCH("Challenge",Sheet3!$A$1:'Sheet3'!$K$1,0),FALSE),IFERROR(IF(VLOOKUP($D136,Sheet3!$A$1:'Sheet3'!$K$222,MATCH("Blue",Sheet3!$A$1:$K$1,0),FALSE)&gt;0,VLOOKUP($D136,Sheet3!$A$1:'Sheet3'!$K$222,MATCH("Blue",Sheet3!$A$1:$K$1,0),FALSE)*3,IF(VLOOKUP($D136,Sheet3!$A$1:'Sheet3'!$K$222,MATCH("Purple",Sheet3!$A$1:$K$1,0),FALSE)&gt;0,VLOOKUP($D136,Sheet3!$A$1:'Sheet3'!$K$222,MATCH("Purple",Sheet3!$A$1:$K$1,0),FALSE)*4,IF(VLOOKUP($D136,Sheet3!$A$1:'Sheet3'!$K$222,MATCH("Green",Sheet3!$A$1:$K$1,0),FALSE)&gt;0,VLOOKUP($D136,Sheet3!$A$1:'Sheet3'!$K$222,MATCH("Green",Sheet3!$A$1:$K$1,0),FALSE)*2,IF(VLOOKUP($D136,Sheet3!$A$1:'Sheet3'!$K$222,MATCH("White",Sheet3!$A$1:$K$1,0),FALSE)&gt;0,VLOOKUP($D136,Sheet3!$A$1:'Sheet3'!$K$222,MATCH("White",Sheet3!$A$1:$K$1,0),FALSE),IF(VLOOKUP($D136,Sheet3!$A$1:'Sheet3'!$K$222,MATCH("Yellow",Sheet3!$A$1:$K$1,0),FALSE)&gt;0,VLOOKUP($D136,Sheet3!$A$1:'Sheet3'!$K$222,MATCH("Yellow",Sheet3!$A$1:$K$1,0),FALSE)*2.5,0))))),0)),0)+IFERROR(IF(VLOOKUP($E136,Sheet3!$A$1:'Sheet3'!$K$222,MATCH("Challenge",Sheet3!$A$1:'Sheet3'!$K$1,0),FALSE)&gt;=1,IFERROR(IF(VLOOKUP($E136,Sheet3!$A$1:'Sheet3'!$K$222,MATCH("Blue",Sheet3!$A$1:$K$1,0),FALSE)&gt;0,VLOOKUP($E136,Sheet3!$A$1:'Sheet3'!$K$222,MATCH("Blue",Sheet3!$A$1:$K$1,0),FALSE)*3,IF(VLOOKUP($E136,Sheet3!$A$1:'Sheet3'!$K$222,MATCH("Purple",Sheet3!$A$1:$K$1,0),FALSE)&gt;0,VLOOKUP($E136,Sheet3!$A$1:'Sheet3'!$K$222,MATCH("Purple",Sheet3!$A$1:$K$1,0),FALSE)*4,IF(VLOOKUP($E136,Sheet3!$A$1:'Sheet3'!$K$222,MATCH("Green",Sheet3!$A$1:$K$1,0),FALSE)&gt;0,VLOOKUP($E136,Sheet3!$A$1:'Sheet3'!$K$222,MATCH("Green",Sheet3!$A$1:$K$1,0),FALSE)*2,IF(VLOOKUP($E136,Sheet3!$A$1:'Sheet3'!$K$222,MATCH("White",Sheet3!$A$1:$K$1,0),FALSE)&gt;0,VLOOKUP($E136,Sheet3!$A$1:'Sheet3'!$K$222,MATCH("White",Sheet3!$A$1:$K$1,0),FALSE),IF(VLOOKUP($E136,Sheet3!$A$1:'Sheet3'!$K$222,MATCH("Yellow",Sheet3!$A$1:$K$1,0),FALSE)&gt;0,VLOOKUP($E136,Sheet3!$A$1:'Sheet3'!$K$222,MATCH("Yellow",Sheet3!$A$1:$K$1,0),FALSE)*2.5,0))))),0)/VLOOKUP($E136,Sheet3!$A$1:'Sheet3'!$K$222,MATCH("Challenge",Sheet3!$A$1:'Sheet3'!$K$1,0),FALSE),IFERROR(IF(VLOOKUP($E136,Sheet3!$A$1:'Sheet3'!$K$222,MATCH("Blue",Sheet3!$A$1:$K$1,0),FALSE)&gt;0,VLOOKUP($E136,Sheet3!$A$1:'Sheet3'!$K$222,MATCH("Blue",Sheet3!$A$1:$K$1,0),FALSE)*3,IF(VLOOKUP($E136,Sheet3!$A$1:'Sheet3'!$K$222,MATCH("Purple",Sheet3!$A$1:$K$1,0),FALSE)&gt;0,VLOOKUP($E136,Sheet3!$A$1:'Sheet3'!$K$222,MATCH("Purple",Sheet3!$A$1:$K$1,0),FALSE)*4,IF(VLOOKUP($E136,Sheet3!$A$1:'Sheet3'!$K$222,MATCH("Green",Sheet3!$A$1:$K$1,0),FALSE)&gt;0,VLOOKUP($E136,Sheet3!$A$1:'Sheet3'!$K$222,MATCH("Green",Sheet3!$A$1:$K$1,0),FALSE)*2,IF(VLOOKUP($E136,Sheet3!$A$1:'Sheet3'!$K$222,MATCH("White",Sheet3!$A$1:$K$1,0),FALSE)&gt;0,VLOOKUP($E136,Sheet3!$A$1:'Sheet3'!$K$222,MATCH("White",Sheet3!$A$1:$K$1,0),FALSE),IF(VLOOKUP($E136,Sheet3!$A$1:'Sheet3'!$K$222,MATCH("Yellow",Sheet3!$A$1:$K$1,0),FALSE)&gt;0,VLOOKUP($E136,Sheet3!$A$1:'Sheet3'!$K$222,MATCH("Yellow",Sheet3!$A$1:$K$1,0),FALSE)*2.5,0))))),0)),0)</f>
        <v>240</v>
      </c>
      <c r="AC136">
        <f>IFERROR(IF(VLOOKUP($F136,Sheet3!$A$1:'Sheet3'!$K$222,MATCH("Challenge",Sheet3!$A$1:'Sheet3'!$K$1,0),FALSE)&gt;=1,IFERROR(IF(VLOOKUP($F136,Sheet3!$A$1:'Sheet3'!$K$222,MATCH("Blue",Sheet3!$A$1:$K$1,0),FALSE)&gt;0,VLOOKUP($F136,Sheet3!$A$1:'Sheet3'!$K$222,MATCH("Blue",Sheet3!$A$1:$K$1,0),FALSE)*3,IF(VLOOKUP($F136,Sheet3!$A$1:'Sheet3'!$K$222,MATCH("Purple",Sheet3!$A$1:$K$1,0),FALSE)&gt;0,VLOOKUP($F136,Sheet3!$A$1:'Sheet3'!$K$222,MATCH("Purple",Sheet3!$A$1:$K$1,0),FALSE)*4,IF(VLOOKUP($F136,Sheet3!$A$1:'Sheet3'!$K$222,MATCH("Green",Sheet3!$A$1:$K$1,0),FALSE)&gt;0,VLOOKUP($F136,Sheet3!$A$1:'Sheet3'!$K$222,MATCH("Green",Sheet3!$A$1:$K$1,0),FALSE)*2,IF(VLOOKUP($F136,Sheet3!$A$1:'Sheet3'!$K$222,MATCH("White",Sheet3!$A$1:$K$1,0),FALSE)&gt;0,VLOOKUP($F136,Sheet3!$A$1:'Sheet3'!$K$222,MATCH("White",Sheet3!$A$1:$K$1,0),FALSE),IF(VLOOKUP($F136,Sheet3!$A$1:'Sheet3'!$K$222,MATCH("Yellow",Sheet3!$A$1:$K$1,0),FALSE)&gt;0,VLOOKUP($F136,Sheet3!$A$1:'Sheet3'!$K$222,MATCH("Yellow",Sheet3!$A$1:$K$1,0),FALSE)*5,0))))),0)/VLOOKUP($F136,Sheet3!$A$1:'Sheet3'!$K$222,MATCH("Challenge",Sheet3!$A$1:'Sheet3'!$K$1,0),FALSE),IFERROR(IF(VLOOKUP($F136,Sheet3!$A$1:'Sheet3'!$K$222,MATCH("Blue",Sheet3!$A$1:$K$1,0),FALSE)&gt;0,VLOOKUP($F136,Sheet3!$A$1:'Sheet3'!$K$222,MATCH("Blue",Sheet3!$A$1:$K$1,0),FALSE)*3,IF(VLOOKUP($F136,Sheet3!$A$1:'Sheet3'!$K$222,MATCH("Purple",Sheet3!$A$1:$K$1,0),FALSE)&gt;0,VLOOKUP($F136,Sheet3!$A$1:'Sheet3'!$K$222,MATCH("Purple",Sheet3!$A$1:$K$1,0),FALSE)*4,IF(VLOOKUP($F136,Sheet3!$A$1:'Sheet3'!$K$222,MATCH("Green",Sheet3!$A$1:$K$1,0),FALSE)&gt;0,VLOOKUP($F136,Sheet3!$A$1:'Sheet3'!$K$222,MATCH("Green",Sheet3!$A$1:$K$1,0),FALSE)*2,IF(VLOOKUP($F136,Sheet3!$A$1:'Sheet3'!$K$222,MATCH("White",Sheet3!$A$1:$K$1,0),FALSE)&gt;0,VLOOKUP($F136,Sheet3!$A$1:'Sheet3'!$K$222,MATCH("White",Sheet3!$A$1:$K$1,0),FALSE),IF(VLOOKUP($F136,Sheet3!$A$1:'Sheet3'!$K$222,MATCH("Yellow",Sheet3!$A$1:$K$1,0),FALSE)&gt;0,VLOOKUP($F136,Sheet3!$A$1:'Sheet3'!$K$222,MATCH("Yellow",Sheet3!$A$1:$K$1,0),FALSE)*5,0))))),0)),0)+IFERROR(IF(VLOOKUP($G136,Sheet3!$A$1:'Sheet3'!$K$222,MATCH("Challenge",Sheet3!$A$1:'Sheet3'!$K$1,0),FALSE)&gt;=1,IFERROR(IF(VLOOKUP($G136,Sheet3!$A$1:'Sheet3'!$K$222,MATCH("Blue",Sheet3!$A$1:$K$1,0),FALSE)&gt;0,VLOOKUP($G136,Sheet3!$A$1:'Sheet3'!$K$222,MATCH("Blue",Sheet3!$A$1:$K$1,0),FALSE)*3,IF(VLOOKUP($G136,Sheet3!$A$1:'Sheet3'!$K$222,MATCH("Purple",Sheet3!$A$1:$K$1,0),FALSE)&gt;0,VLOOKUP($G136,Sheet3!$A$1:'Sheet3'!$K$222,MATCH("Purple",Sheet3!$A$1:$K$1,0),FALSE)*4,IF(VLOOKUP($G136,Sheet3!$A$1:'Sheet3'!$K$222,MATCH("Green",Sheet3!$A$1:$K$1,0),FALSE)&gt;0,VLOOKUP($G136,Sheet3!$A$1:'Sheet3'!$K$222,MATCH("Green",Sheet3!$A$1:$K$1,0),FALSE)*2,IF(VLOOKUP($G136,Sheet3!$A$1:'Sheet3'!$K$222,MATCH("White",Sheet3!$A$1:$K$1,0),FALSE)&gt;0,VLOOKUP($G136,Sheet3!$A$1:'Sheet3'!$K$222,MATCH("White",Sheet3!$A$1:$K$1,0),FALSE),IF(VLOOKUP($G136,Sheet3!$A$1:'Sheet3'!$K$222,MATCH("Yellow",Sheet3!$A$1:$K$1,0),FALSE)&gt;0,VLOOKUP($G136,Sheet3!$A$1:'Sheet3'!$K$222,MATCH("Yellow",Sheet3!$A$1:$K$1,0),FALSE)*5,0))))),0)/VLOOKUP($G136,Sheet3!$A$1:'Sheet3'!$K$222,MATCH("Challenge",Sheet3!$A$1:'Sheet3'!$K$1,0),FALSE),IFERROR(IF(VLOOKUP($G136,Sheet3!$A$1:'Sheet3'!$K$222,MATCH("Blue",Sheet3!$A$1:$K$1,0),FALSE)&gt;0,VLOOKUP($G136,Sheet3!$A$1:'Sheet3'!$K$222,MATCH("Blue",Sheet3!$A$1:$K$1,0),FALSE)*3,IF(VLOOKUP($G136,Sheet3!$A$1:'Sheet3'!$K$222,MATCH("Purple",Sheet3!$A$1:$K$1,0),FALSE)&gt;0,VLOOKUP($G136,Sheet3!$A$1:'Sheet3'!$K$222,MATCH("Purple",Sheet3!$A$1:$K$1,0),FALSE)*4,IF(VLOOKUP($G136,Sheet3!$A$1:'Sheet3'!$K$222,MATCH("Green",Sheet3!$A$1:$K$1,0),FALSE)&gt;0,VLOOKUP($G136,Sheet3!$A$1:'Sheet3'!$K$222,MATCH("Green",Sheet3!$A$1:$K$1,0),FALSE)*2,IF(VLOOKUP($G136,Sheet3!$A$1:'Sheet3'!$K$222,MATCH("White",Sheet3!$A$1:$K$1,0),FALSE)&gt;0,VLOOKUP($G136,Sheet3!$A$1:'Sheet3'!$K$222,MATCH("White",Sheet3!$A$1:$K$1,0),FALSE),IF(VLOOKUP($G136,Sheet3!$A$1:'Sheet3'!$K$222,MATCH("Yellow",Sheet3!$A$1:$K$1,0),FALSE)&gt;0,VLOOKUP($G136,Sheet3!$A$1:'Sheet3'!$K$222,MATCH("Yellow",Sheet3!$A$1:$K$1,0),FALSE)*5,0))))),0)),0)</f>
        <v>0</v>
      </c>
      <c r="AD136">
        <f>IFERROR(IF(VLOOKUP($H136,Sheet3!$A$1:'Sheet3'!$K$222,MATCH("Challenge",Sheet3!$A$1:'Sheet3'!$K$1,0),FALSE)&gt;=1,IFERROR(IF(VLOOKUP($H136,Sheet3!$A$1:'Sheet3'!$K$222,MATCH("Blue",Sheet3!$A$1:$K$1,0),FALSE)&gt;0,VLOOKUP($H136,Sheet3!$A$1:'Sheet3'!$K$222,MATCH("Blue",Sheet3!$A$1:$K$1,0),FALSE)*3,IF(VLOOKUP($H136,Sheet3!$A$1:'Sheet3'!$K$222,MATCH("Purple",Sheet3!$A$1:$K$1,0),FALSE)&gt;0,VLOOKUP($H136,Sheet3!$A$1:'Sheet3'!$K$222,MATCH("Purple",Sheet3!$A$1:$K$1,0),FALSE)*4,IF(VLOOKUP($H136,Sheet3!$A$1:'Sheet3'!$K$222,MATCH("Green",Sheet3!$A$1:$K$1,0),FALSE)&gt;0,VLOOKUP($H136,Sheet3!$A$1:'Sheet3'!$K$222,MATCH("Green",Sheet3!$A$1:$K$1,0),FALSE)*2,IF(VLOOKUP($H136,Sheet3!$A$1:'Sheet3'!$K$222,MATCH("White",Sheet3!$A$1:$K$1,0),FALSE)&gt;0,VLOOKUP($H136,Sheet3!$A$1:'Sheet3'!$K$222,MATCH("White",Sheet3!$A$1:$K$1,0),FALSE),IF(VLOOKUP($H136,Sheet3!$A$1:'Sheet3'!$K$222,MATCH("Yellow",Sheet3!$A$1:$K$1,0),FALSE)&gt;0,VLOOKUP($H136,Sheet3!$A$1:'Sheet3'!$K$222,MATCH("Yellow",Sheet3!$A$1:$K$1,0),FALSE)*5,0))))),0)/VLOOKUP($H136,Sheet3!$A$1:'Sheet3'!$K$222,MATCH("Challenge",Sheet3!$A$1:'Sheet3'!$K$1,0),FALSE),IFERROR(IF(VLOOKUP($H136,Sheet3!$A$1:'Sheet3'!$K$222,MATCH("Blue",Sheet3!$A$1:$K$1,0),FALSE)&gt;0,VLOOKUP($H136,Sheet3!$A$1:'Sheet3'!$K$222,MATCH("Blue",Sheet3!$A$1:$K$1,0),FALSE)*3,IF(VLOOKUP($H136,Sheet3!$A$1:'Sheet3'!$K$222,MATCH("Purple",Sheet3!$A$1:$K$1,0),FALSE)&gt;0,VLOOKUP($H136,Sheet3!$A$1:'Sheet3'!$K$222,MATCH("Purple",Sheet3!$A$1:$K$1,0),FALSE)*4,IF(VLOOKUP($H136,Sheet3!$A$1:'Sheet3'!$K$222,MATCH("Green",Sheet3!$A$1:$K$1,0),FALSE)&gt;0,VLOOKUP($H136,Sheet3!$A$1:'Sheet3'!$K$222,MATCH("Green",Sheet3!$A$1:$K$1,0),FALSE)*2,IF(VLOOKUP($H136,Sheet3!$A$1:'Sheet3'!$K$222,MATCH("White",Sheet3!$A$1:$K$1,0),FALSE)&gt;0,VLOOKUP($H136,Sheet3!$A$1:'Sheet3'!$K$222,MATCH("White",Sheet3!$A$1:$K$1,0),FALSE),IF(VLOOKUP($H136,Sheet3!$A$1:'Sheet3'!$K$222,MATCH("Yellow",Sheet3!$A$1:$K$1,0),FALSE)&gt;0,VLOOKUP($H136,Sheet3!$A$1:'Sheet3'!$K$222,MATCH("Yellow",Sheet3!$A$1:$K$1,0),FALSE)*5,0))))),0)),0)+IFERROR(IF(VLOOKUP($I136,Sheet3!$A$1:'Sheet3'!$K$222,MATCH("Challenge",Sheet3!$A$1:'Sheet3'!$K$1,0),FALSE)&gt;=1,IFERROR(IF(VLOOKUP($I136,Sheet3!$A$1:'Sheet3'!$K$222,MATCH("Blue",Sheet3!$A$1:$K$1,0),FALSE)&gt;0,VLOOKUP($I136,Sheet3!$A$1:'Sheet3'!$K$222,MATCH("Blue",Sheet3!$A$1:$K$1,0),FALSE)*3,IF(VLOOKUP($I136,Sheet3!$A$1:'Sheet3'!$K$222,MATCH("Purple",Sheet3!$A$1:$K$1,0),FALSE)&gt;0,VLOOKUP($I136,Sheet3!$A$1:'Sheet3'!$K$222,MATCH("Purple",Sheet3!$A$1:$K$1,0),FALSE)*4,IF(VLOOKUP($I136,Sheet3!$A$1:'Sheet3'!$K$222,MATCH("Green",Sheet3!$A$1:$K$1,0),FALSE)&gt;0,VLOOKUP($I136,Sheet3!$A$1:'Sheet3'!$K$222,MATCH("Green",Sheet3!$A$1:$K$1,0),FALSE)*2,IF(VLOOKUP($I136,Sheet3!$A$1:'Sheet3'!$K$222,MATCH("White",Sheet3!$A$1:$K$1,0),FALSE)&gt;0,VLOOKUP($I136,Sheet3!$A$1:'Sheet3'!$K$222,MATCH("White",Sheet3!$A$1:$K$1,0),FALSE),IF(VLOOKUP($I136,Sheet3!$A$1:'Sheet3'!$K$222,MATCH("Yellow",Sheet3!$A$1:$K$1,0),FALSE)&gt;0,VLOOKUP($I136,Sheet3!$A$1:'Sheet3'!$K$222,MATCH("Yellow",Sheet3!$A$1:$K$1,0),FALSE)*5,0))))),0)/VLOOKUP($I136,Sheet3!$A$1:'Sheet3'!$K$222,MATCH("Challenge",Sheet3!$A$1:'Sheet3'!$K$1,0),FALSE),IFERROR(IF(VLOOKUP($I136,Sheet3!$A$1:'Sheet3'!$K$222,MATCH("Blue",Sheet3!$A$1:$K$1,0),FALSE)&gt;0,VLOOKUP($I136,Sheet3!$A$1:'Sheet3'!$K$222,MATCH("Blue",Sheet3!$A$1:$K$1,0),FALSE)*3,IF(VLOOKUP($I136,Sheet3!$A$1:'Sheet3'!$K$222,MATCH("Purple",Sheet3!$A$1:$K$1,0),FALSE)&gt;0,VLOOKUP($I136,Sheet3!$A$1:'Sheet3'!$K$222,MATCH("Purple",Sheet3!$A$1:$K$1,0),FALSE)*4,IF(VLOOKUP($I136,Sheet3!$A$1:'Sheet3'!$K$222,MATCH("Green",Sheet3!$A$1:$K$1,0),FALSE)&gt;0,VLOOKUP($I136,Sheet3!$A$1:'Sheet3'!$K$222,MATCH("Green",Sheet3!$A$1:$K$1,0),FALSE)*2,IF(VLOOKUP($I136,Sheet3!$A$1:'Sheet3'!$K$222,MATCH("White",Sheet3!$A$1:$K$1,0),FALSE)&gt;0,VLOOKUP($I136,Sheet3!$A$1:'Sheet3'!$K$222,MATCH("White",Sheet3!$A$1:$K$1,0),FALSE),IF(VLOOKUP($I136,Sheet3!$A$1:'Sheet3'!$K$222,MATCH("Yellow",Sheet3!$A$1:$K$1,0),FALSE)&gt;0,VLOOKUP($I136,Sheet3!$A$1:'Sheet3'!$K$222,MATCH("Yellow",Sheet3!$A$1:$K$1,0),FALSE)*5,0))))),0)),0)</f>
        <v>0</v>
      </c>
      <c r="AE136">
        <f>IFERROR(IF(VLOOKUP($J136,Sheet3!$A$1:'Sheet3'!$K$222,MATCH("Challenge",Sheet3!$A$1:'Sheet3'!$K$1,0),FALSE)&gt;=1,IFERROR(IF(VLOOKUP($J136,Sheet3!$A$1:'Sheet3'!$K$222,MATCH("Blue",Sheet3!$A$1:$K$1,0),FALSE)&gt;0,VLOOKUP($J136,Sheet3!$A$1:'Sheet3'!$K$222,MATCH("Blue",Sheet3!$A$1:$K$1,0),FALSE)*3,IF(VLOOKUP($J136,Sheet3!$A$1:'Sheet3'!$K$222,MATCH("Purple",Sheet3!$A$1:$K$1,0),FALSE)&gt;0,VLOOKUP($J136,Sheet3!$A$1:'Sheet3'!$K$222,MATCH("Purple",Sheet3!$A$1:$K$1,0),FALSE)*4,IF(VLOOKUP($J136,Sheet3!$A$1:'Sheet3'!$K$222,MATCH("Green",Sheet3!$A$1:$K$1,0),FALSE)&gt;0,VLOOKUP($J136,Sheet3!$A$1:'Sheet3'!$K$222,MATCH("Green",Sheet3!$A$1:$K$1,0),FALSE)*2,IF(VLOOKUP($J136,Sheet3!$A$1:'Sheet3'!$K$222,MATCH("White",Sheet3!$A$1:$K$1,0),FALSE)&gt;0,VLOOKUP($J136,Sheet3!$A$1:'Sheet3'!$K$222,MATCH("White",Sheet3!$A$1:$K$1,0),FALSE),IF(VLOOKUP($J136,Sheet3!$A$1:'Sheet3'!$K$222,MATCH("Yellow",Sheet3!$A$1:$K$1,0),FALSE)&gt;0,VLOOKUP($J136,Sheet3!$A$1:'Sheet3'!$K$222,MATCH("Yellow",Sheet3!$A$1:$K$1,0),FALSE)*5,0))))),0)/VLOOKUP($J136,Sheet3!$A$1:'Sheet3'!$K$222,MATCH("Challenge",Sheet3!$A$1:'Sheet3'!$K$1,0),FALSE),IFERROR(IF(VLOOKUP($J136,Sheet3!$A$1:'Sheet3'!$K$222,MATCH("Blue",Sheet3!$A$1:$K$1,0),FALSE)&gt;0,VLOOKUP($J136,Sheet3!$A$1:'Sheet3'!$K$222,MATCH("Blue",Sheet3!$A$1:$K$1,0),FALSE)*3,IF(VLOOKUP($J136,Sheet3!$A$1:'Sheet3'!$K$222,MATCH("Purple",Sheet3!$A$1:$K$1,0),FALSE)&gt;0,VLOOKUP($J136,Sheet3!$A$1:'Sheet3'!$K$222,MATCH("Purple",Sheet3!$A$1:$K$1,0),FALSE)*4,IF(VLOOKUP($J136,Sheet3!$A$1:'Sheet3'!$K$222,MATCH("Green",Sheet3!$A$1:$K$1,0),FALSE)&gt;0,VLOOKUP($J136,Sheet3!$A$1:'Sheet3'!$K$222,MATCH("Green",Sheet3!$A$1:$K$1,0),FALSE)*2,IF(VLOOKUP($J136,Sheet3!$A$1:'Sheet3'!$K$222,MATCH("White",Sheet3!$A$1:$K$1,0),FALSE)&gt;0,VLOOKUP($J136,Sheet3!$A$1:'Sheet3'!$K$222,MATCH("White",Sheet3!$A$1:$K$1,0),FALSE),IF(VLOOKUP($J136,Sheet3!$A$1:'Sheet3'!$K$222,MATCH("Yellow",Sheet3!$A$1:$K$1,0),FALSE)&gt;0,VLOOKUP($J136,Sheet3!$A$1:'Sheet3'!$K$222,MATCH("Yellow",Sheet3!$A$1:$K$1,0),FALSE)*5,0))))),0)),0)+IFERROR(IF(VLOOKUP($K136,Sheet3!$A$1:'Sheet3'!$K$222,MATCH("Challenge",Sheet3!$A$1:'Sheet3'!$K$1,0),FALSE)&gt;=1,IFERROR(IF(VLOOKUP($K136,Sheet3!$A$1:'Sheet3'!$K$222,MATCH("Blue",Sheet3!$A$1:$K$1,0),FALSE)&gt;0,VLOOKUP($K136,Sheet3!$A$1:'Sheet3'!$K$222,MATCH("Blue",Sheet3!$A$1:$K$1,0),FALSE)*3,IF(VLOOKUP($K136,Sheet3!$A$1:'Sheet3'!$K$222,MATCH("Purple",Sheet3!$A$1:$K$1,0),FALSE)&gt;0,VLOOKUP($K136,Sheet3!$A$1:'Sheet3'!$K$222,MATCH("Purple",Sheet3!$A$1:$K$1,0),FALSE)*4,IF(VLOOKUP($K136,Sheet3!$A$1:'Sheet3'!$K$222,MATCH("Green",Sheet3!$A$1:$K$1,0),FALSE)&gt;0,VLOOKUP($K136,Sheet3!$A$1:'Sheet3'!$K$222,MATCH("Green",Sheet3!$A$1:$K$1,0),FALSE)*2,IF(VLOOKUP($K136,Sheet3!$A$1:'Sheet3'!$K$222,MATCH("White",Sheet3!$A$1:$K$1,0),FALSE)&gt;0,VLOOKUP($K136,Sheet3!$A$1:'Sheet3'!$K$222,MATCH("White",Sheet3!$A$1:$K$1,0),FALSE),IF(VLOOKUP($K136,Sheet3!$A$1:'Sheet3'!$K$222,MATCH("Yellow",Sheet3!$A$1:$K$1,0),FALSE)&gt;0,VLOOKUP($K136,Sheet3!$A$1:'Sheet3'!$K$222,MATCH("Yellow",Sheet3!$A$1:$K$1,0),FALSE)*5,0))))),0)/VLOOKUP($K136,Sheet3!$A$1:'Sheet3'!$K$222,MATCH("Challenge",Sheet3!$A$1:'Sheet3'!$K$1,0),FALSE),IFERROR(IF(VLOOKUP($K136,Sheet3!$A$1:'Sheet3'!$K$222,MATCH("Blue",Sheet3!$A$1:$K$1,0),FALSE)&gt;0,VLOOKUP($K136,Sheet3!$A$1:'Sheet3'!$K$222,MATCH("Blue",Sheet3!$A$1:$K$1,0),FALSE)*3,IF(VLOOKUP($K136,Sheet3!$A$1:'Sheet3'!$K$222,MATCH("Purple",Sheet3!$A$1:$K$1,0),FALSE)&gt;0,VLOOKUP($K136,Sheet3!$A$1:'Sheet3'!$K$222,MATCH("Purple",Sheet3!$A$1:$K$1,0),FALSE)*4,IF(VLOOKUP($K136,Sheet3!$A$1:'Sheet3'!$K$222,MATCH("Green",Sheet3!$A$1:$K$1,0),FALSE)&gt;0,VLOOKUP($K136,Sheet3!$A$1:'Sheet3'!$K$222,MATCH("Green",Sheet3!$A$1:$K$1,0),FALSE)*2,IF(VLOOKUP($K136,Sheet3!$A$1:'Sheet3'!$K$222,MATCH("White",Sheet3!$A$1:$K$1,0),FALSE)&gt;0,VLOOKUP($K136,Sheet3!$A$1:'Sheet3'!$K$222,MATCH("White",Sheet3!$A$1:$K$1,0),FALSE),IF(VLOOKUP($K136,Sheet3!$A$1:'Sheet3'!$K$222,MATCH("Yellow",Sheet3!$A$1:$K$1,0),FALSE)&gt;0,VLOOKUP($K136,Sheet3!$A$1:'Sheet3'!$K$222,MATCH("Yellow",Sheet3!$A$1:$K$1,0),FALSE)*5,0))))),0)),0)</f>
        <v>0</v>
      </c>
      <c r="AF136">
        <f>IFERROR(IF(VLOOKUP($L136,Sheet3!$A$1:'Sheet3'!$K$222,MATCH("Challenge",Sheet3!$A$1:'Sheet3'!$K$1,0),FALSE)&gt;=1,IFERROR(IF(VLOOKUP($L136,Sheet3!$A$1:'Sheet3'!$K$222,MATCH("Blue",Sheet3!$A$1:$K$1,0),FALSE)&gt;0,VLOOKUP($L136,Sheet3!$A$1:'Sheet3'!$K$222,MATCH("Blue",Sheet3!$A$1:$K$1,0),FALSE)*3,IF(VLOOKUP($L136,Sheet3!$A$1:'Sheet3'!$K$222,MATCH("Purple",Sheet3!$A$1:$K$1,0),FALSE)&gt;0,VLOOKUP($L136,Sheet3!$A$1:'Sheet3'!$K$222,MATCH("Purple",Sheet3!$A$1:$K$1,0),FALSE)*4,IF(VLOOKUP($L136,Sheet3!$A$1:'Sheet3'!$K$222,MATCH("Green",Sheet3!$A$1:$K$1,0),FALSE)&gt;0,VLOOKUP($L136,Sheet3!$A$1:'Sheet3'!$K$222,MATCH("Green",Sheet3!$A$1:$K$1,0),FALSE)*2,IF(VLOOKUP($L136,Sheet3!$A$1:'Sheet3'!$K$222,MATCH("White",Sheet3!$A$1:$K$1,0),FALSE)&gt;0,VLOOKUP($L136,Sheet3!$A$1:'Sheet3'!$K$222,MATCH("White",Sheet3!$A$1:$K$1,0),FALSE),IF(VLOOKUP($L136,Sheet3!$A$1:'Sheet3'!$K$222,MATCH("Yellow",Sheet3!$A$1:$K$1,0),FALSE)&gt;0,VLOOKUP($L136,Sheet3!$A$1:'Sheet3'!$K$222,MATCH("Yellow",Sheet3!$A$1:$K$1,0),FALSE)*5,0))))),0)/VLOOKUP($L136,Sheet3!$A$1:'Sheet3'!$K$222,MATCH("Challenge",Sheet3!$A$1:'Sheet3'!$K$1,0),FALSE),IFERROR(IF(VLOOKUP($L136,Sheet3!$A$1:'Sheet3'!$K$222,MATCH("Blue",Sheet3!$A$1:$K$1,0),FALSE)&gt;0,VLOOKUP($L136,Sheet3!$A$1:'Sheet3'!$K$222,MATCH("Blue",Sheet3!$A$1:$K$1,0),FALSE)*3,IF(VLOOKUP($L136,Sheet3!$A$1:'Sheet3'!$K$222,MATCH("Purple",Sheet3!$A$1:$K$1,0),FALSE)&gt;0,VLOOKUP($L136,Sheet3!$A$1:'Sheet3'!$K$222,MATCH("Purple",Sheet3!$A$1:$K$1,0),FALSE)*4,IF(VLOOKUP($L136,Sheet3!$A$1:'Sheet3'!$K$222,MATCH("Green",Sheet3!$A$1:$K$1,0),FALSE)&gt;0,VLOOKUP($L136,Sheet3!$A$1:'Sheet3'!$K$222,MATCH("Green",Sheet3!$A$1:$K$1,0),FALSE)*2,IF(VLOOKUP($L136,Sheet3!$A$1:'Sheet3'!$K$222,MATCH("White",Sheet3!$A$1:$K$1,0),FALSE)&gt;0,VLOOKUP($L136,Sheet3!$A$1:'Sheet3'!$K$222,MATCH("White",Sheet3!$A$1:$K$1,0),FALSE),IF(VLOOKUP($L136,Sheet3!$A$1:'Sheet3'!$K$222,MATCH("Yellow",Sheet3!$A$1:$K$1,0),FALSE)&gt;0,VLOOKUP($L136,Sheet3!$A$1:'Sheet3'!$K$222,MATCH("Yellow",Sheet3!$A$1:$K$1,0),FALSE)*5,0))))),0)),0)+IFERROR(IF(VLOOKUP($M136,Sheet3!$A$1:'Sheet3'!$K$222,MATCH("Challenge",Sheet3!$A$1:'Sheet3'!$K$1,0),FALSE)&gt;=1,IFERROR(IF(VLOOKUP($M136,Sheet3!$A$1:'Sheet3'!$K$222,MATCH("Blue",Sheet3!$A$1:$K$1,0),FALSE)&gt;0,VLOOKUP($M136,Sheet3!$A$1:'Sheet3'!$K$222,MATCH("Blue",Sheet3!$A$1:$K$1,0),FALSE)*3,IF(VLOOKUP($M136,Sheet3!$A$1:'Sheet3'!$K$222,MATCH("Purple",Sheet3!$A$1:$K$1,0),FALSE)&gt;0,VLOOKUP($M136,Sheet3!$A$1:'Sheet3'!$K$222,MATCH("Purple",Sheet3!$A$1:$K$1,0),FALSE)*4,IF(VLOOKUP($M136,Sheet3!$A$1:'Sheet3'!$K$222,MATCH("Green",Sheet3!$A$1:$K$1,0),FALSE)&gt;0,VLOOKUP($M136,Sheet3!$A$1:'Sheet3'!$K$222,MATCH("Green",Sheet3!$A$1:$K$1,0),FALSE)*2,IF(VLOOKUP($M136,Sheet3!$A$1:'Sheet3'!$K$222,MATCH("White",Sheet3!$A$1:$K$1,0),FALSE)&gt;0,VLOOKUP($M136,Sheet3!$A$1:'Sheet3'!$K$222,MATCH("White",Sheet3!$A$1:$K$1,0),FALSE),IF(VLOOKUP($M136,Sheet3!$A$1:'Sheet3'!$K$222,MATCH("Yellow",Sheet3!$A$1:$K$1,0),FALSE)&gt;0,VLOOKUP($M136,Sheet3!$A$1:'Sheet3'!$K$222,MATCH("Yellow",Sheet3!$A$1:$K$1,0),FALSE)*5,0))))),0)/VLOOKUP($M136,Sheet3!$A$1:'Sheet3'!$K$222,MATCH("Challenge",Sheet3!$A$1:'Sheet3'!$K$1,0),FALSE),IFERROR(IF(VLOOKUP($M136,Sheet3!$A$1:'Sheet3'!$K$222,MATCH("Blue",Sheet3!$A$1:$K$1,0),FALSE)&gt;0,VLOOKUP($M136,Sheet3!$A$1:'Sheet3'!$K$222,MATCH("Blue",Sheet3!$A$1:$K$1,0),FALSE)*3,IF(VLOOKUP($M136,Sheet3!$A$1:'Sheet3'!$K$222,MATCH("Purple",Sheet3!$A$1:$K$1,0),FALSE)&gt;0,VLOOKUP($M136,Sheet3!$A$1:'Sheet3'!$K$222,MATCH("Purple",Sheet3!$A$1:$K$1,0),FALSE)*4,IF(VLOOKUP($M136,Sheet3!$A$1:'Sheet3'!$K$222,MATCH("Green",Sheet3!$A$1:$K$1,0),FALSE)&gt;0,VLOOKUP($M136,Sheet3!$A$1:'Sheet3'!$K$222,MATCH("Green",Sheet3!$A$1:$K$1,0),FALSE)*2,IF(VLOOKUP($M136,Sheet3!$A$1:'Sheet3'!$K$222,MATCH("White",Sheet3!$A$1:$K$1,0),FALSE)&gt;0,VLOOKUP($M136,Sheet3!$A$1:'Sheet3'!$K$222,MATCH("White",Sheet3!$A$1:$K$1,0),FALSE),IF(VLOOKUP($M136,Sheet3!$A$1:'Sheet3'!$K$222,MATCH("Yellow",Sheet3!$A$1:$K$1,0),FALSE)&gt;0,VLOOKUP($M136,Sheet3!$A$1:'Sheet3'!$K$222,MATCH("Yellow",Sheet3!$A$1:$K$1,0),FALSE)*5,0))))),0)),0)</f>
        <v>0</v>
      </c>
      <c r="AG136">
        <f>IFERROR(IF(VLOOKUP($N136,Sheet3!$A$1:'Sheet3'!$K$222,MATCH("Challenge",Sheet3!$A$1:'Sheet3'!$K$1,0),FALSE)&gt;=1,IFERROR(IF(VLOOKUP($N136,Sheet3!$A$1:'Sheet3'!$K$222,MATCH("Blue",Sheet3!$A$1:$K$1,0),FALSE)&gt;0,VLOOKUP($N136,Sheet3!$A$1:'Sheet3'!$K$222,MATCH("Blue",Sheet3!$A$1:$K$1,0),FALSE)*3,IF(VLOOKUP($N136,Sheet3!$A$1:'Sheet3'!$K$222,MATCH("Purple",Sheet3!$A$1:$K$1,0),FALSE)&gt;0,VLOOKUP($N136,Sheet3!$A$1:'Sheet3'!$K$222,MATCH("Purple",Sheet3!$A$1:$K$1,0),FALSE)*4,IF(VLOOKUP($N136,Sheet3!$A$1:'Sheet3'!$K$222,MATCH("Green",Sheet3!$A$1:$K$1,0),FALSE)&gt;0,VLOOKUP($N136,Sheet3!$A$1:'Sheet3'!$K$222,MATCH("Green",Sheet3!$A$1:$K$1,0),FALSE)*2,IF(VLOOKUP($N136,Sheet3!$A$1:'Sheet3'!$K$222,MATCH("White",Sheet3!$A$1:$K$1,0),FALSE)&gt;0,VLOOKUP($N136,Sheet3!$A$1:'Sheet3'!$K$222,MATCH("White",Sheet3!$A$1:$K$1,0),FALSE),IF(VLOOKUP($N136,Sheet3!$A$1:'Sheet3'!$K$222,MATCH("Yellow",Sheet3!$A$1:$K$1,0),FALSE)&gt;0,VLOOKUP($N136,Sheet3!$A$1:'Sheet3'!$K$222,MATCH("Yellow",Sheet3!$A$1:$K$1,0),FALSE)*5,0))))),0)/VLOOKUP($N136,Sheet3!$A$1:'Sheet3'!$K$222,MATCH("Challenge",Sheet3!$A$1:'Sheet3'!$K$1,0),FALSE),IFERROR(IF(VLOOKUP($N136,Sheet3!$A$1:'Sheet3'!$K$222,MATCH("Blue",Sheet3!$A$1:$K$1,0),FALSE)&gt;0,VLOOKUP($N136,Sheet3!$A$1:'Sheet3'!$K$222,MATCH("Blue",Sheet3!$A$1:$K$1,0),FALSE)*3,IF(VLOOKUP($N136,Sheet3!$A$1:'Sheet3'!$K$222,MATCH("Purple",Sheet3!$A$1:$K$1,0),FALSE)&gt;0,VLOOKUP($N136,Sheet3!$A$1:'Sheet3'!$K$222,MATCH("Purple",Sheet3!$A$1:$K$1,0),FALSE)*4,IF(VLOOKUP($N136,Sheet3!$A$1:'Sheet3'!$K$222,MATCH("Green",Sheet3!$A$1:$K$1,0),FALSE)&gt;0,VLOOKUP($N136,Sheet3!$A$1:'Sheet3'!$K$222,MATCH("Green",Sheet3!$A$1:$K$1,0),FALSE)*2,IF(VLOOKUP($N136,Sheet3!$A$1:'Sheet3'!$K$222,MATCH("White",Sheet3!$A$1:$K$1,0),FALSE)&gt;0,VLOOKUP($N136,Sheet3!$A$1:'Sheet3'!$K$222,MATCH("White",Sheet3!$A$1:$K$1,0),FALSE),IF(VLOOKUP($N136,Sheet3!$A$1:'Sheet3'!$K$222,MATCH("Yellow",Sheet3!$A$1:$K$1,0),FALSE)&gt;0,VLOOKUP($N136,Sheet3!$A$1:'Sheet3'!$K$222,MATCH("Yellow",Sheet3!$A$1:$K$1,0),FALSE)*5,0))))),0)),0)+IFERROR(IF(VLOOKUP($O136,Sheet3!$A$1:'Sheet3'!$K$222,MATCH("Challenge",Sheet3!$A$1:'Sheet3'!$K$1,0),FALSE)&gt;=1,IFERROR(IF(VLOOKUP($O136,Sheet3!$A$1:'Sheet3'!$K$222,MATCH("Blue",Sheet3!$A$1:$K$1,0),FALSE)&gt;0,VLOOKUP($O136,Sheet3!$A$1:'Sheet3'!$K$222,MATCH("Blue",Sheet3!$A$1:$K$1,0),FALSE)*3,IF(VLOOKUP($O136,Sheet3!$A$1:'Sheet3'!$K$222,MATCH("Purple",Sheet3!$A$1:$K$1,0),FALSE)&gt;0,VLOOKUP($O136,Sheet3!$A$1:'Sheet3'!$K$222,MATCH("Purple",Sheet3!$A$1:$K$1,0),FALSE)*4,IF(VLOOKUP($O136,Sheet3!$A$1:'Sheet3'!$K$222,MATCH("Green",Sheet3!$A$1:$K$1,0),FALSE)&gt;0,VLOOKUP($O136,Sheet3!$A$1:'Sheet3'!$K$222,MATCH("Green",Sheet3!$A$1:$K$1,0),FALSE)*2,IF(VLOOKUP($O136,Sheet3!$A$1:'Sheet3'!$K$222,MATCH("White",Sheet3!$A$1:$K$1,0),FALSE)&gt;0,VLOOKUP($O136,Sheet3!$A$1:'Sheet3'!$K$222,MATCH("White",Sheet3!$A$1:$K$1,0),FALSE),IF(VLOOKUP($O136,Sheet3!$A$1:'Sheet3'!$K$222,MATCH("Yellow",Sheet3!$A$1:$K$1,0),FALSE)&gt;0,VLOOKUP($O136,Sheet3!$A$1:'Sheet3'!$K$222,MATCH("Yellow",Sheet3!$A$1:$K$1,0),FALSE)*5,0))))),0)/VLOOKUP($O136,Sheet3!$A$1:'Sheet3'!$K$222,MATCH("Challenge",Sheet3!$A$1:'Sheet3'!$K$1,0),FALSE),IFERROR(IF(VLOOKUP($O136,Sheet3!$A$1:'Sheet3'!$K$222,MATCH("Blue",Sheet3!$A$1:$K$1,0),FALSE)&gt;0,VLOOKUP($O136,Sheet3!$A$1:'Sheet3'!$K$222,MATCH("Blue",Sheet3!$A$1:$K$1,0),FALSE)*3,IF(VLOOKUP($O136,Sheet3!$A$1:'Sheet3'!$K$222,MATCH("Purple",Sheet3!$A$1:$K$1,0),FALSE)&gt;0,VLOOKUP($O136,Sheet3!$A$1:'Sheet3'!$K$222,MATCH("Purple",Sheet3!$A$1:$K$1,0),FALSE)*4,IF(VLOOKUP($O136,Sheet3!$A$1:'Sheet3'!$K$222,MATCH("Green",Sheet3!$A$1:$K$1,0),FALSE)&gt;0,VLOOKUP($O136,Sheet3!$A$1:'Sheet3'!$K$222,MATCH("Green",Sheet3!$A$1:$K$1,0),FALSE)*2,IF(VLOOKUP($O136,Sheet3!$A$1:'Sheet3'!$K$222,MATCH("White",Sheet3!$A$1:$K$1,0),FALSE)&gt;0,VLOOKUP($O136,Sheet3!$A$1:'Sheet3'!$K$222,MATCH("White",Sheet3!$A$1:$K$1,0),FALSE),IF(VLOOKUP($O136,Sheet3!$A$1:'Sheet3'!$K$222,MATCH("Yellow",Sheet3!$A$1:$K$1,0),FALSE)&gt;0,VLOOKUP($O136,Sheet3!$A$1:'Sheet3'!$K$222,MATCH("Yellow",Sheet3!$A$1:$K$1,0),FALSE)*5,0))))),0)),0)</f>
        <v>0</v>
      </c>
      <c r="AH136">
        <f>VLOOKUP($D136,Sheet3!$A$1:'Sheet3'!$K$222,4,FALSE)</f>
        <v>0</v>
      </c>
      <c r="AI136">
        <f>VLOOKUP($D136,Sheet3!$A$1:'Sheet3'!$K$222,5,FALSE)</f>
        <v>0</v>
      </c>
    </row>
    <row r="137" spans="1:35" x14ac:dyDescent="0.25">
      <c r="A137" t="s">
        <v>43</v>
      </c>
      <c r="B137">
        <f>INDEX('Ingredients(Full)'!$A$1:$AA$180,MATCH(Score!$A137,'Ingredients(Full)'!$A$1:$A$180,0),MATCH(Score!B$1,'Ingredients(Full)'!$A$1:$AA$1,0))</f>
        <v>6</v>
      </c>
      <c r="C137">
        <f t="shared" si="4"/>
        <v>9</v>
      </c>
      <c r="D137" t="str">
        <f>IF(D$1&lt;=$B137,INDEX('Ingredients(Full)'!$A$1:$AA$180,MATCH(Score!$A137,'Ingredients(Full)'!$A$1:$A$180,0),MATCH(Score!D$1,'Ingredients(Full)'!$A$1:$AA$1,0)),"")</f>
        <v>Mk 2 SoroSuub Keypad Prototype</v>
      </c>
      <c r="E137" t="str">
        <f>IF(E$1&lt;=$B137,INDEX('Ingredients(Full)'!$A$1:$AA$140,MATCH(Score!$A137,'Ingredients(Full)'!$A$1:$A$140,0),MATCH(Score!E$1,'Ingredients(Full)'!$A$1:$AA$1,0)),"")</f>
        <v>Mk 5 BlasTech Weapon Mod Prototype</v>
      </c>
      <c r="F137" t="str">
        <f>IF(F$1&lt;=$B137,INDEX('Ingredients(Full)'!$A$1:$AA$140,MATCH(Score!$A137,'Ingredients(Full)'!$A$1:$A$140,0),MATCH(Score!F$1,'Ingredients(Full)'!$A$1:$AA$1,0)),"")</f>
        <v>Mk 2 Chiewab Hypo Syringe</v>
      </c>
      <c r="G137" t="str">
        <f>IF(G$1&lt;=$B137,INDEX('Ingredients(Full)'!$A$1:$AA$140,MATCH(Score!$A137,'Ingredients(Full)'!$A$1:$A$140,0),MATCH(Score!G$1,'Ingredients(Full)'!$A$1:$AA$1,0)),"")</f>
        <v>Mk 2 Neuro-Saav Electrobinoculars Prototype</v>
      </c>
      <c r="H137" t="str">
        <f>IF(H$1&lt;=$B137,INDEX('Ingredients(Full)'!$A$1:$AA$140,MATCH(Score!$A137,'Ingredients(Full)'!$A$1:$A$140,0),MATCH(Score!H$1,'Ingredients(Full)'!$A$1:$AA$1,0)),"")</f>
        <v>Mk 1 CEC Fusion Furnace</v>
      </c>
      <c r="I137" t="str">
        <f>IF(I$1&lt;=$B137,INDEX('Ingredients(Full)'!$A$1:$AA$140,MATCH(Score!$A137,'Ingredients(Full)'!$A$1:$A$140,0),MATCH(Score!I$1,'Ingredients(Full)'!$A$1:$AA$1,0)),"")</f>
        <v>Mk 1 BAW Armor Mod</v>
      </c>
      <c r="J137" t="str">
        <f>IF(J$1&lt;=$B137,INDEX('Ingredients(Full)'!$A$1:$AA$140,MATCH(Score!$A137,'Ingredients(Full)'!$A$1:$A$140,0),MATCH(Score!J$1,'Ingredients(Full)'!$A$1:$AA$1,0)),"")</f>
        <v/>
      </c>
      <c r="K137" t="str">
        <f>IF(K$1&lt;=$B137,INDEX('Ingredients(Full)'!$A$1:$AA$140,MATCH(Score!$A137,'Ingredients(Full)'!$A$1:$A$140,0),MATCH(Score!K$1,'Ingredients(Full)'!$A$1:$AA$1,0)),"")</f>
        <v/>
      </c>
      <c r="L137" t="str">
        <f>IF(L$1&lt;=$B137,INDEX('Ingredients(Full)'!$A$1:$AA$140,MATCH(Score!$A137,'Ingredients(Full)'!$A$1:$A$140,0),MATCH(Score!L$1,'Ingredients(Full)'!$A$1:$AA$1,0)),"")</f>
        <v/>
      </c>
      <c r="M137" t="str">
        <f>IF(M$1&lt;=$B137,INDEX('Ingredients(Full)'!$A$1:$AA$140,MATCH(Score!$A137,'Ingredients(Full)'!$A$1:$A$140,0),MATCH(Score!M$1,'Ingredients(Full)'!$A$1:$AA$1,0)),"")</f>
        <v/>
      </c>
      <c r="N137" t="str">
        <f>IF(N$1&lt;=$B137,INDEX('Ingredients(Full)'!$A$1:$AA$140,MATCH(Score!$A137,'Ingredients(Full)'!$A$1:$A$140,0),MATCH(Score!N$1,'Ingredients(Full)'!$A$1:$AA$1,0)),"")</f>
        <v/>
      </c>
      <c r="O137" t="str">
        <f>IF(O$1&lt;=$B137,INDEX('Ingredients(Full)'!$A$1:$AA$140,MATCH(Score!$A137,'Ingredients(Full)'!$A$1:$A$140,0),MATCH(Score!O$1,'Ingredients(Full)'!$A$1:$AA$1,0)),"")</f>
        <v/>
      </c>
      <c r="P137">
        <f>IF(VALUE(RIGHT(P$1,LEN(P$1)-1))&lt;=$B137,INDEX('Ingredients(Full)'!$A$1:$AA$140,MATCH(Score!$A137,'Ingredients(Full)'!$A$1:$A$140,0),MATCH(Score!P$1,'Ingredients(Full)'!$A$1:$AA$1,0)),"")</f>
        <v>2</v>
      </c>
      <c r="Q137">
        <f>IF(VALUE(RIGHT(Q$1,LEN(Q$1)-1))&lt;=$B137,INDEX('Ingredients(Full)'!$A$1:$AA$140,MATCH(Score!$A137,'Ingredients(Full)'!$A$1:$A$140,0),MATCH(Score!Q$1,'Ingredients(Full)'!$A$1:$AA$1,0)),"")</f>
        <v>2</v>
      </c>
      <c r="R137">
        <f>IF(VALUE(RIGHT(R$1,LEN(R$1)-1))&lt;=$B137,INDEX('Ingredients(Full)'!$A$1:$AA$140,MATCH(Score!$A137,'Ingredients(Full)'!$A$1:$A$140,0),MATCH(Score!R$1,'Ingredients(Full)'!$A$1:$AA$1,0)),"")</f>
        <v>2</v>
      </c>
      <c r="S137">
        <f>IF(VALUE(RIGHT(S$1,LEN(S$1)-1))&lt;=$B137,INDEX('Ingredients(Full)'!$A$1:$AA$140,MATCH(Score!$A137,'Ingredients(Full)'!$A$1:$A$140,0),MATCH(Score!S$1,'Ingredients(Full)'!$A$1:$AA$1,0)),"")</f>
        <v>2</v>
      </c>
      <c r="T137">
        <f>IF(VALUE(RIGHT(T$1,LEN(T$1)-1))&lt;=$B137,INDEX('Ingredients(Full)'!$A$1:$AA$140,MATCH(Score!$A137,'Ingredients(Full)'!$A$1:$A$140,0),MATCH(Score!T$1,'Ingredients(Full)'!$A$1:$AA$1,0)),"")</f>
        <v>2</v>
      </c>
      <c r="U137">
        <f>IF(VALUE(RIGHT(U$1,LEN(U$1)-1))&lt;=$B137,INDEX('Ingredients(Full)'!$A$1:$AA$140,MATCH(Score!$A137,'Ingredients(Full)'!$A$1:$A$140,0),MATCH(Score!U$1,'Ingredients(Full)'!$A$1:$AA$1,0)),"")</f>
        <v>2</v>
      </c>
      <c r="V137" t="str">
        <f>IF(VALUE(RIGHT(V$1,LEN(V$1)-1))&lt;=$B137,INDEX('Ingredients(Full)'!$A$1:$AA$140,MATCH(Score!$A137,'Ingredients(Full)'!$A$1:$A$140,0),MATCH(Score!V$1,'Ingredients(Full)'!$A$1:$AA$1,0)),"")</f>
        <v/>
      </c>
      <c r="W137" t="str">
        <f>IF(VALUE(RIGHT(W$1,LEN(W$1)-1))&lt;=$B137,INDEX('Ingredients(Full)'!$A$1:$AA$140,MATCH(Score!$A137,'Ingredients(Full)'!$A$1:$A$140,0),MATCH(Score!W$1,'Ingredients(Full)'!$A$1:$AA$1,0)),"")</f>
        <v/>
      </c>
      <c r="X137" t="str">
        <f>IF(VALUE(RIGHT(X$1,LEN(X$1)-1))&lt;=$B137,INDEX('Ingredients(Full)'!$A$1:$AA$140,MATCH(Score!$A137,'Ingredients(Full)'!$A$1:$A$140,0),MATCH(Score!X$1,'Ingredients(Full)'!$A$1:$AA$1,0)),"")</f>
        <v/>
      </c>
      <c r="Y137" t="str">
        <f>IF(VALUE(RIGHT(Y$1,LEN(Y$1)-1))&lt;=$B137,INDEX('Ingredients(Full)'!$A$1:$AA$140,MATCH(Score!$A137,'Ingredients(Full)'!$A$1:$A$140,0),MATCH(Score!Y$1,'Ingredients(Full)'!$A$1:$AA$1,0)),"")</f>
        <v/>
      </c>
      <c r="Z137" t="str">
        <f>IF(VALUE(RIGHT(Z$1,LEN(Z$1)-1))&lt;=$B137,INDEX('Ingredients(Full)'!$A$1:$AA$140,MATCH(Score!$A137,'Ingredients(Full)'!$A$1:$A$140,0),MATCH(Score!Z$1,'Ingredients(Full)'!$A$1:$AA$1,0)),"")</f>
        <v/>
      </c>
      <c r="AA137" t="str">
        <f>IF(VALUE(RIGHT(AA$1,LEN(AA$1)-1))&lt;=$B137,INDEX('Ingredients(Full)'!$A$1:$AA$140,MATCH(Score!$A137,'Ingredients(Full)'!$A$1:$A$140,0),MATCH(Score!AA$1,'Ingredients(Full)'!$A$1:$AA$1,0)),"")</f>
        <v/>
      </c>
      <c r="AB137">
        <f>IFERROR(IF(VLOOKUP($D137,Sheet3!$A$1:'Sheet3'!$K$222,MATCH("Challenge",Sheet3!$A$1:'Sheet3'!$K$1,0),FALSE)&gt;=1,IFERROR(IF(VLOOKUP($D137,Sheet3!$A$1:'Sheet3'!$K$222,MATCH("Blue",Sheet3!$A$1:$K$1,0),FALSE)&gt;0,VLOOKUP($D137,Sheet3!$A$1:'Sheet3'!$K$222,MATCH("Blue",Sheet3!$A$1:$K$1,0),FALSE)*3,IF(VLOOKUP($D137,Sheet3!$A$1:'Sheet3'!$K$222,MATCH("Purple",Sheet3!$A$1:$K$1,0),FALSE)&gt;0,VLOOKUP($D137,Sheet3!$A$1:'Sheet3'!$K$222,MATCH("Purple",Sheet3!$A$1:$K$1,0),FALSE)*4,IF(VLOOKUP($D137,Sheet3!$A$1:'Sheet3'!$K$222,MATCH("Green",Sheet3!$A$1:$K$1,0),FALSE)&gt;0,VLOOKUP($D137,Sheet3!$A$1:'Sheet3'!$K$222,MATCH("Green",Sheet3!$A$1:$K$1,0),FALSE)*2,IF(VLOOKUP($D137,Sheet3!$A$1:'Sheet3'!$K$222,MATCH("White",Sheet3!$A$1:$K$1,0),FALSE)&gt;0,VLOOKUP($D137,Sheet3!$A$1:'Sheet3'!$K$222,MATCH("White",Sheet3!$A$1:$K$1,0),FALSE),IF(VLOOKUP($D137,Sheet3!$A$1:'Sheet3'!$K$222,MATCH("Yellow",Sheet3!$A$1:$K$1,0),FALSE)&gt;0,VLOOKUP($D137,Sheet3!$A$1:'Sheet3'!$K$222,MATCH("Yellow",Sheet3!$A$1:$K$1,0),FALSE)*2.5,0))))),0)/VLOOKUP($D137,Sheet3!$A$1:'Sheet3'!$K$222,MATCH("Challenge",Sheet3!$A$1:'Sheet3'!$K$1,0),FALSE),IFERROR(IF(VLOOKUP($D137,Sheet3!$A$1:'Sheet3'!$K$222,MATCH("Blue",Sheet3!$A$1:$K$1,0),FALSE)&gt;0,VLOOKUP($D137,Sheet3!$A$1:'Sheet3'!$K$222,MATCH("Blue",Sheet3!$A$1:$K$1,0),FALSE)*3,IF(VLOOKUP($D137,Sheet3!$A$1:'Sheet3'!$K$222,MATCH("Purple",Sheet3!$A$1:$K$1,0),FALSE)&gt;0,VLOOKUP($D137,Sheet3!$A$1:'Sheet3'!$K$222,MATCH("Purple",Sheet3!$A$1:$K$1,0),FALSE)*4,IF(VLOOKUP($D137,Sheet3!$A$1:'Sheet3'!$K$222,MATCH("Green",Sheet3!$A$1:$K$1,0),FALSE)&gt;0,VLOOKUP($D137,Sheet3!$A$1:'Sheet3'!$K$222,MATCH("Green",Sheet3!$A$1:$K$1,0),FALSE)*2,IF(VLOOKUP($D137,Sheet3!$A$1:'Sheet3'!$K$222,MATCH("White",Sheet3!$A$1:$K$1,0),FALSE)&gt;0,VLOOKUP($D137,Sheet3!$A$1:'Sheet3'!$K$222,MATCH("White",Sheet3!$A$1:$K$1,0),FALSE),IF(VLOOKUP($D137,Sheet3!$A$1:'Sheet3'!$K$222,MATCH("Yellow",Sheet3!$A$1:$K$1,0),FALSE)&gt;0,VLOOKUP($D137,Sheet3!$A$1:'Sheet3'!$K$222,MATCH("Yellow",Sheet3!$A$1:$K$1,0),FALSE)*2.5,0))))),0)),0)+IFERROR(IF(VLOOKUP($E137,Sheet3!$A$1:'Sheet3'!$K$222,MATCH("Challenge",Sheet3!$A$1:'Sheet3'!$K$1,0),FALSE)&gt;=1,IFERROR(IF(VLOOKUP($E137,Sheet3!$A$1:'Sheet3'!$K$222,MATCH("Blue",Sheet3!$A$1:$K$1,0),FALSE)&gt;0,VLOOKUP($E137,Sheet3!$A$1:'Sheet3'!$K$222,MATCH("Blue",Sheet3!$A$1:$K$1,0),FALSE)*3,IF(VLOOKUP($E137,Sheet3!$A$1:'Sheet3'!$K$222,MATCH("Purple",Sheet3!$A$1:$K$1,0),FALSE)&gt;0,VLOOKUP($E137,Sheet3!$A$1:'Sheet3'!$K$222,MATCH("Purple",Sheet3!$A$1:$K$1,0),FALSE)*4,IF(VLOOKUP($E137,Sheet3!$A$1:'Sheet3'!$K$222,MATCH("Green",Sheet3!$A$1:$K$1,0),FALSE)&gt;0,VLOOKUP($E137,Sheet3!$A$1:'Sheet3'!$K$222,MATCH("Green",Sheet3!$A$1:$K$1,0),FALSE)*2,IF(VLOOKUP($E137,Sheet3!$A$1:'Sheet3'!$K$222,MATCH("White",Sheet3!$A$1:$K$1,0),FALSE)&gt;0,VLOOKUP($E137,Sheet3!$A$1:'Sheet3'!$K$222,MATCH("White",Sheet3!$A$1:$K$1,0),FALSE),IF(VLOOKUP($E137,Sheet3!$A$1:'Sheet3'!$K$222,MATCH("Yellow",Sheet3!$A$1:$K$1,0),FALSE)&gt;0,VLOOKUP($E137,Sheet3!$A$1:'Sheet3'!$K$222,MATCH("Yellow",Sheet3!$A$1:$K$1,0),FALSE)*2.5,0))))),0)/VLOOKUP($E137,Sheet3!$A$1:'Sheet3'!$K$222,MATCH("Challenge",Sheet3!$A$1:'Sheet3'!$K$1,0),FALSE),IFERROR(IF(VLOOKUP($E137,Sheet3!$A$1:'Sheet3'!$K$222,MATCH("Blue",Sheet3!$A$1:$K$1,0),FALSE)&gt;0,VLOOKUP($E137,Sheet3!$A$1:'Sheet3'!$K$222,MATCH("Blue",Sheet3!$A$1:$K$1,0),FALSE)*3,IF(VLOOKUP($E137,Sheet3!$A$1:'Sheet3'!$K$222,MATCH("Purple",Sheet3!$A$1:$K$1,0),FALSE)&gt;0,VLOOKUP($E137,Sheet3!$A$1:'Sheet3'!$K$222,MATCH("Purple",Sheet3!$A$1:$K$1,0),FALSE)*4,IF(VLOOKUP($E137,Sheet3!$A$1:'Sheet3'!$K$222,MATCH("Green",Sheet3!$A$1:$K$1,0),FALSE)&gt;0,VLOOKUP($E137,Sheet3!$A$1:'Sheet3'!$K$222,MATCH("Green",Sheet3!$A$1:$K$1,0),FALSE)*2,IF(VLOOKUP($E137,Sheet3!$A$1:'Sheet3'!$K$222,MATCH("White",Sheet3!$A$1:$K$1,0),FALSE)&gt;0,VLOOKUP($E137,Sheet3!$A$1:'Sheet3'!$K$222,MATCH("White",Sheet3!$A$1:$K$1,0),FALSE),IF(VLOOKUP($E137,Sheet3!$A$1:'Sheet3'!$K$222,MATCH("Yellow",Sheet3!$A$1:$K$1,0),FALSE)&gt;0,VLOOKUP($E137,Sheet3!$A$1:'Sheet3'!$K$222,MATCH("Yellow",Sheet3!$A$1:$K$1,0),FALSE)*2.5,0))))),0)),0)</f>
        <v>4</v>
      </c>
      <c r="AC137">
        <f>IFERROR(IF(VLOOKUP($F137,Sheet3!$A$1:'Sheet3'!$K$222,MATCH("Challenge",Sheet3!$A$1:'Sheet3'!$K$1,0),FALSE)&gt;=1,IFERROR(IF(VLOOKUP($F137,Sheet3!$A$1:'Sheet3'!$K$222,MATCH("Blue",Sheet3!$A$1:$K$1,0),FALSE)&gt;0,VLOOKUP($F137,Sheet3!$A$1:'Sheet3'!$K$222,MATCH("Blue",Sheet3!$A$1:$K$1,0),FALSE)*3,IF(VLOOKUP($F137,Sheet3!$A$1:'Sheet3'!$K$222,MATCH("Purple",Sheet3!$A$1:$K$1,0),FALSE)&gt;0,VLOOKUP($F137,Sheet3!$A$1:'Sheet3'!$K$222,MATCH("Purple",Sheet3!$A$1:$K$1,0),FALSE)*4,IF(VLOOKUP($F137,Sheet3!$A$1:'Sheet3'!$K$222,MATCH("Green",Sheet3!$A$1:$K$1,0),FALSE)&gt;0,VLOOKUP($F137,Sheet3!$A$1:'Sheet3'!$K$222,MATCH("Green",Sheet3!$A$1:$K$1,0),FALSE)*2,IF(VLOOKUP($F137,Sheet3!$A$1:'Sheet3'!$K$222,MATCH("White",Sheet3!$A$1:$K$1,0),FALSE)&gt;0,VLOOKUP($F137,Sheet3!$A$1:'Sheet3'!$K$222,MATCH("White",Sheet3!$A$1:$K$1,0),FALSE),IF(VLOOKUP($F137,Sheet3!$A$1:'Sheet3'!$K$222,MATCH("Yellow",Sheet3!$A$1:$K$1,0),FALSE)&gt;0,VLOOKUP($F137,Sheet3!$A$1:'Sheet3'!$K$222,MATCH("Yellow",Sheet3!$A$1:$K$1,0),FALSE)*5,0))))),0)/VLOOKUP($F137,Sheet3!$A$1:'Sheet3'!$K$222,MATCH("Challenge",Sheet3!$A$1:'Sheet3'!$K$1,0),FALSE),IFERROR(IF(VLOOKUP($F137,Sheet3!$A$1:'Sheet3'!$K$222,MATCH("Blue",Sheet3!$A$1:$K$1,0),FALSE)&gt;0,VLOOKUP($F137,Sheet3!$A$1:'Sheet3'!$K$222,MATCH("Blue",Sheet3!$A$1:$K$1,0),FALSE)*3,IF(VLOOKUP($F137,Sheet3!$A$1:'Sheet3'!$K$222,MATCH("Purple",Sheet3!$A$1:$K$1,0),FALSE)&gt;0,VLOOKUP($F137,Sheet3!$A$1:'Sheet3'!$K$222,MATCH("Purple",Sheet3!$A$1:$K$1,0),FALSE)*4,IF(VLOOKUP($F137,Sheet3!$A$1:'Sheet3'!$K$222,MATCH("Green",Sheet3!$A$1:$K$1,0),FALSE)&gt;0,VLOOKUP($F137,Sheet3!$A$1:'Sheet3'!$K$222,MATCH("Green",Sheet3!$A$1:$K$1,0),FALSE)*2,IF(VLOOKUP($F137,Sheet3!$A$1:'Sheet3'!$K$222,MATCH("White",Sheet3!$A$1:$K$1,0),FALSE)&gt;0,VLOOKUP($F137,Sheet3!$A$1:'Sheet3'!$K$222,MATCH("White",Sheet3!$A$1:$K$1,0),FALSE),IF(VLOOKUP($F137,Sheet3!$A$1:'Sheet3'!$K$222,MATCH("Yellow",Sheet3!$A$1:$K$1,0),FALSE)&gt;0,VLOOKUP($F137,Sheet3!$A$1:'Sheet3'!$K$222,MATCH("Yellow",Sheet3!$A$1:$K$1,0),FALSE)*5,0))))),0)),0)+IFERROR(IF(VLOOKUP($G137,Sheet3!$A$1:'Sheet3'!$K$222,MATCH("Challenge",Sheet3!$A$1:'Sheet3'!$K$1,0),FALSE)&gt;=1,IFERROR(IF(VLOOKUP($G137,Sheet3!$A$1:'Sheet3'!$K$222,MATCH("Blue",Sheet3!$A$1:$K$1,0),FALSE)&gt;0,VLOOKUP($G137,Sheet3!$A$1:'Sheet3'!$K$222,MATCH("Blue",Sheet3!$A$1:$K$1,0),FALSE)*3,IF(VLOOKUP($G137,Sheet3!$A$1:'Sheet3'!$K$222,MATCH("Purple",Sheet3!$A$1:$K$1,0),FALSE)&gt;0,VLOOKUP($G137,Sheet3!$A$1:'Sheet3'!$K$222,MATCH("Purple",Sheet3!$A$1:$K$1,0),FALSE)*4,IF(VLOOKUP($G137,Sheet3!$A$1:'Sheet3'!$K$222,MATCH("Green",Sheet3!$A$1:$K$1,0),FALSE)&gt;0,VLOOKUP($G137,Sheet3!$A$1:'Sheet3'!$K$222,MATCH("Green",Sheet3!$A$1:$K$1,0),FALSE)*2,IF(VLOOKUP($G137,Sheet3!$A$1:'Sheet3'!$K$222,MATCH("White",Sheet3!$A$1:$K$1,0),FALSE)&gt;0,VLOOKUP($G137,Sheet3!$A$1:'Sheet3'!$K$222,MATCH("White",Sheet3!$A$1:$K$1,0),FALSE),IF(VLOOKUP($G137,Sheet3!$A$1:'Sheet3'!$K$222,MATCH("Yellow",Sheet3!$A$1:$K$1,0),FALSE)&gt;0,VLOOKUP($G137,Sheet3!$A$1:'Sheet3'!$K$222,MATCH("Yellow",Sheet3!$A$1:$K$1,0),FALSE)*5,0))))),0)/VLOOKUP($G137,Sheet3!$A$1:'Sheet3'!$K$222,MATCH("Challenge",Sheet3!$A$1:'Sheet3'!$K$1,0),FALSE),IFERROR(IF(VLOOKUP($G137,Sheet3!$A$1:'Sheet3'!$K$222,MATCH("Blue",Sheet3!$A$1:$K$1,0),FALSE)&gt;0,VLOOKUP($G137,Sheet3!$A$1:'Sheet3'!$K$222,MATCH("Blue",Sheet3!$A$1:$K$1,0),FALSE)*3,IF(VLOOKUP($G137,Sheet3!$A$1:'Sheet3'!$K$222,MATCH("Purple",Sheet3!$A$1:$K$1,0),FALSE)&gt;0,VLOOKUP($G137,Sheet3!$A$1:'Sheet3'!$K$222,MATCH("Purple",Sheet3!$A$1:$K$1,0),FALSE)*4,IF(VLOOKUP($G137,Sheet3!$A$1:'Sheet3'!$K$222,MATCH("Green",Sheet3!$A$1:$K$1,0),FALSE)&gt;0,VLOOKUP($G137,Sheet3!$A$1:'Sheet3'!$K$222,MATCH("Green",Sheet3!$A$1:$K$1,0),FALSE)*2,IF(VLOOKUP($G137,Sheet3!$A$1:'Sheet3'!$K$222,MATCH("White",Sheet3!$A$1:$K$1,0),FALSE)&gt;0,VLOOKUP($G137,Sheet3!$A$1:'Sheet3'!$K$222,MATCH("White",Sheet3!$A$1:$K$1,0),FALSE),IF(VLOOKUP($G137,Sheet3!$A$1:'Sheet3'!$K$222,MATCH("Yellow",Sheet3!$A$1:$K$1,0),FALSE)&gt;0,VLOOKUP($G137,Sheet3!$A$1:'Sheet3'!$K$222,MATCH("Yellow",Sheet3!$A$1:$K$1,0),FALSE)*5,0))))),0)),0)</f>
        <v>3</v>
      </c>
      <c r="AD137">
        <f>IFERROR(IF(VLOOKUP($H137,Sheet3!$A$1:'Sheet3'!$K$222,MATCH("Challenge",Sheet3!$A$1:'Sheet3'!$K$1,0),FALSE)&gt;=1,IFERROR(IF(VLOOKUP($H137,Sheet3!$A$1:'Sheet3'!$K$222,MATCH("Blue",Sheet3!$A$1:$K$1,0),FALSE)&gt;0,VLOOKUP($H137,Sheet3!$A$1:'Sheet3'!$K$222,MATCH("Blue",Sheet3!$A$1:$K$1,0),FALSE)*3,IF(VLOOKUP($H137,Sheet3!$A$1:'Sheet3'!$K$222,MATCH("Purple",Sheet3!$A$1:$K$1,0),FALSE)&gt;0,VLOOKUP($H137,Sheet3!$A$1:'Sheet3'!$K$222,MATCH("Purple",Sheet3!$A$1:$K$1,0),FALSE)*4,IF(VLOOKUP($H137,Sheet3!$A$1:'Sheet3'!$K$222,MATCH("Green",Sheet3!$A$1:$K$1,0),FALSE)&gt;0,VLOOKUP($H137,Sheet3!$A$1:'Sheet3'!$K$222,MATCH("Green",Sheet3!$A$1:$K$1,0),FALSE)*2,IF(VLOOKUP($H137,Sheet3!$A$1:'Sheet3'!$K$222,MATCH("White",Sheet3!$A$1:$K$1,0),FALSE)&gt;0,VLOOKUP($H137,Sheet3!$A$1:'Sheet3'!$K$222,MATCH("White",Sheet3!$A$1:$K$1,0),FALSE),IF(VLOOKUP($H137,Sheet3!$A$1:'Sheet3'!$K$222,MATCH("Yellow",Sheet3!$A$1:$K$1,0),FALSE)&gt;0,VLOOKUP($H137,Sheet3!$A$1:'Sheet3'!$K$222,MATCH("Yellow",Sheet3!$A$1:$K$1,0),FALSE)*5,0))))),0)/VLOOKUP($H137,Sheet3!$A$1:'Sheet3'!$K$222,MATCH("Challenge",Sheet3!$A$1:'Sheet3'!$K$1,0),FALSE),IFERROR(IF(VLOOKUP($H137,Sheet3!$A$1:'Sheet3'!$K$222,MATCH("Blue",Sheet3!$A$1:$K$1,0),FALSE)&gt;0,VLOOKUP($H137,Sheet3!$A$1:'Sheet3'!$K$222,MATCH("Blue",Sheet3!$A$1:$K$1,0),FALSE)*3,IF(VLOOKUP($H137,Sheet3!$A$1:'Sheet3'!$K$222,MATCH("Purple",Sheet3!$A$1:$K$1,0),FALSE)&gt;0,VLOOKUP($H137,Sheet3!$A$1:'Sheet3'!$K$222,MATCH("Purple",Sheet3!$A$1:$K$1,0),FALSE)*4,IF(VLOOKUP($H137,Sheet3!$A$1:'Sheet3'!$K$222,MATCH("Green",Sheet3!$A$1:$K$1,0),FALSE)&gt;0,VLOOKUP($H137,Sheet3!$A$1:'Sheet3'!$K$222,MATCH("Green",Sheet3!$A$1:$K$1,0),FALSE)*2,IF(VLOOKUP($H137,Sheet3!$A$1:'Sheet3'!$K$222,MATCH("White",Sheet3!$A$1:$K$1,0),FALSE)&gt;0,VLOOKUP($H137,Sheet3!$A$1:'Sheet3'!$K$222,MATCH("White",Sheet3!$A$1:$K$1,0),FALSE),IF(VLOOKUP($H137,Sheet3!$A$1:'Sheet3'!$K$222,MATCH("Yellow",Sheet3!$A$1:$K$1,0),FALSE)&gt;0,VLOOKUP($H137,Sheet3!$A$1:'Sheet3'!$K$222,MATCH("Yellow",Sheet3!$A$1:$K$1,0),FALSE)*5,0))))),0)),0)+IFERROR(IF(VLOOKUP($I137,Sheet3!$A$1:'Sheet3'!$K$222,MATCH("Challenge",Sheet3!$A$1:'Sheet3'!$K$1,0),FALSE)&gt;=1,IFERROR(IF(VLOOKUP($I137,Sheet3!$A$1:'Sheet3'!$K$222,MATCH("Blue",Sheet3!$A$1:$K$1,0),FALSE)&gt;0,VLOOKUP($I137,Sheet3!$A$1:'Sheet3'!$K$222,MATCH("Blue",Sheet3!$A$1:$K$1,0),FALSE)*3,IF(VLOOKUP($I137,Sheet3!$A$1:'Sheet3'!$K$222,MATCH("Purple",Sheet3!$A$1:$K$1,0),FALSE)&gt;0,VLOOKUP($I137,Sheet3!$A$1:'Sheet3'!$K$222,MATCH("Purple",Sheet3!$A$1:$K$1,0),FALSE)*4,IF(VLOOKUP($I137,Sheet3!$A$1:'Sheet3'!$K$222,MATCH("Green",Sheet3!$A$1:$K$1,0),FALSE)&gt;0,VLOOKUP($I137,Sheet3!$A$1:'Sheet3'!$K$222,MATCH("Green",Sheet3!$A$1:$K$1,0),FALSE)*2,IF(VLOOKUP($I137,Sheet3!$A$1:'Sheet3'!$K$222,MATCH("White",Sheet3!$A$1:$K$1,0),FALSE)&gt;0,VLOOKUP($I137,Sheet3!$A$1:'Sheet3'!$K$222,MATCH("White",Sheet3!$A$1:$K$1,0),FALSE),IF(VLOOKUP($I137,Sheet3!$A$1:'Sheet3'!$K$222,MATCH("Yellow",Sheet3!$A$1:$K$1,0),FALSE)&gt;0,VLOOKUP($I137,Sheet3!$A$1:'Sheet3'!$K$222,MATCH("Yellow",Sheet3!$A$1:$K$1,0),FALSE)*5,0))))),0)/VLOOKUP($I137,Sheet3!$A$1:'Sheet3'!$K$222,MATCH("Challenge",Sheet3!$A$1:'Sheet3'!$K$1,0),FALSE),IFERROR(IF(VLOOKUP($I137,Sheet3!$A$1:'Sheet3'!$K$222,MATCH("Blue",Sheet3!$A$1:$K$1,0),FALSE)&gt;0,VLOOKUP($I137,Sheet3!$A$1:'Sheet3'!$K$222,MATCH("Blue",Sheet3!$A$1:$K$1,0),FALSE)*3,IF(VLOOKUP($I137,Sheet3!$A$1:'Sheet3'!$K$222,MATCH("Purple",Sheet3!$A$1:$K$1,0),FALSE)&gt;0,VLOOKUP($I137,Sheet3!$A$1:'Sheet3'!$K$222,MATCH("Purple",Sheet3!$A$1:$K$1,0),FALSE)*4,IF(VLOOKUP($I137,Sheet3!$A$1:'Sheet3'!$K$222,MATCH("Green",Sheet3!$A$1:$K$1,0),FALSE)&gt;0,VLOOKUP($I137,Sheet3!$A$1:'Sheet3'!$K$222,MATCH("Green",Sheet3!$A$1:$K$1,0),FALSE)*2,IF(VLOOKUP($I137,Sheet3!$A$1:'Sheet3'!$K$222,MATCH("White",Sheet3!$A$1:$K$1,0),FALSE)&gt;0,VLOOKUP($I137,Sheet3!$A$1:'Sheet3'!$K$222,MATCH("White",Sheet3!$A$1:$K$1,0),FALSE),IF(VLOOKUP($I137,Sheet3!$A$1:'Sheet3'!$K$222,MATCH("Yellow",Sheet3!$A$1:$K$1,0),FALSE)&gt;0,VLOOKUP($I137,Sheet3!$A$1:'Sheet3'!$K$222,MATCH("Yellow",Sheet3!$A$1:$K$1,0),FALSE)*5,0))))),0)),0)</f>
        <v>2</v>
      </c>
      <c r="AE137">
        <f>IFERROR(IF(VLOOKUP($J137,Sheet3!$A$1:'Sheet3'!$K$222,MATCH("Challenge",Sheet3!$A$1:'Sheet3'!$K$1,0),FALSE)&gt;=1,IFERROR(IF(VLOOKUP($J137,Sheet3!$A$1:'Sheet3'!$K$222,MATCH("Blue",Sheet3!$A$1:$K$1,0),FALSE)&gt;0,VLOOKUP($J137,Sheet3!$A$1:'Sheet3'!$K$222,MATCH("Blue",Sheet3!$A$1:$K$1,0),FALSE)*3,IF(VLOOKUP($J137,Sheet3!$A$1:'Sheet3'!$K$222,MATCH("Purple",Sheet3!$A$1:$K$1,0),FALSE)&gt;0,VLOOKUP($J137,Sheet3!$A$1:'Sheet3'!$K$222,MATCH("Purple",Sheet3!$A$1:$K$1,0),FALSE)*4,IF(VLOOKUP($J137,Sheet3!$A$1:'Sheet3'!$K$222,MATCH("Green",Sheet3!$A$1:$K$1,0),FALSE)&gt;0,VLOOKUP($J137,Sheet3!$A$1:'Sheet3'!$K$222,MATCH("Green",Sheet3!$A$1:$K$1,0),FALSE)*2,IF(VLOOKUP($J137,Sheet3!$A$1:'Sheet3'!$K$222,MATCH("White",Sheet3!$A$1:$K$1,0),FALSE)&gt;0,VLOOKUP($J137,Sheet3!$A$1:'Sheet3'!$K$222,MATCH("White",Sheet3!$A$1:$K$1,0),FALSE),IF(VLOOKUP($J137,Sheet3!$A$1:'Sheet3'!$K$222,MATCH("Yellow",Sheet3!$A$1:$K$1,0),FALSE)&gt;0,VLOOKUP($J137,Sheet3!$A$1:'Sheet3'!$K$222,MATCH("Yellow",Sheet3!$A$1:$K$1,0),FALSE)*5,0))))),0)/VLOOKUP($J137,Sheet3!$A$1:'Sheet3'!$K$222,MATCH("Challenge",Sheet3!$A$1:'Sheet3'!$K$1,0),FALSE),IFERROR(IF(VLOOKUP($J137,Sheet3!$A$1:'Sheet3'!$K$222,MATCH("Blue",Sheet3!$A$1:$K$1,0),FALSE)&gt;0,VLOOKUP($J137,Sheet3!$A$1:'Sheet3'!$K$222,MATCH("Blue",Sheet3!$A$1:$K$1,0),FALSE)*3,IF(VLOOKUP($J137,Sheet3!$A$1:'Sheet3'!$K$222,MATCH("Purple",Sheet3!$A$1:$K$1,0),FALSE)&gt;0,VLOOKUP($J137,Sheet3!$A$1:'Sheet3'!$K$222,MATCH("Purple",Sheet3!$A$1:$K$1,0),FALSE)*4,IF(VLOOKUP($J137,Sheet3!$A$1:'Sheet3'!$K$222,MATCH("Green",Sheet3!$A$1:$K$1,0),FALSE)&gt;0,VLOOKUP($J137,Sheet3!$A$1:'Sheet3'!$K$222,MATCH("Green",Sheet3!$A$1:$K$1,0),FALSE)*2,IF(VLOOKUP($J137,Sheet3!$A$1:'Sheet3'!$K$222,MATCH("White",Sheet3!$A$1:$K$1,0),FALSE)&gt;0,VLOOKUP($J137,Sheet3!$A$1:'Sheet3'!$K$222,MATCH("White",Sheet3!$A$1:$K$1,0),FALSE),IF(VLOOKUP($J137,Sheet3!$A$1:'Sheet3'!$K$222,MATCH("Yellow",Sheet3!$A$1:$K$1,0),FALSE)&gt;0,VLOOKUP($J137,Sheet3!$A$1:'Sheet3'!$K$222,MATCH("Yellow",Sheet3!$A$1:$K$1,0),FALSE)*5,0))))),0)),0)+IFERROR(IF(VLOOKUP($K137,Sheet3!$A$1:'Sheet3'!$K$222,MATCH("Challenge",Sheet3!$A$1:'Sheet3'!$K$1,0),FALSE)&gt;=1,IFERROR(IF(VLOOKUP($K137,Sheet3!$A$1:'Sheet3'!$K$222,MATCH("Blue",Sheet3!$A$1:$K$1,0),FALSE)&gt;0,VLOOKUP($K137,Sheet3!$A$1:'Sheet3'!$K$222,MATCH("Blue",Sheet3!$A$1:$K$1,0),FALSE)*3,IF(VLOOKUP($K137,Sheet3!$A$1:'Sheet3'!$K$222,MATCH("Purple",Sheet3!$A$1:$K$1,0),FALSE)&gt;0,VLOOKUP($K137,Sheet3!$A$1:'Sheet3'!$K$222,MATCH("Purple",Sheet3!$A$1:$K$1,0),FALSE)*4,IF(VLOOKUP($K137,Sheet3!$A$1:'Sheet3'!$K$222,MATCH("Green",Sheet3!$A$1:$K$1,0),FALSE)&gt;0,VLOOKUP($K137,Sheet3!$A$1:'Sheet3'!$K$222,MATCH("Green",Sheet3!$A$1:$K$1,0),FALSE)*2,IF(VLOOKUP($K137,Sheet3!$A$1:'Sheet3'!$K$222,MATCH("White",Sheet3!$A$1:$K$1,0),FALSE)&gt;0,VLOOKUP($K137,Sheet3!$A$1:'Sheet3'!$K$222,MATCH("White",Sheet3!$A$1:$K$1,0),FALSE),IF(VLOOKUP($K137,Sheet3!$A$1:'Sheet3'!$K$222,MATCH("Yellow",Sheet3!$A$1:$K$1,0),FALSE)&gt;0,VLOOKUP($K137,Sheet3!$A$1:'Sheet3'!$K$222,MATCH("Yellow",Sheet3!$A$1:$K$1,0),FALSE)*5,0))))),0)/VLOOKUP($K137,Sheet3!$A$1:'Sheet3'!$K$222,MATCH("Challenge",Sheet3!$A$1:'Sheet3'!$K$1,0),FALSE),IFERROR(IF(VLOOKUP($K137,Sheet3!$A$1:'Sheet3'!$K$222,MATCH("Blue",Sheet3!$A$1:$K$1,0),FALSE)&gt;0,VLOOKUP($K137,Sheet3!$A$1:'Sheet3'!$K$222,MATCH("Blue",Sheet3!$A$1:$K$1,0),FALSE)*3,IF(VLOOKUP($K137,Sheet3!$A$1:'Sheet3'!$K$222,MATCH("Purple",Sheet3!$A$1:$K$1,0),FALSE)&gt;0,VLOOKUP($K137,Sheet3!$A$1:'Sheet3'!$K$222,MATCH("Purple",Sheet3!$A$1:$K$1,0),FALSE)*4,IF(VLOOKUP($K137,Sheet3!$A$1:'Sheet3'!$K$222,MATCH("Green",Sheet3!$A$1:$K$1,0),FALSE)&gt;0,VLOOKUP($K137,Sheet3!$A$1:'Sheet3'!$K$222,MATCH("Green",Sheet3!$A$1:$K$1,0),FALSE)*2,IF(VLOOKUP($K137,Sheet3!$A$1:'Sheet3'!$K$222,MATCH("White",Sheet3!$A$1:$K$1,0),FALSE)&gt;0,VLOOKUP($K137,Sheet3!$A$1:'Sheet3'!$K$222,MATCH("White",Sheet3!$A$1:$K$1,0),FALSE),IF(VLOOKUP($K137,Sheet3!$A$1:'Sheet3'!$K$222,MATCH("Yellow",Sheet3!$A$1:$K$1,0),FALSE)&gt;0,VLOOKUP($K137,Sheet3!$A$1:'Sheet3'!$K$222,MATCH("Yellow",Sheet3!$A$1:$K$1,0),FALSE)*5,0))))),0)),0)</f>
        <v>0</v>
      </c>
      <c r="AF137">
        <f>IFERROR(IF(VLOOKUP($L137,Sheet3!$A$1:'Sheet3'!$K$222,MATCH("Challenge",Sheet3!$A$1:'Sheet3'!$K$1,0),FALSE)&gt;=1,IFERROR(IF(VLOOKUP($L137,Sheet3!$A$1:'Sheet3'!$K$222,MATCH("Blue",Sheet3!$A$1:$K$1,0),FALSE)&gt;0,VLOOKUP($L137,Sheet3!$A$1:'Sheet3'!$K$222,MATCH("Blue",Sheet3!$A$1:$K$1,0),FALSE)*3,IF(VLOOKUP($L137,Sheet3!$A$1:'Sheet3'!$K$222,MATCH("Purple",Sheet3!$A$1:$K$1,0),FALSE)&gt;0,VLOOKUP($L137,Sheet3!$A$1:'Sheet3'!$K$222,MATCH("Purple",Sheet3!$A$1:$K$1,0),FALSE)*4,IF(VLOOKUP($L137,Sheet3!$A$1:'Sheet3'!$K$222,MATCH("Green",Sheet3!$A$1:$K$1,0),FALSE)&gt;0,VLOOKUP($L137,Sheet3!$A$1:'Sheet3'!$K$222,MATCH("Green",Sheet3!$A$1:$K$1,0),FALSE)*2,IF(VLOOKUP($L137,Sheet3!$A$1:'Sheet3'!$K$222,MATCH("White",Sheet3!$A$1:$K$1,0),FALSE)&gt;0,VLOOKUP($L137,Sheet3!$A$1:'Sheet3'!$K$222,MATCH("White",Sheet3!$A$1:$K$1,0),FALSE),IF(VLOOKUP($L137,Sheet3!$A$1:'Sheet3'!$K$222,MATCH("Yellow",Sheet3!$A$1:$K$1,0),FALSE)&gt;0,VLOOKUP($L137,Sheet3!$A$1:'Sheet3'!$K$222,MATCH("Yellow",Sheet3!$A$1:$K$1,0),FALSE)*5,0))))),0)/VLOOKUP($L137,Sheet3!$A$1:'Sheet3'!$K$222,MATCH("Challenge",Sheet3!$A$1:'Sheet3'!$K$1,0),FALSE),IFERROR(IF(VLOOKUP($L137,Sheet3!$A$1:'Sheet3'!$K$222,MATCH("Blue",Sheet3!$A$1:$K$1,0),FALSE)&gt;0,VLOOKUP($L137,Sheet3!$A$1:'Sheet3'!$K$222,MATCH("Blue",Sheet3!$A$1:$K$1,0),FALSE)*3,IF(VLOOKUP($L137,Sheet3!$A$1:'Sheet3'!$K$222,MATCH("Purple",Sheet3!$A$1:$K$1,0),FALSE)&gt;0,VLOOKUP($L137,Sheet3!$A$1:'Sheet3'!$K$222,MATCH("Purple",Sheet3!$A$1:$K$1,0),FALSE)*4,IF(VLOOKUP($L137,Sheet3!$A$1:'Sheet3'!$K$222,MATCH("Green",Sheet3!$A$1:$K$1,0),FALSE)&gt;0,VLOOKUP($L137,Sheet3!$A$1:'Sheet3'!$K$222,MATCH("Green",Sheet3!$A$1:$K$1,0),FALSE)*2,IF(VLOOKUP($L137,Sheet3!$A$1:'Sheet3'!$K$222,MATCH("White",Sheet3!$A$1:$K$1,0),FALSE)&gt;0,VLOOKUP($L137,Sheet3!$A$1:'Sheet3'!$K$222,MATCH("White",Sheet3!$A$1:$K$1,0),FALSE),IF(VLOOKUP($L137,Sheet3!$A$1:'Sheet3'!$K$222,MATCH("Yellow",Sheet3!$A$1:$K$1,0),FALSE)&gt;0,VLOOKUP($L137,Sheet3!$A$1:'Sheet3'!$K$222,MATCH("Yellow",Sheet3!$A$1:$K$1,0),FALSE)*5,0))))),0)),0)+IFERROR(IF(VLOOKUP($M137,Sheet3!$A$1:'Sheet3'!$K$222,MATCH("Challenge",Sheet3!$A$1:'Sheet3'!$K$1,0),FALSE)&gt;=1,IFERROR(IF(VLOOKUP($M137,Sheet3!$A$1:'Sheet3'!$K$222,MATCH("Blue",Sheet3!$A$1:$K$1,0),FALSE)&gt;0,VLOOKUP($M137,Sheet3!$A$1:'Sheet3'!$K$222,MATCH("Blue",Sheet3!$A$1:$K$1,0),FALSE)*3,IF(VLOOKUP($M137,Sheet3!$A$1:'Sheet3'!$K$222,MATCH("Purple",Sheet3!$A$1:$K$1,0),FALSE)&gt;0,VLOOKUP($M137,Sheet3!$A$1:'Sheet3'!$K$222,MATCH("Purple",Sheet3!$A$1:$K$1,0),FALSE)*4,IF(VLOOKUP($M137,Sheet3!$A$1:'Sheet3'!$K$222,MATCH("Green",Sheet3!$A$1:$K$1,0),FALSE)&gt;0,VLOOKUP($M137,Sheet3!$A$1:'Sheet3'!$K$222,MATCH("Green",Sheet3!$A$1:$K$1,0),FALSE)*2,IF(VLOOKUP($M137,Sheet3!$A$1:'Sheet3'!$K$222,MATCH("White",Sheet3!$A$1:$K$1,0),FALSE)&gt;0,VLOOKUP($M137,Sheet3!$A$1:'Sheet3'!$K$222,MATCH("White",Sheet3!$A$1:$K$1,0),FALSE),IF(VLOOKUP($M137,Sheet3!$A$1:'Sheet3'!$K$222,MATCH("Yellow",Sheet3!$A$1:$K$1,0),FALSE)&gt;0,VLOOKUP($M137,Sheet3!$A$1:'Sheet3'!$K$222,MATCH("Yellow",Sheet3!$A$1:$K$1,0),FALSE)*5,0))))),0)/VLOOKUP($M137,Sheet3!$A$1:'Sheet3'!$K$222,MATCH("Challenge",Sheet3!$A$1:'Sheet3'!$K$1,0),FALSE),IFERROR(IF(VLOOKUP($M137,Sheet3!$A$1:'Sheet3'!$K$222,MATCH("Blue",Sheet3!$A$1:$K$1,0),FALSE)&gt;0,VLOOKUP($M137,Sheet3!$A$1:'Sheet3'!$K$222,MATCH("Blue",Sheet3!$A$1:$K$1,0),FALSE)*3,IF(VLOOKUP($M137,Sheet3!$A$1:'Sheet3'!$K$222,MATCH("Purple",Sheet3!$A$1:$K$1,0),FALSE)&gt;0,VLOOKUP($M137,Sheet3!$A$1:'Sheet3'!$K$222,MATCH("Purple",Sheet3!$A$1:$K$1,0),FALSE)*4,IF(VLOOKUP($M137,Sheet3!$A$1:'Sheet3'!$K$222,MATCH("Green",Sheet3!$A$1:$K$1,0),FALSE)&gt;0,VLOOKUP($M137,Sheet3!$A$1:'Sheet3'!$K$222,MATCH("Green",Sheet3!$A$1:$K$1,0),FALSE)*2,IF(VLOOKUP($M137,Sheet3!$A$1:'Sheet3'!$K$222,MATCH("White",Sheet3!$A$1:$K$1,0),FALSE)&gt;0,VLOOKUP($M137,Sheet3!$A$1:'Sheet3'!$K$222,MATCH("White",Sheet3!$A$1:$K$1,0),FALSE),IF(VLOOKUP($M137,Sheet3!$A$1:'Sheet3'!$K$222,MATCH("Yellow",Sheet3!$A$1:$K$1,0),FALSE)&gt;0,VLOOKUP($M137,Sheet3!$A$1:'Sheet3'!$K$222,MATCH("Yellow",Sheet3!$A$1:$K$1,0),FALSE)*5,0))))),0)),0)</f>
        <v>0</v>
      </c>
      <c r="AG137">
        <f>IFERROR(IF(VLOOKUP($N137,Sheet3!$A$1:'Sheet3'!$K$222,MATCH("Challenge",Sheet3!$A$1:'Sheet3'!$K$1,0),FALSE)&gt;=1,IFERROR(IF(VLOOKUP($N137,Sheet3!$A$1:'Sheet3'!$K$222,MATCH("Blue",Sheet3!$A$1:$K$1,0),FALSE)&gt;0,VLOOKUP($N137,Sheet3!$A$1:'Sheet3'!$K$222,MATCH("Blue",Sheet3!$A$1:$K$1,0),FALSE)*3,IF(VLOOKUP($N137,Sheet3!$A$1:'Sheet3'!$K$222,MATCH("Purple",Sheet3!$A$1:$K$1,0),FALSE)&gt;0,VLOOKUP($N137,Sheet3!$A$1:'Sheet3'!$K$222,MATCH("Purple",Sheet3!$A$1:$K$1,0),FALSE)*4,IF(VLOOKUP($N137,Sheet3!$A$1:'Sheet3'!$K$222,MATCH("Green",Sheet3!$A$1:$K$1,0),FALSE)&gt;0,VLOOKUP($N137,Sheet3!$A$1:'Sheet3'!$K$222,MATCH("Green",Sheet3!$A$1:$K$1,0),FALSE)*2,IF(VLOOKUP($N137,Sheet3!$A$1:'Sheet3'!$K$222,MATCH("White",Sheet3!$A$1:$K$1,0),FALSE)&gt;0,VLOOKUP($N137,Sheet3!$A$1:'Sheet3'!$K$222,MATCH("White",Sheet3!$A$1:$K$1,0),FALSE),IF(VLOOKUP($N137,Sheet3!$A$1:'Sheet3'!$K$222,MATCH("Yellow",Sheet3!$A$1:$K$1,0),FALSE)&gt;0,VLOOKUP($N137,Sheet3!$A$1:'Sheet3'!$K$222,MATCH("Yellow",Sheet3!$A$1:$K$1,0),FALSE)*5,0))))),0)/VLOOKUP($N137,Sheet3!$A$1:'Sheet3'!$K$222,MATCH("Challenge",Sheet3!$A$1:'Sheet3'!$K$1,0),FALSE),IFERROR(IF(VLOOKUP($N137,Sheet3!$A$1:'Sheet3'!$K$222,MATCH("Blue",Sheet3!$A$1:$K$1,0),FALSE)&gt;0,VLOOKUP($N137,Sheet3!$A$1:'Sheet3'!$K$222,MATCH("Blue",Sheet3!$A$1:$K$1,0),FALSE)*3,IF(VLOOKUP($N137,Sheet3!$A$1:'Sheet3'!$K$222,MATCH("Purple",Sheet3!$A$1:$K$1,0),FALSE)&gt;0,VLOOKUP($N137,Sheet3!$A$1:'Sheet3'!$K$222,MATCH("Purple",Sheet3!$A$1:$K$1,0),FALSE)*4,IF(VLOOKUP($N137,Sheet3!$A$1:'Sheet3'!$K$222,MATCH("Green",Sheet3!$A$1:$K$1,0),FALSE)&gt;0,VLOOKUP($N137,Sheet3!$A$1:'Sheet3'!$K$222,MATCH("Green",Sheet3!$A$1:$K$1,0),FALSE)*2,IF(VLOOKUP($N137,Sheet3!$A$1:'Sheet3'!$K$222,MATCH("White",Sheet3!$A$1:$K$1,0),FALSE)&gt;0,VLOOKUP($N137,Sheet3!$A$1:'Sheet3'!$K$222,MATCH("White",Sheet3!$A$1:$K$1,0),FALSE),IF(VLOOKUP($N137,Sheet3!$A$1:'Sheet3'!$K$222,MATCH("Yellow",Sheet3!$A$1:$K$1,0),FALSE)&gt;0,VLOOKUP($N137,Sheet3!$A$1:'Sheet3'!$K$222,MATCH("Yellow",Sheet3!$A$1:$K$1,0),FALSE)*5,0))))),0)),0)+IFERROR(IF(VLOOKUP($O137,Sheet3!$A$1:'Sheet3'!$K$222,MATCH("Challenge",Sheet3!$A$1:'Sheet3'!$K$1,0),FALSE)&gt;=1,IFERROR(IF(VLOOKUP($O137,Sheet3!$A$1:'Sheet3'!$K$222,MATCH("Blue",Sheet3!$A$1:$K$1,0),FALSE)&gt;0,VLOOKUP($O137,Sheet3!$A$1:'Sheet3'!$K$222,MATCH("Blue",Sheet3!$A$1:$K$1,0),FALSE)*3,IF(VLOOKUP($O137,Sheet3!$A$1:'Sheet3'!$K$222,MATCH("Purple",Sheet3!$A$1:$K$1,0),FALSE)&gt;0,VLOOKUP($O137,Sheet3!$A$1:'Sheet3'!$K$222,MATCH("Purple",Sheet3!$A$1:$K$1,0),FALSE)*4,IF(VLOOKUP($O137,Sheet3!$A$1:'Sheet3'!$K$222,MATCH("Green",Sheet3!$A$1:$K$1,0),FALSE)&gt;0,VLOOKUP($O137,Sheet3!$A$1:'Sheet3'!$K$222,MATCH("Green",Sheet3!$A$1:$K$1,0),FALSE)*2,IF(VLOOKUP($O137,Sheet3!$A$1:'Sheet3'!$K$222,MATCH("White",Sheet3!$A$1:$K$1,0),FALSE)&gt;0,VLOOKUP($O137,Sheet3!$A$1:'Sheet3'!$K$222,MATCH("White",Sheet3!$A$1:$K$1,0),FALSE),IF(VLOOKUP($O137,Sheet3!$A$1:'Sheet3'!$K$222,MATCH("Yellow",Sheet3!$A$1:$K$1,0),FALSE)&gt;0,VLOOKUP($O137,Sheet3!$A$1:'Sheet3'!$K$222,MATCH("Yellow",Sheet3!$A$1:$K$1,0),FALSE)*5,0))))),0)/VLOOKUP($O137,Sheet3!$A$1:'Sheet3'!$K$222,MATCH("Challenge",Sheet3!$A$1:'Sheet3'!$K$1,0),FALSE),IFERROR(IF(VLOOKUP($O137,Sheet3!$A$1:'Sheet3'!$K$222,MATCH("Blue",Sheet3!$A$1:$K$1,0),FALSE)&gt;0,VLOOKUP($O137,Sheet3!$A$1:'Sheet3'!$K$222,MATCH("Blue",Sheet3!$A$1:$K$1,0),FALSE)*3,IF(VLOOKUP($O137,Sheet3!$A$1:'Sheet3'!$K$222,MATCH("Purple",Sheet3!$A$1:$K$1,0),FALSE)&gt;0,VLOOKUP($O137,Sheet3!$A$1:'Sheet3'!$K$222,MATCH("Purple",Sheet3!$A$1:$K$1,0),FALSE)*4,IF(VLOOKUP($O137,Sheet3!$A$1:'Sheet3'!$K$222,MATCH("Green",Sheet3!$A$1:$K$1,0),FALSE)&gt;0,VLOOKUP($O137,Sheet3!$A$1:'Sheet3'!$K$222,MATCH("Green",Sheet3!$A$1:$K$1,0),FALSE)*2,IF(VLOOKUP($O137,Sheet3!$A$1:'Sheet3'!$K$222,MATCH("White",Sheet3!$A$1:$K$1,0),FALSE)&gt;0,VLOOKUP($O137,Sheet3!$A$1:'Sheet3'!$K$222,MATCH("White",Sheet3!$A$1:$K$1,0),FALSE),IF(VLOOKUP($O137,Sheet3!$A$1:'Sheet3'!$K$222,MATCH("Yellow",Sheet3!$A$1:$K$1,0),FALSE)&gt;0,VLOOKUP($O137,Sheet3!$A$1:'Sheet3'!$K$222,MATCH("Yellow",Sheet3!$A$1:$K$1,0),FALSE)*5,0))))),0)),0)</f>
        <v>0</v>
      </c>
      <c r="AH137">
        <f>VLOOKUP($D137,Sheet3!$A$1:'Sheet3'!$K$222,4,FALSE)</f>
        <v>0</v>
      </c>
      <c r="AI137">
        <f>VLOOKUP($D137,Sheet3!$A$1:'Sheet3'!$K$222,5,FALSE)</f>
        <v>0</v>
      </c>
    </row>
    <row r="138" spans="1:35" x14ac:dyDescent="0.25">
      <c r="A138" t="s">
        <v>31</v>
      </c>
      <c r="B138">
        <f>INDEX('Ingredients(Full)'!$A$1:$AA$180,MATCH(Score!$A138,'Ingredients(Full)'!$A$1:$A$180,0),MATCH(Score!B$1,'Ingredients(Full)'!$A$1:$AA$1,0))</f>
        <v>4</v>
      </c>
      <c r="C138">
        <f t="shared" si="4"/>
        <v>232</v>
      </c>
      <c r="D138" t="str">
        <f>IF(D$1&lt;=$B138,INDEX('Ingredients(Full)'!$A$1:$AA$180,MATCH(Score!$A138,'Ingredients(Full)'!$A$1:$A$180,0),MATCH(Score!D$1,'Ingredients(Full)'!$A$1:$AA$1,0)),"")</f>
        <v>Mk 3 Czerka Stun Cuffs Salvage</v>
      </c>
      <c r="E138" t="str">
        <f>IF(E$1&lt;=$B138,INDEX('Ingredients(Full)'!$A$1:$AA$140,MATCH(Score!$A138,'Ingredients(Full)'!$A$1:$A$140,0),MATCH(Score!E$1,'Ingredients(Full)'!$A$1:$AA$1,0)),"")</f>
        <v>Mk 1 Chedak Comlink Salvage</v>
      </c>
      <c r="F138" t="str">
        <f>IF(F$1&lt;=$B138,INDEX('Ingredients(Full)'!$A$1:$AA$140,MATCH(Score!$A138,'Ingredients(Full)'!$A$1:$A$140,0),MATCH(Score!F$1,'Ingredients(Full)'!$A$1:$AA$1,0)),"")</f>
        <v>Mk 4 Merr-Sonn Thermal Detonator Prototype Salvage</v>
      </c>
      <c r="G138" t="str">
        <f>IF(G$1&lt;=$B138,INDEX('Ingredients(Full)'!$A$1:$AA$140,MATCH(Score!$A138,'Ingredients(Full)'!$A$1:$A$140,0),MATCH(Score!G$1,'Ingredients(Full)'!$A$1:$AA$1,0)),"")</f>
        <v>Mk 2 TaggeCo Holo Lens</v>
      </c>
      <c r="H138" t="str">
        <f>IF(H$1&lt;=$B138,INDEX('Ingredients(Full)'!$A$1:$AA$140,MATCH(Score!$A138,'Ingredients(Full)'!$A$1:$A$140,0),MATCH(Score!H$1,'Ingredients(Full)'!$A$1:$AA$1,0)),"")</f>
        <v/>
      </c>
      <c r="I138" t="str">
        <f>IF(I$1&lt;=$B138,INDEX('Ingredients(Full)'!$A$1:$AA$140,MATCH(Score!$A138,'Ingredients(Full)'!$A$1:$A$140,0),MATCH(Score!I$1,'Ingredients(Full)'!$A$1:$AA$1,0)),"")</f>
        <v/>
      </c>
      <c r="J138" t="str">
        <f>IF(J$1&lt;=$B138,INDEX('Ingredients(Full)'!$A$1:$AA$140,MATCH(Score!$A138,'Ingredients(Full)'!$A$1:$A$140,0),MATCH(Score!J$1,'Ingredients(Full)'!$A$1:$AA$1,0)),"")</f>
        <v/>
      </c>
      <c r="K138" t="str">
        <f>IF(K$1&lt;=$B138,INDEX('Ingredients(Full)'!$A$1:$AA$140,MATCH(Score!$A138,'Ingredients(Full)'!$A$1:$A$140,0),MATCH(Score!K$1,'Ingredients(Full)'!$A$1:$AA$1,0)),"")</f>
        <v/>
      </c>
      <c r="L138" t="str">
        <f>IF(L$1&lt;=$B138,INDEX('Ingredients(Full)'!$A$1:$AA$140,MATCH(Score!$A138,'Ingredients(Full)'!$A$1:$A$140,0),MATCH(Score!L$1,'Ingredients(Full)'!$A$1:$AA$1,0)),"")</f>
        <v/>
      </c>
      <c r="M138" t="str">
        <f>IF(M$1&lt;=$B138,INDEX('Ingredients(Full)'!$A$1:$AA$140,MATCH(Score!$A138,'Ingredients(Full)'!$A$1:$A$140,0),MATCH(Score!M$1,'Ingredients(Full)'!$A$1:$AA$1,0)),"")</f>
        <v/>
      </c>
      <c r="N138" t="str">
        <f>IF(N$1&lt;=$B138,INDEX('Ingredients(Full)'!$A$1:$AA$140,MATCH(Score!$A138,'Ingredients(Full)'!$A$1:$A$140,0),MATCH(Score!N$1,'Ingredients(Full)'!$A$1:$AA$1,0)),"")</f>
        <v/>
      </c>
      <c r="O138" t="str">
        <f>IF(O$1&lt;=$B138,INDEX('Ingredients(Full)'!$A$1:$AA$140,MATCH(Score!$A138,'Ingredients(Full)'!$A$1:$A$140,0),MATCH(Score!O$1,'Ingredients(Full)'!$A$1:$AA$1,0)),"")</f>
        <v/>
      </c>
      <c r="P138">
        <f>IF(VALUE(RIGHT(P$1,LEN(P$1)-1))&lt;=$B138,INDEX('Ingredients(Full)'!$A$1:$AA$140,MATCH(Score!$A138,'Ingredients(Full)'!$A$1:$A$140,0),MATCH(Score!P$1,'Ingredients(Full)'!$A$1:$AA$1,0)),"")</f>
        <v>50</v>
      </c>
      <c r="Q138">
        <f>IF(VALUE(RIGHT(Q$1,LEN(Q$1)-1))&lt;=$B138,INDEX('Ingredients(Full)'!$A$1:$AA$140,MATCH(Score!$A138,'Ingredients(Full)'!$A$1:$A$140,0),MATCH(Score!Q$1,'Ingredients(Full)'!$A$1:$AA$1,0)),"")</f>
        <v>5</v>
      </c>
      <c r="R138">
        <f>IF(VALUE(RIGHT(R$1,LEN(R$1)-1))&lt;=$B138,INDEX('Ingredients(Full)'!$A$1:$AA$140,MATCH(Score!$A138,'Ingredients(Full)'!$A$1:$A$140,0),MATCH(Score!R$1,'Ingredients(Full)'!$A$1:$AA$1,0)),"")</f>
        <v>5</v>
      </c>
      <c r="S138">
        <f>IF(VALUE(RIGHT(S$1,LEN(S$1)-1))&lt;=$B138,INDEX('Ingredients(Full)'!$A$1:$AA$140,MATCH(Score!$A138,'Ingredients(Full)'!$A$1:$A$140,0),MATCH(Score!S$1,'Ingredients(Full)'!$A$1:$AA$1,0)),"")</f>
        <v>5</v>
      </c>
      <c r="T138" t="str">
        <f>IF(VALUE(RIGHT(T$1,LEN(T$1)-1))&lt;=$B138,INDEX('Ingredients(Full)'!$A$1:$AA$140,MATCH(Score!$A138,'Ingredients(Full)'!$A$1:$A$140,0),MATCH(Score!T$1,'Ingredients(Full)'!$A$1:$AA$1,0)),"")</f>
        <v/>
      </c>
      <c r="U138" t="str">
        <f>IF(VALUE(RIGHT(U$1,LEN(U$1)-1))&lt;=$B138,INDEX('Ingredients(Full)'!$A$1:$AA$140,MATCH(Score!$A138,'Ingredients(Full)'!$A$1:$A$140,0),MATCH(Score!U$1,'Ingredients(Full)'!$A$1:$AA$1,0)),"")</f>
        <v/>
      </c>
      <c r="V138" t="str">
        <f>IF(VALUE(RIGHT(V$1,LEN(V$1)-1))&lt;=$B138,INDEX('Ingredients(Full)'!$A$1:$AA$140,MATCH(Score!$A138,'Ingredients(Full)'!$A$1:$A$140,0),MATCH(Score!V$1,'Ingredients(Full)'!$A$1:$AA$1,0)),"")</f>
        <v/>
      </c>
      <c r="W138" t="str">
        <f>IF(VALUE(RIGHT(W$1,LEN(W$1)-1))&lt;=$B138,INDEX('Ingredients(Full)'!$A$1:$AA$140,MATCH(Score!$A138,'Ingredients(Full)'!$A$1:$A$140,0),MATCH(Score!W$1,'Ingredients(Full)'!$A$1:$AA$1,0)),"")</f>
        <v/>
      </c>
      <c r="X138" t="str">
        <f>IF(VALUE(RIGHT(X$1,LEN(X$1)-1))&lt;=$B138,INDEX('Ingredients(Full)'!$A$1:$AA$140,MATCH(Score!$A138,'Ingredients(Full)'!$A$1:$A$140,0),MATCH(Score!X$1,'Ingredients(Full)'!$A$1:$AA$1,0)),"")</f>
        <v/>
      </c>
      <c r="Y138" t="str">
        <f>IF(VALUE(RIGHT(Y$1,LEN(Y$1)-1))&lt;=$B138,INDEX('Ingredients(Full)'!$A$1:$AA$140,MATCH(Score!$A138,'Ingredients(Full)'!$A$1:$A$140,0),MATCH(Score!Y$1,'Ingredients(Full)'!$A$1:$AA$1,0)),"")</f>
        <v/>
      </c>
      <c r="Z138" t="str">
        <f>IF(VALUE(RIGHT(Z$1,LEN(Z$1)-1))&lt;=$B138,INDEX('Ingredients(Full)'!$A$1:$AA$140,MATCH(Score!$A138,'Ingredients(Full)'!$A$1:$A$140,0),MATCH(Score!Z$1,'Ingredients(Full)'!$A$1:$AA$1,0)),"")</f>
        <v/>
      </c>
      <c r="AA138" t="str">
        <f>IF(VALUE(RIGHT(AA$1,LEN(AA$1)-1))&lt;=$B138,INDEX('Ingredients(Full)'!$A$1:$AA$140,MATCH(Score!$A138,'Ingredients(Full)'!$A$1:$A$140,0),MATCH(Score!AA$1,'Ingredients(Full)'!$A$1:$AA$1,0)),"")</f>
        <v/>
      </c>
      <c r="AB138">
        <f>IFERROR(IF(VLOOKUP($D138,Sheet3!$A$1:'Sheet3'!$K$222,MATCH("Challenge",Sheet3!$A$1:'Sheet3'!$K$1,0),FALSE)&gt;=1,IFERROR(IF(VLOOKUP($D138,Sheet3!$A$1:'Sheet3'!$K$222,MATCH("Blue",Sheet3!$A$1:$K$1,0),FALSE)&gt;0,VLOOKUP($D138,Sheet3!$A$1:'Sheet3'!$K$222,MATCH("Blue",Sheet3!$A$1:$K$1,0),FALSE)*3,IF(VLOOKUP($D138,Sheet3!$A$1:'Sheet3'!$K$222,MATCH("Purple",Sheet3!$A$1:$K$1,0),FALSE)&gt;0,VLOOKUP($D138,Sheet3!$A$1:'Sheet3'!$K$222,MATCH("Purple",Sheet3!$A$1:$K$1,0),FALSE)*4,IF(VLOOKUP($D138,Sheet3!$A$1:'Sheet3'!$K$222,MATCH("Green",Sheet3!$A$1:$K$1,0),FALSE)&gt;0,VLOOKUP($D138,Sheet3!$A$1:'Sheet3'!$K$222,MATCH("Green",Sheet3!$A$1:$K$1,0),FALSE)*2,IF(VLOOKUP($D138,Sheet3!$A$1:'Sheet3'!$K$222,MATCH("White",Sheet3!$A$1:$K$1,0),FALSE)&gt;0,VLOOKUP($D138,Sheet3!$A$1:'Sheet3'!$K$222,MATCH("White",Sheet3!$A$1:$K$1,0),FALSE),IF(VLOOKUP($D138,Sheet3!$A$1:'Sheet3'!$K$222,MATCH("Yellow",Sheet3!$A$1:$K$1,0),FALSE)&gt;0,VLOOKUP($D138,Sheet3!$A$1:'Sheet3'!$K$222,MATCH("Yellow",Sheet3!$A$1:$K$1,0),FALSE)*2.5,0))))),0)/VLOOKUP($D138,Sheet3!$A$1:'Sheet3'!$K$222,MATCH("Challenge",Sheet3!$A$1:'Sheet3'!$K$1,0),FALSE),IFERROR(IF(VLOOKUP($D138,Sheet3!$A$1:'Sheet3'!$K$222,MATCH("Blue",Sheet3!$A$1:$K$1,0),FALSE)&gt;0,VLOOKUP($D138,Sheet3!$A$1:'Sheet3'!$K$222,MATCH("Blue",Sheet3!$A$1:$K$1,0),FALSE)*3,IF(VLOOKUP($D138,Sheet3!$A$1:'Sheet3'!$K$222,MATCH("Purple",Sheet3!$A$1:$K$1,0),FALSE)&gt;0,VLOOKUP($D138,Sheet3!$A$1:'Sheet3'!$K$222,MATCH("Purple",Sheet3!$A$1:$K$1,0),FALSE)*4,IF(VLOOKUP($D138,Sheet3!$A$1:'Sheet3'!$K$222,MATCH("Green",Sheet3!$A$1:$K$1,0),FALSE)&gt;0,VLOOKUP($D138,Sheet3!$A$1:'Sheet3'!$K$222,MATCH("Green",Sheet3!$A$1:$K$1,0),FALSE)*2,IF(VLOOKUP($D138,Sheet3!$A$1:'Sheet3'!$K$222,MATCH("White",Sheet3!$A$1:$K$1,0),FALSE)&gt;0,VLOOKUP($D138,Sheet3!$A$1:'Sheet3'!$K$222,MATCH("White",Sheet3!$A$1:$K$1,0),FALSE),IF(VLOOKUP($D138,Sheet3!$A$1:'Sheet3'!$K$222,MATCH("Yellow",Sheet3!$A$1:$K$1,0),FALSE)&gt;0,VLOOKUP($D138,Sheet3!$A$1:'Sheet3'!$K$222,MATCH("Yellow",Sheet3!$A$1:$K$1,0),FALSE)*2.5,0))))),0)),0)+IFERROR(IF(VLOOKUP($E138,Sheet3!$A$1:'Sheet3'!$K$222,MATCH("Challenge",Sheet3!$A$1:'Sheet3'!$K$1,0),FALSE)&gt;=1,IFERROR(IF(VLOOKUP($E138,Sheet3!$A$1:'Sheet3'!$K$222,MATCH("Blue",Sheet3!$A$1:$K$1,0),FALSE)&gt;0,VLOOKUP($E138,Sheet3!$A$1:'Sheet3'!$K$222,MATCH("Blue",Sheet3!$A$1:$K$1,0),FALSE)*3,IF(VLOOKUP($E138,Sheet3!$A$1:'Sheet3'!$K$222,MATCH("Purple",Sheet3!$A$1:$K$1,0),FALSE)&gt;0,VLOOKUP($E138,Sheet3!$A$1:'Sheet3'!$K$222,MATCH("Purple",Sheet3!$A$1:$K$1,0),FALSE)*4,IF(VLOOKUP($E138,Sheet3!$A$1:'Sheet3'!$K$222,MATCH("Green",Sheet3!$A$1:$K$1,0),FALSE)&gt;0,VLOOKUP($E138,Sheet3!$A$1:'Sheet3'!$K$222,MATCH("Green",Sheet3!$A$1:$K$1,0),FALSE)*2,IF(VLOOKUP($E138,Sheet3!$A$1:'Sheet3'!$K$222,MATCH("White",Sheet3!$A$1:$K$1,0),FALSE)&gt;0,VLOOKUP($E138,Sheet3!$A$1:'Sheet3'!$K$222,MATCH("White",Sheet3!$A$1:$K$1,0),FALSE),IF(VLOOKUP($E138,Sheet3!$A$1:'Sheet3'!$K$222,MATCH("Yellow",Sheet3!$A$1:$K$1,0),FALSE)&gt;0,VLOOKUP($E138,Sheet3!$A$1:'Sheet3'!$K$222,MATCH("Yellow",Sheet3!$A$1:$K$1,0),FALSE)*2.5,0))))),0)/VLOOKUP($E138,Sheet3!$A$1:'Sheet3'!$K$222,MATCH("Challenge",Sheet3!$A$1:'Sheet3'!$K$1,0),FALSE),IFERROR(IF(VLOOKUP($E138,Sheet3!$A$1:'Sheet3'!$K$222,MATCH("Blue",Sheet3!$A$1:$K$1,0),FALSE)&gt;0,VLOOKUP($E138,Sheet3!$A$1:'Sheet3'!$K$222,MATCH("Blue",Sheet3!$A$1:$K$1,0),FALSE)*3,IF(VLOOKUP($E138,Sheet3!$A$1:'Sheet3'!$K$222,MATCH("Purple",Sheet3!$A$1:$K$1,0),FALSE)&gt;0,VLOOKUP($E138,Sheet3!$A$1:'Sheet3'!$K$222,MATCH("Purple",Sheet3!$A$1:$K$1,0),FALSE)*4,IF(VLOOKUP($E138,Sheet3!$A$1:'Sheet3'!$K$222,MATCH("Green",Sheet3!$A$1:$K$1,0),FALSE)&gt;0,VLOOKUP($E138,Sheet3!$A$1:'Sheet3'!$K$222,MATCH("Green",Sheet3!$A$1:$K$1,0),FALSE)*2,IF(VLOOKUP($E138,Sheet3!$A$1:'Sheet3'!$K$222,MATCH("White",Sheet3!$A$1:$K$1,0),FALSE)&gt;0,VLOOKUP($E138,Sheet3!$A$1:'Sheet3'!$K$222,MATCH("White",Sheet3!$A$1:$K$1,0),FALSE),IF(VLOOKUP($E138,Sheet3!$A$1:'Sheet3'!$K$222,MATCH("Yellow",Sheet3!$A$1:$K$1,0),FALSE)&gt;0,VLOOKUP($E138,Sheet3!$A$1:'Sheet3'!$K$222,MATCH("Yellow",Sheet3!$A$1:$K$1,0),FALSE)*2.5,0))))),0)),0)</f>
        <v>215</v>
      </c>
      <c r="AC138">
        <f>IFERROR(IF(VLOOKUP($F138,Sheet3!$A$1:'Sheet3'!$K$222,MATCH("Challenge",Sheet3!$A$1:'Sheet3'!$K$1,0),FALSE)&gt;=1,IFERROR(IF(VLOOKUP($F138,Sheet3!$A$1:'Sheet3'!$K$222,MATCH("Blue",Sheet3!$A$1:$K$1,0),FALSE)&gt;0,VLOOKUP($F138,Sheet3!$A$1:'Sheet3'!$K$222,MATCH("Blue",Sheet3!$A$1:$K$1,0),FALSE)*3,IF(VLOOKUP($F138,Sheet3!$A$1:'Sheet3'!$K$222,MATCH("Purple",Sheet3!$A$1:$K$1,0),FALSE)&gt;0,VLOOKUP($F138,Sheet3!$A$1:'Sheet3'!$K$222,MATCH("Purple",Sheet3!$A$1:$K$1,0),FALSE)*4,IF(VLOOKUP($F138,Sheet3!$A$1:'Sheet3'!$K$222,MATCH("Green",Sheet3!$A$1:$K$1,0),FALSE)&gt;0,VLOOKUP($F138,Sheet3!$A$1:'Sheet3'!$K$222,MATCH("Green",Sheet3!$A$1:$K$1,0),FALSE)*2,IF(VLOOKUP($F138,Sheet3!$A$1:'Sheet3'!$K$222,MATCH("White",Sheet3!$A$1:$K$1,0),FALSE)&gt;0,VLOOKUP($F138,Sheet3!$A$1:'Sheet3'!$K$222,MATCH("White",Sheet3!$A$1:$K$1,0),FALSE),IF(VLOOKUP($F138,Sheet3!$A$1:'Sheet3'!$K$222,MATCH("Yellow",Sheet3!$A$1:$K$1,0),FALSE)&gt;0,VLOOKUP($F138,Sheet3!$A$1:'Sheet3'!$K$222,MATCH("Yellow",Sheet3!$A$1:$K$1,0),FALSE)*5,0))))),0)/VLOOKUP($F138,Sheet3!$A$1:'Sheet3'!$K$222,MATCH("Challenge",Sheet3!$A$1:'Sheet3'!$K$1,0),FALSE),IFERROR(IF(VLOOKUP($F138,Sheet3!$A$1:'Sheet3'!$K$222,MATCH("Blue",Sheet3!$A$1:$K$1,0),FALSE)&gt;0,VLOOKUP($F138,Sheet3!$A$1:'Sheet3'!$K$222,MATCH("Blue",Sheet3!$A$1:$K$1,0),FALSE)*3,IF(VLOOKUP($F138,Sheet3!$A$1:'Sheet3'!$K$222,MATCH("Purple",Sheet3!$A$1:$K$1,0),FALSE)&gt;0,VLOOKUP($F138,Sheet3!$A$1:'Sheet3'!$K$222,MATCH("Purple",Sheet3!$A$1:$K$1,0),FALSE)*4,IF(VLOOKUP($F138,Sheet3!$A$1:'Sheet3'!$K$222,MATCH("Green",Sheet3!$A$1:$K$1,0),FALSE)&gt;0,VLOOKUP($F138,Sheet3!$A$1:'Sheet3'!$K$222,MATCH("Green",Sheet3!$A$1:$K$1,0),FALSE)*2,IF(VLOOKUP($F138,Sheet3!$A$1:'Sheet3'!$K$222,MATCH("White",Sheet3!$A$1:$K$1,0),FALSE)&gt;0,VLOOKUP($F138,Sheet3!$A$1:'Sheet3'!$K$222,MATCH("White",Sheet3!$A$1:$K$1,0),FALSE),IF(VLOOKUP($F138,Sheet3!$A$1:'Sheet3'!$K$222,MATCH("Yellow",Sheet3!$A$1:$K$1,0),FALSE)&gt;0,VLOOKUP($F138,Sheet3!$A$1:'Sheet3'!$K$222,MATCH("Yellow",Sheet3!$A$1:$K$1,0),FALSE)*5,0))))),0)),0)+IFERROR(IF(VLOOKUP($G138,Sheet3!$A$1:'Sheet3'!$K$222,MATCH("Challenge",Sheet3!$A$1:'Sheet3'!$K$1,0),FALSE)&gt;=1,IFERROR(IF(VLOOKUP($G138,Sheet3!$A$1:'Sheet3'!$K$222,MATCH("Blue",Sheet3!$A$1:$K$1,0),FALSE)&gt;0,VLOOKUP($G138,Sheet3!$A$1:'Sheet3'!$K$222,MATCH("Blue",Sheet3!$A$1:$K$1,0),FALSE)*3,IF(VLOOKUP($G138,Sheet3!$A$1:'Sheet3'!$K$222,MATCH("Purple",Sheet3!$A$1:$K$1,0),FALSE)&gt;0,VLOOKUP($G138,Sheet3!$A$1:'Sheet3'!$K$222,MATCH("Purple",Sheet3!$A$1:$K$1,0),FALSE)*4,IF(VLOOKUP($G138,Sheet3!$A$1:'Sheet3'!$K$222,MATCH("Green",Sheet3!$A$1:$K$1,0),FALSE)&gt;0,VLOOKUP($G138,Sheet3!$A$1:'Sheet3'!$K$222,MATCH("Green",Sheet3!$A$1:$K$1,0),FALSE)*2,IF(VLOOKUP($G138,Sheet3!$A$1:'Sheet3'!$K$222,MATCH("White",Sheet3!$A$1:$K$1,0),FALSE)&gt;0,VLOOKUP($G138,Sheet3!$A$1:'Sheet3'!$K$222,MATCH("White",Sheet3!$A$1:$K$1,0),FALSE),IF(VLOOKUP($G138,Sheet3!$A$1:'Sheet3'!$K$222,MATCH("Yellow",Sheet3!$A$1:$K$1,0),FALSE)&gt;0,VLOOKUP($G138,Sheet3!$A$1:'Sheet3'!$K$222,MATCH("Yellow",Sheet3!$A$1:$K$1,0),FALSE)*5,0))))),0)/VLOOKUP($G138,Sheet3!$A$1:'Sheet3'!$K$222,MATCH("Challenge",Sheet3!$A$1:'Sheet3'!$K$1,0),FALSE),IFERROR(IF(VLOOKUP($G138,Sheet3!$A$1:'Sheet3'!$K$222,MATCH("Blue",Sheet3!$A$1:$K$1,0),FALSE)&gt;0,VLOOKUP($G138,Sheet3!$A$1:'Sheet3'!$K$222,MATCH("Blue",Sheet3!$A$1:$K$1,0),FALSE)*3,IF(VLOOKUP($G138,Sheet3!$A$1:'Sheet3'!$K$222,MATCH("Purple",Sheet3!$A$1:$K$1,0),FALSE)&gt;0,VLOOKUP($G138,Sheet3!$A$1:'Sheet3'!$K$222,MATCH("Purple",Sheet3!$A$1:$K$1,0),FALSE)*4,IF(VLOOKUP($G138,Sheet3!$A$1:'Sheet3'!$K$222,MATCH("Green",Sheet3!$A$1:$K$1,0),FALSE)&gt;0,VLOOKUP($G138,Sheet3!$A$1:'Sheet3'!$K$222,MATCH("Green",Sheet3!$A$1:$K$1,0),FALSE)*2,IF(VLOOKUP($G138,Sheet3!$A$1:'Sheet3'!$K$222,MATCH("White",Sheet3!$A$1:$K$1,0),FALSE)&gt;0,VLOOKUP($G138,Sheet3!$A$1:'Sheet3'!$K$222,MATCH("White",Sheet3!$A$1:$K$1,0),FALSE),IF(VLOOKUP($G138,Sheet3!$A$1:'Sheet3'!$K$222,MATCH("Yellow",Sheet3!$A$1:$K$1,0),FALSE)&gt;0,VLOOKUP($G138,Sheet3!$A$1:'Sheet3'!$K$222,MATCH("Yellow",Sheet3!$A$1:$K$1,0),FALSE)*5,0))))),0)),0)</f>
        <v>17</v>
      </c>
      <c r="AD138">
        <f>IFERROR(IF(VLOOKUP($H138,Sheet3!$A$1:'Sheet3'!$K$222,MATCH("Challenge",Sheet3!$A$1:'Sheet3'!$K$1,0),FALSE)&gt;=1,IFERROR(IF(VLOOKUP($H138,Sheet3!$A$1:'Sheet3'!$K$222,MATCH("Blue",Sheet3!$A$1:$K$1,0),FALSE)&gt;0,VLOOKUP($H138,Sheet3!$A$1:'Sheet3'!$K$222,MATCH("Blue",Sheet3!$A$1:$K$1,0),FALSE)*3,IF(VLOOKUP($H138,Sheet3!$A$1:'Sheet3'!$K$222,MATCH("Purple",Sheet3!$A$1:$K$1,0),FALSE)&gt;0,VLOOKUP($H138,Sheet3!$A$1:'Sheet3'!$K$222,MATCH("Purple",Sheet3!$A$1:$K$1,0),FALSE)*4,IF(VLOOKUP($H138,Sheet3!$A$1:'Sheet3'!$K$222,MATCH("Green",Sheet3!$A$1:$K$1,0),FALSE)&gt;0,VLOOKUP($H138,Sheet3!$A$1:'Sheet3'!$K$222,MATCH("Green",Sheet3!$A$1:$K$1,0),FALSE)*2,IF(VLOOKUP($H138,Sheet3!$A$1:'Sheet3'!$K$222,MATCH("White",Sheet3!$A$1:$K$1,0),FALSE)&gt;0,VLOOKUP($H138,Sheet3!$A$1:'Sheet3'!$K$222,MATCH("White",Sheet3!$A$1:$K$1,0),FALSE),IF(VLOOKUP($H138,Sheet3!$A$1:'Sheet3'!$K$222,MATCH("Yellow",Sheet3!$A$1:$K$1,0),FALSE)&gt;0,VLOOKUP($H138,Sheet3!$A$1:'Sheet3'!$K$222,MATCH("Yellow",Sheet3!$A$1:$K$1,0),FALSE)*5,0))))),0)/VLOOKUP($H138,Sheet3!$A$1:'Sheet3'!$K$222,MATCH("Challenge",Sheet3!$A$1:'Sheet3'!$K$1,0),FALSE),IFERROR(IF(VLOOKUP($H138,Sheet3!$A$1:'Sheet3'!$K$222,MATCH("Blue",Sheet3!$A$1:$K$1,0),FALSE)&gt;0,VLOOKUP($H138,Sheet3!$A$1:'Sheet3'!$K$222,MATCH("Blue",Sheet3!$A$1:$K$1,0),FALSE)*3,IF(VLOOKUP($H138,Sheet3!$A$1:'Sheet3'!$K$222,MATCH("Purple",Sheet3!$A$1:$K$1,0),FALSE)&gt;0,VLOOKUP($H138,Sheet3!$A$1:'Sheet3'!$K$222,MATCH("Purple",Sheet3!$A$1:$K$1,0),FALSE)*4,IF(VLOOKUP($H138,Sheet3!$A$1:'Sheet3'!$K$222,MATCH("Green",Sheet3!$A$1:$K$1,0),FALSE)&gt;0,VLOOKUP($H138,Sheet3!$A$1:'Sheet3'!$K$222,MATCH("Green",Sheet3!$A$1:$K$1,0),FALSE)*2,IF(VLOOKUP($H138,Sheet3!$A$1:'Sheet3'!$K$222,MATCH("White",Sheet3!$A$1:$K$1,0),FALSE)&gt;0,VLOOKUP($H138,Sheet3!$A$1:'Sheet3'!$K$222,MATCH("White",Sheet3!$A$1:$K$1,0),FALSE),IF(VLOOKUP($H138,Sheet3!$A$1:'Sheet3'!$K$222,MATCH("Yellow",Sheet3!$A$1:$K$1,0),FALSE)&gt;0,VLOOKUP($H138,Sheet3!$A$1:'Sheet3'!$K$222,MATCH("Yellow",Sheet3!$A$1:$K$1,0),FALSE)*5,0))))),0)),0)+IFERROR(IF(VLOOKUP($I138,Sheet3!$A$1:'Sheet3'!$K$222,MATCH("Challenge",Sheet3!$A$1:'Sheet3'!$K$1,0),FALSE)&gt;=1,IFERROR(IF(VLOOKUP($I138,Sheet3!$A$1:'Sheet3'!$K$222,MATCH("Blue",Sheet3!$A$1:$K$1,0),FALSE)&gt;0,VLOOKUP($I138,Sheet3!$A$1:'Sheet3'!$K$222,MATCH("Blue",Sheet3!$A$1:$K$1,0),FALSE)*3,IF(VLOOKUP($I138,Sheet3!$A$1:'Sheet3'!$K$222,MATCH("Purple",Sheet3!$A$1:$K$1,0),FALSE)&gt;0,VLOOKUP($I138,Sheet3!$A$1:'Sheet3'!$K$222,MATCH("Purple",Sheet3!$A$1:$K$1,0),FALSE)*4,IF(VLOOKUP($I138,Sheet3!$A$1:'Sheet3'!$K$222,MATCH("Green",Sheet3!$A$1:$K$1,0),FALSE)&gt;0,VLOOKUP($I138,Sheet3!$A$1:'Sheet3'!$K$222,MATCH("Green",Sheet3!$A$1:$K$1,0),FALSE)*2,IF(VLOOKUP($I138,Sheet3!$A$1:'Sheet3'!$K$222,MATCH("White",Sheet3!$A$1:$K$1,0),FALSE)&gt;0,VLOOKUP($I138,Sheet3!$A$1:'Sheet3'!$K$222,MATCH("White",Sheet3!$A$1:$K$1,0),FALSE),IF(VLOOKUP($I138,Sheet3!$A$1:'Sheet3'!$K$222,MATCH("Yellow",Sheet3!$A$1:$K$1,0),FALSE)&gt;0,VLOOKUP($I138,Sheet3!$A$1:'Sheet3'!$K$222,MATCH("Yellow",Sheet3!$A$1:$K$1,0),FALSE)*5,0))))),0)/VLOOKUP($I138,Sheet3!$A$1:'Sheet3'!$K$222,MATCH("Challenge",Sheet3!$A$1:'Sheet3'!$K$1,0),FALSE),IFERROR(IF(VLOOKUP($I138,Sheet3!$A$1:'Sheet3'!$K$222,MATCH("Blue",Sheet3!$A$1:$K$1,0),FALSE)&gt;0,VLOOKUP($I138,Sheet3!$A$1:'Sheet3'!$K$222,MATCH("Blue",Sheet3!$A$1:$K$1,0),FALSE)*3,IF(VLOOKUP($I138,Sheet3!$A$1:'Sheet3'!$K$222,MATCH("Purple",Sheet3!$A$1:$K$1,0),FALSE)&gt;0,VLOOKUP($I138,Sheet3!$A$1:'Sheet3'!$K$222,MATCH("Purple",Sheet3!$A$1:$K$1,0),FALSE)*4,IF(VLOOKUP($I138,Sheet3!$A$1:'Sheet3'!$K$222,MATCH("Green",Sheet3!$A$1:$K$1,0),FALSE)&gt;0,VLOOKUP($I138,Sheet3!$A$1:'Sheet3'!$K$222,MATCH("Green",Sheet3!$A$1:$K$1,0),FALSE)*2,IF(VLOOKUP($I138,Sheet3!$A$1:'Sheet3'!$K$222,MATCH("White",Sheet3!$A$1:$K$1,0),FALSE)&gt;0,VLOOKUP($I138,Sheet3!$A$1:'Sheet3'!$K$222,MATCH("White",Sheet3!$A$1:$K$1,0),FALSE),IF(VLOOKUP($I138,Sheet3!$A$1:'Sheet3'!$K$222,MATCH("Yellow",Sheet3!$A$1:$K$1,0),FALSE)&gt;0,VLOOKUP($I138,Sheet3!$A$1:'Sheet3'!$K$222,MATCH("Yellow",Sheet3!$A$1:$K$1,0),FALSE)*5,0))))),0)),0)</f>
        <v>0</v>
      </c>
      <c r="AE138">
        <f>IFERROR(IF(VLOOKUP($J138,Sheet3!$A$1:'Sheet3'!$K$222,MATCH("Challenge",Sheet3!$A$1:'Sheet3'!$K$1,0),FALSE)&gt;=1,IFERROR(IF(VLOOKUP($J138,Sheet3!$A$1:'Sheet3'!$K$222,MATCH("Blue",Sheet3!$A$1:$K$1,0),FALSE)&gt;0,VLOOKUP($J138,Sheet3!$A$1:'Sheet3'!$K$222,MATCH("Blue",Sheet3!$A$1:$K$1,0),FALSE)*3,IF(VLOOKUP($J138,Sheet3!$A$1:'Sheet3'!$K$222,MATCH("Purple",Sheet3!$A$1:$K$1,0),FALSE)&gt;0,VLOOKUP($J138,Sheet3!$A$1:'Sheet3'!$K$222,MATCH("Purple",Sheet3!$A$1:$K$1,0),FALSE)*4,IF(VLOOKUP($J138,Sheet3!$A$1:'Sheet3'!$K$222,MATCH("Green",Sheet3!$A$1:$K$1,0),FALSE)&gt;0,VLOOKUP($J138,Sheet3!$A$1:'Sheet3'!$K$222,MATCH("Green",Sheet3!$A$1:$K$1,0),FALSE)*2,IF(VLOOKUP($J138,Sheet3!$A$1:'Sheet3'!$K$222,MATCH("White",Sheet3!$A$1:$K$1,0),FALSE)&gt;0,VLOOKUP($J138,Sheet3!$A$1:'Sheet3'!$K$222,MATCH("White",Sheet3!$A$1:$K$1,0),FALSE),IF(VLOOKUP($J138,Sheet3!$A$1:'Sheet3'!$K$222,MATCH("Yellow",Sheet3!$A$1:$K$1,0),FALSE)&gt;0,VLOOKUP($J138,Sheet3!$A$1:'Sheet3'!$K$222,MATCH("Yellow",Sheet3!$A$1:$K$1,0),FALSE)*5,0))))),0)/VLOOKUP($J138,Sheet3!$A$1:'Sheet3'!$K$222,MATCH("Challenge",Sheet3!$A$1:'Sheet3'!$K$1,0),FALSE),IFERROR(IF(VLOOKUP($J138,Sheet3!$A$1:'Sheet3'!$K$222,MATCH("Blue",Sheet3!$A$1:$K$1,0),FALSE)&gt;0,VLOOKUP($J138,Sheet3!$A$1:'Sheet3'!$K$222,MATCH("Blue",Sheet3!$A$1:$K$1,0),FALSE)*3,IF(VLOOKUP($J138,Sheet3!$A$1:'Sheet3'!$K$222,MATCH("Purple",Sheet3!$A$1:$K$1,0),FALSE)&gt;0,VLOOKUP($J138,Sheet3!$A$1:'Sheet3'!$K$222,MATCH("Purple",Sheet3!$A$1:$K$1,0),FALSE)*4,IF(VLOOKUP($J138,Sheet3!$A$1:'Sheet3'!$K$222,MATCH("Green",Sheet3!$A$1:$K$1,0),FALSE)&gt;0,VLOOKUP($J138,Sheet3!$A$1:'Sheet3'!$K$222,MATCH("Green",Sheet3!$A$1:$K$1,0),FALSE)*2,IF(VLOOKUP($J138,Sheet3!$A$1:'Sheet3'!$K$222,MATCH("White",Sheet3!$A$1:$K$1,0),FALSE)&gt;0,VLOOKUP($J138,Sheet3!$A$1:'Sheet3'!$K$222,MATCH("White",Sheet3!$A$1:$K$1,0),FALSE),IF(VLOOKUP($J138,Sheet3!$A$1:'Sheet3'!$K$222,MATCH("Yellow",Sheet3!$A$1:$K$1,0),FALSE)&gt;0,VLOOKUP($J138,Sheet3!$A$1:'Sheet3'!$K$222,MATCH("Yellow",Sheet3!$A$1:$K$1,0),FALSE)*5,0))))),0)),0)+IFERROR(IF(VLOOKUP($K138,Sheet3!$A$1:'Sheet3'!$K$222,MATCH("Challenge",Sheet3!$A$1:'Sheet3'!$K$1,0),FALSE)&gt;=1,IFERROR(IF(VLOOKUP($K138,Sheet3!$A$1:'Sheet3'!$K$222,MATCH("Blue",Sheet3!$A$1:$K$1,0),FALSE)&gt;0,VLOOKUP($K138,Sheet3!$A$1:'Sheet3'!$K$222,MATCH("Blue",Sheet3!$A$1:$K$1,0),FALSE)*3,IF(VLOOKUP($K138,Sheet3!$A$1:'Sheet3'!$K$222,MATCH("Purple",Sheet3!$A$1:$K$1,0),FALSE)&gt;0,VLOOKUP($K138,Sheet3!$A$1:'Sheet3'!$K$222,MATCH("Purple",Sheet3!$A$1:$K$1,0),FALSE)*4,IF(VLOOKUP($K138,Sheet3!$A$1:'Sheet3'!$K$222,MATCH("Green",Sheet3!$A$1:$K$1,0),FALSE)&gt;0,VLOOKUP($K138,Sheet3!$A$1:'Sheet3'!$K$222,MATCH("Green",Sheet3!$A$1:$K$1,0),FALSE)*2,IF(VLOOKUP($K138,Sheet3!$A$1:'Sheet3'!$K$222,MATCH("White",Sheet3!$A$1:$K$1,0),FALSE)&gt;0,VLOOKUP($K138,Sheet3!$A$1:'Sheet3'!$K$222,MATCH("White",Sheet3!$A$1:$K$1,0),FALSE),IF(VLOOKUP($K138,Sheet3!$A$1:'Sheet3'!$K$222,MATCH("Yellow",Sheet3!$A$1:$K$1,0),FALSE)&gt;0,VLOOKUP($K138,Sheet3!$A$1:'Sheet3'!$K$222,MATCH("Yellow",Sheet3!$A$1:$K$1,0),FALSE)*5,0))))),0)/VLOOKUP($K138,Sheet3!$A$1:'Sheet3'!$K$222,MATCH("Challenge",Sheet3!$A$1:'Sheet3'!$K$1,0),FALSE),IFERROR(IF(VLOOKUP($K138,Sheet3!$A$1:'Sheet3'!$K$222,MATCH("Blue",Sheet3!$A$1:$K$1,0),FALSE)&gt;0,VLOOKUP($K138,Sheet3!$A$1:'Sheet3'!$K$222,MATCH("Blue",Sheet3!$A$1:$K$1,0),FALSE)*3,IF(VLOOKUP($K138,Sheet3!$A$1:'Sheet3'!$K$222,MATCH("Purple",Sheet3!$A$1:$K$1,0),FALSE)&gt;0,VLOOKUP($K138,Sheet3!$A$1:'Sheet3'!$K$222,MATCH("Purple",Sheet3!$A$1:$K$1,0),FALSE)*4,IF(VLOOKUP($K138,Sheet3!$A$1:'Sheet3'!$K$222,MATCH("Green",Sheet3!$A$1:$K$1,0),FALSE)&gt;0,VLOOKUP($K138,Sheet3!$A$1:'Sheet3'!$K$222,MATCH("Green",Sheet3!$A$1:$K$1,0),FALSE)*2,IF(VLOOKUP($K138,Sheet3!$A$1:'Sheet3'!$K$222,MATCH("White",Sheet3!$A$1:$K$1,0),FALSE)&gt;0,VLOOKUP($K138,Sheet3!$A$1:'Sheet3'!$K$222,MATCH("White",Sheet3!$A$1:$K$1,0),FALSE),IF(VLOOKUP($K138,Sheet3!$A$1:'Sheet3'!$K$222,MATCH("Yellow",Sheet3!$A$1:$K$1,0),FALSE)&gt;0,VLOOKUP($K138,Sheet3!$A$1:'Sheet3'!$K$222,MATCH("Yellow",Sheet3!$A$1:$K$1,0),FALSE)*5,0))))),0)),0)</f>
        <v>0</v>
      </c>
      <c r="AF138">
        <f>IFERROR(IF(VLOOKUP($L138,Sheet3!$A$1:'Sheet3'!$K$222,MATCH("Challenge",Sheet3!$A$1:'Sheet3'!$K$1,0),FALSE)&gt;=1,IFERROR(IF(VLOOKUP($L138,Sheet3!$A$1:'Sheet3'!$K$222,MATCH("Blue",Sheet3!$A$1:$K$1,0),FALSE)&gt;0,VLOOKUP($L138,Sheet3!$A$1:'Sheet3'!$K$222,MATCH("Blue",Sheet3!$A$1:$K$1,0),FALSE)*3,IF(VLOOKUP($L138,Sheet3!$A$1:'Sheet3'!$K$222,MATCH("Purple",Sheet3!$A$1:$K$1,0),FALSE)&gt;0,VLOOKUP($L138,Sheet3!$A$1:'Sheet3'!$K$222,MATCH("Purple",Sheet3!$A$1:$K$1,0),FALSE)*4,IF(VLOOKUP($L138,Sheet3!$A$1:'Sheet3'!$K$222,MATCH("Green",Sheet3!$A$1:$K$1,0),FALSE)&gt;0,VLOOKUP($L138,Sheet3!$A$1:'Sheet3'!$K$222,MATCH("Green",Sheet3!$A$1:$K$1,0),FALSE)*2,IF(VLOOKUP($L138,Sheet3!$A$1:'Sheet3'!$K$222,MATCH("White",Sheet3!$A$1:$K$1,0),FALSE)&gt;0,VLOOKUP($L138,Sheet3!$A$1:'Sheet3'!$K$222,MATCH("White",Sheet3!$A$1:$K$1,0),FALSE),IF(VLOOKUP($L138,Sheet3!$A$1:'Sheet3'!$K$222,MATCH("Yellow",Sheet3!$A$1:$K$1,0),FALSE)&gt;0,VLOOKUP($L138,Sheet3!$A$1:'Sheet3'!$K$222,MATCH("Yellow",Sheet3!$A$1:$K$1,0),FALSE)*5,0))))),0)/VLOOKUP($L138,Sheet3!$A$1:'Sheet3'!$K$222,MATCH("Challenge",Sheet3!$A$1:'Sheet3'!$K$1,0),FALSE),IFERROR(IF(VLOOKUP($L138,Sheet3!$A$1:'Sheet3'!$K$222,MATCH("Blue",Sheet3!$A$1:$K$1,0),FALSE)&gt;0,VLOOKUP($L138,Sheet3!$A$1:'Sheet3'!$K$222,MATCH("Blue",Sheet3!$A$1:$K$1,0),FALSE)*3,IF(VLOOKUP($L138,Sheet3!$A$1:'Sheet3'!$K$222,MATCH("Purple",Sheet3!$A$1:$K$1,0),FALSE)&gt;0,VLOOKUP($L138,Sheet3!$A$1:'Sheet3'!$K$222,MATCH("Purple",Sheet3!$A$1:$K$1,0),FALSE)*4,IF(VLOOKUP($L138,Sheet3!$A$1:'Sheet3'!$K$222,MATCH("Green",Sheet3!$A$1:$K$1,0),FALSE)&gt;0,VLOOKUP($L138,Sheet3!$A$1:'Sheet3'!$K$222,MATCH("Green",Sheet3!$A$1:$K$1,0),FALSE)*2,IF(VLOOKUP($L138,Sheet3!$A$1:'Sheet3'!$K$222,MATCH("White",Sheet3!$A$1:$K$1,0),FALSE)&gt;0,VLOOKUP($L138,Sheet3!$A$1:'Sheet3'!$K$222,MATCH("White",Sheet3!$A$1:$K$1,0),FALSE),IF(VLOOKUP($L138,Sheet3!$A$1:'Sheet3'!$K$222,MATCH("Yellow",Sheet3!$A$1:$K$1,0),FALSE)&gt;0,VLOOKUP($L138,Sheet3!$A$1:'Sheet3'!$K$222,MATCH("Yellow",Sheet3!$A$1:$K$1,0),FALSE)*5,0))))),0)),0)+IFERROR(IF(VLOOKUP($M138,Sheet3!$A$1:'Sheet3'!$K$222,MATCH("Challenge",Sheet3!$A$1:'Sheet3'!$K$1,0),FALSE)&gt;=1,IFERROR(IF(VLOOKUP($M138,Sheet3!$A$1:'Sheet3'!$K$222,MATCH("Blue",Sheet3!$A$1:$K$1,0),FALSE)&gt;0,VLOOKUP($M138,Sheet3!$A$1:'Sheet3'!$K$222,MATCH("Blue",Sheet3!$A$1:$K$1,0),FALSE)*3,IF(VLOOKUP($M138,Sheet3!$A$1:'Sheet3'!$K$222,MATCH("Purple",Sheet3!$A$1:$K$1,0),FALSE)&gt;0,VLOOKUP($M138,Sheet3!$A$1:'Sheet3'!$K$222,MATCH("Purple",Sheet3!$A$1:$K$1,0),FALSE)*4,IF(VLOOKUP($M138,Sheet3!$A$1:'Sheet3'!$K$222,MATCH("Green",Sheet3!$A$1:$K$1,0),FALSE)&gt;0,VLOOKUP($M138,Sheet3!$A$1:'Sheet3'!$K$222,MATCH("Green",Sheet3!$A$1:$K$1,0),FALSE)*2,IF(VLOOKUP($M138,Sheet3!$A$1:'Sheet3'!$K$222,MATCH("White",Sheet3!$A$1:$K$1,0),FALSE)&gt;0,VLOOKUP($M138,Sheet3!$A$1:'Sheet3'!$K$222,MATCH("White",Sheet3!$A$1:$K$1,0),FALSE),IF(VLOOKUP($M138,Sheet3!$A$1:'Sheet3'!$K$222,MATCH("Yellow",Sheet3!$A$1:$K$1,0),FALSE)&gt;0,VLOOKUP($M138,Sheet3!$A$1:'Sheet3'!$K$222,MATCH("Yellow",Sheet3!$A$1:$K$1,0),FALSE)*5,0))))),0)/VLOOKUP($M138,Sheet3!$A$1:'Sheet3'!$K$222,MATCH("Challenge",Sheet3!$A$1:'Sheet3'!$K$1,0),FALSE),IFERROR(IF(VLOOKUP($M138,Sheet3!$A$1:'Sheet3'!$K$222,MATCH("Blue",Sheet3!$A$1:$K$1,0),FALSE)&gt;0,VLOOKUP($M138,Sheet3!$A$1:'Sheet3'!$K$222,MATCH("Blue",Sheet3!$A$1:$K$1,0),FALSE)*3,IF(VLOOKUP($M138,Sheet3!$A$1:'Sheet3'!$K$222,MATCH("Purple",Sheet3!$A$1:$K$1,0),FALSE)&gt;0,VLOOKUP($M138,Sheet3!$A$1:'Sheet3'!$K$222,MATCH("Purple",Sheet3!$A$1:$K$1,0),FALSE)*4,IF(VLOOKUP($M138,Sheet3!$A$1:'Sheet3'!$K$222,MATCH("Green",Sheet3!$A$1:$K$1,0),FALSE)&gt;0,VLOOKUP($M138,Sheet3!$A$1:'Sheet3'!$K$222,MATCH("Green",Sheet3!$A$1:$K$1,0),FALSE)*2,IF(VLOOKUP($M138,Sheet3!$A$1:'Sheet3'!$K$222,MATCH("White",Sheet3!$A$1:$K$1,0),FALSE)&gt;0,VLOOKUP($M138,Sheet3!$A$1:'Sheet3'!$K$222,MATCH("White",Sheet3!$A$1:$K$1,0),FALSE),IF(VLOOKUP($M138,Sheet3!$A$1:'Sheet3'!$K$222,MATCH("Yellow",Sheet3!$A$1:$K$1,0),FALSE)&gt;0,VLOOKUP($M138,Sheet3!$A$1:'Sheet3'!$K$222,MATCH("Yellow",Sheet3!$A$1:$K$1,0),FALSE)*5,0))))),0)),0)</f>
        <v>0</v>
      </c>
      <c r="AG138">
        <f>IFERROR(IF(VLOOKUP($N138,Sheet3!$A$1:'Sheet3'!$K$222,MATCH("Challenge",Sheet3!$A$1:'Sheet3'!$K$1,0),FALSE)&gt;=1,IFERROR(IF(VLOOKUP($N138,Sheet3!$A$1:'Sheet3'!$K$222,MATCH("Blue",Sheet3!$A$1:$K$1,0),FALSE)&gt;0,VLOOKUP($N138,Sheet3!$A$1:'Sheet3'!$K$222,MATCH("Blue",Sheet3!$A$1:$K$1,0),FALSE)*3,IF(VLOOKUP($N138,Sheet3!$A$1:'Sheet3'!$K$222,MATCH("Purple",Sheet3!$A$1:$K$1,0),FALSE)&gt;0,VLOOKUP($N138,Sheet3!$A$1:'Sheet3'!$K$222,MATCH("Purple",Sheet3!$A$1:$K$1,0),FALSE)*4,IF(VLOOKUP($N138,Sheet3!$A$1:'Sheet3'!$K$222,MATCH("Green",Sheet3!$A$1:$K$1,0),FALSE)&gt;0,VLOOKUP($N138,Sheet3!$A$1:'Sheet3'!$K$222,MATCH("Green",Sheet3!$A$1:$K$1,0),FALSE)*2,IF(VLOOKUP($N138,Sheet3!$A$1:'Sheet3'!$K$222,MATCH("White",Sheet3!$A$1:$K$1,0),FALSE)&gt;0,VLOOKUP($N138,Sheet3!$A$1:'Sheet3'!$K$222,MATCH("White",Sheet3!$A$1:$K$1,0),FALSE),IF(VLOOKUP($N138,Sheet3!$A$1:'Sheet3'!$K$222,MATCH("Yellow",Sheet3!$A$1:$K$1,0),FALSE)&gt;0,VLOOKUP($N138,Sheet3!$A$1:'Sheet3'!$K$222,MATCH("Yellow",Sheet3!$A$1:$K$1,0),FALSE)*5,0))))),0)/VLOOKUP($N138,Sheet3!$A$1:'Sheet3'!$K$222,MATCH("Challenge",Sheet3!$A$1:'Sheet3'!$K$1,0),FALSE),IFERROR(IF(VLOOKUP($N138,Sheet3!$A$1:'Sheet3'!$K$222,MATCH("Blue",Sheet3!$A$1:$K$1,0),FALSE)&gt;0,VLOOKUP($N138,Sheet3!$A$1:'Sheet3'!$K$222,MATCH("Blue",Sheet3!$A$1:$K$1,0),FALSE)*3,IF(VLOOKUP($N138,Sheet3!$A$1:'Sheet3'!$K$222,MATCH("Purple",Sheet3!$A$1:$K$1,0),FALSE)&gt;0,VLOOKUP($N138,Sheet3!$A$1:'Sheet3'!$K$222,MATCH("Purple",Sheet3!$A$1:$K$1,0),FALSE)*4,IF(VLOOKUP($N138,Sheet3!$A$1:'Sheet3'!$K$222,MATCH("Green",Sheet3!$A$1:$K$1,0),FALSE)&gt;0,VLOOKUP($N138,Sheet3!$A$1:'Sheet3'!$K$222,MATCH("Green",Sheet3!$A$1:$K$1,0),FALSE)*2,IF(VLOOKUP($N138,Sheet3!$A$1:'Sheet3'!$K$222,MATCH("White",Sheet3!$A$1:$K$1,0),FALSE)&gt;0,VLOOKUP($N138,Sheet3!$A$1:'Sheet3'!$K$222,MATCH("White",Sheet3!$A$1:$K$1,0),FALSE),IF(VLOOKUP($N138,Sheet3!$A$1:'Sheet3'!$K$222,MATCH("Yellow",Sheet3!$A$1:$K$1,0),FALSE)&gt;0,VLOOKUP($N138,Sheet3!$A$1:'Sheet3'!$K$222,MATCH("Yellow",Sheet3!$A$1:$K$1,0),FALSE)*5,0))))),0)),0)+IFERROR(IF(VLOOKUP($O138,Sheet3!$A$1:'Sheet3'!$K$222,MATCH("Challenge",Sheet3!$A$1:'Sheet3'!$K$1,0),FALSE)&gt;=1,IFERROR(IF(VLOOKUP($O138,Sheet3!$A$1:'Sheet3'!$K$222,MATCH("Blue",Sheet3!$A$1:$K$1,0),FALSE)&gt;0,VLOOKUP($O138,Sheet3!$A$1:'Sheet3'!$K$222,MATCH("Blue",Sheet3!$A$1:$K$1,0),FALSE)*3,IF(VLOOKUP($O138,Sheet3!$A$1:'Sheet3'!$K$222,MATCH("Purple",Sheet3!$A$1:$K$1,0),FALSE)&gt;0,VLOOKUP($O138,Sheet3!$A$1:'Sheet3'!$K$222,MATCH("Purple",Sheet3!$A$1:$K$1,0),FALSE)*4,IF(VLOOKUP($O138,Sheet3!$A$1:'Sheet3'!$K$222,MATCH("Green",Sheet3!$A$1:$K$1,0),FALSE)&gt;0,VLOOKUP($O138,Sheet3!$A$1:'Sheet3'!$K$222,MATCH("Green",Sheet3!$A$1:$K$1,0),FALSE)*2,IF(VLOOKUP($O138,Sheet3!$A$1:'Sheet3'!$K$222,MATCH("White",Sheet3!$A$1:$K$1,0),FALSE)&gt;0,VLOOKUP($O138,Sheet3!$A$1:'Sheet3'!$K$222,MATCH("White",Sheet3!$A$1:$K$1,0),FALSE),IF(VLOOKUP($O138,Sheet3!$A$1:'Sheet3'!$K$222,MATCH("Yellow",Sheet3!$A$1:$K$1,0),FALSE)&gt;0,VLOOKUP($O138,Sheet3!$A$1:'Sheet3'!$K$222,MATCH("Yellow",Sheet3!$A$1:$K$1,0),FALSE)*5,0))))),0)/VLOOKUP($O138,Sheet3!$A$1:'Sheet3'!$K$222,MATCH("Challenge",Sheet3!$A$1:'Sheet3'!$K$1,0),FALSE),IFERROR(IF(VLOOKUP($O138,Sheet3!$A$1:'Sheet3'!$K$222,MATCH("Blue",Sheet3!$A$1:$K$1,0),FALSE)&gt;0,VLOOKUP($O138,Sheet3!$A$1:'Sheet3'!$K$222,MATCH("Blue",Sheet3!$A$1:$K$1,0),FALSE)*3,IF(VLOOKUP($O138,Sheet3!$A$1:'Sheet3'!$K$222,MATCH("Purple",Sheet3!$A$1:$K$1,0),FALSE)&gt;0,VLOOKUP($O138,Sheet3!$A$1:'Sheet3'!$K$222,MATCH("Purple",Sheet3!$A$1:$K$1,0),FALSE)*4,IF(VLOOKUP($O138,Sheet3!$A$1:'Sheet3'!$K$222,MATCH("Green",Sheet3!$A$1:$K$1,0),FALSE)&gt;0,VLOOKUP($O138,Sheet3!$A$1:'Sheet3'!$K$222,MATCH("Green",Sheet3!$A$1:$K$1,0),FALSE)*2,IF(VLOOKUP($O138,Sheet3!$A$1:'Sheet3'!$K$222,MATCH("White",Sheet3!$A$1:$K$1,0),FALSE)&gt;0,VLOOKUP($O138,Sheet3!$A$1:'Sheet3'!$K$222,MATCH("White",Sheet3!$A$1:$K$1,0),FALSE),IF(VLOOKUP($O138,Sheet3!$A$1:'Sheet3'!$K$222,MATCH("Yellow",Sheet3!$A$1:$K$1,0),FALSE)&gt;0,VLOOKUP($O138,Sheet3!$A$1:'Sheet3'!$K$222,MATCH("Yellow",Sheet3!$A$1:$K$1,0),FALSE)*5,0))))),0)),0)</f>
        <v>0</v>
      </c>
      <c r="AH138">
        <f>VLOOKUP($D138,Sheet3!$A$1:'Sheet3'!$K$222,4,FALSE)</f>
        <v>0</v>
      </c>
      <c r="AI138">
        <f>VLOOKUP($D138,Sheet3!$A$1:'Sheet3'!$K$222,5,FALSE)</f>
        <v>0</v>
      </c>
    </row>
    <row r="139" spans="1:35" x14ac:dyDescent="0.25">
      <c r="A139" t="s">
        <v>15</v>
      </c>
      <c r="B139">
        <f>INDEX('Ingredients(Full)'!$A$1:$AA$180,MATCH(Score!$A139,'Ingredients(Full)'!$A$1:$A$180,0),MATCH(Score!B$1,'Ingredients(Full)'!$A$1:$AA$1,0))</f>
        <v>2</v>
      </c>
      <c r="C139">
        <f t="shared" si="4"/>
        <v>162.5</v>
      </c>
      <c r="D139" t="str">
        <f>IF(D$1&lt;=$B139,INDEX('Ingredients(Full)'!$A$1:$AA$180,MATCH(Score!$A139,'Ingredients(Full)'!$A$1:$A$180,0),MATCH(Score!D$1,'Ingredients(Full)'!$A$1:$AA$1,0)),"")</f>
        <v>Mk 9 Fabritech Data Pad Salvage</v>
      </c>
      <c r="E139" t="str">
        <f>IF(E$1&lt;=$B139,INDEX('Ingredients(Full)'!$A$1:$AA$140,MATCH(Score!$A139,'Ingredients(Full)'!$A$1:$A$140,0),MATCH(Score!E$1,'Ingredients(Full)'!$A$1:$AA$1,0)),"")</f>
        <v>Mk 9 Fabritech Data Pad Component</v>
      </c>
      <c r="F139" t="str">
        <f>IF(F$1&lt;=$B139,INDEX('Ingredients(Full)'!$A$1:$AA$140,MATCH(Score!$A139,'Ingredients(Full)'!$A$1:$A$140,0),MATCH(Score!F$1,'Ingredients(Full)'!$A$1:$AA$1,0)),"")</f>
        <v/>
      </c>
      <c r="G139" t="str">
        <f>IF(G$1&lt;=$B139,INDEX('Ingredients(Full)'!$A$1:$AA$140,MATCH(Score!$A139,'Ingredients(Full)'!$A$1:$A$140,0),MATCH(Score!G$1,'Ingredients(Full)'!$A$1:$AA$1,0)),"")</f>
        <v/>
      </c>
      <c r="H139" t="str">
        <f>IF(H$1&lt;=$B139,INDEX('Ingredients(Full)'!$A$1:$AA$140,MATCH(Score!$A139,'Ingredients(Full)'!$A$1:$A$140,0),MATCH(Score!H$1,'Ingredients(Full)'!$A$1:$AA$1,0)),"")</f>
        <v/>
      </c>
      <c r="I139" t="str">
        <f>IF(I$1&lt;=$B139,INDEX('Ingredients(Full)'!$A$1:$AA$140,MATCH(Score!$A139,'Ingredients(Full)'!$A$1:$A$140,0),MATCH(Score!I$1,'Ingredients(Full)'!$A$1:$AA$1,0)),"")</f>
        <v/>
      </c>
      <c r="J139" t="str">
        <f>IF(J$1&lt;=$B139,INDEX('Ingredients(Full)'!$A$1:$AA$140,MATCH(Score!$A139,'Ingredients(Full)'!$A$1:$A$140,0),MATCH(Score!J$1,'Ingredients(Full)'!$A$1:$AA$1,0)),"")</f>
        <v/>
      </c>
      <c r="K139" t="str">
        <f>IF(K$1&lt;=$B139,INDEX('Ingredients(Full)'!$A$1:$AA$140,MATCH(Score!$A139,'Ingredients(Full)'!$A$1:$A$140,0),MATCH(Score!K$1,'Ingredients(Full)'!$A$1:$AA$1,0)),"")</f>
        <v/>
      </c>
      <c r="L139" t="str">
        <f>IF(L$1&lt;=$B139,INDEX('Ingredients(Full)'!$A$1:$AA$140,MATCH(Score!$A139,'Ingredients(Full)'!$A$1:$A$140,0),MATCH(Score!L$1,'Ingredients(Full)'!$A$1:$AA$1,0)),"")</f>
        <v/>
      </c>
      <c r="M139" t="str">
        <f>IF(M$1&lt;=$B139,INDEX('Ingredients(Full)'!$A$1:$AA$140,MATCH(Score!$A139,'Ingredients(Full)'!$A$1:$A$140,0),MATCH(Score!M$1,'Ingredients(Full)'!$A$1:$AA$1,0)),"")</f>
        <v/>
      </c>
      <c r="N139" t="str">
        <f>IF(N$1&lt;=$B139,INDEX('Ingredients(Full)'!$A$1:$AA$140,MATCH(Score!$A139,'Ingredients(Full)'!$A$1:$A$140,0),MATCH(Score!N$1,'Ingredients(Full)'!$A$1:$AA$1,0)),"")</f>
        <v/>
      </c>
      <c r="O139" t="str">
        <f>IF(O$1&lt;=$B139,INDEX('Ingredients(Full)'!$A$1:$AA$140,MATCH(Score!$A139,'Ingredients(Full)'!$A$1:$A$140,0),MATCH(Score!O$1,'Ingredients(Full)'!$A$1:$AA$1,0)),"")</f>
        <v/>
      </c>
      <c r="P139">
        <f>IF(VALUE(RIGHT(P$1,LEN(P$1)-1))&lt;=$B139,INDEX('Ingredients(Full)'!$A$1:$AA$140,MATCH(Score!$A139,'Ingredients(Full)'!$A$1:$A$140,0),MATCH(Score!P$1,'Ingredients(Full)'!$A$1:$AA$1,0)),"")</f>
        <v>60</v>
      </c>
      <c r="Q139">
        <f>IF(VALUE(RIGHT(Q$1,LEN(Q$1)-1))&lt;=$B139,INDEX('Ingredients(Full)'!$A$1:$AA$140,MATCH(Score!$A139,'Ingredients(Full)'!$A$1:$A$140,0),MATCH(Score!Q$1,'Ingredients(Full)'!$A$1:$AA$1,0)),"")</f>
        <v>50</v>
      </c>
      <c r="R139" t="str">
        <f>IF(VALUE(RIGHT(R$1,LEN(R$1)-1))&lt;=$B139,INDEX('Ingredients(Full)'!$A$1:$AA$140,MATCH(Score!$A139,'Ingredients(Full)'!$A$1:$A$140,0),MATCH(Score!R$1,'Ingredients(Full)'!$A$1:$AA$1,0)),"")</f>
        <v/>
      </c>
      <c r="S139" t="str">
        <f>IF(VALUE(RIGHT(S$1,LEN(S$1)-1))&lt;=$B139,INDEX('Ingredients(Full)'!$A$1:$AA$140,MATCH(Score!$A139,'Ingredients(Full)'!$A$1:$A$140,0),MATCH(Score!S$1,'Ingredients(Full)'!$A$1:$AA$1,0)),"")</f>
        <v/>
      </c>
      <c r="T139" t="str">
        <f>IF(VALUE(RIGHT(T$1,LEN(T$1)-1))&lt;=$B139,INDEX('Ingredients(Full)'!$A$1:$AA$140,MATCH(Score!$A139,'Ingredients(Full)'!$A$1:$A$140,0),MATCH(Score!T$1,'Ingredients(Full)'!$A$1:$AA$1,0)),"")</f>
        <v/>
      </c>
      <c r="U139" t="str">
        <f>IF(VALUE(RIGHT(U$1,LEN(U$1)-1))&lt;=$B139,INDEX('Ingredients(Full)'!$A$1:$AA$140,MATCH(Score!$A139,'Ingredients(Full)'!$A$1:$A$140,0),MATCH(Score!U$1,'Ingredients(Full)'!$A$1:$AA$1,0)),"")</f>
        <v/>
      </c>
      <c r="V139" t="str">
        <f>IF(VALUE(RIGHT(V$1,LEN(V$1)-1))&lt;=$B139,INDEX('Ingredients(Full)'!$A$1:$AA$140,MATCH(Score!$A139,'Ingredients(Full)'!$A$1:$A$140,0),MATCH(Score!V$1,'Ingredients(Full)'!$A$1:$AA$1,0)),"")</f>
        <v/>
      </c>
      <c r="W139" t="str">
        <f>IF(VALUE(RIGHT(W$1,LEN(W$1)-1))&lt;=$B139,INDEX('Ingredients(Full)'!$A$1:$AA$140,MATCH(Score!$A139,'Ingredients(Full)'!$A$1:$A$140,0),MATCH(Score!W$1,'Ingredients(Full)'!$A$1:$AA$1,0)),"")</f>
        <v/>
      </c>
      <c r="X139" t="str">
        <f>IF(VALUE(RIGHT(X$1,LEN(X$1)-1))&lt;=$B139,INDEX('Ingredients(Full)'!$A$1:$AA$140,MATCH(Score!$A139,'Ingredients(Full)'!$A$1:$A$140,0),MATCH(Score!X$1,'Ingredients(Full)'!$A$1:$AA$1,0)),"")</f>
        <v/>
      </c>
      <c r="Y139" t="str">
        <f>IF(VALUE(RIGHT(Y$1,LEN(Y$1)-1))&lt;=$B139,INDEX('Ingredients(Full)'!$A$1:$AA$140,MATCH(Score!$A139,'Ingredients(Full)'!$A$1:$A$140,0),MATCH(Score!Y$1,'Ingredients(Full)'!$A$1:$AA$1,0)),"")</f>
        <v/>
      </c>
      <c r="Z139" t="str">
        <f>IF(VALUE(RIGHT(Z$1,LEN(Z$1)-1))&lt;=$B139,INDEX('Ingredients(Full)'!$A$1:$AA$140,MATCH(Score!$A139,'Ingredients(Full)'!$A$1:$A$140,0),MATCH(Score!Z$1,'Ingredients(Full)'!$A$1:$AA$1,0)),"")</f>
        <v/>
      </c>
      <c r="AA139" t="str">
        <f>IF(VALUE(RIGHT(AA$1,LEN(AA$1)-1))&lt;=$B139,INDEX('Ingredients(Full)'!$A$1:$AA$140,MATCH(Score!$A139,'Ingredients(Full)'!$A$1:$A$140,0),MATCH(Score!AA$1,'Ingredients(Full)'!$A$1:$AA$1,0)),"")</f>
        <v/>
      </c>
      <c r="AB139">
        <f>IFERROR(IF(VLOOKUP($D139,Sheet3!$A$1:'Sheet3'!$K$222,MATCH("Challenge",Sheet3!$A$1:'Sheet3'!$K$1,0),FALSE)&gt;=1,IFERROR(IF(VLOOKUP($D139,Sheet3!$A$1:'Sheet3'!$K$222,MATCH("Blue",Sheet3!$A$1:$K$1,0),FALSE)&gt;0,VLOOKUP($D139,Sheet3!$A$1:'Sheet3'!$K$222,MATCH("Blue",Sheet3!$A$1:$K$1,0),FALSE)*3,IF(VLOOKUP($D139,Sheet3!$A$1:'Sheet3'!$K$222,MATCH("Purple",Sheet3!$A$1:$K$1,0),FALSE)&gt;0,VLOOKUP($D139,Sheet3!$A$1:'Sheet3'!$K$222,MATCH("Purple",Sheet3!$A$1:$K$1,0),FALSE)*4,IF(VLOOKUP($D139,Sheet3!$A$1:'Sheet3'!$K$222,MATCH("Green",Sheet3!$A$1:$K$1,0),FALSE)&gt;0,VLOOKUP($D139,Sheet3!$A$1:'Sheet3'!$K$222,MATCH("Green",Sheet3!$A$1:$K$1,0),FALSE)*2,IF(VLOOKUP($D139,Sheet3!$A$1:'Sheet3'!$K$222,MATCH("White",Sheet3!$A$1:$K$1,0),FALSE)&gt;0,VLOOKUP($D139,Sheet3!$A$1:'Sheet3'!$K$222,MATCH("White",Sheet3!$A$1:$K$1,0),FALSE),IF(VLOOKUP($D139,Sheet3!$A$1:'Sheet3'!$K$222,MATCH("Yellow",Sheet3!$A$1:$K$1,0),FALSE)&gt;0,VLOOKUP($D139,Sheet3!$A$1:'Sheet3'!$K$222,MATCH("Yellow",Sheet3!$A$1:$K$1,0),FALSE)*2.5,0))))),0)/VLOOKUP($D139,Sheet3!$A$1:'Sheet3'!$K$222,MATCH("Challenge",Sheet3!$A$1:'Sheet3'!$K$1,0),FALSE),IFERROR(IF(VLOOKUP($D139,Sheet3!$A$1:'Sheet3'!$K$222,MATCH("Blue",Sheet3!$A$1:$K$1,0),FALSE)&gt;0,VLOOKUP($D139,Sheet3!$A$1:'Sheet3'!$K$222,MATCH("Blue",Sheet3!$A$1:$K$1,0),FALSE)*3,IF(VLOOKUP($D139,Sheet3!$A$1:'Sheet3'!$K$222,MATCH("Purple",Sheet3!$A$1:$K$1,0),FALSE)&gt;0,VLOOKUP($D139,Sheet3!$A$1:'Sheet3'!$K$222,MATCH("Purple",Sheet3!$A$1:$K$1,0),FALSE)*4,IF(VLOOKUP($D139,Sheet3!$A$1:'Sheet3'!$K$222,MATCH("Green",Sheet3!$A$1:$K$1,0),FALSE)&gt;0,VLOOKUP($D139,Sheet3!$A$1:'Sheet3'!$K$222,MATCH("Green",Sheet3!$A$1:$K$1,0),FALSE)*2,IF(VLOOKUP($D139,Sheet3!$A$1:'Sheet3'!$K$222,MATCH("White",Sheet3!$A$1:$K$1,0),FALSE)&gt;0,VLOOKUP($D139,Sheet3!$A$1:'Sheet3'!$K$222,MATCH("White",Sheet3!$A$1:$K$1,0),FALSE),IF(VLOOKUP($D139,Sheet3!$A$1:'Sheet3'!$K$222,MATCH("Yellow",Sheet3!$A$1:$K$1,0),FALSE)&gt;0,VLOOKUP($D139,Sheet3!$A$1:'Sheet3'!$K$222,MATCH("Yellow",Sheet3!$A$1:$K$1,0),FALSE)*2.5,0))))),0)),0)+IFERROR(IF(VLOOKUP($E139,Sheet3!$A$1:'Sheet3'!$K$222,MATCH("Challenge",Sheet3!$A$1:'Sheet3'!$K$1,0),FALSE)&gt;=1,IFERROR(IF(VLOOKUP($E139,Sheet3!$A$1:'Sheet3'!$K$222,MATCH("Blue",Sheet3!$A$1:$K$1,0),FALSE)&gt;0,VLOOKUP($E139,Sheet3!$A$1:'Sheet3'!$K$222,MATCH("Blue",Sheet3!$A$1:$K$1,0),FALSE)*3,IF(VLOOKUP($E139,Sheet3!$A$1:'Sheet3'!$K$222,MATCH("Purple",Sheet3!$A$1:$K$1,0),FALSE)&gt;0,VLOOKUP($E139,Sheet3!$A$1:'Sheet3'!$K$222,MATCH("Purple",Sheet3!$A$1:$K$1,0),FALSE)*4,IF(VLOOKUP($E139,Sheet3!$A$1:'Sheet3'!$K$222,MATCH("Green",Sheet3!$A$1:$K$1,0),FALSE)&gt;0,VLOOKUP($E139,Sheet3!$A$1:'Sheet3'!$K$222,MATCH("Green",Sheet3!$A$1:$K$1,0),FALSE)*2,IF(VLOOKUP($E139,Sheet3!$A$1:'Sheet3'!$K$222,MATCH("White",Sheet3!$A$1:$K$1,0),FALSE)&gt;0,VLOOKUP($E139,Sheet3!$A$1:'Sheet3'!$K$222,MATCH("White",Sheet3!$A$1:$K$1,0),FALSE),IF(VLOOKUP($E139,Sheet3!$A$1:'Sheet3'!$K$222,MATCH("Yellow",Sheet3!$A$1:$K$1,0),FALSE)&gt;0,VLOOKUP($E139,Sheet3!$A$1:'Sheet3'!$K$222,MATCH("Yellow",Sheet3!$A$1:$K$1,0),FALSE)*2.5,0))))),0)/VLOOKUP($E139,Sheet3!$A$1:'Sheet3'!$K$222,MATCH("Challenge",Sheet3!$A$1:'Sheet3'!$K$1,0),FALSE),IFERROR(IF(VLOOKUP($E139,Sheet3!$A$1:'Sheet3'!$K$222,MATCH("Blue",Sheet3!$A$1:$K$1,0),FALSE)&gt;0,VLOOKUP($E139,Sheet3!$A$1:'Sheet3'!$K$222,MATCH("Blue",Sheet3!$A$1:$K$1,0),FALSE)*3,IF(VLOOKUP($E139,Sheet3!$A$1:'Sheet3'!$K$222,MATCH("Purple",Sheet3!$A$1:$K$1,0),FALSE)&gt;0,VLOOKUP($E139,Sheet3!$A$1:'Sheet3'!$K$222,MATCH("Purple",Sheet3!$A$1:$K$1,0),FALSE)*4,IF(VLOOKUP($E139,Sheet3!$A$1:'Sheet3'!$K$222,MATCH("Green",Sheet3!$A$1:$K$1,0),FALSE)&gt;0,VLOOKUP($E139,Sheet3!$A$1:'Sheet3'!$K$222,MATCH("Green",Sheet3!$A$1:$K$1,0),FALSE)*2,IF(VLOOKUP($E139,Sheet3!$A$1:'Sheet3'!$K$222,MATCH("White",Sheet3!$A$1:$K$1,0),FALSE)&gt;0,VLOOKUP($E139,Sheet3!$A$1:'Sheet3'!$K$222,MATCH("White",Sheet3!$A$1:$K$1,0),FALSE),IF(VLOOKUP($E139,Sheet3!$A$1:'Sheet3'!$K$222,MATCH("Yellow",Sheet3!$A$1:$K$1,0),FALSE)&gt;0,VLOOKUP($E139,Sheet3!$A$1:'Sheet3'!$K$222,MATCH("Yellow",Sheet3!$A$1:$K$1,0),FALSE)*2.5,0))))),0)),0)</f>
        <v>162.5</v>
      </c>
      <c r="AC139">
        <f>IFERROR(IF(VLOOKUP($F139,Sheet3!$A$1:'Sheet3'!$K$222,MATCH("Challenge",Sheet3!$A$1:'Sheet3'!$K$1,0),FALSE)&gt;=1,IFERROR(IF(VLOOKUP($F139,Sheet3!$A$1:'Sheet3'!$K$222,MATCH("Blue",Sheet3!$A$1:$K$1,0),FALSE)&gt;0,VLOOKUP($F139,Sheet3!$A$1:'Sheet3'!$K$222,MATCH("Blue",Sheet3!$A$1:$K$1,0),FALSE)*3,IF(VLOOKUP($F139,Sheet3!$A$1:'Sheet3'!$K$222,MATCH("Purple",Sheet3!$A$1:$K$1,0),FALSE)&gt;0,VLOOKUP($F139,Sheet3!$A$1:'Sheet3'!$K$222,MATCH("Purple",Sheet3!$A$1:$K$1,0),FALSE)*4,IF(VLOOKUP($F139,Sheet3!$A$1:'Sheet3'!$K$222,MATCH("Green",Sheet3!$A$1:$K$1,0),FALSE)&gt;0,VLOOKUP($F139,Sheet3!$A$1:'Sheet3'!$K$222,MATCH("Green",Sheet3!$A$1:$K$1,0),FALSE)*2,IF(VLOOKUP($F139,Sheet3!$A$1:'Sheet3'!$K$222,MATCH("White",Sheet3!$A$1:$K$1,0),FALSE)&gt;0,VLOOKUP($F139,Sheet3!$A$1:'Sheet3'!$K$222,MATCH("White",Sheet3!$A$1:$K$1,0),FALSE),IF(VLOOKUP($F139,Sheet3!$A$1:'Sheet3'!$K$222,MATCH("Yellow",Sheet3!$A$1:$K$1,0),FALSE)&gt;0,VLOOKUP($F139,Sheet3!$A$1:'Sheet3'!$K$222,MATCH("Yellow",Sheet3!$A$1:$K$1,0),FALSE)*5,0))))),0)/VLOOKUP($F139,Sheet3!$A$1:'Sheet3'!$K$222,MATCH("Challenge",Sheet3!$A$1:'Sheet3'!$K$1,0),FALSE),IFERROR(IF(VLOOKUP($F139,Sheet3!$A$1:'Sheet3'!$K$222,MATCH("Blue",Sheet3!$A$1:$K$1,0),FALSE)&gt;0,VLOOKUP($F139,Sheet3!$A$1:'Sheet3'!$K$222,MATCH("Blue",Sheet3!$A$1:$K$1,0),FALSE)*3,IF(VLOOKUP($F139,Sheet3!$A$1:'Sheet3'!$K$222,MATCH("Purple",Sheet3!$A$1:$K$1,0),FALSE)&gt;0,VLOOKUP($F139,Sheet3!$A$1:'Sheet3'!$K$222,MATCH("Purple",Sheet3!$A$1:$K$1,0),FALSE)*4,IF(VLOOKUP($F139,Sheet3!$A$1:'Sheet3'!$K$222,MATCH("Green",Sheet3!$A$1:$K$1,0),FALSE)&gt;0,VLOOKUP($F139,Sheet3!$A$1:'Sheet3'!$K$222,MATCH("Green",Sheet3!$A$1:$K$1,0),FALSE)*2,IF(VLOOKUP($F139,Sheet3!$A$1:'Sheet3'!$K$222,MATCH("White",Sheet3!$A$1:$K$1,0),FALSE)&gt;0,VLOOKUP($F139,Sheet3!$A$1:'Sheet3'!$K$222,MATCH("White",Sheet3!$A$1:$K$1,0),FALSE),IF(VLOOKUP($F139,Sheet3!$A$1:'Sheet3'!$K$222,MATCH("Yellow",Sheet3!$A$1:$K$1,0),FALSE)&gt;0,VLOOKUP($F139,Sheet3!$A$1:'Sheet3'!$K$222,MATCH("Yellow",Sheet3!$A$1:$K$1,0),FALSE)*5,0))))),0)),0)+IFERROR(IF(VLOOKUP($G139,Sheet3!$A$1:'Sheet3'!$K$222,MATCH("Challenge",Sheet3!$A$1:'Sheet3'!$K$1,0),FALSE)&gt;=1,IFERROR(IF(VLOOKUP($G139,Sheet3!$A$1:'Sheet3'!$K$222,MATCH("Blue",Sheet3!$A$1:$K$1,0),FALSE)&gt;0,VLOOKUP($G139,Sheet3!$A$1:'Sheet3'!$K$222,MATCH("Blue",Sheet3!$A$1:$K$1,0),FALSE)*3,IF(VLOOKUP($G139,Sheet3!$A$1:'Sheet3'!$K$222,MATCH("Purple",Sheet3!$A$1:$K$1,0),FALSE)&gt;0,VLOOKUP($G139,Sheet3!$A$1:'Sheet3'!$K$222,MATCH("Purple",Sheet3!$A$1:$K$1,0),FALSE)*4,IF(VLOOKUP($G139,Sheet3!$A$1:'Sheet3'!$K$222,MATCH("Green",Sheet3!$A$1:$K$1,0),FALSE)&gt;0,VLOOKUP($G139,Sheet3!$A$1:'Sheet3'!$K$222,MATCH("Green",Sheet3!$A$1:$K$1,0),FALSE)*2,IF(VLOOKUP($G139,Sheet3!$A$1:'Sheet3'!$K$222,MATCH("White",Sheet3!$A$1:$K$1,0),FALSE)&gt;0,VLOOKUP($G139,Sheet3!$A$1:'Sheet3'!$K$222,MATCH("White",Sheet3!$A$1:$K$1,0),FALSE),IF(VLOOKUP($G139,Sheet3!$A$1:'Sheet3'!$K$222,MATCH("Yellow",Sheet3!$A$1:$K$1,0),FALSE)&gt;0,VLOOKUP($G139,Sheet3!$A$1:'Sheet3'!$K$222,MATCH("Yellow",Sheet3!$A$1:$K$1,0),FALSE)*5,0))))),0)/VLOOKUP($G139,Sheet3!$A$1:'Sheet3'!$K$222,MATCH("Challenge",Sheet3!$A$1:'Sheet3'!$K$1,0),FALSE),IFERROR(IF(VLOOKUP($G139,Sheet3!$A$1:'Sheet3'!$K$222,MATCH("Blue",Sheet3!$A$1:$K$1,0),FALSE)&gt;0,VLOOKUP($G139,Sheet3!$A$1:'Sheet3'!$K$222,MATCH("Blue",Sheet3!$A$1:$K$1,0),FALSE)*3,IF(VLOOKUP($G139,Sheet3!$A$1:'Sheet3'!$K$222,MATCH("Purple",Sheet3!$A$1:$K$1,0),FALSE)&gt;0,VLOOKUP($G139,Sheet3!$A$1:'Sheet3'!$K$222,MATCH("Purple",Sheet3!$A$1:$K$1,0),FALSE)*4,IF(VLOOKUP($G139,Sheet3!$A$1:'Sheet3'!$K$222,MATCH("Green",Sheet3!$A$1:$K$1,0),FALSE)&gt;0,VLOOKUP($G139,Sheet3!$A$1:'Sheet3'!$K$222,MATCH("Green",Sheet3!$A$1:$K$1,0),FALSE)*2,IF(VLOOKUP($G139,Sheet3!$A$1:'Sheet3'!$K$222,MATCH("White",Sheet3!$A$1:$K$1,0),FALSE)&gt;0,VLOOKUP($G139,Sheet3!$A$1:'Sheet3'!$K$222,MATCH("White",Sheet3!$A$1:$K$1,0),FALSE),IF(VLOOKUP($G139,Sheet3!$A$1:'Sheet3'!$K$222,MATCH("Yellow",Sheet3!$A$1:$K$1,0),FALSE)&gt;0,VLOOKUP($G139,Sheet3!$A$1:'Sheet3'!$K$222,MATCH("Yellow",Sheet3!$A$1:$K$1,0),FALSE)*5,0))))),0)),0)</f>
        <v>0</v>
      </c>
      <c r="AD139">
        <f>IFERROR(IF(VLOOKUP($H139,Sheet3!$A$1:'Sheet3'!$K$222,MATCH("Challenge",Sheet3!$A$1:'Sheet3'!$K$1,0),FALSE)&gt;=1,IFERROR(IF(VLOOKUP($H139,Sheet3!$A$1:'Sheet3'!$K$222,MATCH("Blue",Sheet3!$A$1:$K$1,0),FALSE)&gt;0,VLOOKUP($H139,Sheet3!$A$1:'Sheet3'!$K$222,MATCH("Blue",Sheet3!$A$1:$K$1,0),FALSE)*3,IF(VLOOKUP($H139,Sheet3!$A$1:'Sheet3'!$K$222,MATCH("Purple",Sheet3!$A$1:$K$1,0),FALSE)&gt;0,VLOOKUP($H139,Sheet3!$A$1:'Sheet3'!$K$222,MATCH("Purple",Sheet3!$A$1:$K$1,0),FALSE)*4,IF(VLOOKUP($H139,Sheet3!$A$1:'Sheet3'!$K$222,MATCH("Green",Sheet3!$A$1:$K$1,0),FALSE)&gt;0,VLOOKUP($H139,Sheet3!$A$1:'Sheet3'!$K$222,MATCH("Green",Sheet3!$A$1:$K$1,0),FALSE)*2,IF(VLOOKUP($H139,Sheet3!$A$1:'Sheet3'!$K$222,MATCH("White",Sheet3!$A$1:$K$1,0),FALSE)&gt;0,VLOOKUP($H139,Sheet3!$A$1:'Sheet3'!$K$222,MATCH("White",Sheet3!$A$1:$K$1,0),FALSE),IF(VLOOKUP($H139,Sheet3!$A$1:'Sheet3'!$K$222,MATCH("Yellow",Sheet3!$A$1:$K$1,0),FALSE)&gt;0,VLOOKUP($H139,Sheet3!$A$1:'Sheet3'!$K$222,MATCH("Yellow",Sheet3!$A$1:$K$1,0),FALSE)*5,0))))),0)/VLOOKUP($H139,Sheet3!$A$1:'Sheet3'!$K$222,MATCH("Challenge",Sheet3!$A$1:'Sheet3'!$K$1,0),FALSE),IFERROR(IF(VLOOKUP($H139,Sheet3!$A$1:'Sheet3'!$K$222,MATCH("Blue",Sheet3!$A$1:$K$1,0),FALSE)&gt;0,VLOOKUP($H139,Sheet3!$A$1:'Sheet3'!$K$222,MATCH("Blue",Sheet3!$A$1:$K$1,0),FALSE)*3,IF(VLOOKUP($H139,Sheet3!$A$1:'Sheet3'!$K$222,MATCH("Purple",Sheet3!$A$1:$K$1,0),FALSE)&gt;0,VLOOKUP($H139,Sheet3!$A$1:'Sheet3'!$K$222,MATCH("Purple",Sheet3!$A$1:$K$1,0),FALSE)*4,IF(VLOOKUP($H139,Sheet3!$A$1:'Sheet3'!$K$222,MATCH("Green",Sheet3!$A$1:$K$1,0),FALSE)&gt;0,VLOOKUP($H139,Sheet3!$A$1:'Sheet3'!$K$222,MATCH("Green",Sheet3!$A$1:$K$1,0),FALSE)*2,IF(VLOOKUP($H139,Sheet3!$A$1:'Sheet3'!$K$222,MATCH("White",Sheet3!$A$1:$K$1,0),FALSE)&gt;0,VLOOKUP($H139,Sheet3!$A$1:'Sheet3'!$K$222,MATCH("White",Sheet3!$A$1:$K$1,0),FALSE),IF(VLOOKUP($H139,Sheet3!$A$1:'Sheet3'!$K$222,MATCH("Yellow",Sheet3!$A$1:$K$1,0),FALSE)&gt;0,VLOOKUP($H139,Sheet3!$A$1:'Sheet3'!$K$222,MATCH("Yellow",Sheet3!$A$1:$K$1,0),FALSE)*5,0))))),0)),0)+IFERROR(IF(VLOOKUP($I139,Sheet3!$A$1:'Sheet3'!$K$222,MATCH("Challenge",Sheet3!$A$1:'Sheet3'!$K$1,0),FALSE)&gt;=1,IFERROR(IF(VLOOKUP($I139,Sheet3!$A$1:'Sheet3'!$K$222,MATCH("Blue",Sheet3!$A$1:$K$1,0),FALSE)&gt;0,VLOOKUP($I139,Sheet3!$A$1:'Sheet3'!$K$222,MATCH("Blue",Sheet3!$A$1:$K$1,0),FALSE)*3,IF(VLOOKUP($I139,Sheet3!$A$1:'Sheet3'!$K$222,MATCH("Purple",Sheet3!$A$1:$K$1,0),FALSE)&gt;0,VLOOKUP($I139,Sheet3!$A$1:'Sheet3'!$K$222,MATCH("Purple",Sheet3!$A$1:$K$1,0),FALSE)*4,IF(VLOOKUP($I139,Sheet3!$A$1:'Sheet3'!$K$222,MATCH("Green",Sheet3!$A$1:$K$1,0),FALSE)&gt;0,VLOOKUP($I139,Sheet3!$A$1:'Sheet3'!$K$222,MATCH("Green",Sheet3!$A$1:$K$1,0),FALSE)*2,IF(VLOOKUP($I139,Sheet3!$A$1:'Sheet3'!$K$222,MATCH("White",Sheet3!$A$1:$K$1,0),FALSE)&gt;0,VLOOKUP($I139,Sheet3!$A$1:'Sheet3'!$K$222,MATCH("White",Sheet3!$A$1:$K$1,0),FALSE),IF(VLOOKUP($I139,Sheet3!$A$1:'Sheet3'!$K$222,MATCH("Yellow",Sheet3!$A$1:$K$1,0),FALSE)&gt;0,VLOOKUP($I139,Sheet3!$A$1:'Sheet3'!$K$222,MATCH("Yellow",Sheet3!$A$1:$K$1,0),FALSE)*5,0))))),0)/VLOOKUP($I139,Sheet3!$A$1:'Sheet3'!$K$222,MATCH("Challenge",Sheet3!$A$1:'Sheet3'!$K$1,0),FALSE),IFERROR(IF(VLOOKUP($I139,Sheet3!$A$1:'Sheet3'!$K$222,MATCH("Blue",Sheet3!$A$1:$K$1,0),FALSE)&gt;0,VLOOKUP($I139,Sheet3!$A$1:'Sheet3'!$K$222,MATCH("Blue",Sheet3!$A$1:$K$1,0),FALSE)*3,IF(VLOOKUP($I139,Sheet3!$A$1:'Sheet3'!$K$222,MATCH("Purple",Sheet3!$A$1:$K$1,0),FALSE)&gt;0,VLOOKUP($I139,Sheet3!$A$1:'Sheet3'!$K$222,MATCH("Purple",Sheet3!$A$1:$K$1,0),FALSE)*4,IF(VLOOKUP($I139,Sheet3!$A$1:'Sheet3'!$K$222,MATCH("Green",Sheet3!$A$1:$K$1,0),FALSE)&gt;0,VLOOKUP($I139,Sheet3!$A$1:'Sheet3'!$K$222,MATCH("Green",Sheet3!$A$1:$K$1,0),FALSE)*2,IF(VLOOKUP($I139,Sheet3!$A$1:'Sheet3'!$K$222,MATCH("White",Sheet3!$A$1:$K$1,0),FALSE)&gt;0,VLOOKUP($I139,Sheet3!$A$1:'Sheet3'!$K$222,MATCH("White",Sheet3!$A$1:$K$1,0),FALSE),IF(VLOOKUP($I139,Sheet3!$A$1:'Sheet3'!$K$222,MATCH("Yellow",Sheet3!$A$1:$K$1,0),FALSE)&gt;0,VLOOKUP($I139,Sheet3!$A$1:'Sheet3'!$K$222,MATCH("Yellow",Sheet3!$A$1:$K$1,0),FALSE)*5,0))))),0)),0)</f>
        <v>0</v>
      </c>
      <c r="AE139">
        <f>IFERROR(IF(VLOOKUP($J139,Sheet3!$A$1:'Sheet3'!$K$222,MATCH("Challenge",Sheet3!$A$1:'Sheet3'!$K$1,0),FALSE)&gt;=1,IFERROR(IF(VLOOKUP($J139,Sheet3!$A$1:'Sheet3'!$K$222,MATCH("Blue",Sheet3!$A$1:$K$1,0),FALSE)&gt;0,VLOOKUP($J139,Sheet3!$A$1:'Sheet3'!$K$222,MATCH("Blue",Sheet3!$A$1:$K$1,0),FALSE)*3,IF(VLOOKUP($J139,Sheet3!$A$1:'Sheet3'!$K$222,MATCH("Purple",Sheet3!$A$1:$K$1,0),FALSE)&gt;0,VLOOKUP($J139,Sheet3!$A$1:'Sheet3'!$K$222,MATCH("Purple",Sheet3!$A$1:$K$1,0),FALSE)*4,IF(VLOOKUP($J139,Sheet3!$A$1:'Sheet3'!$K$222,MATCH("Green",Sheet3!$A$1:$K$1,0),FALSE)&gt;0,VLOOKUP($J139,Sheet3!$A$1:'Sheet3'!$K$222,MATCH("Green",Sheet3!$A$1:$K$1,0),FALSE)*2,IF(VLOOKUP($J139,Sheet3!$A$1:'Sheet3'!$K$222,MATCH("White",Sheet3!$A$1:$K$1,0),FALSE)&gt;0,VLOOKUP($J139,Sheet3!$A$1:'Sheet3'!$K$222,MATCH("White",Sheet3!$A$1:$K$1,0),FALSE),IF(VLOOKUP($J139,Sheet3!$A$1:'Sheet3'!$K$222,MATCH("Yellow",Sheet3!$A$1:$K$1,0),FALSE)&gt;0,VLOOKUP($J139,Sheet3!$A$1:'Sheet3'!$K$222,MATCH("Yellow",Sheet3!$A$1:$K$1,0),FALSE)*5,0))))),0)/VLOOKUP($J139,Sheet3!$A$1:'Sheet3'!$K$222,MATCH("Challenge",Sheet3!$A$1:'Sheet3'!$K$1,0),FALSE),IFERROR(IF(VLOOKUP($J139,Sheet3!$A$1:'Sheet3'!$K$222,MATCH("Blue",Sheet3!$A$1:$K$1,0),FALSE)&gt;0,VLOOKUP($J139,Sheet3!$A$1:'Sheet3'!$K$222,MATCH("Blue",Sheet3!$A$1:$K$1,0),FALSE)*3,IF(VLOOKUP($J139,Sheet3!$A$1:'Sheet3'!$K$222,MATCH("Purple",Sheet3!$A$1:$K$1,0),FALSE)&gt;0,VLOOKUP($J139,Sheet3!$A$1:'Sheet3'!$K$222,MATCH("Purple",Sheet3!$A$1:$K$1,0),FALSE)*4,IF(VLOOKUP($J139,Sheet3!$A$1:'Sheet3'!$K$222,MATCH("Green",Sheet3!$A$1:$K$1,0),FALSE)&gt;0,VLOOKUP($J139,Sheet3!$A$1:'Sheet3'!$K$222,MATCH("Green",Sheet3!$A$1:$K$1,0),FALSE)*2,IF(VLOOKUP($J139,Sheet3!$A$1:'Sheet3'!$K$222,MATCH("White",Sheet3!$A$1:$K$1,0),FALSE)&gt;0,VLOOKUP($J139,Sheet3!$A$1:'Sheet3'!$K$222,MATCH("White",Sheet3!$A$1:$K$1,0),FALSE),IF(VLOOKUP($J139,Sheet3!$A$1:'Sheet3'!$K$222,MATCH("Yellow",Sheet3!$A$1:$K$1,0),FALSE)&gt;0,VLOOKUP($J139,Sheet3!$A$1:'Sheet3'!$K$222,MATCH("Yellow",Sheet3!$A$1:$K$1,0),FALSE)*5,0))))),0)),0)+IFERROR(IF(VLOOKUP($K139,Sheet3!$A$1:'Sheet3'!$K$222,MATCH("Challenge",Sheet3!$A$1:'Sheet3'!$K$1,0),FALSE)&gt;=1,IFERROR(IF(VLOOKUP($K139,Sheet3!$A$1:'Sheet3'!$K$222,MATCH("Blue",Sheet3!$A$1:$K$1,0),FALSE)&gt;0,VLOOKUP($K139,Sheet3!$A$1:'Sheet3'!$K$222,MATCH("Blue",Sheet3!$A$1:$K$1,0),FALSE)*3,IF(VLOOKUP($K139,Sheet3!$A$1:'Sheet3'!$K$222,MATCH("Purple",Sheet3!$A$1:$K$1,0),FALSE)&gt;0,VLOOKUP($K139,Sheet3!$A$1:'Sheet3'!$K$222,MATCH("Purple",Sheet3!$A$1:$K$1,0),FALSE)*4,IF(VLOOKUP($K139,Sheet3!$A$1:'Sheet3'!$K$222,MATCH("Green",Sheet3!$A$1:$K$1,0),FALSE)&gt;0,VLOOKUP($K139,Sheet3!$A$1:'Sheet3'!$K$222,MATCH("Green",Sheet3!$A$1:$K$1,0),FALSE)*2,IF(VLOOKUP($K139,Sheet3!$A$1:'Sheet3'!$K$222,MATCH("White",Sheet3!$A$1:$K$1,0),FALSE)&gt;0,VLOOKUP($K139,Sheet3!$A$1:'Sheet3'!$K$222,MATCH("White",Sheet3!$A$1:$K$1,0),FALSE),IF(VLOOKUP($K139,Sheet3!$A$1:'Sheet3'!$K$222,MATCH("Yellow",Sheet3!$A$1:$K$1,0),FALSE)&gt;0,VLOOKUP($K139,Sheet3!$A$1:'Sheet3'!$K$222,MATCH("Yellow",Sheet3!$A$1:$K$1,0),FALSE)*5,0))))),0)/VLOOKUP($K139,Sheet3!$A$1:'Sheet3'!$K$222,MATCH("Challenge",Sheet3!$A$1:'Sheet3'!$K$1,0),FALSE),IFERROR(IF(VLOOKUP($K139,Sheet3!$A$1:'Sheet3'!$K$222,MATCH("Blue",Sheet3!$A$1:$K$1,0),FALSE)&gt;0,VLOOKUP($K139,Sheet3!$A$1:'Sheet3'!$K$222,MATCH("Blue",Sheet3!$A$1:$K$1,0),FALSE)*3,IF(VLOOKUP($K139,Sheet3!$A$1:'Sheet3'!$K$222,MATCH("Purple",Sheet3!$A$1:$K$1,0),FALSE)&gt;0,VLOOKUP($K139,Sheet3!$A$1:'Sheet3'!$K$222,MATCH("Purple",Sheet3!$A$1:$K$1,0),FALSE)*4,IF(VLOOKUP($K139,Sheet3!$A$1:'Sheet3'!$K$222,MATCH("Green",Sheet3!$A$1:$K$1,0),FALSE)&gt;0,VLOOKUP($K139,Sheet3!$A$1:'Sheet3'!$K$222,MATCH("Green",Sheet3!$A$1:$K$1,0),FALSE)*2,IF(VLOOKUP($K139,Sheet3!$A$1:'Sheet3'!$K$222,MATCH("White",Sheet3!$A$1:$K$1,0),FALSE)&gt;0,VLOOKUP($K139,Sheet3!$A$1:'Sheet3'!$K$222,MATCH("White",Sheet3!$A$1:$K$1,0),FALSE),IF(VLOOKUP($K139,Sheet3!$A$1:'Sheet3'!$K$222,MATCH("Yellow",Sheet3!$A$1:$K$1,0),FALSE)&gt;0,VLOOKUP($K139,Sheet3!$A$1:'Sheet3'!$K$222,MATCH("Yellow",Sheet3!$A$1:$K$1,0),FALSE)*5,0))))),0)),0)</f>
        <v>0</v>
      </c>
      <c r="AF139">
        <f>IFERROR(IF(VLOOKUP($L139,Sheet3!$A$1:'Sheet3'!$K$222,MATCH("Challenge",Sheet3!$A$1:'Sheet3'!$K$1,0),FALSE)&gt;=1,IFERROR(IF(VLOOKUP($L139,Sheet3!$A$1:'Sheet3'!$K$222,MATCH("Blue",Sheet3!$A$1:$K$1,0),FALSE)&gt;0,VLOOKUP($L139,Sheet3!$A$1:'Sheet3'!$K$222,MATCH("Blue",Sheet3!$A$1:$K$1,0),FALSE)*3,IF(VLOOKUP($L139,Sheet3!$A$1:'Sheet3'!$K$222,MATCH("Purple",Sheet3!$A$1:$K$1,0),FALSE)&gt;0,VLOOKUP($L139,Sheet3!$A$1:'Sheet3'!$K$222,MATCH("Purple",Sheet3!$A$1:$K$1,0),FALSE)*4,IF(VLOOKUP($L139,Sheet3!$A$1:'Sheet3'!$K$222,MATCH("Green",Sheet3!$A$1:$K$1,0),FALSE)&gt;0,VLOOKUP($L139,Sheet3!$A$1:'Sheet3'!$K$222,MATCH("Green",Sheet3!$A$1:$K$1,0),FALSE)*2,IF(VLOOKUP($L139,Sheet3!$A$1:'Sheet3'!$K$222,MATCH("White",Sheet3!$A$1:$K$1,0),FALSE)&gt;0,VLOOKUP($L139,Sheet3!$A$1:'Sheet3'!$K$222,MATCH("White",Sheet3!$A$1:$K$1,0),FALSE),IF(VLOOKUP($L139,Sheet3!$A$1:'Sheet3'!$K$222,MATCH("Yellow",Sheet3!$A$1:$K$1,0),FALSE)&gt;0,VLOOKUP($L139,Sheet3!$A$1:'Sheet3'!$K$222,MATCH("Yellow",Sheet3!$A$1:$K$1,0),FALSE)*5,0))))),0)/VLOOKUP($L139,Sheet3!$A$1:'Sheet3'!$K$222,MATCH("Challenge",Sheet3!$A$1:'Sheet3'!$K$1,0),FALSE),IFERROR(IF(VLOOKUP($L139,Sheet3!$A$1:'Sheet3'!$K$222,MATCH("Blue",Sheet3!$A$1:$K$1,0),FALSE)&gt;0,VLOOKUP($L139,Sheet3!$A$1:'Sheet3'!$K$222,MATCH("Blue",Sheet3!$A$1:$K$1,0),FALSE)*3,IF(VLOOKUP($L139,Sheet3!$A$1:'Sheet3'!$K$222,MATCH("Purple",Sheet3!$A$1:$K$1,0),FALSE)&gt;0,VLOOKUP($L139,Sheet3!$A$1:'Sheet3'!$K$222,MATCH("Purple",Sheet3!$A$1:$K$1,0),FALSE)*4,IF(VLOOKUP($L139,Sheet3!$A$1:'Sheet3'!$K$222,MATCH("Green",Sheet3!$A$1:$K$1,0),FALSE)&gt;0,VLOOKUP($L139,Sheet3!$A$1:'Sheet3'!$K$222,MATCH("Green",Sheet3!$A$1:$K$1,0),FALSE)*2,IF(VLOOKUP($L139,Sheet3!$A$1:'Sheet3'!$K$222,MATCH("White",Sheet3!$A$1:$K$1,0),FALSE)&gt;0,VLOOKUP($L139,Sheet3!$A$1:'Sheet3'!$K$222,MATCH("White",Sheet3!$A$1:$K$1,0),FALSE),IF(VLOOKUP($L139,Sheet3!$A$1:'Sheet3'!$K$222,MATCH("Yellow",Sheet3!$A$1:$K$1,0),FALSE)&gt;0,VLOOKUP($L139,Sheet3!$A$1:'Sheet3'!$K$222,MATCH("Yellow",Sheet3!$A$1:$K$1,0),FALSE)*5,0))))),0)),0)+IFERROR(IF(VLOOKUP($M139,Sheet3!$A$1:'Sheet3'!$K$222,MATCH("Challenge",Sheet3!$A$1:'Sheet3'!$K$1,0),FALSE)&gt;=1,IFERROR(IF(VLOOKUP($M139,Sheet3!$A$1:'Sheet3'!$K$222,MATCH("Blue",Sheet3!$A$1:$K$1,0),FALSE)&gt;0,VLOOKUP($M139,Sheet3!$A$1:'Sheet3'!$K$222,MATCH("Blue",Sheet3!$A$1:$K$1,0),FALSE)*3,IF(VLOOKUP($M139,Sheet3!$A$1:'Sheet3'!$K$222,MATCH("Purple",Sheet3!$A$1:$K$1,0),FALSE)&gt;0,VLOOKUP($M139,Sheet3!$A$1:'Sheet3'!$K$222,MATCH("Purple",Sheet3!$A$1:$K$1,0),FALSE)*4,IF(VLOOKUP($M139,Sheet3!$A$1:'Sheet3'!$K$222,MATCH("Green",Sheet3!$A$1:$K$1,0),FALSE)&gt;0,VLOOKUP($M139,Sheet3!$A$1:'Sheet3'!$K$222,MATCH("Green",Sheet3!$A$1:$K$1,0),FALSE)*2,IF(VLOOKUP($M139,Sheet3!$A$1:'Sheet3'!$K$222,MATCH("White",Sheet3!$A$1:$K$1,0),FALSE)&gt;0,VLOOKUP($M139,Sheet3!$A$1:'Sheet3'!$K$222,MATCH("White",Sheet3!$A$1:$K$1,0),FALSE),IF(VLOOKUP($M139,Sheet3!$A$1:'Sheet3'!$K$222,MATCH("Yellow",Sheet3!$A$1:$K$1,0),FALSE)&gt;0,VLOOKUP($M139,Sheet3!$A$1:'Sheet3'!$K$222,MATCH("Yellow",Sheet3!$A$1:$K$1,0),FALSE)*5,0))))),0)/VLOOKUP($M139,Sheet3!$A$1:'Sheet3'!$K$222,MATCH("Challenge",Sheet3!$A$1:'Sheet3'!$K$1,0),FALSE),IFERROR(IF(VLOOKUP($M139,Sheet3!$A$1:'Sheet3'!$K$222,MATCH("Blue",Sheet3!$A$1:$K$1,0),FALSE)&gt;0,VLOOKUP($M139,Sheet3!$A$1:'Sheet3'!$K$222,MATCH("Blue",Sheet3!$A$1:$K$1,0),FALSE)*3,IF(VLOOKUP($M139,Sheet3!$A$1:'Sheet3'!$K$222,MATCH("Purple",Sheet3!$A$1:$K$1,0),FALSE)&gt;0,VLOOKUP($M139,Sheet3!$A$1:'Sheet3'!$K$222,MATCH("Purple",Sheet3!$A$1:$K$1,0),FALSE)*4,IF(VLOOKUP($M139,Sheet3!$A$1:'Sheet3'!$K$222,MATCH("Green",Sheet3!$A$1:$K$1,0),FALSE)&gt;0,VLOOKUP($M139,Sheet3!$A$1:'Sheet3'!$K$222,MATCH("Green",Sheet3!$A$1:$K$1,0),FALSE)*2,IF(VLOOKUP($M139,Sheet3!$A$1:'Sheet3'!$K$222,MATCH("White",Sheet3!$A$1:$K$1,0),FALSE)&gt;0,VLOOKUP($M139,Sheet3!$A$1:'Sheet3'!$K$222,MATCH("White",Sheet3!$A$1:$K$1,0),FALSE),IF(VLOOKUP($M139,Sheet3!$A$1:'Sheet3'!$K$222,MATCH("Yellow",Sheet3!$A$1:$K$1,0),FALSE)&gt;0,VLOOKUP($M139,Sheet3!$A$1:'Sheet3'!$K$222,MATCH("Yellow",Sheet3!$A$1:$K$1,0),FALSE)*5,0))))),0)),0)</f>
        <v>0</v>
      </c>
      <c r="AG139">
        <f>IFERROR(IF(VLOOKUP($N139,Sheet3!$A$1:'Sheet3'!$K$222,MATCH("Challenge",Sheet3!$A$1:'Sheet3'!$K$1,0),FALSE)&gt;=1,IFERROR(IF(VLOOKUP($N139,Sheet3!$A$1:'Sheet3'!$K$222,MATCH("Blue",Sheet3!$A$1:$K$1,0),FALSE)&gt;0,VLOOKUP($N139,Sheet3!$A$1:'Sheet3'!$K$222,MATCH("Blue",Sheet3!$A$1:$K$1,0),FALSE)*3,IF(VLOOKUP($N139,Sheet3!$A$1:'Sheet3'!$K$222,MATCH("Purple",Sheet3!$A$1:$K$1,0),FALSE)&gt;0,VLOOKUP($N139,Sheet3!$A$1:'Sheet3'!$K$222,MATCH("Purple",Sheet3!$A$1:$K$1,0),FALSE)*4,IF(VLOOKUP($N139,Sheet3!$A$1:'Sheet3'!$K$222,MATCH("Green",Sheet3!$A$1:$K$1,0),FALSE)&gt;0,VLOOKUP($N139,Sheet3!$A$1:'Sheet3'!$K$222,MATCH("Green",Sheet3!$A$1:$K$1,0),FALSE)*2,IF(VLOOKUP($N139,Sheet3!$A$1:'Sheet3'!$K$222,MATCH("White",Sheet3!$A$1:$K$1,0),FALSE)&gt;0,VLOOKUP($N139,Sheet3!$A$1:'Sheet3'!$K$222,MATCH("White",Sheet3!$A$1:$K$1,0),FALSE),IF(VLOOKUP($N139,Sheet3!$A$1:'Sheet3'!$K$222,MATCH("Yellow",Sheet3!$A$1:$K$1,0),FALSE)&gt;0,VLOOKUP($N139,Sheet3!$A$1:'Sheet3'!$K$222,MATCH("Yellow",Sheet3!$A$1:$K$1,0),FALSE)*5,0))))),0)/VLOOKUP($N139,Sheet3!$A$1:'Sheet3'!$K$222,MATCH("Challenge",Sheet3!$A$1:'Sheet3'!$K$1,0),FALSE),IFERROR(IF(VLOOKUP($N139,Sheet3!$A$1:'Sheet3'!$K$222,MATCH("Blue",Sheet3!$A$1:$K$1,0),FALSE)&gt;0,VLOOKUP($N139,Sheet3!$A$1:'Sheet3'!$K$222,MATCH("Blue",Sheet3!$A$1:$K$1,0),FALSE)*3,IF(VLOOKUP($N139,Sheet3!$A$1:'Sheet3'!$K$222,MATCH("Purple",Sheet3!$A$1:$K$1,0),FALSE)&gt;0,VLOOKUP($N139,Sheet3!$A$1:'Sheet3'!$K$222,MATCH("Purple",Sheet3!$A$1:$K$1,0),FALSE)*4,IF(VLOOKUP($N139,Sheet3!$A$1:'Sheet3'!$K$222,MATCH("Green",Sheet3!$A$1:$K$1,0),FALSE)&gt;0,VLOOKUP($N139,Sheet3!$A$1:'Sheet3'!$K$222,MATCH("Green",Sheet3!$A$1:$K$1,0),FALSE)*2,IF(VLOOKUP($N139,Sheet3!$A$1:'Sheet3'!$K$222,MATCH("White",Sheet3!$A$1:$K$1,0),FALSE)&gt;0,VLOOKUP($N139,Sheet3!$A$1:'Sheet3'!$K$222,MATCH("White",Sheet3!$A$1:$K$1,0),FALSE),IF(VLOOKUP($N139,Sheet3!$A$1:'Sheet3'!$K$222,MATCH("Yellow",Sheet3!$A$1:$K$1,0),FALSE)&gt;0,VLOOKUP($N139,Sheet3!$A$1:'Sheet3'!$K$222,MATCH("Yellow",Sheet3!$A$1:$K$1,0),FALSE)*5,0))))),0)),0)+IFERROR(IF(VLOOKUP($O139,Sheet3!$A$1:'Sheet3'!$K$222,MATCH("Challenge",Sheet3!$A$1:'Sheet3'!$K$1,0),FALSE)&gt;=1,IFERROR(IF(VLOOKUP($O139,Sheet3!$A$1:'Sheet3'!$K$222,MATCH("Blue",Sheet3!$A$1:$K$1,0),FALSE)&gt;0,VLOOKUP($O139,Sheet3!$A$1:'Sheet3'!$K$222,MATCH("Blue",Sheet3!$A$1:$K$1,0),FALSE)*3,IF(VLOOKUP($O139,Sheet3!$A$1:'Sheet3'!$K$222,MATCH("Purple",Sheet3!$A$1:$K$1,0),FALSE)&gt;0,VLOOKUP($O139,Sheet3!$A$1:'Sheet3'!$K$222,MATCH("Purple",Sheet3!$A$1:$K$1,0),FALSE)*4,IF(VLOOKUP($O139,Sheet3!$A$1:'Sheet3'!$K$222,MATCH("Green",Sheet3!$A$1:$K$1,0),FALSE)&gt;0,VLOOKUP($O139,Sheet3!$A$1:'Sheet3'!$K$222,MATCH("Green",Sheet3!$A$1:$K$1,0),FALSE)*2,IF(VLOOKUP($O139,Sheet3!$A$1:'Sheet3'!$K$222,MATCH("White",Sheet3!$A$1:$K$1,0),FALSE)&gt;0,VLOOKUP($O139,Sheet3!$A$1:'Sheet3'!$K$222,MATCH("White",Sheet3!$A$1:$K$1,0),FALSE),IF(VLOOKUP($O139,Sheet3!$A$1:'Sheet3'!$K$222,MATCH("Yellow",Sheet3!$A$1:$K$1,0),FALSE)&gt;0,VLOOKUP($O139,Sheet3!$A$1:'Sheet3'!$K$222,MATCH("Yellow",Sheet3!$A$1:$K$1,0),FALSE)*5,0))))),0)/VLOOKUP($O139,Sheet3!$A$1:'Sheet3'!$K$222,MATCH("Challenge",Sheet3!$A$1:'Sheet3'!$K$1,0),FALSE),IFERROR(IF(VLOOKUP($O139,Sheet3!$A$1:'Sheet3'!$K$222,MATCH("Blue",Sheet3!$A$1:$K$1,0),FALSE)&gt;0,VLOOKUP($O139,Sheet3!$A$1:'Sheet3'!$K$222,MATCH("Blue",Sheet3!$A$1:$K$1,0),FALSE)*3,IF(VLOOKUP($O139,Sheet3!$A$1:'Sheet3'!$K$222,MATCH("Purple",Sheet3!$A$1:$K$1,0),FALSE)&gt;0,VLOOKUP($O139,Sheet3!$A$1:'Sheet3'!$K$222,MATCH("Purple",Sheet3!$A$1:$K$1,0),FALSE)*4,IF(VLOOKUP($O139,Sheet3!$A$1:'Sheet3'!$K$222,MATCH("Green",Sheet3!$A$1:$K$1,0),FALSE)&gt;0,VLOOKUP($O139,Sheet3!$A$1:'Sheet3'!$K$222,MATCH("Green",Sheet3!$A$1:$K$1,0),FALSE)*2,IF(VLOOKUP($O139,Sheet3!$A$1:'Sheet3'!$K$222,MATCH("White",Sheet3!$A$1:$K$1,0),FALSE)&gt;0,VLOOKUP($O139,Sheet3!$A$1:'Sheet3'!$K$222,MATCH("White",Sheet3!$A$1:$K$1,0),FALSE),IF(VLOOKUP($O139,Sheet3!$A$1:'Sheet3'!$K$222,MATCH("Yellow",Sheet3!$A$1:$K$1,0),FALSE)&gt;0,VLOOKUP($O139,Sheet3!$A$1:'Sheet3'!$K$222,MATCH("Yellow",Sheet3!$A$1:$K$1,0),FALSE)*5,0))))),0)),0)</f>
        <v>0</v>
      </c>
      <c r="AH139">
        <f>VLOOKUP($D139,Sheet3!$A$1:'Sheet3'!$K$222,4,FALSE)</f>
        <v>0</v>
      </c>
      <c r="AI139">
        <f>VLOOKUP($D139,Sheet3!$A$1:'Sheet3'!$K$222,5,FALSE)</f>
        <v>0</v>
      </c>
    </row>
    <row r="140" spans="1:35" x14ac:dyDescent="0.25">
      <c r="A140" t="s">
        <v>25</v>
      </c>
      <c r="B140">
        <f>INDEX('Ingredients(Full)'!$A$1:$AA$180,MATCH(Score!$A140,'Ingredients(Full)'!$A$1:$A$180,0),MATCH(Score!B$1,'Ingredients(Full)'!$A$1:$AA$1,0))</f>
        <v>1</v>
      </c>
      <c r="C140">
        <f t="shared" si="4"/>
        <v>200</v>
      </c>
      <c r="D140" t="str">
        <f>IF(D$1&lt;=$B140,INDEX('Ingredients(Full)'!$A$1:$AA$180,MATCH(Score!$A140,'Ingredients(Full)'!$A$1:$A$180,0),MATCH(Score!D$1,'Ingredients(Full)'!$A$1:$AA$1,0)),"")</f>
        <v>Mk 9 Neuro-Saav Electrobinoculars Salvage</v>
      </c>
      <c r="E140" t="str">
        <f>IF(E$1&lt;=$B140,INDEX('Ingredients(Full)'!$A$1:$AA$140,MATCH(Score!$A140,'Ingredients(Full)'!$A$1:$A$140,0),MATCH(Score!E$1,'Ingredients(Full)'!$A$1:$AA$1,0)),"")</f>
        <v/>
      </c>
      <c r="F140" t="str">
        <f>IF(F$1&lt;=$B140,INDEX('Ingredients(Full)'!$A$1:$AA$140,MATCH(Score!$A140,'Ingredients(Full)'!$A$1:$A$140,0),MATCH(Score!F$1,'Ingredients(Full)'!$A$1:$AA$1,0)),"")</f>
        <v/>
      </c>
      <c r="G140" t="str">
        <f>IF(G$1&lt;=$B140,INDEX('Ingredients(Full)'!$A$1:$AA$140,MATCH(Score!$A140,'Ingredients(Full)'!$A$1:$A$140,0),MATCH(Score!G$1,'Ingredients(Full)'!$A$1:$AA$1,0)),"")</f>
        <v/>
      </c>
      <c r="H140" t="str">
        <f>IF(H$1&lt;=$B140,INDEX('Ingredients(Full)'!$A$1:$AA$140,MATCH(Score!$A140,'Ingredients(Full)'!$A$1:$A$140,0),MATCH(Score!H$1,'Ingredients(Full)'!$A$1:$AA$1,0)),"")</f>
        <v/>
      </c>
      <c r="I140" t="str">
        <f>IF(I$1&lt;=$B140,INDEX('Ingredients(Full)'!$A$1:$AA$140,MATCH(Score!$A140,'Ingredients(Full)'!$A$1:$A$140,0),MATCH(Score!I$1,'Ingredients(Full)'!$A$1:$AA$1,0)),"")</f>
        <v/>
      </c>
      <c r="J140" t="str">
        <f>IF(J$1&lt;=$B140,INDEX('Ingredients(Full)'!$A$1:$AA$140,MATCH(Score!$A140,'Ingredients(Full)'!$A$1:$A$140,0),MATCH(Score!J$1,'Ingredients(Full)'!$A$1:$AA$1,0)),"")</f>
        <v/>
      </c>
      <c r="K140" t="str">
        <f>IF(K$1&lt;=$B140,INDEX('Ingredients(Full)'!$A$1:$AA$140,MATCH(Score!$A140,'Ingredients(Full)'!$A$1:$A$140,0),MATCH(Score!K$1,'Ingredients(Full)'!$A$1:$AA$1,0)),"")</f>
        <v/>
      </c>
      <c r="L140" t="str">
        <f>IF(L$1&lt;=$B140,INDEX('Ingredients(Full)'!$A$1:$AA$140,MATCH(Score!$A140,'Ingredients(Full)'!$A$1:$A$140,0),MATCH(Score!L$1,'Ingredients(Full)'!$A$1:$AA$1,0)),"")</f>
        <v/>
      </c>
      <c r="M140" t="str">
        <f>IF(M$1&lt;=$B140,INDEX('Ingredients(Full)'!$A$1:$AA$140,MATCH(Score!$A140,'Ingredients(Full)'!$A$1:$A$140,0),MATCH(Score!M$1,'Ingredients(Full)'!$A$1:$AA$1,0)),"")</f>
        <v/>
      </c>
      <c r="N140" t="str">
        <f>IF(N$1&lt;=$B140,INDEX('Ingredients(Full)'!$A$1:$AA$140,MATCH(Score!$A140,'Ingredients(Full)'!$A$1:$A$140,0),MATCH(Score!N$1,'Ingredients(Full)'!$A$1:$AA$1,0)),"")</f>
        <v/>
      </c>
      <c r="O140" t="str">
        <f>IF(O$1&lt;=$B140,INDEX('Ingredients(Full)'!$A$1:$AA$140,MATCH(Score!$A140,'Ingredients(Full)'!$A$1:$A$140,0),MATCH(Score!O$1,'Ingredients(Full)'!$A$1:$AA$1,0)),"")</f>
        <v/>
      </c>
      <c r="P140">
        <f>IF(VALUE(RIGHT(P$1,LEN(P$1)-1))&lt;=$B140,INDEX('Ingredients(Full)'!$A$1:$AA$140,MATCH(Score!$A140,'Ingredients(Full)'!$A$1:$A$140,0),MATCH(Score!P$1,'Ingredients(Full)'!$A$1:$AA$1,0)),"")</f>
        <v>50</v>
      </c>
      <c r="Q140" t="str">
        <f>IF(VALUE(RIGHT(Q$1,LEN(Q$1)-1))&lt;=$B140,INDEX('Ingredients(Full)'!$A$1:$AA$140,MATCH(Score!$A140,'Ingredients(Full)'!$A$1:$A$140,0),MATCH(Score!Q$1,'Ingredients(Full)'!$A$1:$AA$1,0)),"")</f>
        <v/>
      </c>
      <c r="R140" t="str">
        <f>IF(VALUE(RIGHT(R$1,LEN(R$1)-1))&lt;=$B140,INDEX('Ingredients(Full)'!$A$1:$AA$140,MATCH(Score!$A140,'Ingredients(Full)'!$A$1:$A$140,0),MATCH(Score!R$1,'Ingredients(Full)'!$A$1:$AA$1,0)),"")</f>
        <v/>
      </c>
      <c r="S140" t="str">
        <f>IF(VALUE(RIGHT(S$1,LEN(S$1)-1))&lt;=$B140,INDEX('Ingredients(Full)'!$A$1:$AA$140,MATCH(Score!$A140,'Ingredients(Full)'!$A$1:$A$140,0),MATCH(Score!S$1,'Ingredients(Full)'!$A$1:$AA$1,0)),"")</f>
        <v/>
      </c>
      <c r="T140" t="str">
        <f>IF(VALUE(RIGHT(T$1,LEN(T$1)-1))&lt;=$B140,INDEX('Ingredients(Full)'!$A$1:$AA$140,MATCH(Score!$A140,'Ingredients(Full)'!$A$1:$A$140,0),MATCH(Score!T$1,'Ingredients(Full)'!$A$1:$AA$1,0)),"")</f>
        <v/>
      </c>
      <c r="U140" t="str">
        <f>IF(VALUE(RIGHT(U$1,LEN(U$1)-1))&lt;=$B140,INDEX('Ingredients(Full)'!$A$1:$AA$140,MATCH(Score!$A140,'Ingredients(Full)'!$A$1:$A$140,0),MATCH(Score!U$1,'Ingredients(Full)'!$A$1:$AA$1,0)),"")</f>
        <v/>
      </c>
      <c r="V140" t="str">
        <f>IF(VALUE(RIGHT(V$1,LEN(V$1)-1))&lt;=$B140,INDEX('Ingredients(Full)'!$A$1:$AA$140,MATCH(Score!$A140,'Ingredients(Full)'!$A$1:$A$140,0),MATCH(Score!V$1,'Ingredients(Full)'!$A$1:$AA$1,0)),"")</f>
        <v/>
      </c>
      <c r="W140" t="str">
        <f>IF(VALUE(RIGHT(W$1,LEN(W$1)-1))&lt;=$B140,INDEX('Ingredients(Full)'!$A$1:$AA$140,MATCH(Score!$A140,'Ingredients(Full)'!$A$1:$A$140,0),MATCH(Score!W$1,'Ingredients(Full)'!$A$1:$AA$1,0)),"")</f>
        <v/>
      </c>
      <c r="X140" t="str">
        <f>IF(VALUE(RIGHT(X$1,LEN(X$1)-1))&lt;=$B140,INDEX('Ingredients(Full)'!$A$1:$AA$140,MATCH(Score!$A140,'Ingredients(Full)'!$A$1:$A$140,0),MATCH(Score!X$1,'Ingredients(Full)'!$A$1:$AA$1,0)),"")</f>
        <v/>
      </c>
      <c r="Y140" t="str">
        <f>IF(VALUE(RIGHT(Y$1,LEN(Y$1)-1))&lt;=$B140,INDEX('Ingredients(Full)'!$A$1:$AA$140,MATCH(Score!$A140,'Ingredients(Full)'!$A$1:$A$140,0),MATCH(Score!Y$1,'Ingredients(Full)'!$A$1:$AA$1,0)),"")</f>
        <v/>
      </c>
      <c r="Z140" t="str">
        <f>IF(VALUE(RIGHT(Z$1,LEN(Z$1)-1))&lt;=$B140,INDEX('Ingredients(Full)'!$A$1:$AA$140,MATCH(Score!$A140,'Ingredients(Full)'!$A$1:$A$140,0),MATCH(Score!Z$1,'Ingredients(Full)'!$A$1:$AA$1,0)),"")</f>
        <v/>
      </c>
      <c r="AA140" t="str">
        <f>IF(VALUE(RIGHT(AA$1,LEN(AA$1)-1))&lt;=$B140,INDEX('Ingredients(Full)'!$A$1:$AA$140,MATCH(Score!$A140,'Ingredients(Full)'!$A$1:$A$140,0),MATCH(Score!AA$1,'Ingredients(Full)'!$A$1:$AA$1,0)),"")</f>
        <v/>
      </c>
      <c r="AB140">
        <f>IFERROR(IF(VLOOKUP($D140,Sheet3!$A$1:'Sheet3'!$K$222,MATCH("Challenge",Sheet3!$A$1:'Sheet3'!$K$1,0),FALSE)&gt;=1,IFERROR(IF(VLOOKUP($D140,Sheet3!$A$1:'Sheet3'!$K$222,MATCH("Blue",Sheet3!$A$1:$K$1,0),FALSE)&gt;0,VLOOKUP($D140,Sheet3!$A$1:'Sheet3'!$K$222,MATCH("Blue",Sheet3!$A$1:$K$1,0),FALSE)*3,IF(VLOOKUP($D140,Sheet3!$A$1:'Sheet3'!$K$222,MATCH("Purple",Sheet3!$A$1:$K$1,0),FALSE)&gt;0,VLOOKUP($D140,Sheet3!$A$1:'Sheet3'!$K$222,MATCH("Purple",Sheet3!$A$1:$K$1,0),FALSE)*4,IF(VLOOKUP($D140,Sheet3!$A$1:'Sheet3'!$K$222,MATCH("Green",Sheet3!$A$1:$K$1,0),FALSE)&gt;0,VLOOKUP($D140,Sheet3!$A$1:'Sheet3'!$K$222,MATCH("Green",Sheet3!$A$1:$K$1,0),FALSE)*2,IF(VLOOKUP($D140,Sheet3!$A$1:'Sheet3'!$K$222,MATCH("White",Sheet3!$A$1:$K$1,0),FALSE)&gt;0,VLOOKUP($D140,Sheet3!$A$1:'Sheet3'!$K$222,MATCH("White",Sheet3!$A$1:$K$1,0),FALSE),IF(VLOOKUP($D140,Sheet3!$A$1:'Sheet3'!$K$222,MATCH("Yellow",Sheet3!$A$1:$K$1,0),FALSE)&gt;0,VLOOKUP($D140,Sheet3!$A$1:'Sheet3'!$K$222,MATCH("Yellow",Sheet3!$A$1:$K$1,0),FALSE)*2.5,0))))),0)/VLOOKUP($D140,Sheet3!$A$1:'Sheet3'!$K$222,MATCH("Challenge",Sheet3!$A$1:'Sheet3'!$K$1,0),FALSE),IFERROR(IF(VLOOKUP($D140,Sheet3!$A$1:'Sheet3'!$K$222,MATCH("Blue",Sheet3!$A$1:$K$1,0),FALSE)&gt;0,VLOOKUP($D140,Sheet3!$A$1:'Sheet3'!$K$222,MATCH("Blue",Sheet3!$A$1:$K$1,0),FALSE)*3,IF(VLOOKUP($D140,Sheet3!$A$1:'Sheet3'!$K$222,MATCH("Purple",Sheet3!$A$1:$K$1,0),FALSE)&gt;0,VLOOKUP($D140,Sheet3!$A$1:'Sheet3'!$K$222,MATCH("Purple",Sheet3!$A$1:$K$1,0),FALSE)*4,IF(VLOOKUP($D140,Sheet3!$A$1:'Sheet3'!$K$222,MATCH("Green",Sheet3!$A$1:$K$1,0),FALSE)&gt;0,VLOOKUP($D140,Sheet3!$A$1:'Sheet3'!$K$222,MATCH("Green",Sheet3!$A$1:$K$1,0),FALSE)*2,IF(VLOOKUP($D140,Sheet3!$A$1:'Sheet3'!$K$222,MATCH("White",Sheet3!$A$1:$K$1,0),FALSE)&gt;0,VLOOKUP($D140,Sheet3!$A$1:'Sheet3'!$K$222,MATCH("White",Sheet3!$A$1:$K$1,0),FALSE),IF(VLOOKUP($D140,Sheet3!$A$1:'Sheet3'!$K$222,MATCH("Yellow",Sheet3!$A$1:$K$1,0),FALSE)&gt;0,VLOOKUP($D140,Sheet3!$A$1:'Sheet3'!$K$222,MATCH("Yellow",Sheet3!$A$1:$K$1,0),FALSE)*2.5,0))))),0)),0)+IFERROR(IF(VLOOKUP($E140,Sheet3!$A$1:'Sheet3'!$K$222,MATCH("Challenge",Sheet3!$A$1:'Sheet3'!$K$1,0),FALSE)&gt;=1,IFERROR(IF(VLOOKUP($E140,Sheet3!$A$1:'Sheet3'!$K$222,MATCH("Blue",Sheet3!$A$1:$K$1,0),FALSE)&gt;0,VLOOKUP($E140,Sheet3!$A$1:'Sheet3'!$K$222,MATCH("Blue",Sheet3!$A$1:$K$1,0),FALSE)*3,IF(VLOOKUP($E140,Sheet3!$A$1:'Sheet3'!$K$222,MATCH("Purple",Sheet3!$A$1:$K$1,0),FALSE)&gt;0,VLOOKUP($E140,Sheet3!$A$1:'Sheet3'!$K$222,MATCH("Purple",Sheet3!$A$1:$K$1,0),FALSE)*4,IF(VLOOKUP($E140,Sheet3!$A$1:'Sheet3'!$K$222,MATCH("Green",Sheet3!$A$1:$K$1,0),FALSE)&gt;0,VLOOKUP($E140,Sheet3!$A$1:'Sheet3'!$K$222,MATCH("Green",Sheet3!$A$1:$K$1,0),FALSE)*2,IF(VLOOKUP($E140,Sheet3!$A$1:'Sheet3'!$K$222,MATCH("White",Sheet3!$A$1:$K$1,0),FALSE)&gt;0,VLOOKUP($E140,Sheet3!$A$1:'Sheet3'!$K$222,MATCH("White",Sheet3!$A$1:$K$1,0),FALSE),IF(VLOOKUP($E140,Sheet3!$A$1:'Sheet3'!$K$222,MATCH("Yellow",Sheet3!$A$1:$K$1,0),FALSE)&gt;0,VLOOKUP($E140,Sheet3!$A$1:'Sheet3'!$K$222,MATCH("Yellow",Sheet3!$A$1:$K$1,0),FALSE)*2.5,0))))),0)/VLOOKUP($E140,Sheet3!$A$1:'Sheet3'!$K$222,MATCH("Challenge",Sheet3!$A$1:'Sheet3'!$K$1,0),FALSE),IFERROR(IF(VLOOKUP($E140,Sheet3!$A$1:'Sheet3'!$K$222,MATCH("Blue",Sheet3!$A$1:$K$1,0),FALSE)&gt;0,VLOOKUP($E140,Sheet3!$A$1:'Sheet3'!$K$222,MATCH("Blue",Sheet3!$A$1:$K$1,0),FALSE)*3,IF(VLOOKUP($E140,Sheet3!$A$1:'Sheet3'!$K$222,MATCH("Purple",Sheet3!$A$1:$K$1,0),FALSE)&gt;0,VLOOKUP($E140,Sheet3!$A$1:'Sheet3'!$K$222,MATCH("Purple",Sheet3!$A$1:$K$1,0),FALSE)*4,IF(VLOOKUP($E140,Sheet3!$A$1:'Sheet3'!$K$222,MATCH("Green",Sheet3!$A$1:$K$1,0),FALSE)&gt;0,VLOOKUP($E140,Sheet3!$A$1:'Sheet3'!$K$222,MATCH("Green",Sheet3!$A$1:$K$1,0),FALSE)*2,IF(VLOOKUP($E140,Sheet3!$A$1:'Sheet3'!$K$222,MATCH("White",Sheet3!$A$1:$K$1,0),FALSE)&gt;0,VLOOKUP($E140,Sheet3!$A$1:'Sheet3'!$K$222,MATCH("White",Sheet3!$A$1:$K$1,0),FALSE),IF(VLOOKUP($E140,Sheet3!$A$1:'Sheet3'!$K$222,MATCH("Yellow",Sheet3!$A$1:$K$1,0),FALSE)&gt;0,VLOOKUP($E140,Sheet3!$A$1:'Sheet3'!$K$222,MATCH("Yellow",Sheet3!$A$1:$K$1,0),FALSE)*2.5,0))))),0)),0)</f>
        <v>200</v>
      </c>
      <c r="AC140">
        <f>IFERROR(IF(VLOOKUP($F140,Sheet3!$A$1:'Sheet3'!$K$222,MATCH("Challenge",Sheet3!$A$1:'Sheet3'!$K$1,0),FALSE)&gt;=1,IFERROR(IF(VLOOKUP($F140,Sheet3!$A$1:'Sheet3'!$K$222,MATCH("Blue",Sheet3!$A$1:$K$1,0),FALSE)&gt;0,VLOOKUP($F140,Sheet3!$A$1:'Sheet3'!$K$222,MATCH("Blue",Sheet3!$A$1:$K$1,0),FALSE)*3,IF(VLOOKUP($F140,Sheet3!$A$1:'Sheet3'!$K$222,MATCH("Purple",Sheet3!$A$1:$K$1,0),FALSE)&gt;0,VLOOKUP($F140,Sheet3!$A$1:'Sheet3'!$K$222,MATCH("Purple",Sheet3!$A$1:$K$1,0),FALSE)*4,IF(VLOOKUP($F140,Sheet3!$A$1:'Sheet3'!$K$222,MATCH("Green",Sheet3!$A$1:$K$1,0),FALSE)&gt;0,VLOOKUP($F140,Sheet3!$A$1:'Sheet3'!$K$222,MATCH("Green",Sheet3!$A$1:$K$1,0),FALSE)*2,IF(VLOOKUP($F140,Sheet3!$A$1:'Sheet3'!$K$222,MATCH("White",Sheet3!$A$1:$K$1,0),FALSE)&gt;0,VLOOKUP($F140,Sheet3!$A$1:'Sheet3'!$K$222,MATCH("White",Sheet3!$A$1:$K$1,0),FALSE),IF(VLOOKUP($F140,Sheet3!$A$1:'Sheet3'!$K$222,MATCH("Yellow",Sheet3!$A$1:$K$1,0),FALSE)&gt;0,VLOOKUP($F140,Sheet3!$A$1:'Sheet3'!$K$222,MATCH("Yellow",Sheet3!$A$1:$K$1,0),FALSE)*5,0))))),0)/VLOOKUP($F140,Sheet3!$A$1:'Sheet3'!$K$222,MATCH("Challenge",Sheet3!$A$1:'Sheet3'!$K$1,0),FALSE),IFERROR(IF(VLOOKUP($F140,Sheet3!$A$1:'Sheet3'!$K$222,MATCH("Blue",Sheet3!$A$1:$K$1,0),FALSE)&gt;0,VLOOKUP($F140,Sheet3!$A$1:'Sheet3'!$K$222,MATCH("Blue",Sheet3!$A$1:$K$1,0),FALSE)*3,IF(VLOOKUP($F140,Sheet3!$A$1:'Sheet3'!$K$222,MATCH("Purple",Sheet3!$A$1:$K$1,0),FALSE)&gt;0,VLOOKUP($F140,Sheet3!$A$1:'Sheet3'!$K$222,MATCH("Purple",Sheet3!$A$1:$K$1,0),FALSE)*4,IF(VLOOKUP($F140,Sheet3!$A$1:'Sheet3'!$K$222,MATCH("Green",Sheet3!$A$1:$K$1,0),FALSE)&gt;0,VLOOKUP($F140,Sheet3!$A$1:'Sheet3'!$K$222,MATCH("Green",Sheet3!$A$1:$K$1,0),FALSE)*2,IF(VLOOKUP($F140,Sheet3!$A$1:'Sheet3'!$K$222,MATCH("White",Sheet3!$A$1:$K$1,0),FALSE)&gt;0,VLOOKUP($F140,Sheet3!$A$1:'Sheet3'!$K$222,MATCH("White",Sheet3!$A$1:$K$1,0),FALSE),IF(VLOOKUP($F140,Sheet3!$A$1:'Sheet3'!$K$222,MATCH("Yellow",Sheet3!$A$1:$K$1,0),FALSE)&gt;0,VLOOKUP($F140,Sheet3!$A$1:'Sheet3'!$K$222,MATCH("Yellow",Sheet3!$A$1:$K$1,0),FALSE)*5,0))))),0)),0)+IFERROR(IF(VLOOKUP($G140,Sheet3!$A$1:'Sheet3'!$K$222,MATCH("Challenge",Sheet3!$A$1:'Sheet3'!$K$1,0),FALSE)&gt;=1,IFERROR(IF(VLOOKUP($G140,Sheet3!$A$1:'Sheet3'!$K$222,MATCH("Blue",Sheet3!$A$1:$K$1,0),FALSE)&gt;0,VLOOKUP($G140,Sheet3!$A$1:'Sheet3'!$K$222,MATCH("Blue",Sheet3!$A$1:$K$1,0),FALSE)*3,IF(VLOOKUP($G140,Sheet3!$A$1:'Sheet3'!$K$222,MATCH("Purple",Sheet3!$A$1:$K$1,0),FALSE)&gt;0,VLOOKUP($G140,Sheet3!$A$1:'Sheet3'!$K$222,MATCH("Purple",Sheet3!$A$1:$K$1,0),FALSE)*4,IF(VLOOKUP($G140,Sheet3!$A$1:'Sheet3'!$K$222,MATCH("Green",Sheet3!$A$1:$K$1,0),FALSE)&gt;0,VLOOKUP($G140,Sheet3!$A$1:'Sheet3'!$K$222,MATCH("Green",Sheet3!$A$1:$K$1,0),FALSE)*2,IF(VLOOKUP($G140,Sheet3!$A$1:'Sheet3'!$K$222,MATCH("White",Sheet3!$A$1:$K$1,0),FALSE)&gt;0,VLOOKUP($G140,Sheet3!$A$1:'Sheet3'!$K$222,MATCH("White",Sheet3!$A$1:$K$1,0),FALSE),IF(VLOOKUP($G140,Sheet3!$A$1:'Sheet3'!$K$222,MATCH("Yellow",Sheet3!$A$1:$K$1,0),FALSE)&gt;0,VLOOKUP($G140,Sheet3!$A$1:'Sheet3'!$K$222,MATCH("Yellow",Sheet3!$A$1:$K$1,0),FALSE)*5,0))))),0)/VLOOKUP($G140,Sheet3!$A$1:'Sheet3'!$K$222,MATCH("Challenge",Sheet3!$A$1:'Sheet3'!$K$1,0),FALSE),IFERROR(IF(VLOOKUP($G140,Sheet3!$A$1:'Sheet3'!$K$222,MATCH("Blue",Sheet3!$A$1:$K$1,0),FALSE)&gt;0,VLOOKUP($G140,Sheet3!$A$1:'Sheet3'!$K$222,MATCH("Blue",Sheet3!$A$1:$K$1,0),FALSE)*3,IF(VLOOKUP($G140,Sheet3!$A$1:'Sheet3'!$K$222,MATCH("Purple",Sheet3!$A$1:$K$1,0),FALSE)&gt;0,VLOOKUP($G140,Sheet3!$A$1:'Sheet3'!$K$222,MATCH("Purple",Sheet3!$A$1:$K$1,0),FALSE)*4,IF(VLOOKUP($G140,Sheet3!$A$1:'Sheet3'!$K$222,MATCH("Green",Sheet3!$A$1:$K$1,0),FALSE)&gt;0,VLOOKUP($G140,Sheet3!$A$1:'Sheet3'!$K$222,MATCH("Green",Sheet3!$A$1:$K$1,0),FALSE)*2,IF(VLOOKUP($G140,Sheet3!$A$1:'Sheet3'!$K$222,MATCH("White",Sheet3!$A$1:$K$1,0),FALSE)&gt;0,VLOOKUP($G140,Sheet3!$A$1:'Sheet3'!$K$222,MATCH("White",Sheet3!$A$1:$K$1,0),FALSE),IF(VLOOKUP($G140,Sheet3!$A$1:'Sheet3'!$K$222,MATCH("Yellow",Sheet3!$A$1:$K$1,0),FALSE)&gt;0,VLOOKUP($G140,Sheet3!$A$1:'Sheet3'!$K$222,MATCH("Yellow",Sheet3!$A$1:$K$1,0),FALSE)*5,0))))),0)),0)</f>
        <v>0</v>
      </c>
      <c r="AD140">
        <f>IFERROR(IF(VLOOKUP($H140,Sheet3!$A$1:'Sheet3'!$K$222,MATCH("Challenge",Sheet3!$A$1:'Sheet3'!$K$1,0),FALSE)&gt;=1,IFERROR(IF(VLOOKUP($H140,Sheet3!$A$1:'Sheet3'!$K$222,MATCH("Blue",Sheet3!$A$1:$K$1,0),FALSE)&gt;0,VLOOKUP($H140,Sheet3!$A$1:'Sheet3'!$K$222,MATCH("Blue",Sheet3!$A$1:$K$1,0),FALSE)*3,IF(VLOOKUP($H140,Sheet3!$A$1:'Sheet3'!$K$222,MATCH("Purple",Sheet3!$A$1:$K$1,0),FALSE)&gt;0,VLOOKUP($H140,Sheet3!$A$1:'Sheet3'!$K$222,MATCH("Purple",Sheet3!$A$1:$K$1,0),FALSE)*4,IF(VLOOKUP($H140,Sheet3!$A$1:'Sheet3'!$K$222,MATCH("Green",Sheet3!$A$1:$K$1,0),FALSE)&gt;0,VLOOKUP($H140,Sheet3!$A$1:'Sheet3'!$K$222,MATCH("Green",Sheet3!$A$1:$K$1,0),FALSE)*2,IF(VLOOKUP($H140,Sheet3!$A$1:'Sheet3'!$K$222,MATCH("White",Sheet3!$A$1:$K$1,0),FALSE)&gt;0,VLOOKUP($H140,Sheet3!$A$1:'Sheet3'!$K$222,MATCH("White",Sheet3!$A$1:$K$1,0),FALSE),IF(VLOOKUP($H140,Sheet3!$A$1:'Sheet3'!$K$222,MATCH("Yellow",Sheet3!$A$1:$K$1,0),FALSE)&gt;0,VLOOKUP($H140,Sheet3!$A$1:'Sheet3'!$K$222,MATCH("Yellow",Sheet3!$A$1:$K$1,0),FALSE)*5,0))))),0)/VLOOKUP($H140,Sheet3!$A$1:'Sheet3'!$K$222,MATCH("Challenge",Sheet3!$A$1:'Sheet3'!$K$1,0),FALSE),IFERROR(IF(VLOOKUP($H140,Sheet3!$A$1:'Sheet3'!$K$222,MATCH("Blue",Sheet3!$A$1:$K$1,0),FALSE)&gt;0,VLOOKUP($H140,Sheet3!$A$1:'Sheet3'!$K$222,MATCH("Blue",Sheet3!$A$1:$K$1,0),FALSE)*3,IF(VLOOKUP($H140,Sheet3!$A$1:'Sheet3'!$K$222,MATCH("Purple",Sheet3!$A$1:$K$1,0),FALSE)&gt;0,VLOOKUP($H140,Sheet3!$A$1:'Sheet3'!$K$222,MATCH("Purple",Sheet3!$A$1:$K$1,0),FALSE)*4,IF(VLOOKUP($H140,Sheet3!$A$1:'Sheet3'!$K$222,MATCH("Green",Sheet3!$A$1:$K$1,0),FALSE)&gt;0,VLOOKUP($H140,Sheet3!$A$1:'Sheet3'!$K$222,MATCH("Green",Sheet3!$A$1:$K$1,0),FALSE)*2,IF(VLOOKUP($H140,Sheet3!$A$1:'Sheet3'!$K$222,MATCH("White",Sheet3!$A$1:$K$1,0),FALSE)&gt;0,VLOOKUP($H140,Sheet3!$A$1:'Sheet3'!$K$222,MATCH("White",Sheet3!$A$1:$K$1,0),FALSE),IF(VLOOKUP($H140,Sheet3!$A$1:'Sheet3'!$K$222,MATCH("Yellow",Sheet3!$A$1:$K$1,0),FALSE)&gt;0,VLOOKUP($H140,Sheet3!$A$1:'Sheet3'!$K$222,MATCH("Yellow",Sheet3!$A$1:$K$1,0),FALSE)*5,0))))),0)),0)+IFERROR(IF(VLOOKUP($I140,Sheet3!$A$1:'Sheet3'!$K$222,MATCH("Challenge",Sheet3!$A$1:'Sheet3'!$K$1,0),FALSE)&gt;=1,IFERROR(IF(VLOOKUP($I140,Sheet3!$A$1:'Sheet3'!$K$222,MATCH("Blue",Sheet3!$A$1:$K$1,0),FALSE)&gt;0,VLOOKUP($I140,Sheet3!$A$1:'Sheet3'!$K$222,MATCH("Blue",Sheet3!$A$1:$K$1,0),FALSE)*3,IF(VLOOKUP($I140,Sheet3!$A$1:'Sheet3'!$K$222,MATCH("Purple",Sheet3!$A$1:$K$1,0),FALSE)&gt;0,VLOOKUP($I140,Sheet3!$A$1:'Sheet3'!$K$222,MATCH("Purple",Sheet3!$A$1:$K$1,0),FALSE)*4,IF(VLOOKUP($I140,Sheet3!$A$1:'Sheet3'!$K$222,MATCH("Green",Sheet3!$A$1:$K$1,0),FALSE)&gt;0,VLOOKUP($I140,Sheet3!$A$1:'Sheet3'!$K$222,MATCH("Green",Sheet3!$A$1:$K$1,0),FALSE)*2,IF(VLOOKUP($I140,Sheet3!$A$1:'Sheet3'!$K$222,MATCH("White",Sheet3!$A$1:$K$1,0),FALSE)&gt;0,VLOOKUP($I140,Sheet3!$A$1:'Sheet3'!$K$222,MATCH("White",Sheet3!$A$1:$K$1,0),FALSE),IF(VLOOKUP($I140,Sheet3!$A$1:'Sheet3'!$K$222,MATCH("Yellow",Sheet3!$A$1:$K$1,0),FALSE)&gt;0,VLOOKUP($I140,Sheet3!$A$1:'Sheet3'!$K$222,MATCH("Yellow",Sheet3!$A$1:$K$1,0),FALSE)*5,0))))),0)/VLOOKUP($I140,Sheet3!$A$1:'Sheet3'!$K$222,MATCH("Challenge",Sheet3!$A$1:'Sheet3'!$K$1,0),FALSE),IFERROR(IF(VLOOKUP($I140,Sheet3!$A$1:'Sheet3'!$K$222,MATCH("Blue",Sheet3!$A$1:$K$1,0),FALSE)&gt;0,VLOOKUP($I140,Sheet3!$A$1:'Sheet3'!$K$222,MATCH("Blue",Sheet3!$A$1:$K$1,0),FALSE)*3,IF(VLOOKUP($I140,Sheet3!$A$1:'Sheet3'!$K$222,MATCH("Purple",Sheet3!$A$1:$K$1,0),FALSE)&gt;0,VLOOKUP($I140,Sheet3!$A$1:'Sheet3'!$K$222,MATCH("Purple",Sheet3!$A$1:$K$1,0),FALSE)*4,IF(VLOOKUP($I140,Sheet3!$A$1:'Sheet3'!$K$222,MATCH("Green",Sheet3!$A$1:$K$1,0),FALSE)&gt;0,VLOOKUP($I140,Sheet3!$A$1:'Sheet3'!$K$222,MATCH("Green",Sheet3!$A$1:$K$1,0),FALSE)*2,IF(VLOOKUP($I140,Sheet3!$A$1:'Sheet3'!$K$222,MATCH("White",Sheet3!$A$1:$K$1,0),FALSE)&gt;0,VLOOKUP($I140,Sheet3!$A$1:'Sheet3'!$K$222,MATCH("White",Sheet3!$A$1:$K$1,0),FALSE),IF(VLOOKUP($I140,Sheet3!$A$1:'Sheet3'!$K$222,MATCH("Yellow",Sheet3!$A$1:$K$1,0),FALSE)&gt;0,VLOOKUP($I140,Sheet3!$A$1:'Sheet3'!$K$222,MATCH("Yellow",Sheet3!$A$1:$K$1,0),FALSE)*5,0))))),0)),0)</f>
        <v>0</v>
      </c>
      <c r="AE140">
        <f>IFERROR(IF(VLOOKUP($J140,Sheet3!$A$1:'Sheet3'!$K$222,MATCH("Challenge",Sheet3!$A$1:'Sheet3'!$K$1,0),FALSE)&gt;=1,IFERROR(IF(VLOOKUP($J140,Sheet3!$A$1:'Sheet3'!$K$222,MATCH("Blue",Sheet3!$A$1:$K$1,0),FALSE)&gt;0,VLOOKUP($J140,Sheet3!$A$1:'Sheet3'!$K$222,MATCH("Blue",Sheet3!$A$1:$K$1,0),FALSE)*3,IF(VLOOKUP($J140,Sheet3!$A$1:'Sheet3'!$K$222,MATCH("Purple",Sheet3!$A$1:$K$1,0),FALSE)&gt;0,VLOOKUP($J140,Sheet3!$A$1:'Sheet3'!$K$222,MATCH("Purple",Sheet3!$A$1:$K$1,0),FALSE)*4,IF(VLOOKUP($J140,Sheet3!$A$1:'Sheet3'!$K$222,MATCH("Green",Sheet3!$A$1:$K$1,0),FALSE)&gt;0,VLOOKUP($J140,Sheet3!$A$1:'Sheet3'!$K$222,MATCH("Green",Sheet3!$A$1:$K$1,0),FALSE)*2,IF(VLOOKUP($J140,Sheet3!$A$1:'Sheet3'!$K$222,MATCH("White",Sheet3!$A$1:$K$1,0),FALSE)&gt;0,VLOOKUP($J140,Sheet3!$A$1:'Sheet3'!$K$222,MATCH("White",Sheet3!$A$1:$K$1,0),FALSE),IF(VLOOKUP($J140,Sheet3!$A$1:'Sheet3'!$K$222,MATCH("Yellow",Sheet3!$A$1:$K$1,0),FALSE)&gt;0,VLOOKUP($J140,Sheet3!$A$1:'Sheet3'!$K$222,MATCH("Yellow",Sheet3!$A$1:$K$1,0),FALSE)*5,0))))),0)/VLOOKUP($J140,Sheet3!$A$1:'Sheet3'!$K$222,MATCH("Challenge",Sheet3!$A$1:'Sheet3'!$K$1,0),FALSE),IFERROR(IF(VLOOKUP($J140,Sheet3!$A$1:'Sheet3'!$K$222,MATCH("Blue",Sheet3!$A$1:$K$1,0),FALSE)&gt;0,VLOOKUP($J140,Sheet3!$A$1:'Sheet3'!$K$222,MATCH("Blue",Sheet3!$A$1:$K$1,0),FALSE)*3,IF(VLOOKUP($J140,Sheet3!$A$1:'Sheet3'!$K$222,MATCH("Purple",Sheet3!$A$1:$K$1,0),FALSE)&gt;0,VLOOKUP($J140,Sheet3!$A$1:'Sheet3'!$K$222,MATCH("Purple",Sheet3!$A$1:$K$1,0),FALSE)*4,IF(VLOOKUP($J140,Sheet3!$A$1:'Sheet3'!$K$222,MATCH("Green",Sheet3!$A$1:$K$1,0),FALSE)&gt;0,VLOOKUP($J140,Sheet3!$A$1:'Sheet3'!$K$222,MATCH("Green",Sheet3!$A$1:$K$1,0),FALSE)*2,IF(VLOOKUP($J140,Sheet3!$A$1:'Sheet3'!$K$222,MATCH("White",Sheet3!$A$1:$K$1,0),FALSE)&gt;0,VLOOKUP($J140,Sheet3!$A$1:'Sheet3'!$K$222,MATCH("White",Sheet3!$A$1:$K$1,0),FALSE),IF(VLOOKUP($J140,Sheet3!$A$1:'Sheet3'!$K$222,MATCH("Yellow",Sheet3!$A$1:$K$1,0),FALSE)&gt;0,VLOOKUP($J140,Sheet3!$A$1:'Sheet3'!$K$222,MATCH("Yellow",Sheet3!$A$1:$K$1,0),FALSE)*5,0))))),0)),0)+IFERROR(IF(VLOOKUP($K140,Sheet3!$A$1:'Sheet3'!$K$222,MATCH("Challenge",Sheet3!$A$1:'Sheet3'!$K$1,0),FALSE)&gt;=1,IFERROR(IF(VLOOKUP($K140,Sheet3!$A$1:'Sheet3'!$K$222,MATCH("Blue",Sheet3!$A$1:$K$1,0),FALSE)&gt;0,VLOOKUP($K140,Sheet3!$A$1:'Sheet3'!$K$222,MATCH("Blue",Sheet3!$A$1:$K$1,0),FALSE)*3,IF(VLOOKUP($K140,Sheet3!$A$1:'Sheet3'!$K$222,MATCH("Purple",Sheet3!$A$1:$K$1,0),FALSE)&gt;0,VLOOKUP($K140,Sheet3!$A$1:'Sheet3'!$K$222,MATCH("Purple",Sheet3!$A$1:$K$1,0),FALSE)*4,IF(VLOOKUP($K140,Sheet3!$A$1:'Sheet3'!$K$222,MATCH("Green",Sheet3!$A$1:$K$1,0),FALSE)&gt;0,VLOOKUP($K140,Sheet3!$A$1:'Sheet3'!$K$222,MATCH("Green",Sheet3!$A$1:$K$1,0),FALSE)*2,IF(VLOOKUP($K140,Sheet3!$A$1:'Sheet3'!$K$222,MATCH("White",Sheet3!$A$1:$K$1,0),FALSE)&gt;0,VLOOKUP($K140,Sheet3!$A$1:'Sheet3'!$K$222,MATCH("White",Sheet3!$A$1:$K$1,0),FALSE),IF(VLOOKUP($K140,Sheet3!$A$1:'Sheet3'!$K$222,MATCH("Yellow",Sheet3!$A$1:$K$1,0),FALSE)&gt;0,VLOOKUP($K140,Sheet3!$A$1:'Sheet3'!$K$222,MATCH("Yellow",Sheet3!$A$1:$K$1,0),FALSE)*5,0))))),0)/VLOOKUP($K140,Sheet3!$A$1:'Sheet3'!$K$222,MATCH("Challenge",Sheet3!$A$1:'Sheet3'!$K$1,0),FALSE),IFERROR(IF(VLOOKUP($K140,Sheet3!$A$1:'Sheet3'!$K$222,MATCH("Blue",Sheet3!$A$1:$K$1,0),FALSE)&gt;0,VLOOKUP($K140,Sheet3!$A$1:'Sheet3'!$K$222,MATCH("Blue",Sheet3!$A$1:$K$1,0),FALSE)*3,IF(VLOOKUP($K140,Sheet3!$A$1:'Sheet3'!$K$222,MATCH("Purple",Sheet3!$A$1:$K$1,0),FALSE)&gt;0,VLOOKUP($K140,Sheet3!$A$1:'Sheet3'!$K$222,MATCH("Purple",Sheet3!$A$1:$K$1,0),FALSE)*4,IF(VLOOKUP($K140,Sheet3!$A$1:'Sheet3'!$K$222,MATCH("Green",Sheet3!$A$1:$K$1,0),FALSE)&gt;0,VLOOKUP($K140,Sheet3!$A$1:'Sheet3'!$K$222,MATCH("Green",Sheet3!$A$1:$K$1,0),FALSE)*2,IF(VLOOKUP($K140,Sheet3!$A$1:'Sheet3'!$K$222,MATCH("White",Sheet3!$A$1:$K$1,0),FALSE)&gt;0,VLOOKUP($K140,Sheet3!$A$1:'Sheet3'!$K$222,MATCH("White",Sheet3!$A$1:$K$1,0),FALSE),IF(VLOOKUP($K140,Sheet3!$A$1:'Sheet3'!$K$222,MATCH("Yellow",Sheet3!$A$1:$K$1,0),FALSE)&gt;0,VLOOKUP($K140,Sheet3!$A$1:'Sheet3'!$K$222,MATCH("Yellow",Sheet3!$A$1:$K$1,0),FALSE)*5,0))))),0)),0)</f>
        <v>0</v>
      </c>
      <c r="AF140">
        <f>IFERROR(IF(VLOOKUP($L140,Sheet3!$A$1:'Sheet3'!$K$222,MATCH("Challenge",Sheet3!$A$1:'Sheet3'!$K$1,0),FALSE)&gt;=1,IFERROR(IF(VLOOKUP($L140,Sheet3!$A$1:'Sheet3'!$K$222,MATCH("Blue",Sheet3!$A$1:$K$1,0),FALSE)&gt;0,VLOOKUP($L140,Sheet3!$A$1:'Sheet3'!$K$222,MATCH("Blue",Sheet3!$A$1:$K$1,0),FALSE)*3,IF(VLOOKUP($L140,Sheet3!$A$1:'Sheet3'!$K$222,MATCH("Purple",Sheet3!$A$1:$K$1,0),FALSE)&gt;0,VLOOKUP($L140,Sheet3!$A$1:'Sheet3'!$K$222,MATCH("Purple",Sheet3!$A$1:$K$1,0),FALSE)*4,IF(VLOOKUP($L140,Sheet3!$A$1:'Sheet3'!$K$222,MATCH("Green",Sheet3!$A$1:$K$1,0),FALSE)&gt;0,VLOOKUP($L140,Sheet3!$A$1:'Sheet3'!$K$222,MATCH("Green",Sheet3!$A$1:$K$1,0),FALSE)*2,IF(VLOOKUP($L140,Sheet3!$A$1:'Sheet3'!$K$222,MATCH("White",Sheet3!$A$1:$K$1,0),FALSE)&gt;0,VLOOKUP($L140,Sheet3!$A$1:'Sheet3'!$K$222,MATCH("White",Sheet3!$A$1:$K$1,0),FALSE),IF(VLOOKUP($L140,Sheet3!$A$1:'Sheet3'!$K$222,MATCH("Yellow",Sheet3!$A$1:$K$1,0),FALSE)&gt;0,VLOOKUP($L140,Sheet3!$A$1:'Sheet3'!$K$222,MATCH("Yellow",Sheet3!$A$1:$K$1,0),FALSE)*5,0))))),0)/VLOOKUP($L140,Sheet3!$A$1:'Sheet3'!$K$222,MATCH("Challenge",Sheet3!$A$1:'Sheet3'!$K$1,0),FALSE),IFERROR(IF(VLOOKUP($L140,Sheet3!$A$1:'Sheet3'!$K$222,MATCH("Blue",Sheet3!$A$1:$K$1,0),FALSE)&gt;0,VLOOKUP($L140,Sheet3!$A$1:'Sheet3'!$K$222,MATCH("Blue",Sheet3!$A$1:$K$1,0),FALSE)*3,IF(VLOOKUP($L140,Sheet3!$A$1:'Sheet3'!$K$222,MATCH("Purple",Sheet3!$A$1:$K$1,0),FALSE)&gt;0,VLOOKUP($L140,Sheet3!$A$1:'Sheet3'!$K$222,MATCH("Purple",Sheet3!$A$1:$K$1,0),FALSE)*4,IF(VLOOKUP($L140,Sheet3!$A$1:'Sheet3'!$K$222,MATCH("Green",Sheet3!$A$1:$K$1,0),FALSE)&gt;0,VLOOKUP($L140,Sheet3!$A$1:'Sheet3'!$K$222,MATCH("Green",Sheet3!$A$1:$K$1,0),FALSE)*2,IF(VLOOKUP($L140,Sheet3!$A$1:'Sheet3'!$K$222,MATCH("White",Sheet3!$A$1:$K$1,0),FALSE)&gt;0,VLOOKUP($L140,Sheet3!$A$1:'Sheet3'!$K$222,MATCH("White",Sheet3!$A$1:$K$1,0),FALSE),IF(VLOOKUP($L140,Sheet3!$A$1:'Sheet3'!$K$222,MATCH("Yellow",Sheet3!$A$1:$K$1,0),FALSE)&gt;0,VLOOKUP($L140,Sheet3!$A$1:'Sheet3'!$K$222,MATCH("Yellow",Sheet3!$A$1:$K$1,0),FALSE)*5,0))))),0)),0)+IFERROR(IF(VLOOKUP($M140,Sheet3!$A$1:'Sheet3'!$K$222,MATCH("Challenge",Sheet3!$A$1:'Sheet3'!$K$1,0),FALSE)&gt;=1,IFERROR(IF(VLOOKUP($M140,Sheet3!$A$1:'Sheet3'!$K$222,MATCH("Blue",Sheet3!$A$1:$K$1,0),FALSE)&gt;0,VLOOKUP($M140,Sheet3!$A$1:'Sheet3'!$K$222,MATCH("Blue",Sheet3!$A$1:$K$1,0),FALSE)*3,IF(VLOOKUP($M140,Sheet3!$A$1:'Sheet3'!$K$222,MATCH("Purple",Sheet3!$A$1:$K$1,0),FALSE)&gt;0,VLOOKUP($M140,Sheet3!$A$1:'Sheet3'!$K$222,MATCH("Purple",Sheet3!$A$1:$K$1,0),FALSE)*4,IF(VLOOKUP($M140,Sheet3!$A$1:'Sheet3'!$K$222,MATCH("Green",Sheet3!$A$1:$K$1,0),FALSE)&gt;0,VLOOKUP($M140,Sheet3!$A$1:'Sheet3'!$K$222,MATCH("Green",Sheet3!$A$1:$K$1,0),FALSE)*2,IF(VLOOKUP($M140,Sheet3!$A$1:'Sheet3'!$K$222,MATCH("White",Sheet3!$A$1:$K$1,0),FALSE)&gt;0,VLOOKUP($M140,Sheet3!$A$1:'Sheet3'!$K$222,MATCH("White",Sheet3!$A$1:$K$1,0),FALSE),IF(VLOOKUP($M140,Sheet3!$A$1:'Sheet3'!$K$222,MATCH("Yellow",Sheet3!$A$1:$K$1,0),FALSE)&gt;0,VLOOKUP($M140,Sheet3!$A$1:'Sheet3'!$K$222,MATCH("Yellow",Sheet3!$A$1:$K$1,0),FALSE)*5,0))))),0)/VLOOKUP($M140,Sheet3!$A$1:'Sheet3'!$K$222,MATCH("Challenge",Sheet3!$A$1:'Sheet3'!$K$1,0),FALSE),IFERROR(IF(VLOOKUP($M140,Sheet3!$A$1:'Sheet3'!$K$222,MATCH("Blue",Sheet3!$A$1:$K$1,0),FALSE)&gt;0,VLOOKUP($M140,Sheet3!$A$1:'Sheet3'!$K$222,MATCH("Blue",Sheet3!$A$1:$K$1,0),FALSE)*3,IF(VLOOKUP($M140,Sheet3!$A$1:'Sheet3'!$K$222,MATCH("Purple",Sheet3!$A$1:$K$1,0),FALSE)&gt;0,VLOOKUP($M140,Sheet3!$A$1:'Sheet3'!$K$222,MATCH("Purple",Sheet3!$A$1:$K$1,0),FALSE)*4,IF(VLOOKUP($M140,Sheet3!$A$1:'Sheet3'!$K$222,MATCH("Green",Sheet3!$A$1:$K$1,0),FALSE)&gt;0,VLOOKUP($M140,Sheet3!$A$1:'Sheet3'!$K$222,MATCH("Green",Sheet3!$A$1:$K$1,0),FALSE)*2,IF(VLOOKUP($M140,Sheet3!$A$1:'Sheet3'!$K$222,MATCH("White",Sheet3!$A$1:$K$1,0),FALSE)&gt;0,VLOOKUP($M140,Sheet3!$A$1:'Sheet3'!$K$222,MATCH("White",Sheet3!$A$1:$K$1,0),FALSE),IF(VLOOKUP($M140,Sheet3!$A$1:'Sheet3'!$K$222,MATCH("Yellow",Sheet3!$A$1:$K$1,0),FALSE)&gt;0,VLOOKUP($M140,Sheet3!$A$1:'Sheet3'!$K$222,MATCH("Yellow",Sheet3!$A$1:$K$1,0),FALSE)*5,0))))),0)),0)</f>
        <v>0</v>
      </c>
      <c r="AG140">
        <f>IFERROR(IF(VLOOKUP($N140,Sheet3!$A$1:'Sheet3'!$K$222,MATCH("Challenge",Sheet3!$A$1:'Sheet3'!$K$1,0),FALSE)&gt;=1,IFERROR(IF(VLOOKUP($N140,Sheet3!$A$1:'Sheet3'!$K$222,MATCH("Blue",Sheet3!$A$1:$K$1,0),FALSE)&gt;0,VLOOKUP($N140,Sheet3!$A$1:'Sheet3'!$K$222,MATCH("Blue",Sheet3!$A$1:$K$1,0),FALSE)*3,IF(VLOOKUP($N140,Sheet3!$A$1:'Sheet3'!$K$222,MATCH("Purple",Sheet3!$A$1:$K$1,0),FALSE)&gt;0,VLOOKUP($N140,Sheet3!$A$1:'Sheet3'!$K$222,MATCH("Purple",Sheet3!$A$1:$K$1,0),FALSE)*4,IF(VLOOKUP($N140,Sheet3!$A$1:'Sheet3'!$K$222,MATCH("Green",Sheet3!$A$1:$K$1,0),FALSE)&gt;0,VLOOKUP($N140,Sheet3!$A$1:'Sheet3'!$K$222,MATCH("Green",Sheet3!$A$1:$K$1,0),FALSE)*2,IF(VLOOKUP($N140,Sheet3!$A$1:'Sheet3'!$K$222,MATCH("White",Sheet3!$A$1:$K$1,0),FALSE)&gt;0,VLOOKUP($N140,Sheet3!$A$1:'Sheet3'!$K$222,MATCH("White",Sheet3!$A$1:$K$1,0),FALSE),IF(VLOOKUP($N140,Sheet3!$A$1:'Sheet3'!$K$222,MATCH("Yellow",Sheet3!$A$1:$K$1,0),FALSE)&gt;0,VLOOKUP($N140,Sheet3!$A$1:'Sheet3'!$K$222,MATCH("Yellow",Sheet3!$A$1:$K$1,0),FALSE)*5,0))))),0)/VLOOKUP($N140,Sheet3!$A$1:'Sheet3'!$K$222,MATCH("Challenge",Sheet3!$A$1:'Sheet3'!$K$1,0),FALSE),IFERROR(IF(VLOOKUP($N140,Sheet3!$A$1:'Sheet3'!$K$222,MATCH("Blue",Sheet3!$A$1:$K$1,0),FALSE)&gt;0,VLOOKUP($N140,Sheet3!$A$1:'Sheet3'!$K$222,MATCH("Blue",Sheet3!$A$1:$K$1,0),FALSE)*3,IF(VLOOKUP($N140,Sheet3!$A$1:'Sheet3'!$K$222,MATCH("Purple",Sheet3!$A$1:$K$1,0),FALSE)&gt;0,VLOOKUP($N140,Sheet3!$A$1:'Sheet3'!$K$222,MATCH("Purple",Sheet3!$A$1:$K$1,0),FALSE)*4,IF(VLOOKUP($N140,Sheet3!$A$1:'Sheet3'!$K$222,MATCH("Green",Sheet3!$A$1:$K$1,0),FALSE)&gt;0,VLOOKUP($N140,Sheet3!$A$1:'Sheet3'!$K$222,MATCH("Green",Sheet3!$A$1:$K$1,0),FALSE)*2,IF(VLOOKUP($N140,Sheet3!$A$1:'Sheet3'!$K$222,MATCH("White",Sheet3!$A$1:$K$1,0),FALSE)&gt;0,VLOOKUP($N140,Sheet3!$A$1:'Sheet3'!$K$222,MATCH("White",Sheet3!$A$1:$K$1,0),FALSE),IF(VLOOKUP($N140,Sheet3!$A$1:'Sheet3'!$K$222,MATCH("Yellow",Sheet3!$A$1:$K$1,0),FALSE)&gt;0,VLOOKUP($N140,Sheet3!$A$1:'Sheet3'!$K$222,MATCH("Yellow",Sheet3!$A$1:$K$1,0),FALSE)*5,0))))),0)),0)+IFERROR(IF(VLOOKUP($O140,Sheet3!$A$1:'Sheet3'!$K$222,MATCH("Challenge",Sheet3!$A$1:'Sheet3'!$K$1,0),FALSE)&gt;=1,IFERROR(IF(VLOOKUP($O140,Sheet3!$A$1:'Sheet3'!$K$222,MATCH("Blue",Sheet3!$A$1:$K$1,0),FALSE)&gt;0,VLOOKUP($O140,Sheet3!$A$1:'Sheet3'!$K$222,MATCH("Blue",Sheet3!$A$1:$K$1,0),FALSE)*3,IF(VLOOKUP($O140,Sheet3!$A$1:'Sheet3'!$K$222,MATCH("Purple",Sheet3!$A$1:$K$1,0),FALSE)&gt;0,VLOOKUP($O140,Sheet3!$A$1:'Sheet3'!$K$222,MATCH("Purple",Sheet3!$A$1:$K$1,0),FALSE)*4,IF(VLOOKUP($O140,Sheet3!$A$1:'Sheet3'!$K$222,MATCH("Green",Sheet3!$A$1:$K$1,0),FALSE)&gt;0,VLOOKUP($O140,Sheet3!$A$1:'Sheet3'!$K$222,MATCH("Green",Sheet3!$A$1:$K$1,0),FALSE)*2,IF(VLOOKUP($O140,Sheet3!$A$1:'Sheet3'!$K$222,MATCH("White",Sheet3!$A$1:$K$1,0),FALSE)&gt;0,VLOOKUP($O140,Sheet3!$A$1:'Sheet3'!$K$222,MATCH("White",Sheet3!$A$1:$K$1,0),FALSE),IF(VLOOKUP($O140,Sheet3!$A$1:'Sheet3'!$K$222,MATCH("Yellow",Sheet3!$A$1:$K$1,0),FALSE)&gt;0,VLOOKUP($O140,Sheet3!$A$1:'Sheet3'!$K$222,MATCH("Yellow",Sheet3!$A$1:$K$1,0),FALSE)*5,0))))),0)/VLOOKUP($O140,Sheet3!$A$1:'Sheet3'!$K$222,MATCH("Challenge",Sheet3!$A$1:'Sheet3'!$K$1,0),FALSE),IFERROR(IF(VLOOKUP($O140,Sheet3!$A$1:'Sheet3'!$K$222,MATCH("Blue",Sheet3!$A$1:$K$1,0),FALSE)&gt;0,VLOOKUP($O140,Sheet3!$A$1:'Sheet3'!$K$222,MATCH("Blue",Sheet3!$A$1:$K$1,0),FALSE)*3,IF(VLOOKUP($O140,Sheet3!$A$1:'Sheet3'!$K$222,MATCH("Purple",Sheet3!$A$1:$K$1,0),FALSE)&gt;0,VLOOKUP($O140,Sheet3!$A$1:'Sheet3'!$K$222,MATCH("Purple",Sheet3!$A$1:$K$1,0),FALSE)*4,IF(VLOOKUP($O140,Sheet3!$A$1:'Sheet3'!$K$222,MATCH("Green",Sheet3!$A$1:$K$1,0),FALSE)&gt;0,VLOOKUP($O140,Sheet3!$A$1:'Sheet3'!$K$222,MATCH("Green",Sheet3!$A$1:$K$1,0),FALSE)*2,IF(VLOOKUP($O140,Sheet3!$A$1:'Sheet3'!$K$222,MATCH("White",Sheet3!$A$1:$K$1,0),FALSE)&gt;0,VLOOKUP($O140,Sheet3!$A$1:'Sheet3'!$K$222,MATCH("White",Sheet3!$A$1:$K$1,0),FALSE),IF(VLOOKUP($O140,Sheet3!$A$1:'Sheet3'!$K$222,MATCH("Yellow",Sheet3!$A$1:$K$1,0),FALSE)&gt;0,VLOOKUP($O140,Sheet3!$A$1:'Sheet3'!$K$222,MATCH("Yellow",Sheet3!$A$1:$K$1,0),FALSE)*5,0))))),0)),0)</f>
        <v>0</v>
      </c>
      <c r="AH140">
        <f>VLOOKUP($D140,Sheet3!$A$1:'Sheet3'!$K$222,4,FALSE)</f>
        <v>0</v>
      </c>
      <c r="AI140">
        <f>VLOOKUP($D140,Sheet3!$A$1:'Sheet3'!$K$222,5,FALSE)</f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E21" sqref="E21"/>
    </sheetView>
  </sheetViews>
  <sheetFormatPr defaultRowHeight="15" x14ac:dyDescent="0.25"/>
  <cols>
    <col min="1" max="1" width="33.28515625" bestFit="1" customWidth="1"/>
    <col min="4" max="4" width="33.28515625" bestFit="1" customWidth="1"/>
    <col min="5" max="5" width="49.85546875" bestFit="1" customWidth="1"/>
    <col min="6" max="7" width="9.140625" customWidth="1"/>
    <col min="8" max="26" width="9.140625" hidden="1" customWidth="1"/>
    <col min="30" max="30" width="49.85546875" bestFit="1" customWidth="1"/>
  </cols>
  <sheetData>
    <row r="1" spans="1:26" x14ac:dyDescent="0.25">
      <c r="F1" t="s">
        <v>288</v>
      </c>
      <c r="G1" t="s">
        <v>247</v>
      </c>
    </row>
    <row r="2" spans="1:26" x14ac:dyDescent="0.25">
      <c r="A2" t="s">
        <v>9</v>
      </c>
      <c r="B2">
        <f>IF(VLOOKUP($A2,Ingredients!$A$2:$ZZ$140,2,FALSE)=1,ROUNDDOWN(VLOOKUP(VLOOKUP($A2,Ingredients!$A$2:$ZZ$140,4,FALSE),$E$2:$F$800,2,FALSE)/VLOOKUP($A2,Number!$A$2:$ZZ$140,4,FALSE),0),0)+IF(VLOOKUP($A2,Ingredients!$A$2:$ZZ$140,2,FALSE)=2,IF(OR(ROUNDDOWN(VLOOKUP(VLOOKUP($A2,Ingredients!$A$2:$ZZ$140,4,FALSE),$E$2:$F$800,2,FALSE)/VLOOKUP($A2,Number!$A$2:$ZZ$140,4,FALSE),0)=0,ROUNDDOWN(VLOOKUP(VLOOKUP($A2,Ingredients!$A$2:$ZZ$140,5,FALSE),$E$2:$F$800,2,FALSE)/VLOOKUP($A2,Number!$A$2:$ZZ$140,5,FALSE),0)=0),0,IF(ROUNDDOWN(VLOOKUP(VLOOKUP($A2,Ingredients!$A$2:$ZZ$140,4,FALSE),$E$2:$F$800,2,FALSE)/VLOOKUP($A2,Number!$A$2:$ZZ$140,4,FALSE),0)&gt;ROUNDDOWN(VLOOKUP(VLOOKUP($A2,Ingredients!$A$2:$ZZ$140,5,FALSE),$E$2:$F$800,2,FALSE)/VLOOKUP($A2,Number!$A$2:$ZZ$140,5,FALSE),0),ROUNDDOWN(VLOOKUP(VLOOKUP($A2,Ingredients!$A$2:$ZZ$140,5,FALSE),$E$2:$F$800,2,FALSE)/VLOOKUP($A2,Number!$A$2:$ZZ$140,5,FALSE),0),ROUNDDOWN(VLOOKUP(VLOOKUP($A2,Ingredients!$A$2:$ZZ$140,4,FALSE),$E$2:$F$800,2,FALSE)/VLOOKUP($A2,Number!$A$2:$ZZ$140,4,FALSE),0))))+IF(VLOOKUP($A2,Ingredients!$A$2:$ZZ$140,2,FALSE)=3,IF(OR(ROUNDDOWN(VLOOKUP(VLOOKUP($A2,Ingredients!$A$2:$ZZ$140,4,FALSE),$E$2:$F$800,2,FALSE)/VLOOKUP($A2,Number!$A$2:$ZZ$140,4,FALSE),0)=0,ROUNDDOWN(VLOOKUP(VLOOKUP($A2,Ingredients!$A$2:$ZZ$140,5,FALSE),$E$2:$F$800,2,FALSE)/VLOOKUP($A2,Number!$A$2:$ZZ$140,5,FALSE),0)=0),0,IF(ROUNDDOWN(VLOOKUP(VLOOKUP($A2,Ingredients!$A$2:$ZZ$140,4,FALSE),$E$2:$F$800,2,FALSE)/VLOOKUP($A2,Number!$A$2:$ZZ$140,4,FALSE),0)&gt;ROUNDDOWN(VLOOKUP(VLOOKUP($A2,Ingredients!$A$2:$ZZ$140,5,FALSE),$E$2:$F$800,2,FALSE)/VLOOKUP($A2,Number!$A$2:$ZZ$140,5,FALSE),0),IF(ROUNDDOWN(VLOOKUP(VLOOKUP($A2,Ingredients!$A$2:$ZZ$140,5,FALSE),$E$2:$F$800,2,FALSE)/VLOOKUP($A2,Number!$A$2:$ZZ$140,5,FALSE),0)&gt;ROUNDDOWN(VLOOKUP(VLOOKUP($A2,Ingredients!$A$2:$ZZ$140,6,FALSE),$E$2:$F$800,2,FALSE)/VLOOKUP($A2,Number!$A$2:$ZZ$140,6,FALSE),0),ROUNDDOWN(VLOOKUP(VLOOKUP($A2,Ingredients!$A$2:$ZZ$140,6,FALSE),$E$2:$F$800,2,FALSE)/VLOOKUP($A2,Number!$A$2:$ZZ$140,6,FALSE),0),ROUNDDOWN(VLOOKUP(VLOOKUP($A2,Ingredients!$A$2:$ZZ$140,5,FALSE),$E$2:$F$800,2,FALSE)/VLOOKUP($A2,Number!$A$2:$ZZ$140,5,FALSE),0)),ROUNDDOWN(VLOOKUP(VLOOKUP($A2,Ingredients!$A$2:$ZZ$140,4,FALSE),$E$2:$F$800,2,FALSE)/VLOOKUP($A2,Number!$A$2:$ZZ$140,4,FALSE),0))))</f>
        <v>0</v>
      </c>
      <c r="D2" t="s">
        <v>19</v>
      </c>
      <c r="E2" s="40" t="s">
        <v>180</v>
      </c>
      <c r="F2" s="40">
        <v>160</v>
      </c>
      <c r="G2" s="40">
        <v>2</v>
      </c>
    </row>
    <row r="3" spans="1:26" x14ac:dyDescent="0.25">
      <c r="A3" t="s">
        <v>10</v>
      </c>
      <c r="B3">
        <f>IF(VLOOKUP($A3,Ingredients!$A$2:$ZZ$140,2,FALSE)=1,ROUNDDOWN(VLOOKUP(VLOOKUP($A3,Ingredients!$A$2:$ZZ$140,4,FALSE),$E$2:$F$800,2,FALSE)/VLOOKUP($A3,Number!$A$2:$ZZ$140,4,FALSE),0),0)+IF(VLOOKUP($A3,Ingredients!$A$2:$ZZ$140,2,FALSE)=2,IF(OR(ROUNDDOWN(VLOOKUP(VLOOKUP($A3,Ingredients!$A$2:$ZZ$140,4,FALSE),$E$2:$F$800,2,FALSE)/VLOOKUP($A3,Number!$A$2:$ZZ$140,4,FALSE),0)=0,ROUNDDOWN(VLOOKUP(VLOOKUP($A3,Ingredients!$A$2:$ZZ$140,5,FALSE),$E$2:$F$800,2,FALSE)/VLOOKUP($A3,Number!$A$2:$ZZ$140,5,FALSE),0)=0),0,IF(ROUNDDOWN(VLOOKUP(VLOOKUP($A3,Ingredients!$A$2:$ZZ$140,4,FALSE),$E$2:$F$800,2,FALSE)/VLOOKUP($A3,Number!$A$2:$ZZ$140,4,FALSE),0)&gt;ROUNDDOWN(VLOOKUP(VLOOKUP($A3,Ingredients!$A$2:$ZZ$140,5,FALSE),$E$2:$F$800,2,FALSE)/VLOOKUP($A3,Number!$A$2:$ZZ$140,5,FALSE),0),ROUNDDOWN(VLOOKUP(VLOOKUP($A3,Ingredients!$A$2:$ZZ$140,5,FALSE),$E$2:$F$800,2,FALSE)/VLOOKUP($A3,Number!$A$2:$ZZ$140,5,FALSE),0),ROUNDDOWN(VLOOKUP(VLOOKUP($A3,Ingredients!$A$2:$ZZ$140,4,FALSE),$E$2:$F$800,2,FALSE)/VLOOKUP($A3,Number!$A$2:$ZZ$140,4,FALSE),0))))+IF(VLOOKUP($A3,Ingredients!$A$2:$ZZ$140,2,FALSE)=3,IF(OR(ROUNDDOWN(VLOOKUP(VLOOKUP($A3,Ingredients!$A$2:$ZZ$140,4,FALSE),$E$2:$F$800,2,FALSE)/VLOOKUP($A3,Number!$A$2:$ZZ$140,4,FALSE),0)=0,ROUNDDOWN(VLOOKUP(VLOOKUP($A3,Ingredients!$A$2:$ZZ$140,5,FALSE),$E$2:$F$800,2,FALSE)/VLOOKUP($A3,Number!$A$2:$ZZ$140,5,FALSE),0)=0),0,IF(ROUNDDOWN(VLOOKUP(VLOOKUP($A3,Ingredients!$A$2:$ZZ$140,4,FALSE),$E$2:$F$800,2,FALSE)/VLOOKUP($A3,Number!$A$2:$ZZ$140,4,FALSE),0)&gt;ROUNDDOWN(VLOOKUP(VLOOKUP($A3,Ingredients!$A$2:$ZZ$140,5,FALSE),$E$2:$F$800,2,FALSE)/VLOOKUP($A3,Number!$A$2:$ZZ$140,5,FALSE),0),IF(ROUNDDOWN(VLOOKUP(VLOOKUP($A3,Ingredients!$A$2:$ZZ$140,5,FALSE),$E$2:$F$800,2,FALSE)/VLOOKUP($A3,Number!$A$2:$ZZ$140,5,FALSE),0)&gt;ROUNDDOWN(VLOOKUP(VLOOKUP($A3,Ingredients!$A$2:$ZZ$140,6,FALSE),$E$2:$F$800,2,FALSE)/VLOOKUP($A3,Number!$A$2:$ZZ$140,6,FALSE),0),ROUNDDOWN(VLOOKUP(VLOOKUP($A3,Ingredients!$A$2:$ZZ$140,6,FALSE),$E$2:$F$800,2,FALSE)/VLOOKUP($A3,Number!$A$2:$ZZ$140,6,FALSE),0),ROUNDDOWN(VLOOKUP(VLOOKUP($A3,Ingredients!$A$2:$ZZ$140,5,FALSE),$E$2:$F$800,2,FALSE)/VLOOKUP($A3,Number!$A$2:$ZZ$140,5,FALSE),0)),ROUNDDOWN(VLOOKUP(VLOOKUP($A3,Ingredients!$A$2:$ZZ$140,4,FALSE),$E$2:$F$800,2,FALSE)/VLOOKUP($A3,Number!$A$2:$ZZ$140,4,FALSE),0))))</f>
        <v>2</v>
      </c>
      <c r="D3" t="s">
        <v>16</v>
      </c>
      <c r="E3" s="40" t="s">
        <v>177</v>
      </c>
      <c r="F3" s="40">
        <v>360</v>
      </c>
      <c r="G3" s="40">
        <v>0</v>
      </c>
    </row>
    <row r="4" spans="1:26" x14ac:dyDescent="0.25">
      <c r="A4" t="s">
        <v>11</v>
      </c>
      <c r="B4">
        <f>IF(VLOOKUP($A4,Ingredients!$A$2:$ZZ$140,2,FALSE)=1,ROUNDDOWN(VLOOKUP(VLOOKUP($A4,Ingredients!$A$2:$ZZ$140,4,FALSE),$E$2:$F$800,2,FALSE)/VLOOKUP($A4,Number!$A$2:$ZZ$140,4,FALSE),0),0)+IF(VLOOKUP($A4,Ingredients!$A$2:$ZZ$140,2,FALSE)=2,IF(OR(ROUNDDOWN(VLOOKUP(VLOOKUP($A4,Ingredients!$A$2:$ZZ$140,4,FALSE),$E$2:$F$800,2,FALSE)/VLOOKUP($A4,Number!$A$2:$ZZ$140,4,FALSE),0)=0,ROUNDDOWN(VLOOKUP(VLOOKUP($A4,Ingredients!$A$2:$ZZ$140,5,FALSE),$E$2:$F$800,2,FALSE)/VLOOKUP($A4,Number!$A$2:$ZZ$140,5,FALSE),0)=0),0,IF(ROUNDDOWN(VLOOKUP(VLOOKUP($A4,Ingredients!$A$2:$ZZ$140,4,FALSE),$E$2:$F$800,2,FALSE)/VLOOKUP($A4,Number!$A$2:$ZZ$140,4,FALSE),0)&gt;ROUNDDOWN(VLOOKUP(VLOOKUP($A4,Ingredients!$A$2:$ZZ$140,5,FALSE),$E$2:$F$800,2,FALSE)/VLOOKUP($A4,Number!$A$2:$ZZ$140,5,FALSE),0),ROUNDDOWN(VLOOKUP(VLOOKUP($A4,Ingredients!$A$2:$ZZ$140,5,FALSE),$E$2:$F$800,2,FALSE)/VLOOKUP($A4,Number!$A$2:$ZZ$140,5,FALSE),0),ROUNDDOWN(VLOOKUP(VLOOKUP($A4,Ingredients!$A$2:$ZZ$140,4,FALSE),$E$2:$F$800,2,FALSE)/VLOOKUP($A4,Number!$A$2:$ZZ$140,4,FALSE),0))))+IF(VLOOKUP($A4,Ingredients!$A$2:$ZZ$140,2,FALSE)=3,IF(OR(ROUNDDOWN(VLOOKUP(VLOOKUP($A4,Ingredients!$A$2:$ZZ$140,4,FALSE),$E$2:$F$800,2,FALSE)/VLOOKUP($A4,Number!$A$2:$ZZ$140,4,FALSE),0)=0,ROUNDDOWN(VLOOKUP(VLOOKUP($A4,Ingredients!$A$2:$ZZ$140,5,FALSE),$E$2:$F$800,2,FALSE)/VLOOKUP($A4,Number!$A$2:$ZZ$140,5,FALSE),0)=0),0,IF(ROUNDDOWN(VLOOKUP(VLOOKUP($A4,Ingredients!$A$2:$ZZ$140,4,FALSE),$E$2:$F$800,2,FALSE)/VLOOKUP($A4,Number!$A$2:$ZZ$140,4,FALSE),0)&gt;ROUNDDOWN(VLOOKUP(VLOOKUP($A4,Ingredients!$A$2:$ZZ$140,5,FALSE),$E$2:$F$800,2,FALSE)/VLOOKUP($A4,Number!$A$2:$ZZ$140,5,FALSE),0),IF(ROUNDDOWN(VLOOKUP(VLOOKUP($A4,Ingredients!$A$2:$ZZ$140,5,FALSE),$E$2:$F$800,2,FALSE)/VLOOKUP($A4,Number!$A$2:$ZZ$140,5,FALSE),0)&gt;ROUNDDOWN(VLOOKUP(VLOOKUP($A4,Ingredients!$A$2:$ZZ$140,6,FALSE),$E$2:$F$800,2,FALSE)/VLOOKUP($A4,Number!$A$2:$ZZ$140,6,FALSE),0),ROUNDDOWN(VLOOKUP(VLOOKUP($A4,Ingredients!$A$2:$ZZ$140,6,FALSE),$E$2:$F$800,2,FALSE)/VLOOKUP($A4,Number!$A$2:$ZZ$140,6,FALSE),0),ROUNDDOWN(VLOOKUP(VLOOKUP($A4,Ingredients!$A$2:$ZZ$140,5,FALSE),$E$2:$F$800,2,FALSE)/VLOOKUP($A4,Number!$A$2:$ZZ$140,5,FALSE),0)),ROUNDDOWN(VLOOKUP(VLOOKUP($A4,Ingredients!$A$2:$ZZ$140,4,FALSE),$E$2:$F$800,2,FALSE)/VLOOKUP($A4,Number!$A$2:$ZZ$140,4,FALSE),0))))</f>
        <v>2</v>
      </c>
      <c r="D4" t="s">
        <v>17</v>
      </c>
      <c r="E4" s="40" t="s">
        <v>229</v>
      </c>
      <c r="F4" s="40">
        <v>11</v>
      </c>
      <c r="G4" s="40">
        <v>2</v>
      </c>
    </row>
    <row r="5" spans="1:26" x14ac:dyDescent="0.25">
      <c r="A5" t="s">
        <v>12</v>
      </c>
      <c r="B5">
        <f>IF(VLOOKUP($A5,Ingredients!$A$2:$ZZ$140,2,FALSE)=1,ROUNDDOWN(VLOOKUP(VLOOKUP($A5,Ingredients!$A$2:$ZZ$140,4,FALSE),$E$2:$F$800,2,FALSE)/VLOOKUP($A5,Number!$A$2:$ZZ$140,4,FALSE),0),0)+IF(VLOOKUP($A5,Ingredients!$A$2:$ZZ$140,2,FALSE)=2,IF(OR(ROUNDDOWN(VLOOKUP(VLOOKUP($A5,Ingredients!$A$2:$ZZ$140,4,FALSE),$E$2:$F$800,2,FALSE)/VLOOKUP($A5,Number!$A$2:$ZZ$140,4,FALSE),0)=0,ROUNDDOWN(VLOOKUP(VLOOKUP($A5,Ingredients!$A$2:$ZZ$140,5,FALSE),$E$2:$F$800,2,FALSE)/VLOOKUP($A5,Number!$A$2:$ZZ$140,5,FALSE),0)=0),0,IF(ROUNDDOWN(VLOOKUP(VLOOKUP($A5,Ingredients!$A$2:$ZZ$140,4,FALSE),$E$2:$F$800,2,FALSE)/VLOOKUP($A5,Number!$A$2:$ZZ$140,4,FALSE),0)&gt;ROUNDDOWN(VLOOKUP(VLOOKUP($A5,Ingredients!$A$2:$ZZ$140,5,FALSE),$E$2:$F$800,2,FALSE)/VLOOKUP($A5,Number!$A$2:$ZZ$140,5,FALSE),0),ROUNDDOWN(VLOOKUP(VLOOKUP($A5,Ingredients!$A$2:$ZZ$140,5,FALSE),$E$2:$F$800,2,FALSE)/VLOOKUP($A5,Number!$A$2:$ZZ$140,5,FALSE),0),ROUNDDOWN(VLOOKUP(VLOOKUP($A5,Ingredients!$A$2:$ZZ$140,4,FALSE),$E$2:$F$800,2,FALSE)/VLOOKUP($A5,Number!$A$2:$ZZ$140,4,FALSE),0))))+IF(VLOOKUP($A5,Ingredients!$A$2:$ZZ$140,2,FALSE)=3,IF(OR(ROUNDDOWN(VLOOKUP(VLOOKUP($A5,Ingredients!$A$2:$ZZ$140,4,FALSE),$E$2:$F$800,2,FALSE)/VLOOKUP($A5,Number!$A$2:$ZZ$140,4,FALSE),0)=0,ROUNDDOWN(VLOOKUP(VLOOKUP($A5,Ingredients!$A$2:$ZZ$140,5,FALSE),$E$2:$F$800,2,FALSE)/VLOOKUP($A5,Number!$A$2:$ZZ$140,5,FALSE),0)=0),0,IF(ROUNDDOWN(VLOOKUP(VLOOKUP($A5,Ingredients!$A$2:$ZZ$140,4,FALSE),$E$2:$F$800,2,FALSE)/VLOOKUP($A5,Number!$A$2:$ZZ$140,4,FALSE),0)&gt;ROUNDDOWN(VLOOKUP(VLOOKUP($A5,Ingredients!$A$2:$ZZ$140,5,FALSE),$E$2:$F$800,2,FALSE)/VLOOKUP($A5,Number!$A$2:$ZZ$140,5,FALSE),0),IF(ROUNDDOWN(VLOOKUP(VLOOKUP($A5,Ingredients!$A$2:$ZZ$140,5,FALSE),$E$2:$F$800,2,FALSE)/VLOOKUP($A5,Number!$A$2:$ZZ$140,5,FALSE),0)&gt;ROUNDDOWN(VLOOKUP(VLOOKUP($A5,Ingredients!$A$2:$ZZ$140,6,FALSE),$E$2:$F$800,2,FALSE)/VLOOKUP($A5,Number!$A$2:$ZZ$140,6,FALSE),0),ROUNDDOWN(VLOOKUP(VLOOKUP($A5,Ingredients!$A$2:$ZZ$140,6,FALSE),$E$2:$F$800,2,FALSE)/VLOOKUP($A5,Number!$A$2:$ZZ$140,6,FALSE),0),ROUNDDOWN(VLOOKUP(VLOOKUP($A5,Ingredients!$A$2:$ZZ$140,5,FALSE),$E$2:$F$800,2,FALSE)/VLOOKUP($A5,Number!$A$2:$ZZ$140,5,FALSE),0)),ROUNDDOWN(VLOOKUP(VLOOKUP($A5,Ingredients!$A$2:$ZZ$140,4,FALSE),$E$2:$F$800,2,FALSE)/VLOOKUP($A5,Number!$A$2:$ZZ$140,4,FALSE),0))))</f>
        <v>1</v>
      </c>
      <c r="D5" t="s">
        <v>18</v>
      </c>
      <c r="E5" s="40" t="s">
        <v>179</v>
      </c>
      <c r="F5" s="40">
        <v>41</v>
      </c>
      <c r="G5" s="40">
        <v>1</v>
      </c>
      <c r="J5">
        <v>4</v>
      </c>
      <c r="K5">
        <v>5</v>
      </c>
      <c r="L5">
        <v>6</v>
      </c>
      <c r="M5">
        <v>7</v>
      </c>
      <c r="N5">
        <v>8</v>
      </c>
      <c r="O5">
        <v>9</v>
      </c>
      <c r="P5">
        <v>10</v>
      </c>
      <c r="Q5">
        <v>11</v>
      </c>
      <c r="R5">
        <v>12</v>
      </c>
      <c r="S5">
        <v>13</v>
      </c>
      <c r="T5">
        <v>14</v>
      </c>
      <c r="U5">
        <v>15</v>
      </c>
    </row>
    <row r="6" spans="1:26" x14ac:dyDescent="0.25">
      <c r="A6" t="s">
        <v>13</v>
      </c>
      <c r="B6">
        <f>IF(VLOOKUP($A6,Ingredients!$A$2:$ZZ$140,2,FALSE)=1,ROUNDDOWN(VLOOKUP(VLOOKUP($A6,Ingredients!$A$2:$ZZ$140,4,FALSE),$E$2:$F$800,2,FALSE)/VLOOKUP($A6,Number!$A$2:$ZZ$140,4,FALSE),0),0)+IF(VLOOKUP($A6,Ingredients!$A$2:$ZZ$140,2,FALSE)=2,IF(OR(ROUNDDOWN(VLOOKUP(VLOOKUP($A6,Ingredients!$A$2:$ZZ$140,4,FALSE),$E$2:$F$800,2,FALSE)/VLOOKUP($A6,Number!$A$2:$ZZ$140,4,FALSE),0)=0,ROUNDDOWN(VLOOKUP(VLOOKUP($A6,Ingredients!$A$2:$ZZ$140,5,FALSE),$E$2:$F$800,2,FALSE)/VLOOKUP($A6,Number!$A$2:$ZZ$140,5,FALSE),0)=0),0,IF(ROUNDDOWN(VLOOKUP(VLOOKUP($A6,Ingredients!$A$2:$ZZ$140,4,FALSE),$E$2:$F$800,2,FALSE)/VLOOKUP($A6,Number!$A$2:$ZZ$140,4,FALSE),0)&gt;ROUNDDOWN(VLOOKUP(VLOOKUP($A6,Ingredients!$A$2:$ZZ$140,5,FALSE),$E$2:$F$800,2,FALSE)/VLOOKUP($A6,Number!$A$2:$ZZ$140,5,FALSE),0),ROUNDDOWN(VLOOKUP(VLOOKUP($A6,Ingredients!$A$2:$ZZ$140,5,FALSE),$E$2:$F$800,2,FALSE)/VLOOKUP($A6,Number!$A$2:$ZZ$140,5,FALSE),0),ROUNDDOWN(VLOOKUP(VLOOKUP($A6,Ingredients!$A$2:$ZZ$140,4,FALSE),$E$2:$F$800,2,FALSE)/VLOOKUP($A6,Number!$A$2:$ZZ$140,4,FALSE),0))))+IF(VLOOKUP($A6,Ingredients!$A$2:$ZZ$140,2,FALSE)=3,IF(OR(ROUNDDOWN(VLOOKUP(VLOOKUP($A6,Ingredients!$A$2:$ZZ$140,4,FALSE),$E$2:$F$800,2,FALSE)/VLOOKUP($A6,Number!$A$2:$ZZ$140,4,FALSE),0)=0,ROUNDDOWN(VLOOKUP(VLOOKUP($A6,Ingredients!$A$2:$ZZ$140,5,FALSE),$E$2:$F$800,2,FALSE)/VLOOKUP($A6,Number!$A$2:$ZZ$140,5,FALSE),0)=0),0,IF(ROUNDDOWN(VLOOKUP(VLOOKUP($A6,Ingredients!$A$2:$ZZ$140,4,FALSE),$E$2:$F$800,2,FALSE)/VLOOKUP($A6,Number!$A$2:$ZZ$140,4,FALSE),0)&gt;ROUNDDOWN(VLOOKUP(VLOOKUP($A6,Ingredients!$A$2:$ZZ$140,5,FALSE),$E$2:$F$800,2,FALSE)/VLOOKUP($A6,Number!$A$2:$ZZ$140,5,FALSE),0),IF(ROUNDDOWN(VLOOKUP(VLOOKUP($A6,Ingredients!$A$2:$ZZ$140,5,FALSE),$E$2:$F$800,2,FALSE)/VLOOKUP($A6,Number!$A$2:$ZZ$140,5,FALSE),0)&gt;ROUNDDOWN(VLOOKUP(VLOOKUP($A6,Ingredients!$A$2:$ZZ$140,6,FALSE),$E$2:$F$800,2,FALSE)/VLOOKUP($A6,Number!$A$2:$ZZ$140,6,FALSE),0),ROUNDDOWN(VLOOKUP(VLOOKUP($A6,Ingredients!$A$2:$ZZ$140,6,FALSE),$E$2:$F$800,2,FALSE)/VLOOKUP($A6,Number!$A$2:$ZZ$140,6,FALSE),0),ROUNDDOWN(VLOOKUP(VLOOKUP($A6,Ingredients!$A$2:$ZZ$140,5,FALSE),$E$2:$F$800,2,FALSE)/VLOOKUP($A6,Number!$A$2:$ZZ$140,5,FALSE),0)),ROUNDDOWN(VLOOKUP(VLOOKUP($A6,Ingredients!$A$2:$ZZ$140,4,FALSE),$E$2:$F$800,2,FALSE)/VLOOKUP($A6,Number!$A$2:$ZZ$140,4,FALSE),0))))</f>
        <v>0</v>
      </c>
      <c r="D6" t="s">
        <v>23</v>
      </c>
      <c r="E6" s="40" t="s">
        <v>149</v>
      </c>
      <c r="F6" s="40">
        <v>59</v>
      </c>
      <c r="G6" s="40">
        <v>1</v>
      </c>
      <c r="H6" t="str">
        <f>"IF(VLOOKUP($A2,Score!$A$2:$ZZ$140,2,FALSE)="&amp;$I7&amp;",VLOOKUP(VLOOKUP($A2,Score!$A$2:$ZZ$140,"&amp;J$5&amp;",FALSE),$E$2:$F$83,2,false),0)"</f>
        <v>IF(VLOOKUP($A2,Score!$A$2:$ZZ$140,2,FALSE)=1,VLOOKUP(VLOOKUP($A2,Score!$A$2:$ZZ$140,4,FALSE),$E$2:$F$83,2,false),0)</v>
      </c>
      <c r="J6" t="str">
        <f t="shared" ref="J6:U6" si="0">"ROUNDDOWN(VLOOKUP(VLOOKUP($A2,Ingredients!$A$2:$ZZ$140,"&amp;J$5&amp;",FALSE),$E$2:$F$800,2,false)/VLOOKUP($A2,Number!$A$2:$ZZ$140,"&amp;J$5&amp;",FALSE),0)"</f>
        <v>ROUNDDOWN(VLOOKUP(VLOOKUP($A2,Ingredients!$A$2:$ZZ$140,4,FALSE),$E$2:$F$800,2,false)/VLOOKUP($A2,Number!$A$2:$ZZ$140,4,FALSE),0)</v>
      </c>
      <c r="K6" t="str">
        <f t="shared" si="0"/>
        <v>ROUNDDOWN(VLOOKUP(VLOOKUP($A2,Ingredients!$A$2:$ZZ$140,5,FALSE),$E$2:$F$800,2,false)/VLOOKUP($A2,Number!$A$2:$ZZ$140,5,FALSE),0)</v>
      </c>
      <c r="L6" t="str">
        <f t="shared" si="0"/>
        <v>ROUNDDOWN(VLOOKUP(VLOOKUP($A2,Ingredients!$A$2:$ZZ$140,6,FALSE),$E$2:$F$800,2,false)/VLOOKUP($A2,Number!$A$2:$ZZ$140,6,FALSE),0)</v>
      </c>
      <c r="M6" t="str">
        <f t="shared" si="0"/>
        <v>ROUNDDOWN(VLOOKUP(VLOOKUP($A2,Ingredients!$A$2:$ZZ$140,7,FALSE),$E$2:$F$800,2,false)/VLOOKUP($A2,Number!$A$2:$ZZ$140,7,FALSE),0)</v>
      </c>
      <c r="N6" t="str">
        <f t="shared" si="0"/>
        <v>ROUNDDOWN(VLOOKUP(VLOOKUP($A2,Ingredients!$A$2:$ZZ$140,8,FALSE),$E$2:$F$800,2,false)/VLOOKUP($A2,Number!$A$2:$ZZ$140,8,FALSE),0)</v>
      </c>
      <c r="O6" t="str">
        <f t="shared" si="0"/>
        <v>ROUNDDOWN(VLOOKUP(VLOOKUP($A2,Ingredients!$A$2:$ZZ$140,9,FALSE),$E$2:$F$800,2,false)/VLOOKUP($A2,Number!$A$2:$ZZ$140,9,FALSE),0)</v>
      </c>
      <c r="P6" t="str">
        <f t="shared" si="0"/>
        <v>ROUNDDOWN(VLOOKUP(VLOOKUP($A2,Ingredients!$A$2:$ZZ$140,10,FALSE),$E$2:$F$800,2,false)/VLOOKUP($A2,Number!$A$2:$ZZ$140,10,FALSE),0)</v>
      </c>
      <c r="Q6" t="str">
        <f t="shared" si="0"/>
        <v>ROUNDDOWN(VLOOKUP(VLOOKUP($A2,Ingredients!$A$2:$ZZ$140,11,FALSE),$E$2:$F$800,2,false)/VLOOKUP($A2,Number!$A$2:$ZZ$140,11,FALSE),0)</v>
      </c>
      <c r="R6" t="str">
        <f t="shared" si="0"/>
        <v>ROUNDDOWN(VLOOKUP(VLOOKUP($A2,Ingredients!$A$2:$ZZ$140,12,FALSE),$E$2:$F$800,2,false)/VLOOKUP($A2,Number!$A$2:$ZZ$140,12,FALSE),0)</v>
      </c>
      <c r="S6" t="str">
        <f t="shared" si="0"/>
        <v>ROUNDDOWN(VLOOKUP(VLOOKUP($A2,Ingredients!$A$2:$ZZ$140,13,FALSE),$E$2:$F$800,2,false)/VLOOKUP($A2,Number!$A$2:$ZZ$140,13,FALSE),0)</v>
      </c>
      <c r="T6" t="str">
        <f t="shared" si="0"/>
        <v>ROUNDDOWN(VLOOKUP(VLOOKUP($A2,Ingredients!$A$2:$ZZ$140,14,FALSE),$E$2:$F$800,2,false)/VLOOKUP($A2,Number!$A$2:$ZZ$140,14,FALSE),0)</v>
      </c>
      <c r="U6" t="str">
        <f t="shared" si="0"/>
        <v>ROUNDDOWN(VLOOKUP(VLOOKUP($A2,Ingredients!$A$2:$ZZ$140,15,FALSE),$E$2:$F$800,2,false)/VLOOKUP($A2,Number!$A$2:$ZZ$140,15,FALSE),0)</v>
      </c>
    </row>
    <row r="7" spans="1:26" x14ac:dyDescent="0.25">
      <c r="A7" t="s">
        <v>14</v>
      </c>
      <c r="B7">
        <f>IF(VLOOKUP($A7,Ingredients!$A$2:$ZZ$140,2,FALSE)=1,ROUNDDOWN(VLOOKUP(VLOOKUP($A7,Ingredients!$A$2:$ZZ$140,4,FALSE),$E$2:$F$800,2,FALSE)/VLOOKUP($A7,Number!$A$2:$ZZ$140,4,FALSE),0),0)+IF(VLOOKUP($A7,Ingredients!$A$2:$ZZ$140,2,FALSE)=2,IF(OR(ROUNDDOWN(VLOOKUP(VLOOKUP($A7,Ingredients!$A$2:$ZZ$140,4,FALSE),$E$2:$F$800,2,FALSE)/VLOOKUP($A7,Number!$A$2:$ZZ$140,4,FALSE),0)=0,ROUNDDOWN(VLOOKUP(VLOOKUP($A7,Ingredients!$A$2:$ZZ$140,5,FALSE),$E$2:$F$800,2,FALSE)/VLOOKUP($A7,Number!$A$2:$ZZ$140,5,FALSE),0)=0),0,IF(ROUNDDOWN(VLOOKUP(VLOOKUP($A7,Ingredients!$A$2:$ZZ$140,4,FALSE),$E$2:$F$800,2,FALSE)/VLOOKUP($A7,Number!$A$2:$ZZ$140,4,FALSE),0)&gt;ROUNDDOWN(VLOOKUP(VLOOKUP($A7,Ingredients!$A$2:$ZZ$140,5,FALSE),$E$2:$F$800,2,FALSE)/VLOOKUP($A7,Number!$A$2:$ZZ$140,5,FALSE),0),ROUNDDOWN(VLOOKUP(VLOOKUP($A7,Ingredients!$A$2:$ZZ$140,5,FALSE),$E$2:$F$800,2,FALSE)/VLOOKUP($A7,Number!$A$2:$ZZ$140,5,FALSE),0),ROUNDDOWN(VLOOKUP(VLOOKUP($A7,Ingredients!$A$2:$ZZ$140,4,FALSE),$E$2:$F$800,2,FALSE)/VLOOKUP($A7,Number!$A$2:$ZZ$140,4,FALSE),0))))+IF(VLOOKUP($A7,Ingredients!$A$2:$ZZ$140,2,FALSE)=3,IF(OR(ROUNDDOWN(VLOOKUP(VLOOKUP($A7,Ingredients!$A$2:$ZZ$140,4,FALSE),$E$2:$F$800,2,FALSE)/VLOOKUP($A7,Number!$A$2:$ZZ$140,4,FALSE),0)=0,ROUNDDOWN(VLOOKUP(VLOOKUP($A7,Ingredients!$A$2:$ZZ$140,5,FALSE),$E$2:$F$800,2,FALSE)/VLOOKUP($A7,Number!$A$2:$ZZ$140,5,FALSE),0)=0),0,IF(ROUNDDOWN(VLOOKUP(VLOOKUP($A7,Ingredients!$A$2:$ZZ$140,4,FALSE),$E$2:$F$800,2,FALSE)/VLOOKUP($A7,Number!$A$2:$ZZ$140,4,FALSE),0)&gt;ROUNDDOWN(VLOOKUP(VLOOKUP($A7,Ingredients!$A$2:$ZZ$140,5,FALSE),$E$2:$F$800,2,FALSE)/VLOOKUP($A7,Number!$A$2:$ZZ$140,5,FALSE),0),IF(ROUNDDOWN(VLOOKUP(VLOOKUP($A7,Ingredients!$A$2:$ZZ$140,5,FALSE),$E$2:$F$800,2,FALSE)/VLOOKUP($A7,Number!$A$2:$ZZ$140,5,FALSE),0)&gt;ROUNDDOWN(VLOOKUP(VLOOKUP($A7,Ingredients!$A$2:$ZZ$140,6,FALSE),$E$2:$F$800,2,FALSE)/VLOOKUP($A7,Number!$A$2:$ZZ$140,6,FALSE),0),ROUNDDOWN(VLOOKUP(VLOOKUP($A7,Ingredients!$A$2:$ZZ$140,6,FALSE),$E$2:$F$800,2,FALSE)/VLOOKUP($A7,Number!$A$2:$ZZ$140,6,FALSE),0),ROUNDDOWN(VLOOKUP(VLOOKUP($A7,Ingredients!$A$2:$ZZ$140,5,FALSE),$E$2:$F$800,2,FALSE)/VLOOKUP($A7,Number!$A$2:$ZZ$140,5,FALSE),0)),ROUNDDOWN(VLOOKUP(VLOOKUP($A7,Ingredients!$A$2:$ZZ$140,4,FALSE),$E$2:$F$800,2,FALSE)/VLOOKUP($A7,Number!$A$2:$ZZ$140,4,FALSE),0))))</f>
        <v>0</v>
      </c>
      <c r="D7" t="s">
        <v>22</v>
      </c>
      <c r="E7" s="40" t="s">
        <v>148</v>
      </c>
      <c r="F7" s="40">
        <v>0</v>
      </c>
      <c r="G7" s="40">
        <v>0</v>
      </c>
      <c r="I7">
        <v>1</v>
      </c>
      <c r="J7" t="str">
        <f>"IF(VLOOKUP($A2,Ingredients!$A$2:$ZZ$140,2,FALSE)="&amp;$I7&amp;","&amp;J$6&amp;",0)"</f>
        <v>IF(VLOOKUP($A2,Ingredients!$A$2:$ZZ$140,2,FALSE)=1,ROUNDDOWN(VLOOKUP(VLOOKUP($A2,Ingredients!$A$2:$ZZ$140,4,FALSE),$E$2:$F$800,2,false)/VLOOKUP($A2,Number!$A$2:$ZZ$140,4,FALSE),0),0)</v>
      </c>
    </row>
    <row r="8" spans="1:26" x14ac:dyDescent="0.25">
      <c r="A8" t="s">
        <v>15</v>
      </c>
      <c r="B8">
        <f>IF(VLOOKUP($A8,Ingredients!$A$2:$ZZ$140,2,FALSE)=1,ROUNDDOWN(VLOOKUP(VLOOKUP($A8,Ingredients!$A$2:$ZZ$140,4,FALSE),$E$2:$F$800,2,FALSE)/VLOOKUP($A8,Number!$A$2:$ZZ$140,4,FALSE),0),0)+IF(VLOOKUP($A8,Ingredients!$A$2:$ZZ$140,2,FALSE)=2,IF(OR(ROUNDDOWN(VLOOKUP(VLOOKUP($A8,Ingredients!$A$2:$ZZ$140,4,FALSE),$E$2:$F$800,2,FALSE)/VLOOKUP($A8,Number!$A$2:$ZZ$140,4,FALSE),0)=0,ROUNDDOWN(VLOOKUP(VLOOKUP($A8,Ingredients!$A$2:$ZZ$140,5,FALSE),$E$2:$F$800,2,FALSE)/VLOOKUP($A8,Number!$A$2:$ZZ$140,5,FALSE),0)=0),0,IF(ROUNDDOWN(VLOOKUP(VLOOKUP($A8,Ingredients!$A$2:$ZZ$140,4,FALSE),$E$2:$F$800,2,FALSE)/VLOOKUP($A8,Number!$A$2:$ZZ$140,4,FALSE),0)&gt;ROUNDDOWN(VLOOKUP(VLOOKUP($A8,Ingredients!$A$2:$ZZ$140,5,FALSE),$E$2:$F$800,2,FALSE)/VLOOKUP($A8,Number!$A$2:$ZZ$140,5,FALSE),0),ROUNDDOWN(VLOOKUP(VLOOKUP($A8,Ingredients!$A$2:$ZZ$140,5,FALSE),$E$2:$F$800,2,FALSE)/VLOOKUP($A8,Number!$A$2:$ZZ$140,5,FALSE),0),ROUNDDOWN(VLOOKUP(VLOOKUP($A8,Ingredients!$A$2:$ZZ$140,4,FALSE),$E$2:$F$800,2,FALSE)/VLOOKUP($A8,Number!$A$2:$ZZ$140,4,FALSE),0))))+IF(VLOOKUP($A8,Ingredients!$A$2:$ZZ$140,2,FALSE)=3,IF(OR(ROUNDDOWN(VLOOKUP(VLOOKUP($A8,Ingredients!$A$2:$ZZ$140,4,FALSE),$E$2:$F$800,2,FALSE)/VLOOKUP($A8,Number!$A$2:$ZZ$140,4,FALSE),0)=0,ROUNDDOWN(VLOOKUP(VLOOKUP($A8,Ingredients!$A$2:$ZZ$140,5,FALSE),$E$2:$F$800,2,FALSE)/VLOOKUP($A8,Number!$A$2:$ZZ$140,5,FALSE),0)=0),0,IF(ROUNDDOWN(VLOOKUP(VLOOKUP($A8,Ingredients!$A$2:$ZZ$140,4,FALSE),$E$2:$F$800,2,FALSE)/VLOOKUP($A8,Number!$A$2:$ZZ$140,4,FALSE),0)&gt;ROUNDDOWN(VLOOKUP(VLOOKUP($A8,Ingredients!$A$2:$ZZ$140,5,FALSE),$E$2:$F$800,2,FALSE)/VLOOKUP($A8,Number!$A$2:$ZZ$140,5,FALSE),0),IF(ROUNDDOWN(VLOOKUP(VLOOKUP($A8,Ingredients!$A$2:$ZZ$140,5,FALSE),$E$2:$F$800,2,FALSE)/VLOOKUP($A8,Number!$A$2:$ZZ$140,5,FALSE),0)&gt;ROUNDDOWN(VLOOKUP(VLOOKUP($A8,Ingredients!$A$2:$ZZ$140,6,FALSE),$E$2:$F$800,2,FALSE)/VLOOKUP($A8,Number!$A$2:$ZZ$140,6,FALSE),0),ROUNDDOWN(VLOOKUP(VLOOKUP($A8,Ingredients!$A$2:$ZZ$140,6,FALSE),$E$2:$F$800,2,FALSE)/VLOOKUP($A8,Number!$A$2:$ZZ$140,6,FALSE),0),ROUNDDOWN(VLOOKUP(VLOOKUP($A8,Ingredients!$A$2:$ZZ$140,5,FALSE),$E$2:$F$800,2,FALSE)/VLOOKUP($A8,Number!$A$2:$ZZ$140,5,FALSE),0)),ROUNDDOWN(VLOOKUP(VLOOKUP($A8,Ingredients!$A$2:$ZZ$140,4,FALSE),$E$2:$F$800,2,FALSE)/VLOOKUP($A8,Number!$A$2:$ZZ$140,4,FALSE),0))))</f>
        <v>1</v>
      </c>
      <c r="D8" t="s">
        <v>13</v>
      </c>
      <c r="E8" s="40" t="s">
        <v>225</v>
      </c>
      <c r="F8" s="40">
        <v>35</v>
      </c>
      <c r="G8" s="40">
        <v>0</v>
      </c>
      <c r="I8">
        <v>2</v>
      </c>
      <c r="J8" t="str">
        <f>"IF(VLOOKUP($A2,Ingredients!$A$2:$ZZ$140,2,FALSE)="&amp;$I8&amp;",IF(OR("&amp;J$6&amp;"=0,"&amp;K$6&amp;"=0),0,IF("&amp;J$6&amp;"&gt;"&amp;K$6&amp;","&amp;K$6&amp;","&amp;J$6&amp;")))"</f>
        <v>IF(VLOOKUP($A2,Ingredients!$A$2:$ZZ$140,2,FALSE)=2,IF(OR(ROUNDDOWN(VLOOKUP(VLOOKUP($A2,Ingredients!$A$2:$ZZ$140,4,FALSE),$E$2:$F$800,2,false)/VLOOKUP($A2,Number!$A$2:$ZZ$140,4,FALSE),0)=0,ROUNDDOWN(VLOOKUP(VLOOKUP($A2,Ingredients!$A$2:$ZZ$140,5,FALSE),$E$2:$F$800,2,false)/VLOOKUP($A2,Number!$A$2:$ZZ$140,5,FALSE),0)=0),0,IF(ROUNDDOWN(VLOOKUP(VLOOKUP($A2,Ingredients!$A$2:$ZZ$140,4,FALSE),$E$2:$F$800,2,false)/VLOOKUP($A2,Number!$A$2:$ZZ$140,4,FALSE),0)&gt;ROUNDDOWN(VLOOKUP(VLOOKUP($A2,Ingredients!$A$2:$ZZ$140,5,FALSE),$E$2:$F$800,2,false)/VLOOKUP($A2,Number!$A$2:$ZZ$140,5,FALSE),0),ROUNDDOWN(VLOOKUP(VLOOKUP($A2,Ingredients!$A$2:$ZZ$140,5,FALSE),$E$2:$F$800,2,false)/VLOOKUP($A2,Number!$A$2:$ZZ$140,5,FALSE),0),ROUNDDOWN(VLOOKUP(VLOOKUP($A2,Ingredients!$A$2:$ZZ$140,4,FALSE),$E$2:$F$800,2,false)/VLOOKUP($A2,Number!$A$2:$ZZ$140,4,FALSE),0))))</v>
      </c>
    </row>
    <row r="9" spans="1:26" x14ac:dyDescent="0.25">
      <c r="A9" t="s">
        <v>16</v>
      </c>
      <c r="B9">
        <f>IF(VLOOKUP($A9,Ingredients!$A$2:$ZZ$140,2,FALSE)=1,ROUNDDOWN(VLOOKUP(VLOOKUP($A9,Ingredients!$A$2:$ZZ$140,4,FALSE),$E$2:$F$800,2,FALSE)/VLOOKUP($A9,Number!$A$2:$ZZ$140,4,FALSE),0),0)+IF(VLOOKUP($A9,Ingredients!$A$2:$ZZ$140,2,FALSE)=2,IF(OR(ROUNDDOWN(VLOOKUP(VLOOKUP($A9,Ingredients!$A$2:$ZZ$140,4,FALSE),$E$2:$F$800,2,FALSE)/VLOOKUP($A9,Number!$A$2:$ZZ$140,4,FALSE),0)=0,ROUNDDOWN(VLOOKUP(VLOOKUP($A9,Ingredients!$A$2:$ZZ$140,5,FALSE),$E$2:$F$800,2,FALSE)/VLOOKUP($A9,Number!$A$2:$ZZ$140,5,FALSE),0)=0),0,IF(ROUNDDOWN(VLOOKUP(VLOOKUP($A9,Ingredients!$A$2:$ZZ$140,4,FALSE),$E$2:$F$800,2,FALSE)/VLOOKUP($A9,Number!$A$2:$ZZ$140,4,FALSE),0)&gt;ROUNDDOWN(VLOOKUP(VLOOKUP($A9,Ingredients!$A$2:$ZZ$140,5,FALSE),$E$2:$F$800,2,FALSE)/VLOOKUP($A9,Number!$A$2:$ZZ$140,5,FALSE),0),ROUNDDOWN(VLOOKUP(VLOOKUP($A9,Ingredients!$A$2:$ZZ$140,5,FALSE),$E$2:$F$800,2,FALSE)/VLOOKUP($A9,Number!$A$2:$ZZ$140,5,FALSE),0),ROUNDDOWN(VLOOKUP(VLOOKUP($A9,Ingredients!$A$2:$ZZ$140,4,FALSE),$E$2:$F$800,2,FALSE)/VLOOKUP($A9,Number!$A$2:$ZZ$140,4,FALSE),0))))+IF(VLOOKUP($A9,Ingredients!$A$2:$ZZ$140,2,FALSE)=3,IF(OR(ROUNDDOWN(VLOOKUP(VLOOKUP($A9,Ingredients!$A$2:$ZZ$140,4,FALSE),$E$2:$F$800,2,FALSE)/VLOOKUP($A9,Number!$A$2:$ZZ$140,4,FALSE),0)=0,ROUNDDOWN(VLOOKUP(VLOOKUP($A9,Ingredients!$A$2:$ZZ$140,5,FALSE),$E$2:$F$800,2,FALSE)/VLOOKUP($A9,Number!$A$2:$ZZ$140,5,FALSE),0)=0),0,IF(ROUNDDOWN(VLOOKUP(VLOOKUP($A9,Ingredients!$A$2:$ZZ$140,4,FALSE),$E$2:$F$800,2,FALSE)/VLOOKUP($A9,Number!$A$2:$ZZ$140,4,FALSE),0)&gt;ROUNDDOWN(VLOOKUP(VLOOKUP($A9,Ingredients!$A$2:$ZZ$140,5,FALSE),$E$2:$F$800,2,FALSE)/VLOOKUP($A9,Number!$A$2:$ZZ$140,5,FALSE),0),IF(ROUNDDOWN(VLOOKUP(VLOOKUP($A9,Ingredients!$A$2:$ZZ$140,5,FALSE),$E$2:$F$800,2,FALSE)/VLOOKUP($A9,Number!$A$2:$ZZ$140,5,FALSE),0)&gt;ROUNDDOWN(VLOOKUP(VLOOKUP($A9,Ingredients!$A$2:$ZZ$140,6,FALSE),$E$2:$F$800,2,FALSE)/VLOOKUP($A9,Number!$A$2:$ZZ$140,6,FALSE),0),ROUNDDOWN(VLOOKUP(VLOOKUP($A9,Ingredients!$A$2:$ZZ$140,6,FALSE),$E$2:$F$800,2,FALSE)/VLOOKUP($A9,Number!$A$2:$ZZ$140,6,FALSE),0),ROUNDDOWN(VLOOKUP(VLOOKUP($A9,Ingredients!$A$2:$ZZ$140,5,FALSE),$E$2:$F$800,2,FALSE)/VLOOKUP($A9,Number!$A$2:$ZZ$140,5,FALSE),0)),ROUNDDOWN(VLOOKUP(VLOOKUP($A9,Ingredients!$A$2:$ZZ$140,4,FALSE),$E$2:$F$800,2,FALSE)/VLOOKUP($A9,Number!$A$2:$ZZ$140,4,FALSE),0))))</f>
        <v>0</v>
      </c>
      <c r="D9" t="s">
        <v>15</v>
      </c>
      <c r="E9" s="40" t="s">
        <v>227</v>
      </c>
      <c r="F9" s="40">
        <v>71</v>
      </c>
      <c r="G9" s="40">
        <v>1</v>
      </c>
      <c r="I9">
        <v>3</v>
      </c>
      <c r="J9" t="str">
        <f>"IF(VLOOKUP($A2,Ingredients!$A$2:$ZZ$140,2,FALSE)="&amp;$I9&amp;",IF(OR("&amp;J$6&amp;"=0,"&amp;K$6&amp;"=0),0,IF("&amp;J$6&amp;"&gt;"&amp;K$6&amp;",if("&amp;K$6&amp;"&gt;"&amp;L$6&amp;","&amp;L$6&amp;","&amp;K$6&amp;"),"&amp;J$6&amp;")))"</f>
        <v>IF(VLOOKUP($A2,Ingredients!$A$2:$ZZ$140,2,FALSE)=3,IF(OR(ROUNDDOWN(VLOOKUP(VLOOKUP($A2,Ingredients!$A$2:$ZZ$140,4,FALSE),$E$2:$F$800,2,false)/VLOOKUP($A2,Number!$A$2:$ZZ$140,4,FALSE),0)=0,ROUNDDOWN(VLOOKUP(VLOOKUP($A2,Ingredients!$A$2:$ZZ$140,5,FALSE),$E$2:$F$800,2,false)/VLOOKUP($A2,Number!$A$2:$ZZ$140,5,FALSE),0)=0),0,IF(ROUNDDOWN(VLOOKUP(VLOOKUP($A2,Ingredients!$A$2:$ZZ$140,4,FALSE),$E$2:$F$800,2,false)/VLOOKUP($A2,Number!$A$2:$ZZ$140,4,FALSE),0)&gt;ROUNDDOWN(VLOOKUP(VLOOKUP($A2,Ingredients!$A$2:$ZZ$140,5,FALSE),$E$2:$F$800,2,false)/VLOOKUP($A2,Number!$A$2:$ZZ$140,5,FALSE),0),if(ROUNDDOWN(VLOOKUP(VLOOKUP($A2,Ingredients!$A$2:$ZZ$140,5,FALSE),$E$2:$F$800,2,false)/VLOOKUP($A2,Number!$A$2:$ZZ$140,5,FALSE),0)&gt;ROUNDDOWN(VLOOKUP(VLOOKUP($A2,Ingredients!$A$2:$ZZ$140,6,FALSE),$E$2:$F$800,2,false)/VLOOKUP($A2,Number!$A$2:$ZZ$140,6,FALSE),0),ROUNDDOWN(VLOOKUP(VLOOKUP($A2,Ingredients!$A$2:$ZZ$140,6,FALSE),$E$2:$F$800,2,false)/VLOOKUP($A2,Number!$A$2:$ZZ$140,6,FALSE),0),ROUNDDOWN(VLOOKUP(VLOOKUP($A2,Ingredients!$A$2:$ZZ$140,5,FALSE),$E$2:$F$800,2,false)/VLOOKUP($A2,Number!$A$2:$ZZ$140,5,FALSE),0)),ROUNDDOWN(VLOOKUP(VLOOKUP($A2,Ingredients!$A$2:$ZZ$140,4,FALSE),$E$2:$F$800,2,false)/VLOOKUP($A2,Number!$A$2:$ZZ$140,4,FALSE),0))))</v>
      </c>
    </row>
    <row r="10" spans="1:26" x14ac:dyDescent="0.25">
      <c r="A10" t="s">
        <v>17</v>
      </c>
      <c r="B10">
        <f>IF(VLOOKUP($A10,Ingredients!$A$2:$ZZ$140,2,FALSE)=1,ROUNDDOWN(VLOOKUP(VLOOKUP($A10,Ingredients!$A$2:$ZZ$140,4,FALSE),$E$2:$F$800,2,FALSE)/VLOOKUP($A10,Number!$A$2:$ZZ$140,4,FALSE),0),0)+IF(VLOOKUP($A10,Ingredients!$A$2:$ZZ$140,2,FALSE)=2,IF(OR(ROUNDDOWN(VLOOKUP(VLOOKUP($A10,Ingredients!$A$2:$ZZ$140,4,FALSE),$E$2:$F$800,2,FALSE)/VLOOKUP($A10,Number!$A$2:$ZZ$140,4,FALSE),0)=0,ROUNDDOWN(VLOOKUP(VLOOKUP($A10,Ingredients!$A$2:$ZZ$140,5,FALSE),$E$2:$F$800,2,FALSE)/VLOOKUP($A10,Number!$A$2:$ZZ$140,5,FALSE),0)=0),0,IF(ROUNDDOWN(VLOOKUP(VLOOKUP($A10,Ingredients!$A$2:$ZZ$140,4,FALSE),$E$2:$F$800,2,FALSE)/VLOOKUP($A10,Number!$A$2:$ZZ$140,4,FALSE),0)&gt;ROUNDDOWN(VLOOKUP(VLOOKUP($A10,Ingredients!$A$2:$ZZ$140,5,FALSE),$E$2:$F$800,2,FALSE)/VLOOKUP($A10,Number!$A$2:$ZZ$140,5,FALSE),0),ROUNDDOWN(VLOOKUP(VLOOKUP($A10,Ingredients!$A$2:$ZZ$140,5,FALSE),$E$2:$F$800,2,FALSE)/VLOOKUP($A10,Number!$A$2:$ZZ$140,5,FALSE),0),ROUNDDOWN(VLOOKUP(VLOOKUP($A10,Ingredients!$A$2:$ZZ$140,4,FALSE),$E$2:$F$800,2,FALSE)/VLOOKUP($A10,Number!$A$2:$ZZ$140,4,FALSE),0))))+IF(VLOOKUP($A10,Ingredients!$A$2:$ZZ$140,2,FALSE)=3,IF(OR(ROUNDDOWN(VLOOKUP(VLOOKUP($A10,Ingredients!$A$2:$ZZ$140,4,FALSE),$E$2:$F$800,2,FALSE)/VLOOKUP($A10,Number!$A$2:$ZZ$140,4,FALSE),0)=0,ROUNDDOWN(VLOOKUP(VLOOKUP($A10,Ingredients!$A$2:$ZZ$140,5,FALSE),$E$2:$F$800,2,FALSE)/VLOOKUP($A10,Number!$A$2:$ZZ$140,5,FALSE),0)=0),0,IF(ROUNDDOWN(VLOOKUP(VLOOKUP($A10,Ingredients!$A$2:$ZZ$140,4,FALSE),$E$2:$F$800,2,FALSE)/VLOOKUP($A10,Number!$A$2:$ZZ$140,4,FALSE),0)&gt;ROUNDDOWN(VLOOKUP(VLOOKUP($A10,Ingredients!$A$2:$ZZ$140,5,FALSE),$E$2:$F$800,2,FALSE)/VLOOKUP($A10,Number!$A$2:$ZZ$140,5,FALSE),0),IF(ROUNDDOWN(VLOOKUP(VLOOKUP($A10,Ingredients!$A$2:$ZZ$140,5,FALSE),$E$2:$F$800,2,FALSE)/VLOOKUP($A10,Number!$A$2:$ZZ$140,5,FALSE),0)&gt;ROUNDDOWN(VLOOKUP(VLOOKUP($A10,Ingredients!$A$2:$ZZ$140,6,FALSE),$E$2:$F$800,2,FALSE)/VLOOKUP($A10,Number!$A$2:$ZZ$140,6,FALSE),0),ROUNDDOWN(VLOOKUP(VLOOKUP($A10,Ingredients!$A$2:$ZZ$140,6,FALSE),$E$2:$F$800,2,FALSE)/VLOOKUP($A10,Number!$A$2:$ZZ$140,6,FALSE),0),ROUNDDOWN(VLOOKUP(VLOOKUP($A10,Ingredients!$A$2:$ZZ$140,5,FALSE),$E$2:$F$800,2,FALSE)/VLOOKUP($A10,Number!$A$2:$ZZ$140,5,FALSE),0)),ROUNDDOWN(VLOOKUP(VLOOKUP($A10,Ingredients!$A$2:$ZZ$140,4,FALSE),$E$2:$F$800,2,FALSE)/VLOOKUP($A10,Number!$A$2:$ZZ$140,4,FALSE),0))))</f>
        <v>0</v>
      </c>
      <c r="D10" t="s">
        <v>14</v>
      </c>
      <c r="E10" s="40" t="s">
        <v>226</v>
      </c>
      <c r="F10" s="40">
        <v>20</v>
      </c>
      <c r="G10" s="40">
        <v>0</v>
      </c>
      <c r="I10">
        <v>4</v>
      </c>
      <c r="J10" t="str">
        <f>"IF(VLOOKUP($A2,Score!$A$2:$ZZ$140,2,FALSE)="&amp;$I10&amp;",ROUNDDOWN("&amp;J$6&amp;"+"&amp;K$6&amp;"+"&amp;L$6&amp;"+"&amp;M$6&amp;",0)/"&amp;I10&amp;",0)"</f>
        <v>IF(VLOOKUP($A2,Score!$A$2:$ZZ$140,2,FALSE)=4,ROUNDDOWN(ROUNDDOWN(VLOOKUP(VLOOKUP($A2,Ingredients!$A$2:$ZZ$140,4,FALSE),$E$2:$F$800,2,false)/VLOOKUP($A2,Number!$A$2:$ZZ$140,4,FALSE),0)+ROUNDDOWN(VLOOKUP(VLOOKUP($A2,Ingredients!$A$2:$ZZ$140,5,FALSE),$E$2:$F$800,2,false)/VLOOKUP($A2,Number!$A$2:$ZZ$140,5,FALSE),0)+ROUNDDOWN(VLOOKUP(VLOOKUP($A2,Ingredients!$A$2:$ZZ$140,6,FALSE),$E$2:$F$800,2,false)/VLOOKUP($A2,Number!$A$2:$ZZ$140,6,FALSE),0)+ROUNDDOWN(VLOOKUP(VLOOKUP($A2,Ingredients!$A$2:$ZZ$140,7,FALSE),$E$2:$F$800,2,false)/VLOOKUP($A2,Number!$A$2:$ZZ$140,7,FALSE),0),0)/4,0)</v>
      </c>
      <c r="K10" t="s">
        <v>282</v>
      </c>
    </row>
    <row r="11" spans="1:26" x14ac:dyDescent="0.25">
      <c r="A11" t="s">
        <v>18</v>
      </c>
      <c r="B11">
        <f>IF(VLOOKUP($A11,Ingredients!$A$2:$ZZ$140,2,FALSE)=1,ROUNDDOWN(VLOOKUP(VLOOKUP($A11,Ingredients!$A$2:$ZZ$140,4,FALSE),$E$2:$F$800,2,FALSE)/VLOOKUP($A11,Number!$A$2:$ZZ$140,4,FALSE),0),0)+IF(VLOOKUP($A11,Ingredients!$A$2:$ZZ$140,2,FALSE)=2,IF(OR(ROUNDDOWN(VLOOKUP(VLOOKUP($A11,Ingredients!$A$2:$ZZ$140,4,FALSE),$E$2:$F$800,2,FALSE)/VLOOKUP($A11,Number!$A$2:$ZZ$140,4,FALSE),0)=0,ROUNDDOWN(VLOOKUP(VLOOKUP($A11,Ingredients!$A$2:$ZZ$140,5,FALSE),$E$2:$F$800,2,FALSE)/VLOOKUP($A11,Number!$A$2:$ZZ$140,5,FALSE),0)=0),0,IF(ROUNDDOWN(VLOOKUP(VLOOKUP($A11,Ingredients!$A$2:$ZZ$140,4,FALSE),$E$2:$F$800,2,FALSE)/VLOOKUP($A11,Number!$A$2:$ZZ$140,4,FALSE),0)&gt;ROUNDDOWN(VLOOKUP(VLOOKUP($A11,Ingredients!$A$2:$ZZ$140,5,FALSE),$E$2:$F$800,2,FALSE)/VLOOKUP($A11,Number!$A$2:$ZZ$140,5,FALSE),0),ROUNDDOWN(VLOOKUP(VLOOKUP($A11,Ingredients!$A$2:$ZZ$140,5,FALSE),$E$2:$F$800,2,FALSE)/VLOOKUP($A11,Number!$A$2:$ZZ$140,5,FALSE),0),ROUNDDOWN(VLOOKUP(VLOOKUP($A11,Ingredients!$A$2:$ZZ$140,4,FALSE),$E$2:$F$800,2,FALSE)/VLOOKUP($A11,Number!$A$2:$ZZ$140,4,FALSE),0))))+IF(VLOOKUP($A11,Ingredients!$A$2:$ZZ$140,2,FALSE)=3,IF(OR(ROUNDDOWN(VLOOKUP(VLOOKUP($A11,Ingredients!$A$2:$ZZ$140,4,FALSE),$E$2:$F$800,2,FALSE)/VLOOKUP($A11,Number!$A$2:$ZZ$140,4,FALSE),0)=0,ROUNDDOWN(VLOOKUP(VLOOKUP($A11,Ingredients!$A$2:$ZZ$140,5,FALSE),$E$2:$F$800,2,FALSE)/VLOOKUP($A11,Number!$A$2:$ZZ$140,5,FALSE),0)=0),0,IF(ROUNDDOWN(VLOOKUP(VLOOKUP($A11,Ingredients!$A$2:$ZZ$140,4,FALSE),$E$2:$F$800,2,FALSE)/VLOOKUP($A11,Number!$A$2:$ZZ$140,4,FALSE),0)&gt;ROUNDDOWN(VLOOKUP(VLOOKUP($A11,Ingredients!$A$2:$ZZ$140,5,FALSE),$E$2:$F$800,2,FALSE)/VLOOKUP($A11,Number!$A$2:$ZZ$140,5,FALSE),0),IF(ROUNDDOWN(VLOOKUP(VLOOKUP($A11,Ingredients!$A$2:$ZZ$140,5,FALSE),$E$2:$F$800,2,FALSE)/VLOOKUP($A11,Number!$A$2:$ZZ$140,5,FALSE),0)&gt;ROUNDDOWN(VLOOKUP(VLOOKUP($A11,Ingredients!$A$2:$ZZ$140,6,FALSE),$E$2:$F$800,2,FALSE)/VLOOKUP($A11,Number!$A$2:$ZZ$140,6,FALSE),0),ROUNDDOWN(VLOOKUP(VLOOKUP($A11,Ingredients!$A$2:$ZZ$140,6,FALSE),$E$2:$F$800,2,FALSE)/VLOOKUP($A11,Number!$A$2:$ZZ$140,6,FALSE),0),ROUNDDOWN(VLOOKUP(VLOOKUP($A11,Ingredients!$A$2:$ZZ$140,5,FALSE),$E$2:$F$800,2,FALSE)/VLOOKUP($A11,Number!$A$2:$ZZ$140,5,FALSE),0)),ROUNDDOWN(VLOOKUP(VLOOKUP($A11,Ingredients!$A$2:$ZZ$140,4,FALSE),$E$2:$F$800,2,FALSE)/VLOOKUP($A11,Number!$A$2:$ZZ$140,4,FALSE),0))))</f>
        <v>0</v>
      </c>
      <c r="D11" t="s">
        <v>21</v>
      </c>
      <c r="E11" s="40" t="s">
        <v>228</v>
      </c>
      <c r="F11" s="40">
        <v>61</v>
      </c>
      <c r="G11" s="40">
        <v>1</v>
      </c>
      <c r="I11">
        <v>5</v>
      </c>
      <c r="J11" t="str">
        <f>"IF(VLOOKUP($A2,Score!$A$2:$ZZ$140,2,FALSE)="&amp;$I11&amp;","&amp;J$6&amp;"+"&amp;K$6&amp;"+"&amp;L$6&amp;"+"&amp;M$6&amp;"+"&amp;N$6&amp;",0)"</f>
        <v>IF(VLOOKUP($A2,Score!$A$2:$ZZ$140,2,FALSE)=5,ROUNDDOWN(VLOOKUP(VLOOKUP($A2,Ingredients!$A$2:$ZZ$140,4,FALSE),$E$2:$F$800,2,false)/VLOOKUP($A2,Number!$A$2:$ZZ$140,4,FALSE),0)+ROUNDDOWN(VLOOKUP(VLOOKUP($A2,Ingredients!$A$2:$ZZ$140,5,FALSE),$E$2:$F$800,2,false)/VLOOKUP($A2,Number!$A$2:$ZZ$140,5,FALSE),0)+ROUNDDOWN(VLOOKUP(VLOOKUP($A2,Ingredients!$A$2:$ZZ$140,6,FALSE),$E$2:$F$800,2,false)/VLOOKUP($A2,Number!$A$2:$ZZ$140,6,FALSE),0)+ROUNDDOWN(VLOOKUP(VLOOKUP($A2,Ingredients!$A$2:$ZZ$140,7,FALSE),$E$2:$F$800,2,false)/VLOOKUP($A2,Number!$A$2:$ZZ$140,7,FALSE),0)+ROUNDDOWN(VLOOKUP(VLOOKUP($A2,Ingredients!$A$2:$ZZ$140,8,FALSE),$E$2:$F$800,2,false)/VLOOKUP($A2,Number!$A$2:$ZZ$140,8,FALSE),0),0)</v>
      </c>
      <c r="K11" t="s">
        <v>282</v>
      </c>
    </row>
    <row r="12" spans="1:26" x14ac:dyDescent="0.25">
      <c r="A12" t="s">
        <v>19</v>
      </c>
      <c r="B12">
        <f>IF(VLOOKUP($A12,Ingredients!$A$2:$ZZ$140,2,FALSE)=1,ROUNDDOWN(VLOOKUP(VLOOKUP($A12,Ingredients!$A$2:$ZZ$140,4,FALSE),$E$2:$F$800,2,FALSE)/VLOOKUP($A12,Number!$A$2:$ZZ$140,4,FALSE),0),0)+IF(VLOOKUP($A12,Ingredients!$A$2:$ZZ$140,2,FALSE)=2,IF(OR(ROUNDDOWN(VLOOKUP(VLOOKUP($A12,Ingredients!$A$2:$ZZ$140,4,FALSE),$E$2:$F$800,2,FALSE)/VLOOKUP($A12,Number!$A$2:$ZZ$140,4,FALSE),0)=0,ROUNDDOWN(VLOOKUP(VLOOKUP($A12,Ingredients!$A$2:$ZZ$140,5,FALSE),$E$2:$F$800,2,FALSE)/VLOOKUP($A12,Number!$A$2:$ZZ$140,5,FALSE),0)=0),0,IF(ROUNDDOWN(VLOOKUP(VLOOKUP($A12,Ingredients!$A$2:$ZZ$140,4,FALSE),$E$2:$F$800,2,FALSE)/VLOOKUP($A12,Number!$A$2:$ZZ$140,4,FALSE),0)&gt;ROUNDDOWN(VLOOKUP(VLOOKUP($A12,Ingredients!$A$2:$ZZ$140,5,FALSE),$E$2:$F$800,2,FALSE)/VLOOKUP($A12,Number!$A$2:$ZZ$140,5,FALSE),0),ROUNDDOWN(VLOOKUP(VLOOKUP($A12,Ingredients!$A$2:$ZZ$140,5,FALSE),$E$2:$F$800,2,FALSE)/VLOOKUP($A12,Number!$A$2:$ZZ$140,5,FALSE),0),ROUNDDOWN(VLOOKUP(VLOOKUP($A12,Ingredients!$A$2:$ZZ$140,4,FALSE),$E$2:$F$800,2,FALSE)/VLOOKUP($A12,Number!$A$2:$ZZ$140,4,FALSE),0))))+IF(VLOOKUP($A12,Ingredients!$A$2:$ZZ$140,2,FALSE)=3,IF(OR(ROUNDDOWN(VLOOKUP(VLOOKUP($A12,Ingredients!$A$2:$ZZ$140,4,FALSE),$E$2:$F$800,2,FALSE)/VLOOKUP($A12,Number!$A$2:$ZZ$140,4,FALSE),0)=0,ROUNDDOWN(VLOOKUP(VLOOKUP($A12,Ingredients!$A$2:$ZZ$140,5,FALSE),$E$2:$F$800,2,FALSE)/VLOOKUP($A12,Number!$A$2:$ZZ$140,5,FALSE),0)=0),0,IF(ROUNDDOWN(VLOOKUP(VLOOKUP($A12,Ingredients!$A$2:$ZZ$140,4,FALSE),$E$2:$F$800,2,FALSE)/VLOOKUP($A12,Number!$A$2:$ZZ$140,4,FALSE),0)&gt;ROUNDDOWN(VLOOKUP(VLOOKUP($A12,Ingredients!$A$2:$ZZ$140,5,FALSE),$E$2:$F$800,2,FALSE)/VLOOKUP($A12,Number!$A$2:$ZZ$140,5,FALSE),0),IF(ROUNDDOWN(VLOOKUP(VLOOKUP($A12,Ingredients!$A$2:$ZZ$140,5,FALSE),$E$2:$F$800,2,FALSE)/VLOOKUP($A12,Number!$A$2:$ZZ$140,5,FALSE),0)&gt;ROUNDDOWN(VLOOKUP(VLOOKUP($A12,Ingredients!$A$2:$ZZ$140,6,FALSE),$E$2:$F$800,2,FALSE)/VLOOKUP($A12,Number!$A$2:$ZZ$140,6,FALSE),0),ROUNDDOWN(VLOOKUP(VLOOKUP($A12,Ingredients!$A$2:$ZZ$140,6,FALSE),$E$2:$F$800,2,FALSE)/VLOOKUP($A12,Number!$A$2:$ZZ$140,6,FALSE),0),ROUNDDOWN(VLOOKUP(VLOOKUP($A12,Ingredients!$A$2:$ZZ$140,5,FALSE),$E$2:$F$800,2,FALSE)/VLOOKUP($A12,Number!$A$2:$ZZ$140,5,FALSE),0)),ROUNDDOWN(VLOOKUP(VLOOKUP($A12,Ingredients!$A$2:$ZZ$140,4,FALSE),$E$2:$F$800,2,FALSE)/VLOOKUP($A12,Number!$A$2:$ZZ$140,4,FALSE),0))))</f>
        <v>0</v>
      </c>
      <c r="D12" t="s">
        <v>25</v>
      </c>
      <c r="E12" s="40" t="s">
        <v>150</v>
      </c>
      <c r="F12" s="40">
        <v>27</v>
      </c>
      <c r="G12" s="40">
        <v>1</v>
      </c>
      <c r="I12">
        <v>6</v>
      </c>
      <c r="J12" t="str">
        <f>"IF(VLOOKUP($A2,Score!$A$2:$ZZ$140,2,FALSE)="&amp;$I12&amp;","&amp;J$6&amp;"+"&amp;K$6&amp;"+"&amp;L$6&amp;"+"&amp;M$6&amp;"+"&amp;N$6&amp;"+"&amp;O$6&amp;",0)"</f>
        <v>IF(VLOOKUP($A2,Score!$A$2:$ZZ$140,2,FALSE)=6,ROUNDDOWN(VLOOKUP(VLOOKUP($A2,Ingredients!$A$2:$ZZ$140,4,FALSE),$E$2:$F$800,2,false)/VLOOKUP($A2,Number!$A$2:$ZZ$140,4,FALSE),0)+ROUNDDOWN(VLOOKUP(VLOOKUP($A2,Ingredients!$A$2:$ZZ$140,5,FALSE),$E$2:$F$800,2,false)/VLOOKUP($A2,Number!$A$2:$ZZ$140,5,FALSE),0)+ROUNDDOWN(VLOOKUP(VLOOKUP($A2,Ingredients!$A$2:$ZZ$140,6,FALSE),$E$2:$F$800,2,false)/VLOOKUP($A2,Number!$A$2:$ZZ$140,6,FALSE),0)+ROUNDDOWN(VLOOKUP(VLOOKUP($A2,Ingredients!$A$2:$ZZ$140,7,FALSE),$E$2:$F$800,2,false)/VLOOKUP($A2,Number!$A$2:$ZZ$140,7,FALSE),0)+ROUNDDOWN(VLOOKUP(VLOOKUP($A2,Ingredients!$A$2:$ZZ$140,8,FALSE),$E$2:$F$800,2,false)/VLOOKUP($A2,Number!$A$2:$ZZ$140,8,FALSE),0)+ROUNDDOWN(VLOOKUP(VLOOKUP($A2,Ingredients!$A$2:$ZZ$140,9,FALSE),$E$2:$F$800,2,false)/VLOOKUP($A2,Number!$A$2:$ZZ$140,9,FALSE),0),0)</v>
      </c>
      <c r="K12" t="s">
        <v>282</v>
      </c>
      <c r="Z12" t="s">
        <v>283</v>
      </c>
    </row>
    <row r="13" spans="1:26" x14ac:dyDescent="0.25">
      <c r="A13" t="s">
        <v>20</v>
      </c>
      <c r="B13">
        <f>IF(VLOOKUP($A13,Ingredients!$A$2:$ZZ$140,2,FALSE)=1,ROUNDDOWN(VLOOKUP(VLOOKUP($A13,Ingredients!$A$2:$ZZ$140,4,FALSE),$E$2:$F$800,2,FALSE)/VLOOKUP($A13,Number!$A$2:$ZZ$140,4,FALSE),0),0)+IF(VLOOKUP($A13,Ingredients!$A$2:$ZZ$140,2,FALSE)=2,IF(OR(ROUNDDOWN(VLOOKUP(VLOOKUP($A13,Ingredients!$A$2:$ZZ$140,4,FALSE),$E$2:$F$800,2,FALSE)/VLOOKUP($A13,Number!$A$2:$ZZ$140,4,FALSE),0)=0,ROUNDDOWN(VLOOKUP(VLOOKUP($A13,Ingredients!$A$2:$ZZ$140,5,FALSE),$E$2:$F$800,2,FALSE)/VLOOKUP($A13,Number!$A$2:$ZZ$140,5,FALSE),0)=0),0,IF(ROUNDDOWN(VLOOKUP(VLOOKUP($A13,Ingredients!$A$2:$ZZ$140,4,FALSE),$E$2:$F$800,2,FALSE)/VLOOKUP($A13,Number!$A$2:$ZZ$140,4,FALSE),0)&gt;ROUNDDOWN(VLOOKUP(VLOOKUP($A13,Ingredients!$A$2:$ZZ$140,5,FALSE),$E$2:$F$800,2,FALSE)/VLOOKUP($A13,Number!$A$2:$ZZ$140,5,FALSE),0),ROUNDDOWN(VLOOKUP(VLOOKUP($A13,Ingredients!$A$2:$ZZ$140,5,FALSE),$E$2:$F$800,2,FALSE)/VLOOKUP($A13,Number!$A$2:$ZZ$140,5,FALSE),0),ROUNDDOWN(VLOOKUP(VLOOKUP($A13,Ingredients!$A$2:$ZZ$140,4,FALSE),$E$2:$F$800,2,FALSE)/VLOOKUP($A13,Number!$A$2:$ZZ$140,4,FALSE),0))))+IF(VLOOKUP($A13,Ingredients!$A$2:$ZZ$140,2,FALSE)=3,IF(OR(ROUNDDOWN(VLOOKUP(VLOOKUP($A13,Ingredients!$A$2:$ZZ$140,4,FALSE),$E$2:$F$800,2,FALSE)/VLOOKUP($A13,Number!$A$2:$ZZ$140,4,FALSE),0)=0,ROUNDDOWN(VLOOKUP(VLOOKUP($A13,Ingredients!$A$2:$ZZ$140,5,FALSE),$E$2:$F$800,2,FALSE)/VLOOKUP($A13,Number!$A$2:$ZZ$140,5,FALSE),0)=0),0,IF(ROUNDDOWN(VLOOKUP(VLOOKUP($A13,Ingredients!$A$2:$ZZ$140,4,FALSE),$E$2:$F$800,2,FALSE)/VLOOKUP($A13,Number!$A$2:$ZZ$140,4,FALSE),0)&gt;ROUNDDOWN(VLOOKUP(VLOOKUP($A13,Ingredients!$A$2:$ZZ$140,5,FALSE),$E$2:$F$800,2,FALSE)/VLOOKUP($A13,Number!$A$2:$ZZ$140,5,FALSE),0),IF(ROUNDDOWN(VLOOKUP(VLOOKUP($A13,Ingredients!$A$2:$ZZ$140,5,FALSE),$E$2:$F$800,2,FALSE)/VLOOKUP($A13,Number!$A$2:$ZZ$140,5,FALSE),0)&gt;ROUNDDOWN(VLOOKUP(VLOOKUP($A13,Ingredients!$A$2:$ZZ$140,6,FALSE),$E$2:$F$800,2,FALSE)/VLOOKUP($A13,Number!$A$2:$ZZ$140,6,FALSE),0),ROUNDDOWN(VLOOKUP(VLOOKUP($A13,Ingredients!$A$2:$ZZ$140,6,FALSE),$E$2:$F$800,2,FALSE)/VLOOKUP($A13,Number!$A$2:$ZZ$140,6,FALSE),0),ROUNDDOWN(VLOOKUP(VLOOKUP($A13,Ingredients!$A$2:$ZZ$140,5,FALSE),$E$2:$F$800,2,FALSE)/VLOOKUP($A13,Number!$A$2:$ZZ$140,5,FALSE),0)),ROUNDDOWN(VLOOKUP(VLOOKUP($A13,Ingredients!$A$2:$ZZ$140,4,FALSE),$E$2:$F$800,2,FALSE)/VLOOKUP($A13,Number!$A$2:$ZZ$140,4,FALSE),0))))</f>
        <v>0</v>
      </c>
      <c r="D13" t="s">
        <v>20</v>
      </c>
      <c r="E13" s="40" t="s">
        <v>20</v>
      </c>
      <c r="F13" s="40">
        <v>1</v>
      </c>
      <c r="G13" s="40">
        <v>1</v>
      </c>
      <c r="I13">
        <v>7</v>
      </c>
      <c r="J13" t="str">
        <f>"IF(VLOOKUP($A2,Score!$A$2:$ZZ$140,2,FALSE)="&amp;$I13&amp;","&amp;J$6&amp;"+"&amp;K$6&amp;"+"&amp;L$6&amp;"+"&amp;M$6&amp;"+"&amp;N$6&amp;"+"&amp;O$6&amp;"+"&amp;P$6&amp;",0)"</f>
        <v>IF(VLOOKUP($A2,Score!$A$2:$ZZ$140,2,FALSE)=7,ROUNDDOWN(VLOOKUP(VLOOKUP($A2,Ingredients!$A$2:$ZZ$140,4,FALSE),$E$2:$F$800,2,false)/VLOOKUP($A2,Number!$A$2:$ZZ$140,4,FALSE),0)+ROUNDDOWN(VLOOKUP(VLOOKUP($A2,Ingredients!$A$2:$ZZ$140,5,FALSE),$E$2:$F$800,2,false)/VLOOKUP($A2,Number!$A$2:$ZZ$140,5,FALSE),0)+ROUNDDOWN(VLOOKUP(VLOOKUP($A2,Ingredients!$A$2:$ZZ$140,6,FALSE),$E$2:$F$800,2,false)/VLOOKUP($A2,Number!$A$2:$ZZ$140,6,FALSE),0)+ROUNDDOWN(VLOOKUP(VLOOKUP($A2,Ingredients!$A$2:$ZZ$140,7,FALSE),$E$2:$F$800,2,false)/VLOOKUP($A2,Number!$A$2:$ZZ$140,7,FALSE),0)+ROUNDDOWN(VLOOKUP(VLOOKUP($A2,Ingredients!$A$2:$ZZ$140,8,FALSE),$E$2:$F$800,2,false)/VLOOKUP($A2,Number!$A$2:$ZZ$140,8,FALSE),0)+ROUNDDOWN(VLOOKUP(VLOOKUP($A2,Ingredients!$A$2:$ZZ$140,9,FALSE),$E$2:$F$800,2,false)/VLOOKUP($A2,Number!$A$2:$ZZ$140,9,FALSE),0)+ROUNDDOWN(VLOOKUP(VLOOKUP($A2,Ingredients!$A$2:$ZZ$140,10,FALSE),$E$2:$F$800,2,false)/VLOOKUP($A2,Number!$A$2:$ZZ$140,10,FALSE),0),0)</v>
      </c>
      <c r="K13" t="s">
        <v>282</v>
      </c>
    </row>
    <row r="14" spans="1:26" x14ac:dyDescent="0.25">
      <c r="A14" t="s">
        <v>21</v>
      </c>
      <c r="B14">
        <f>IF(VLOOKUP($A14,Ingredients!$A$2:$ZZ$140,2,FALSE)=1,ROUNDDOWN(VLOOKUP(VLOOKUP($A14,Ingredients!$A$2:$ZZ$140,4,FALSE),$E$2:$F$800,2,FALSE)/VLOOKUP($A14,Number!$A$2:$ZZ$140,4,FALSE),0),0)+IF(VLOOKUP($A14,Ingredients!$A$2:$ZZ$140,2,FALSE)=2,IF(OR(ROUNDDOWN(VLOOKUP(VLOOKUP($A14,Ingredients!$A$2:$ZZ$140,4,FALSE),$E$2:$F$800,2,FALSE)/VLOOKUP($A14,Number!$A$2:$ZZ$140,4,FALSE),0)=0,ROUNDDOWN(VLOOKUP(VLOOKUP($A14,Ingredients!$A$2:$ZZ$140,5,FALSE),$E$2:$F$800,2,FALSE)/VLOOKUP($A14,Number!$A$2:$ZZ$140,5,FALSE),0)=0),0,IF(ROUNDDOWN(VLOOKUP(VLOOKUP($A14,Ingredients!$A$2:$ZZ$140,4,FALSE),$E$2:$F$800,2,FALSE)/VLOOKUP($A14,Number!$A$2:$ZZ$140,4,FALSE),0)&gt;ROUNDDOWN(VLOOKUP(VLOOKUP($A14,Ingredients!$A$2:$ZZ$140,5,FALSE),$E$2:$F$800,2,FALSE)/VLOOKUP($A14,Number!$A$2:$ZZ$140,5,FALSE),0),ROUNDDOWN(VLOOKUP(VLOOKUP($A14,Ingredients!$A$2:$ZZ$140,5,FALSE),$E$2:$F$800,2,FALSE)/VLOOKUP($A14,Number!$A$2:$ZZ$140,5,FALSE),0),ROUNDDOWN(VLOOKUP(VLOOKUP($A14,Ingredients!$A$2:$ZZ$140,4,FALSE),$E$2:$F$800,2,FALSE)/VLOOKUP($A14,Number!$A$2:$ZZ$140,4,FALSE),0))))+IF(VLOOKUP($A14,Ingredients!$A$2:$ZZ$140,2,FALSE)=3,IF(OR(ROUNDDOWN(VLOOKUP(VLOOKUP($A14,Ingredients!$A$2:$ZZ$140,4,FALSE),$E$2:$F$800,2,FALSE)/VLOOKUP($A14,Number!$A$2:$ZZ$140,4,FALSE),0)=0,ROUNDDOWN(VLOOKUP(VLOOKUP($A14,Ingredients!$A$2:$ZZ$140,5,FALSE),$E$2:$F$800,2,FALSE)/VLOOKUP($A14,Number!$A$2:$ZZ$140,5,FALSE),0)=0),0,IF(ROUNDDOWN(VLOOKUP(VLOOKUP($A14,Ingredients!$A$2:$ZZ$140,4,FALSE),$E$2:$F$800,2,FALSE)/VLOOKUP($A14,Number!$A$2:$ZZ$140,4,FALSE),0)&gt;ROUNDDOWN(VLOOKUP(VLOOKUP($A14,Ingredients!$A$2:$ZZ$140,5,FALSE),$E$2:$F$800,2,FALSE)/VLOOKUP($A14,Number!$A$2:$ZZ$140,5,FALSE),0),IF(ROUNDDOWN(VLOOKUP(VLOOKUP($A14,Ingredients!$A$2:$ZZ$140,5,FALSE),$E$2:$F$800,2,FALSE)/VLOOKUP($A14,Number!$A$2:$ZZ$140,5,FALSE),0)&gt;ROUNDDOWN(VLOOKUP(VLOOKUP($A14,Ingredients!$A$2:$ZZ$140,6,FALSE),$E$2:$F$800,2,FALSE)/VLOOKUP($A14,Number!$A$2:$ZZ$140,6,FALSE),0),ROUNDDOWN(VLOOKUP(VLOOKUP($A14,Ingredients!$A$2:$ZZ$140,6,FALSE),$E$2:$F$800,2,FALSE)/VLOOKUP($A14,Number!$A$2:$ZZ$140,6,FALSE),0),ROUNDDOWN(VLOOKUP(VLOOKUP($A14,Ingredients!$A$2:$ZZ$140,5,FALSE),$E$2:$F$800,2,FALSE)/VLOOKUP($A14,Number!$A$2:$ZZ$140,5,FALSE),0)),ROUNDDOWN(VLOOKUP(VLOOKUP($A14,Ingredients!$A$2:$ZZ$140,4,FALSE),$E$2:$F$800,2,FALSE)/VLOOKUP($A14,Number!$A$2:$ZZ$140,4,FALSE),0))))</f>
        <v>1</v>
      </c>
      <c r="D14" t="s">
        <v>58</v>
      </c>
      <c r="E14" s="40" t="s">
        <v>230</v>
      </c>
      <c r="F14" s="40">
        <v>59</v>
      </c>
      <c r="G14" s="40">
        <v>0</v>
      </c>
      <c r="I14">
        <v>8</v>
      </c>
      <c r="J14" t="str">
        <f>"IF(VLOOKUP($A2,Score!$A$2:$ZZ$140,2,FALSE)="&amp;$I14&amp;","&amp;J$6&amp;"+"&amp;K$6&amp;"+"&amp;L$6&amp;"+"&amp;M$6&amp;"+"&amp;N$6&amp;"+"&amp;O$6&amp;"+"&amp;P$6&amp;"+"&amp;Q$6&amp;",0)"</f>
        <v>IF(VLOOKUP($A2,Score!$A$2:$ZZ$140,2,FALSE)=8,ROUNDDOWN(VLOOKUP(VLOOKUP($A2,Ingredients!$A$2:$ZZ$140,4,FALSE),$E$2:$F$800,2,false)/VLOOKUP($A2,Number!$A$2:$ZZ$140,4,FALSE),0)+ROUNDDOWN(VLOOKUP(VLOOKUP($A2,Ingredients!$A$2:$ZZ$140,5,FALSE),$E$2:$F$800,2,false)/VLOOKUP($A2,Number!$A$2:$ZZ$140,5,FALSE),0)+ROUNDDOWN(VLOOKUP(VLOOKUP($A2,Ingredients!$A$2:$ZZ$140,6,FALSE),$E$2:$F$800,2,false)/VLOOKUP($A2,Number!$A$2:$ZZ$140,6,FALSE),0)+ROUNDDOWN(VLOOKUP(VLOOKUP($A2,Ingredients!$A$2:$ZZ$140,7,FALSE),$E$2:$F$800,2,false)/VLOOKUP($A2,Number!$A$2:$ZZ$140,7,FALSE),0)+ROUNDDOWN(VLOOKUP(VLOOKUP($A2,Ingredients!$A$2:$ZZ$140,8,FALSE),$E$2:$F$800,2,false)/VLOOKUP($A2,Number!$A$2:$ZZ$140,8,FALSE),0)+ROUNDDOWN(VLOOKUP(VLOOKUP($A2,Ingredients!$A$2:$ZZ$140,9,FALSE),$E$2:$F$800,2,false)/VLOOKUP($A2,Number!$A$2:$ZZ$140,9,FALSE),0)+ROUNDDOWN(VLOOKUP(VLOOKUP($A2,Ingredients!$A$2:$ZZ$140,10,FALSE),$E$2:$F$800,2,false)/VLOOKUP($A2,Number!$A$2:$ZZ$140,10,FALSE),0)+ROUNDDOWN(VLOOKUP(VLOOKUP($A2,Ingredients!$A$2:$ZZ$140,11,FALSE),$E$2:$F$800,2,false)/VLOOKUP($A2,Number!$A$2:$ZZ$140,11,FALSE),0),0)</v>
      </c>
      <c r="K14" t="s">
        <v>282</v>
      </c>
    </row>
    <row r="15" spans="1:26" x14ac:dyDescent="0.25">
      <c r="A15" t="s">
        <v>22</v>
      </c>
      <c r="B15">
        <f>IF(VLOOKUP($A15,Ingredients!$A$2:$ZZ$140,2,FALSE)=1,ROUNDDOWN(VLOOKUP(VLOOKUP($A15,Ingredients!$A$2:$ZZ$140,4,FALSE),$E$2:$F$800,2,FALSE)/VLOOKUP($A15,Number!$A$2:$ZZ$140,4,FALSE),0),0)+IF(VLOOKUP($A15,Ingredients!$A$2:$ZZ$140,2,FALSE)=2,IF(OR(ROUNDDOWN(VLOOKUP(VLOOKUP($A15,Ingredients!$A$2:$ZZ$140,4,FALSE),$E$2:$F$800,2,FALSE)/VLOOKUP($A15,Number!$A$2:$ZZ$140,4,FALSE),0)=0,ROUNDDOWN(VLOOKUP(VLOOKUP($A15,Ingredients!$A$2:$ZZ$140,5,FALSE),$E$2:$F$800,2,FALSE)/VLOOKUP($A15,Number!$A$2:$ZZ$140,5,FALSE),0)=0),0,IF(ROUNDDOWN(VLOOKUP(VLOOKUP($A15,Ingredients!$A$2:$ZZ$140,4,FALSE),$E$2:$F$800,2,FALSE)/VLOOKUP($A15,Number!$A$2:$ZZ$140,4,FALSE),0)&gt;ROUNDDOWN(VLOOKUP(VLOOKUP($A15,Ingredients!$A$2:$ZZ$140,5,FALSE),$E$2:$F$800,2,FALSE)/VLOOKUP($A15,Number!$A$2:$ZZ$140,5,FALSE),0),ROUNDDOWN(VLOOKUP(VLOOKUP($A15,Ingredients!$A$2:$ZZ$140,5,FALSE),$E$2:$F$800,2,FALSE)/VLOOKUP($A15,Number!$A$2:$ZZ$140,5,FALSE),0),ROUNDDOWN(VLOOKUP(VLOOKUP($A15,Ingredients!$A$2:$ZZ$140,4,FALSE),$E$2:$F$800,2,FALSE)/VLOOKUP($A15,Number!$A$2:$ZZ$140,4,FALSE),0))))+IF(VLOOKUP($A15,Ingredients!$A$2:$ZZ$140,2,FALSE)=3,IF(OR(ROUNDDOWN(VLOOKUP(VLOOKUP($A15,Ingredients!$A$2:$ZZ$140,4,FALSE),$E$2:$F$800,2,FALSE)/VLOOKUP($A15,Number!$A$2:$ZZ$140,4,FALSE),0)=0,ROUNDDOWN(VLOOKUP(VLOOKUP($A15,Ingredients!$A$2:$ZZ$140,5,FALSE),$E$2:$F$800,2,FALSE)/VLOOKUP($A15,Number!$A$2:$ZZ$140,5,FALSE),0)=0),0,IF(ROUNDDOWN(VLOOKUP(VLOOKUP($A15,Ingredients!$A$2:$ZZ$140,4,FALSE),$E$2:$F$800,2,FALSE)/VLOOKUP($A15,Number!$A$2:$ZZ$140,4,FALSE),0)&gt;ROUNDDOWN(VLOOKUP(VLOOKUP($A15,Ingredients!$A$2:$ZZ$140,5,FALSE),$E$2:$F$800,2,FALSE)/VLOOKUP($A15,Number!$A$2:$ZZ$140,5,FALSE),0),IF(ROUNDDOWN(VLOOKUP(VLOOKUP($A15,Ingredients!$A$2:$ZZ$140,5,FALSE),$E$2:$F$800,2,FALSE)/VLOOKUP($A15,Number!$A$2:$ZZ$140,5,FALSE),0)&gt;ROUNDDOWN(VLOOKUP(VLOOKUP($A15,Ingredients!$A$2:$ZZ$140,6,FALSE),$E$2:$F$800,2,FALSE)/VLOOKUP($A15,Number!$A$2:$ZZ$140,6,FALSE),0),ROUNDDOWN(VLOOKUP(VLOOKUP($A15,Ingredients!$A$2:$ZZ$140,6,FALSE),$E$2:$F$800,2,FALSE)/VLOOKUP($A15,Number!$A$2:$ZZ$140,6,FALSE),0),ROUNDDOWN(VLOOKUP(VLOOKUP($A15,Ingredients!$A$2:$ZZ$140,5,FALSE),$E$2:$F$800,2,FALSE)/VLOOKUP($A15,Number!$A$2:$ZZ$140,5,FALSE),0)),ROUNDDOWN(VLOOKUP(VLOOKUP($A15,Ingredients!$A$2:$ZZ$140,4,FALSE),$E$2:$F$800,2,FALSE)/VLOOKUP($A15,Number!$A$2:$ZZ$140,4,FALSE),0))))</f>
        <v>0</v>
      </c>
      <c r="E15" s="40" t="s">
        <v>200</v>
      </c>
      <c r="F15" s="40">
        <v>69</v>
      </c>
      <c r="G15" s="40">
        <v>0</v>
      </c>
      <c r="I15">
        <v>9</v>
      </c>
      <c r="J15" t="str">
        <f>"IF(VLOOKUP($A2,Score!$A$2:$ZZ$140,2,FALSE)="&amp;$I15&amp;","&amp;J$6&amp;"+"&amp;K$6&amp;"+"&amp;L$6&amp;"+"&amp;M$6&amp;"+"&amp;N$6&amp;"+"&amp;O$6&amp;"+"&amp;P$6&amp;"+"&amp;Q$6&amp;"+"&amp;R$6&amp;",0)"</f>
        <v>IF(VLOOKUP($A2,Score!$A$2:$ZZ$140,2,FALSE)=9,ROUNDDOWN(VLOOKUP(VLOOKUP($A2,Ingredients!$A$2:$ZZ$140,4,FALSE),$E$2:$F$800,2,false)/VLOOKUP($A2,Number!$A$2:$ZZ$140,4,FALSE),0)+ROUNDDOWN(VLOOKUP(VLOOKUP($A2,Ingredients!$A$2:$ZZ$140,5,FALSE),$E$2:$F$800,2,false)/VLOOKUP($A2,Number!$A$2:$ZZ$140,5,FALSE),0)+ROUNDDOWN(VLOOKUP(VLOOKUP($A2,Ingredients!$A$2:$ZZ$140,6,FALSE),$E$2:$F$800,2,false)/VLOOKUP($A2,Number!$A$2:$ZZ$140,6,FALSE),0)+ROUNDDOWN(VLOOKUP(VLOOKUP($A2,Ingredients!$A$2:$ZZ$140,7,FALSE),$E$2:$F$800,2,false)/VLOOKUP($A2,Number!$A$2:$ZZ$140,7,FALSE),0)+ROUNDDOWN(VLOOKUP(VLOOKUP($A2,Ingredients!$A$2:$ZZ$140,8,FALSE),$E$2:$F$800,2,false)/VLOOKUP($A2,Number!$A$2:$ZZ$140,8,FALSE),0)+ROUNDDOWN(VLOOKUP(VLOOKUP($A2,Ingredients!$A$2:$ZZ$140,9,FALSE),$E$2:$F$800,2,false)/VLOOKUP($A2,Number!$A$2:$ZZ$140,9,FALSE),0)+ROUNDDOWN(VLOOKUP(VLOOKUP($A2,Ingredients!$A$2:$ZZ$140,10,FALSE),$E$2:$F$800,2,false)/VLOOKUP($A2,Number!$A$2:$ZZ$140,10,FALSE),0)+ROUNDDOWN(VLOOKUP(VLOOKUP($A2,Ingredients!$A$2:$ZZ$140,11,FALSE),$E$2:$F$800,2,false)/VLOOKUP($A2,Number!$A$2:$ZZ$140,11,FALSE),0)+ROUNDDOWN(VLOOKUP(VLOOKUP($A2,Ingredients!$A$2:$ZZ$140,12,FALSE),$E$2:$F$800,2,false)/VLOOKUP($A2,Number!$A$2:$ZZ$140,12,FALSE),0),0)</v>
      </c>
      <c r="K15" t="s">
        <v>282</v>
      </c>
    </row>
    <row r="16" spans="1:26" x14ac:dyDescent="0.25">
      <c r="A16" t="s">
        <v>23</v>
      </c>
      <c r="B16">
        <f>IF(VLOOKUP($A16,Ingredients!$A$2:$ZZ$140,2,FALSE)=1,ROUNDDOWN(VLOOKUP(VLOOKUP($A16,Ingredients!$A$2:$ZZ$140,4,FALSE),$E$2:$F$800,2,FALSE)/VLOOKUP($A16,Number!$A$2:$ZZ$140,4,FALSE),0),0)+IF(VLOOKUP($A16,Ingredients!$A$2:$ZZ$140,2,FALSE)=2,IF(OR(ROUNDDOWN(VLOOKUP(VLOOKUP($A16,Ingredients!$A$2:$ZZ$140,4,FALSE),$E$2:$F$800,2,FALSE)/VLOOKUP($A16,Number!$A$2:$ZZ$140,4,FALSE),0)=0,ROUNDDOWN(VLOOKUP(VLOOKUP($A16,Ingredients!$A$2:$ZZ$140,5,FALSE),$E$2:$F$800,2,FALSE)/VLOOKUP($A16,Number!$A$2:$ZZ$140,5,FALSE),0)=0),0,IF(ROUNDDOWN(VLOOKUP(VLOOKUP($A16,Ingredients!$A$2:$ZZ$140,4,FALSE),$E$2:$F$800,2,FALSE)/VLOOKUP($A16,Number!$A$2:$ZZ$140,4,FALSE),0)&gt;ROUNDDOWN(VLOOKUP(VLOOKUP($A16,Ingredients!$A$2:$ZZ$140,5,FALSE),$E$2:$F$800,2,FALSE)/VLOOKUP($A16,Number!$A$2:$ZZ$140,5,FALSE),0),ROUNDDOWN(VLOOKUP(VLOOKUP($A16,Ingredients!$A$2:$ZZ$140,5,FALSE),$E$2:$F$800,2,FALSE)/VLOOKUP($A16,Number!$A$2:$ZZ$140,5,FALSE),0),ROUNDDOWN(VLOOKUP(VLOOKUP($A16,Ingredients!$A$2:$ZZ$140,4,FALSE),$E$2:$F$800,2,FALSE)/VLOOKUP($A16,Number!$A$2:$ZZ$140,4,FALSE),0))))+IF(VLOOKUP($A16,Ingredients!$A$2:$ZZ$140,2,FALSE)=3,IF(OR(ROUNDDOWN(VLOOKUP(VLOOKUP($A16,Ingredients!$A$2:$ZZ$140,4,FALSE),$E$2:$F$800,2,FALSE)/VLOOKUP($A16,Number!$A$2:$ZZ$140,4,FALSE),0)=0,ROUNDDOWN(VLOOKUP(VLOOKUP($A16,Ingredients!$A$2:$ZZ$140,5,FALSE),$E$2:$F$800,2,FALSE)/VLOOKUP($A16,Number!$A$2:$ZZ$140,5,FALSE),0)=0),0,IF(ROUNDDOWN(VLOOKUP(VLOOKUP($A16,Ingredients!$A$2:$ZZ$140,4,FALSE),$E$2:$F$800,2,FALSE)/VLOOKUP($A16,Number!$A$2:$ZZ$140,4,FALSE),0)&gt;ROUNDDOWN(VLOOKUP(VLOOKUP($A16,Ingredients!$A$2:$ZZ$140,5,FALSE),$E$2:$F$800,2,FALSE)/VLOOKUP($A16,Number!$A$2:$ZZ$140,5,FALSE),0),IF(ROUNDDOWN(VLOOKUP(VLOOKUP($A16,Ingredients!$A$2:$ZZ$140,5,FALSE),$E$2:$F$800,2,FALSE)/VLOOKUP($A16,Number!$A$2:$ZZ$140,5,FALSE),0)&gt;ROUNDDOWN(VLOOKUP(VLOOKUP($A16,Ingredients!$A$2:$ZZ$140,6,FALSE),$E$2:$F$800,2,FALSE)/VLOOKUP($A16,Number!$A$2:$ZZ$140,6,FALSE),0),ROUNDDOWN(VLOOKUP(VLOOKUP($A16,Ingredients!$A$2:$ZZ$140,6,FALSE),$E$2:$F$800,2,FALSE)/VLOOKUP($A16,Number!$A$2:$ZZ$140,6,FALSE),0),ROUNDDOWN(VLOOKUP(VLOOKUP($A16,Ingredients!$A$2:$ZZ$140,5,FALSE),$E$2:$F$800,2,FALSE)/VLOOKUP($A16,Number!$A$2:$ZZ$140,5,FALSE),0)),ROUNDDOWN(VLOOKUP(VLOOKUP($A16,Ingredients!$A$2:$ZZ$140,4,FALSE),$E$2:$F$800,2,FALSE)/VLOOKUP($A16,Number!$A$2:$ZZ$140,4,FALSE),0))))</f>
        <v>1</v>
      </c>
      <c r="E16" s="40" t="s">
        <v>178</v>
      </c>
      <c r="F16" s="40">
        <v>2386</v>
      </c>
      <c r="G16" s="40">
        <v>0</v>
      </c>
      <c r="I16">
        <v>10</v>
      </c>
      <c r="J16" t="str">
        <f>"IF(VLOOKUP($A2,Score!$A$2:$ZZ$140,2,FALSE)="&amp;$I16&amp;","&amp;J$6&amp;"+"&amp;K$6&amp;"+"&amp;L$6&amp;"+"&amp;M$6&amp;"+"&amp;N$6&amp;"+"&amp;O$6&amp;"+"&amp;P$6&amp;"+"&amp;Q$6&amp;"+"&amp;R$6&amp;"+"&amp;S$6&amp;",0)"</f>
        <v>IF(VLOOKUP($A2,Score!$A$2:$ZZ$140,2,FALSE)=10,ROUNDDOWN(VLOOKUP(VLOOKUP($A2,Ingredients!$A$2:$ZZ$140,4,FALSE),$E$2:$F$800,2,false)/VLOOKUP($A2,Number!$A$2:$ZZ$140,4,FALSE),0)+ROUNDDOWN(VLOOKUP(VLOOKUP($A2,Ingredients!$A$2:$ZZ$140,5,FALSE),$E$2:$F$800,2,false)/VLOOKUP($A2,Number!$A$2:$ZZ$140,5,FALSE),0)+ROUNDDOWN(VLOOKUP(VLOOKUP($A2,Ingredients!$A$2:$ZZ$140,6,FALSE),$E$2:$F$800,2,false)/VLOOKUP($A2,Number!$A$2:$ZZ$140,6,FALSE),0)+ROUNDDOWN(VLOOKUP(VLOOKUP($A2,Ingredients!$A$2:$ZZ$140,7,FALSE),$E$2:$F$800,2,false)/VLOOKUP($A2,Number!$A$2:$ZZ$140,7,FALSE),0)+ROUNDDOWN(VLOOKUP(VLOOKUP($A2,Ingredients!$A$2:$ZZ$140,8,FALSE),$E$2:$F$800,2,false)/VLOOKUP($A2,Number!$A$2:$ZZ$140,8,FALSE),0)+ROUNDDOWN(VLOOKUP(VLOOKUP($A2,Ingredients!$A$2:$ZZ$140,9,FALSE),$E$2:$F$800,2,false)/VLOOKUP($A2,Number!$A$2:$ZZ$140,9,FALSE),0)+ROUNDDOWN(VLOOKUP(VLOOKUP($A2,Ingredients!$A$2:$ZZ$140,10,FALSE),$E$2:$F$800,2,false)/VLOOKUP($A2,Number!$A$2:$ZZ$140,10,FALSE),0)+ROUNDDOWN(VLOOKUP(VLOOKUP($A2,Ingredients!$A$2:$ZZ$140,11,FALSE),$E$2:$F$800,2,false)/VLOOKUP($A2,Number!$A$2:$ZZ$140,11,FALSE),0)+ROUNDDOWN(VLOOKUP(VLOOKUP($A2,Ingredients!$A$2:$ZZ$140,12,FALSE),$E$2:$F$800,2,false)/VLOOKUP($A2,Number!$A$2:$ZZ$140,12,FALSE),0)+ROUNDDOWN(VLOOKUP(VLOOKUP($A2,Ingredients!$A$2:$ZZ$140,13,FALSE),$E$2:$F$800,2,false)/VLOOKUP($A2,Number!$A$2:$ZZ$140,13,FALSE),0),0)</v>
      </c>
      <c r="K16" t="s">
        <v>282</v>
      </c>
    </row>
    <row r="17" spans="1:11" x14ac:dyDescent="0.25">
      <c r="A17" t="s">
        <v>24</v>
      </c>
      <c r="B17">
        <f>IF(VLOOKUP($A17,Ingredients!$A$2:$ZZ$140,2,FALSE)=1,ROUNDDOWN(VLOOKUP(VLOOKUP($A17,Ingredients!$A$2:$ZZ$140,4,FALSE),$E$2:$F$800,2,FALSE)/VLOOKUP($A17,Number!$A$2:$ZZ$140,4,FALSE),0),0)+IF(VLOOKUP($A17,Ingredients!$A$2:$ZZ$140,2,FALSE)=2,IF(OR(ROUNDDOWN(VLOOKUP(VLOOKUP($A17,Ingredients!$A$2:$ZZ$140,4,FALSE),$E$2:$F$800,2,FALSE)/VLOOKUP($A17,Number!$A$2:$ZZ$140,4,FALSE),0)=0,ROUNDDOWN(VLOOKUP(VLOOKUP($A17,Ingredients!$A$2:$ZZ$140,5,FALSE),$E$2:$F$800,2,FALSE)/VLOOKUP($A17,Number!$A$2:$ZZ$140,5,FALSE),0)=0),0,IF(ROUNDDOWN(VLOOKUP(VLOOKUP($A17,Ingredients!$A$2:$ZZ$140,4,FALSE),$E$2:$F$800,2,FALSE)/VLOOKUP($A17,Number!$A$2:$ZZ$140,4,FALSE),0)&gt;ROUNDDOWN(VLOOKUP(VLOOKUP($A17,Ingredients!$A$2:$ZZ$140,5,FALSE),$E$2:$F$800,2,FALSE)/VLOOKUP($A17,Number!$A$2:$ZZ$140,5,FALSE),0),ROUNDDOWN(VLOOKUP(VLOOKUP($A17,Ingredients!$A$2:$ZZ$140,5,FALSE),$E$2:$F$800,2,FALSE)/VLOOKUP($A17,Number!$A$2:$ZZ$140,5,FALSE),0),ROUNDDOWN(VLOOKUP(VLOOKUP($A17,Ingredients!$A$2:$ZZ$140,4,FALSE),$E$2:$F$800,2,FALSE)/VLOOKUP($A17,Number!$A$2:$ZZ$140,4,FALSE),0))))+IF(VLOOKUP($A17,Ingredients!$A$2:$ZZ$140,2,FALSE)=3,IF(OR(ROUNDDOWN(VLOOKUP(VLOOKUP($A17,Ingredients!$A$2:$ZZ$140,4,FALSE),$E$2:$F$800,2,FALSE)/VLOOKUP($A17,Number!$A$2:$ZZ$140,4,FALSE),0)=0,ROUNDDOWN(VLOOKUP(VLOOKUP($A17,Ingredients!$A$2:$ZZ$140,5,FALSE),$E$2:$F$800,2,FALSE)/VLOOKUP($A17,Number!$A$2:$ZZ$140,5,FALSE),0)=0),0,IF(ROUNDDOWN(VLOOKUP(VLOOKUP($A17,Ingredients!$A$2:$ZZ$140,4,FALSE),$E$2:$F$800,2,FALSE)/VLOOKUP($A17,Number!$A$2:$ZZ$140,4,FALSE),0)&gt;ROUNDDOWN(VLOOKUP(VLOOKUP($A17,Ingredients!$A$2:$ZZ$140,5,FALSE),$E$2:$F$800,2,FALSE)/VLOOKUP($A17,Number!$A$2:$ZZ$140,5,FALSE),0),IF(ROUNDDOWN(VLOOKUP(VLOOKUP($A17,Ingredients!$A$2:$ZZ$140,5,FALSE),$E$2:$F$800,2,FALSE)/VLOOKUP($A17,Number!$A$2:$ZZ$140,5,FALSE),0)&gt;ROUNDDOWN(VLOOKUP(VLOOKUP($A17,Ingredients!$A$2:$ZZ$140,6,FALSE),$E$2:$F$800,2,FALSE)/VLOOKUP($A17,Number!$A$2:$ZZ$140,6,FALSE),0),ROUNDDOWN(VLOOKUP(VLOOKUP($A17,Ingredients!$A$2:$ZZ$140,6,FALSE),$E$2:$F$800,2,FALSE)/VLOOKUP($A17,Number!$A$2:$ZZ$140,6,FALSE),0),ROUNDDOWN(VLOOKUP(VLOOKUP($A17,Ingredients!$A$2:$ZZ$140,5,FALSE),$E$2:$F$800,2,FALSE)/VLOOKUP($A17,Number!$A$2:$ZZ$140,5,FALSE),0)),ROUNDDOWN(VLOOKUP(VLOOKUP($A17,Ingredients!$A$2:$ZZ$140,4,FALSE),$E$2:$F$800,2,FALSE)/VLOOKUP($A17,Number!$A$2:$ZZ$140,4,FALSE),0))))</f>
        <v>0</v>
      </c>
      <c r="E17" s="40" t="s">
        <v>174</v>
      </c>
      <c r="F17" s="40">
        <v>1331</v>
      </c>
      <c r="G17" s="40">
        <v>0</v>
      </c>
      <c r="I17">
        <v>11</v>
      </c>
      <c r="J17" t="str">
        <f>"IF(VLOOKUP($A2,Score!$A$2:$ZZ$140,2,FALSE)="&amp;$I17&amp;","&amp;J$6&amp;"+"&amp;K$6&amp;"+"&amp;L$6&amp;"+"&amp;M$6&amp;"+"&amp;N$6&amp;"+"&amp;O$6&amp;"+"&amp;P$6&amp;"+"&amp;Q$6&amp;"+"&amp;R$6&amp;"+"&amp;S$6&amp;"+"&amp;T$6&amp;",0)"</f>
        <v>IF(VLOOKUP($A2,Score!$A$2:$ZZ$140,2,FALSE)=11,ROUNDDOWN(VLOOKUP(VLOOKUP($A2,Ingredients!$A$2:$ZZ$140,4,FALSE),$E$2:$F$800,2,false)/VLOOKUP($A2,Number!$A$2:$ZZ$140,4,FALSE),0)+ROUNDDOWN(VLOOKUP(VLOOKUP($A2,Ingredients!$A$2:$ZZ$140,5,FALSE),$E$2:$F$800,2,false)/VLOOKUP($A2,Number!$A$2:$ZZ$140,5,FALSE),0)+ROUNDDOWN(VLOOKUP(VLOOKUP($A2,Ingredients!$A$2:$ZZ$140,6,FALSE),$E$2:$F$800,2,false)/VLOOKUP($A2,Number!$A$2:$ZZ$140,6,FALSE),0)+ROUNDDOWN(VLOOKUP(VLOOKUP($A2,Ingredients!$A$2:$ZZ$140,7,FALSE),$E$2:$F$800,2,false)/VLOOKUP($A2,Number!$A$2:$ZZ$140,7,FALSE),0)+ROUNDDOWN(VLOOKUP(VLOOKUP($A2,Ingredients!$A$2:$ZZ$140,8,FALSE),$E$2:$F$800,2,false)/VLOOKUP($A2,Number!$A$2:$ZZ$140,8,FALSE),0)+ROUNDDOWN(VLOOKUP(VLOOKUP($A2,Ingredients!$A$2:$ZZ$140,9,FALSE),$E$2:$F$800,2,false)/VLOOKUP($A2,Number!$A$2:$ZZ$140,9,FALSE),0)+ROUNDDOWN(VLOOKUP(VLOOKUP($A2,Ingredients!$A$2:$ZZ$140,10,FALSE),$E$2:$F$800,2,false)/VLOOKUP($A2,Number!$A$2:$ZZ$140,10,FALSE),0)+ROUNDDOWN(VLOOKUP(VLOOKUP($A2,Ingredients!$A$2:$ZZ$140,11,FALSE),$E$2:$F$800,2,false)/VLOOKUP($A2,Number!$A$2:$ZZ$140,11,FALSE),0)+ROUNDDOWN(VLOOKUP(VLOOKUP($A2,Ingredients!$A$2:$ZZ$140,12,FALSE),$E$2:$F$800,2,false)/VLOOKUP($A2,Number!$A$2:$ZZ$140,12,FALSE),0)+ROUNDDOWN(VLOOKUP(VLOOKUP($A2,Ingredients!$A$2:$ZZ$140,13,FALSE),$E$2:$F$800,2,false)/VLOOKUP($A2,Number!$A$2:$ZZ$140,13,FALSE),0)+ROUNDDOWN(VLOOKUP(VLOOKUP($A2,Ingredients!$A$2:$ZZ$140,14,FALSE),$E$2:$F$800,2,false)/VLOOKUP($A2,Number!$A$2:$ZZ$140,14,FALSE),0),0)</v>
      </c>
      <c r="K17" t="s">
        <v>282</v>
      </c>
    </row>
    <row r="18" spans="1:11" x14ac:dyDescent="0.25">
      <c r="A18" t="s">
        <v>25</v>
      </c>
      <c r="B18">
        <f>IF(VLOOKUP($A18,Ingredients!$A$2:$ZZ$140,2,FALSE)=1,ROUNDDOWN(VLOOKUP(VLOOKUP($A18,Ingredients!$A$2:$ZZ$140,4,FALSE),$E$2:$F$800,2,FALSE)/VLOOKUP($A18,Number!$A$2:$ZZ$140,4,FALSE),0),0)+IF(VLOOKUP($A18,Ingredients!$A$2:$ZZ$140,2,FALSE)=2,IF(OR(ROUNDDOWN(VLOOKUP(VLOOKUP($A18,Ingredients!$A$2:$ZZ$140,4,FALSE),$E$2:$F$800,2,FALSE)/VLOOKUP($A18,Number!$A$2:$ZZ$140,4,FALSE),0)=0,ROUNDDOWN(VLOOKUP(VLOOKUP($A18,Ingredients!$A$2:$ZZ$140,5,FALSE),$E$2:$F$800,2,FALSE)/VLOOKUP($A18,Number!$A$2:$ZZ$140,5,FALSE),0)=0),0,IF(ROUNDDOWN(VLOOKUP(VLOOKUP($A18,Ingredients!$A$2:$ZZ$140,4,FALSE),$E$2:$F$800,2,FALSE)/VLOOKUP($A18,Number!$A$2:$ZZ$140,4,FALSE),0)&gt;ROUNDDOWN(VLOOKUP(VLOOKUP($A18,Ingredients!$A$2:$ZZ$140,5,FALSE),$E$2:$F$800,2,FALSE)/VLOOKUP($A18,Number!$A$2:$ZZ$140,5,FALSE),0),ROUNDDOWN(VLOOKUP(VLOOKUP($A18,Ingredients!$A$2:$ZZ$140,5,FALSE),$E$2:$F$800,2,FALSE)/VLOOKUP($A18,Number!$A$2:$ZZ$140,5,FALSE),0),ROUNDDOWN(VLOOKUP(VLOOKUP($A18,Ingredients!$A$2:$ZZ$140,4,FALSE),$E$2:$F$800,2,FALSE)/VLOOKUP($A18,Number!$A$2:$ZZ$140,4,FALSE),0))))+IF(VLOOKUP($A18,Ingredients!$A$2:$ZZ$140,2,FALSE)=3,IF(OR(ROUNDDOWN(VLOOKUP(VLOOKUP($A18,Ingredients!$A$2:$ZZ$140,4,FALSE),$E$2:$F$800,2,FALSE)/VLOOKUP($A18,Number!$A$2:$ZZ$140,4,FALSE),0)=0,ROUNDDOWN(VLOOKUP(VLOOKUP($A18,Ingredients!$A$2:$ZZ$140,5,FALSE),$E$2:$F$800,2,FALSE)/VLOOKUP($A18,Number!$A$2:$ZZ$140,5,FALSE),0)=0),0,IF(ROUNDDOWN(VLOOKUP(VLOOKUP($A18,Ingredients!$A$2:$ZZ$140,4,FALSE),$E$2:$F$800,2,FALSE)/VLOOKUP($A18,Number!$A$2:$ZZ$140,4,FALSE),0)&gt;ROUNDDOWN(VLOOKUP(VLOOKUP($A18,Ingredients!$A$2:$ZZ$140,5,FALSE),$E$2:$F$800,2,FALSE)/VLOOKUP($A18,Number!$A$2:$ZZ$140,5,FALSE),0),IF(ROUNDDOWN(VLOOKUP(VLOOKUP($A18,Ingredients!$A$2:$ZZ$140,5,FALSE),$E$2:$F$800,2,FALSE)/VLOOKUP($A18,Number!$A$2:$ZZ$140,5,FALSE),0)&gt;ROUNDDOWN(VLOOKUP(VLOOKUP($A18,Ingredients!$A$2:$ZZ$140,6,FALSE),$E$2:$F$800,2,FALSE)/VLOOKUP($A18,Number!$A$2:$ZZ$140,6,FALSE),0),ROUNDDOWN(VLOOKUP(VLOOKUP($A18,Ingredients!$A$2:$ZZ$140,6,FALSE),$E$2:$F$800,2,FALSE)/VLOOKUP($A18,Number!$A$2:$ZZ$140,6,FALSE),0),ROUNDDOWN(VLOOKUP(VLOOKUP($A18,Ingredients!$A$2:$ZZ$140,5,FALSE),$E$2:$F$800,2,FALSE)/VLOOKUP($A18,Number!$A$2:$ZZ$140,5,FALSE),0)),ROUNDDOWN(VLOOKUP(VLOOKUP($A18,Ingredients!$A$2:$ZZ$140,4,FALSE),$E$2:$F$800,2,FALSE)/VLOOKUP($A18,Number!$A$2:$ZZ$140,4,FALSE),0))))</f>
        <v>0</v>
      </c>
      <c r="E18" s="40" t="s">
        <v>176</v>
      </c>
      <c r="F18" s="40">
        <v>1706</v>
      </c>
      <c r="G18" s="40">
        <v>0</v>
      </c>
      <c r="I18">
        <v>12</v>
      </c>
      <c r="J18" t="str">
        <f>"IF(VLOOKUP($A2,Score!$A$2:$ZZ$140,2,FALSE)="&amp;$I18&amp;","&amp;J$6&amp;"+"&amp;K$6&amp;"+"&amp;L$6&amp;"+"&amp;M$6&amp;"+"&amp;N$6&amp;"+"&amp;O$6&amp;"+"&amp;P$6&amp;"+"&amp;Q$6&amp;"+"&amp;R$6&amp;"+"&amp;S$6&amp;"+"&amp;T$6&amp;"+"&amp;U$6&amp;",0)"</f>
        <v>IF(VLOOKUP($A2,Score!$A$2:$ZZ$140,2,FALSE)=12,ROUNDDOWN(VLOOKUP(VLOOKUP($A2,Ingredients!$A$2:$ZZ$140,4,FALSE),$E$2:$F$800,2,false)/VLOOKUP($A2,Number!$A$2:$ZZ$140,4,FALSE),0)+ROUNDDOWN(VLOOKUP(VLOOKUP($A2,Ingredients!$A$2:$ZZ$140,5,FALSE),$E$2:$F$800,2,false)/VLOOKUP($A2,Number!$A$2:$ZZ$140,5,FALSE),0)+ROUNDDOWN(VLOOKUP(VLOOKUP($A2,Ingredients!$A$2:$ZZ$140,6,FALSE),$E$2:$F$800,2,false)/VLOOKUP($A2,Number!$A$2:$ZZ$140,6,FALSE),0)+ROUNDDOWN(VLOOKUP(VLOOKUP($A2,Ingredients!$A$2:$ZZ$140,7,FALSE),$E$2:$F$800,2,false)/VLOOKUP($A2,Number!$A$2:$ZZ$140,7,FALSE),0)+ROUNDDOWN(VLOOKUP(VLOOKUP($A2,Ingredients!$A$2:$ZZ$140,8,FALSE),$E$2:$F$800,2,false)/VLOOKUP($A2,Number!$A$2:$ZZ$140,8,FALSE),0)+ROUNDDOWN(VLOOKUP(VLOOKUP($A2,Ingredients!$A$2:$ZZ$140,9,FALSE),$E$2:$F$800,2,false)/VLOOKUP($A2,Number!$A$2:$ZZ$140,9,FALSE),0)+ROUNDDOWN(VLOOKUP(VLOOKUP($A2,Ingredients!$A$2:$ZZ$140,10,FALSE),$E$2:$F$800,2,false)/VLOOKUP($A2,Number!$A$2:$ZZ$140,10,FALSE),0)+ROUNDDOWN(VLOOKUP(VLOOKUP($A2,Ingredients!$A$2:$ZZ$140,11,FALSE),$E$2:$F$800,2,false)/VLOOKUP($A2,Number!$A$2:$ZZ$140,11,FALSE),0)+ROUNDDOWN(VLOOKUP(VLOOKUP($A2,Ingredients!$A$2:$ZZ$140,12,FALSE),$E$2:$F$800,2,false)/VLOOKUP($A2,Number!$A$2:$ZZ$140,12,FALSE),0)+ROUNDDOWN(VLOOKUP(VLOOKUP($A2,Ingredients!$A$2:$ZZ$140,13,FALSE),$E$2:$F$800,2,false)/VLOOKUP($A2,Number!$A$2:$ZZ$140,13,FALSE),0)+ROUNDDOWN(VLOOKUP(VLOOKUP($A2,Ingredients!$A$2:$ZZ$140,14,FALSE),$E$2:$F$800,2,false)/VLOOKUP($A2,Number!$A$2:$ZZ$140,14,FALSE),0)+ROUNDDOWN(VLOOKUP(VLOOKUP($A2,Ingredients!$A$2:$ZZ$140,15,FALSE),$E$2:$F$800,2,false)/VLOOKUP($A2,Number!$A$2:$ZZ$140,15,FALSE),0),0)</v>
      </c>
      <c r="K18" t="s">
        <v>282</v>
      </c>
    </row>
    <row r="19" spans="1:11" x14ac:dyDescent="0.25">
      <c r="A19" t="s">
        <v>26</v>
      </c>
      <c r="B19">
        <f>IF(VLOOKUP($A19,Ingredients!$A$2:$ZZ$140,2,FALSE)=1,ROUNDDOWN(VLOOKUP(VLOOKUP($A19,Ingredients!$A$2:$ZZ$140,4,FALSE),$E$2:$F$800,2,FALSE)/VLOOKUP($A19,Number!$A$2:$ZZ$140,4,FALSE),0),0)+IF(VLOOKUP($A19,Ingredients!$A$2:$ZZ$140,2,FALSE)=2,IF(OR(ROUNDDOWN(VLOOKUP(VLOOKUP($A19,Ingredients!$A$2:$ZZ$140,4,FALSE),$E$2:$F$800,2,FALSE)/VLOOKUP($A19,Number!$A$2:$ZZ$140,4,FALSE),0)=0,ROUNDDOWN(VLOOKUP(VLOOKUP($A19,Ingredients!$A$2:$ZZ$140,5,FALSE),$E$2:$F$800,2,FALSE)/VLOOKUP($A19,Number!$A$2:$ZZ$140,5,FALSE),0)=0),0,IF(ROUNDDOWN(VLOOKUP(VLOOKUP($A19,Ingredients!$A$2:$ZZ$140,4,FALSE),$E$2:$F$800,2,FALSE)/VLOOKUP($A19,Number!$A$2:$ZZ$140,4,FALSE),0)&gt;ROUNDDOWN(VLOOKUP(VLOOKUP($A19,Ingredients!$A$2:$ZZ$140,5,FALSE),$E$2:$F$800,2,FALSE)/VLOOKUP($A19,Number!$A$2:$ZZ$140,5,FALSE),0),ROUNDDOWN(VLOOKUP(VLOOKUP($A19,Ingredients!$A$2:$ZZ$140,5,FALSE),$E$2:$F$800,2,FALSE)/VLOOKUP($A19,Number!$A$2:$ZZ$140,5,FALSE),0),ROUNDDOWN(VLOOKUP(VLOOKUP($A19,Ingredients!$A$2:$ZZ$140,4,FALSE),$E$2:$F$800,2,FALSE)/VLOOKUP($A19,Number!$A$2:$ZZ$140,4,FALSE),0))))+IF(VLOOKUP($A19,Ingredients!$A$2:$ZZ$140,2,FALSE)=3,IF(OR(ROUNDDOWN(VLOOKUP(VLOOKUP($A19,Ingredients!$A$2:$ZZ$140,4,FALSE),$E$2:$F$800,2,FALSE)/VLOOKUP($A19,Number!$A$2:$ZZ$140,4,FALSE),0)=0,ROUNDDOWN(VLOOKUP(VLOOKUP($A19,Ingredients!$A$2:$ZZ$140,5,FALSE),$E$2:$F$800,2,FALSE)/VLOOKUP($A19,Number!$A$2:$ZZ$140,5,FALSE),0)=0),0,IF(ROUNDDOWN(VLOOKUP(VLOOKUP($A19,Ingredients!$A$2:$ZZ$140,4,FALSE),$E$2:$F$800,2,FALSE)/VLOOKUP($A19,Number!$A$2:$ZZ$140,4,FALSE),0)&gt;ROUNDDOWN(VLOOKUP(VLOOKUP($A19,Ingredients!$A$2:$ZZ$140,5,FALSE),$E$2:$F$800,2,FALSE)/VLOOKUP($A19,Number!$A$2:$ZZ$140,5,FALSE),0),IF(ROUNDDOWN(VLOOKUP(VLOOKUP($A19,Ingredients!$A$2:$ZZ$140,5,FALSE),$E$2:$F$800,2,FALSE)/VLOOKUP($A19,Number!$A$2:$ZZ$140,5,FALSE),0)&gt;ROUNDDOWN(VLOOKUP(VLOOKUP($A19,Ingredients!$A$2:$ZZ$140,6,FALSE),$E$2:$F$800,2,FALSE)/VLOOKUP($A19,Number!$A$2:$ZZ$140,6,FALSE),0),ROUNDDOWN(VLOOKUP(VLOOKUP($A19,Ingredients!$A$2:$ZZ$140,6,FALSE),$E$2:$F$800,2,FALSE)/VLOOKUP($A19,Number!$A$2:$ZZ$140,6,FALSE),0),ROUNDDOWN(VLOOKUP(VLOOKUP($A19,Ingredients!$A$2:$ZZ$140,5,FALSE),$E$2:$F$800,2,FALSE)/VLOOKUP($A19,Number!$A$2:$ZZ$140,5,FALSE),0)),ROUNDDOWN(VLOOKUP(VLOOKUP($A19,Ingredients!$A$2:$ZZ$140,4,FALSE),$E$2:$F$800,2,FALSE)/VLOOKUP($A19,Number!$A$2:$ZZ$140,4,FALSE),0))))</f>
        <v>4</v>
      </c>
      <c r="E19" s="40" t="s">
        <v>175</v>
      </c>
      <c r="F19" s="40">
        <v>1202</v>
      </c>
      <c r="G19" s="40">
        <v>0</v>
      </c>
    </row>
    <row r="20" spans="1:11" x14ac:dyDescent="0.25">
      <c r="A20" t="s">
        <v>27</v>
      </c>
      <c r="B20">
        <f>IF(VLOOKUP($A20,Ingredients!$A$2:$ZZ$140,2,FALSE)=1,ROUNDDOWN(VLOOKUP(VLOOKUP($A20,Ingredients!$A$2:$ZZ$140,4,FALSE),$E$2:$F$800,2,FALSE)/VLOOKUP($A20,Number!$A$2:$ZZ$140,4,FALSE),0),0)+IF(VLOOKUP($A20,Ingredients!$A$2:$ZZ$140,2,FALSE)=2,IF(OR(ROUNDDOWN(VLOOKUP(VLOOKUP($A20,Ingredients!$A$2:$ZZ$140,4,FALSE),$E$2:$F$800,2,FALSE)/VLOOKUP($A20,Number!$A$2:$ZZ$140,4,FALSE),0)=0,ROUNDDOWN(VLOOKUP(VLOOKUP($A20,Ingredients!$A$2:$ZZ$140,5,FALSE),$E$2:$F$800,2,FALSE)/VLOOKUP($A20,Number!$A$2:$ZZ$140,5,FALSE),0)=0),0,IF(ROUNDDOWN(VLOOKUP(VLOOKUP($A20,Ingredients!$A$2:$ZZ$140,4,FALSE),$E$2:$F$800,2,FALSE)/VLOOKUP($A20,Number!$A$2:$ZZ$140,4,FALSE),0)&gt;ROUNDDOWN(VLOOKUP(VLOOKUP($A20,Ingredients!$A$2:$ZZ$140,5,FALSE),$E$2:$F$800,2,FALSE)/VLOOKUP($A20,Number!$A$2:$ZZ$140,5,FALSE),0),ROUNDDOWN(VLOOKUP(VLOOKUP($A20,Ingredients!$A$2:$ZZ$140,5,FALSE),$E$2:$F$800,2,FALSE)/VLOOKUP($A20,Number!$A$2:$ZZ$140,5,FALSE),0),ROUNDDOWN(VLOOKUP(VLOOKUP($A20,Ingredients!$A$2:$ZZ$140,4,FALSE),$E$2:$F$800,2,FALSE)/VLOOKUP($A20,Number!$A$2:$ZZ$140,4,FALSE),0))))+IF(VLOOKUP($A20,Ingredients!$A$2:$ZZ$140,2,FALSE)=3,IF(OR(ROUNDDOWN(VLOOKUP(VLOOKUP($A20,Ingredients!$A$2:$ZZ$140,4,FALSE),$E$2:$F$800,2,FALSE)/VLOOKUP($A20,Number!$A$2:$ZZ$140,4,FALSE),0)=0,ROUNDDOWN(VLOOKUP(VLOOKUP($A20,Ingredients!$A$2:$ZZ$140,5,FALSE),$E$2:$F$800,2,FALSE)/VLOOKUP($A20,Number!$A$2:$ZZ$140,5,FALSE),0)=0),0,IF(ROUNDDOWN(VLOOKUP(VLOOKUP($A20,Ingredients!$A$2:$ZZ$140,4,FALSE),$E$2:$F$800,2,FALSE)/VLOOKUP($A20,Number!$A$2:$ZZ$140,4,FALSE),0)&gt;ROUNDDOWN(VLOOKUP(VLOOKUP($A20,Ingredients!$A$2:$ZZ$140,5,FALSE),$E$2:$F$800,2,FALSE)/VLOOKUP($A20,Number!$A$2:$ZZ$140,5,FALSE),0),IF(ROUNDDOWN(VLOOKUP(VLOOKUP($A20,Ingredients!$A$2:$ZZ$140,5,FALSE),$E$2:$F$800,2,FALSE)/VLOOKUP($A20,Number!$A$2:$ZZ$140,5,FALSE),0)&gt;ROUNDDOWN(VLOOKUP(VLOOKUP($A20,Ingredients!$A$2:$ZZ$140,6,FALSE),$E$2:$F$800,2,FALSE)/VLOOKUP($A20,Number!$A$2:$ZZ$140,6,FALSE),0),ROUNDDOWN(VLOOKUP(VLOOKUP($A20,Ingredients!$A$2:$ZZ$140,6,FALSE),$E$2:$F$800,2,FALSE)/VLOOKUP($A20,Number!$A$2:$ZZ$140,6,FALSE),0),ROUNDDOWN(VLOOKUP(VLOOKUP($A20,Ingredients!$A$2:$ZZ$140,5,FALSE),$E$2:$F$800,2,FALSE)/VLOOKUP($A20,Number!$A$2:$ZZ$140,5,FALSE),0)),ROUNDDOWN(VLOOKUP(VLOOKUP($A20,Ingredients!$A$2:$ZZ$140,4,FALSE),$E$2:$F$800,2,FALSE)/VLOOKUP($A20,Number!$A$2:$ZZ$140,4,FALSE),0))))</f>
        <v>0</v>
      </c>
      <c r="D20" t="s">
        <v>24</v>
      </c>
      <c r="E20" s="40" t="s">
        <v>181</v>
      </c>
      <c r="F20" s="40">
        <v>1</v>
      </c>
      <c r="G20" s="40">
        <v>0</v>
      </c>
      <c r="J20" t="str">
        <f>J7&amp;"+"&amp;J8&amp;"+"&amp;J9</f>
        <v>IF(VLOOKUP($A2,Ingredients!$A$2:$ZZ$140,2,FALSE)=1,ROUNDDOWN(VLOOKUP(VLOOKUP($A2,Ingredients!$A$2:$ZZ$140,4,FALSE),$E$2:$F$800,2,false)/VLOOKUP($A2,Number!$A$2:$ZZ$140,4,FALSE),0),0)+IF(VLOOKUP($A2,Ingredients!$A$2:$ZZ$140,2,FALSE)=2,IF(OR(ROUNDDOWN(VLOOKUP(VLOOKUP($A2,Ingredients!$A$2:$ZZ$140,4,FALSE),$E$2:$F$800,2,false)/VLOOKUP($A2,Number!$A$2:$ZZ$140,4,FALSE),0)=0,ROUNDDOWN(VLOOKUP(VLOOKUP($A2,Ingredients!$A$2:$ZZ$140,5,FALSE),$E$2:$F$800,2,false)/VLOOKUP($A2,Number!$A$2:$ZZ$140,5,FALSE),0)=0),0,IF(ROUNDDOWN(VLOOKUP(VLOOKUP($A2,Ingredients!$A$2:$ZZ$140,4,FALSE),$E$2:$F$800,2,false)/VLOOKUP($A2,Number!$A$2:$ZZ$140,4,FALSE),0)&gt;ROUNDDOWN(VLOOKUP(VLOOKUP($A2,Ingredients!$A$2:$ZZ$140,5,FALSE),$E$2:$F$800,2,false)/VLOOKUP($A2,Number!$A$2:$ZZ$140,5,FALSE),0),ROUNDDOWN(VLOOKUP(VLOOKUP($A2,Ingredients!$A$2:$ZZ$140,5,FALSE),$E$2:$F$800,2,false)/VLOOKUP($A2,Number!$A$2:$ZZ$140,5,FALSE),0),ROUNDDOWN(VLOOKUP(VLOOKUP($A2,Ingredients!$A$2:$ZZ$140,4,FALSE),$E$2:$F$800,2,false)/VLOOKUP($A2,Number!$A$2:$ZZ$140,4,FALSE),0))))+IF(VLOOKUP($A2,Ingredients!$A$2:$ZZ$140,2,FALSE)=3,IF(OR(ROUNDDOWN(VLOOKUP(VLOOKUP($A2,Ingredients!$A$2:$ZZ$140,4,FALSE),$E$2:$F$800,2,false)/VLOOKUP($A2,Number!$A$2:$ZZ$140,4,FALSE),0)=0,ROUNDDOWN(VLOOKUP(VLOOKUP($A2,Ingredients!$A$2:$ZZ$140,5,FALSE),$E$2:$F$800,2,false)/VLOOKUP($A2,Number!$A$2:$ZZ$140,5,FALSE),0)=0),0,IF(ROUNDDOWN(VLOOKUP(VLOOKUP($A2,Ingredients!$A$2:$ZZ$140,4,FALSE),$E$2:$F$800,2,false)/VLOOKUP($A2,Number!$A$2:$ZZ$140,4,FALSE),0)&gt;ROUNDDOWN(VLOOKUP(VLOOKUP($A2,Ingredients!$A$2:$ZZ$140,5,FALSE),$E$2:$F$800,2,false)/VLOOKUP($A2,Number!$A$2:$ZZ$140,5,FALSE),0),if(ROUNDDOWN(VLOOKUP(VLOOKUP($A2,Ingredients!$A$2:$ZZ$140,5,FALSE),$E$2:$F$800,2,false)/VLOOKUP($A2,Number!$A$2:$ZZ$140,5,FALSE),0)&gt;ROUNDDOWN(VLOOKUP(VLOOKUP($A2,Ingredients!$A$2:$ZZ$140,6,FALSE),$E$2:$F$800,2,false)/VLOOKUP($A2,Number!$A$2:$ZZ$140,6,FALSE),0),ROUNDDOWN(VLOOKUP(VLOOKUP($A2,Ingredients!$A$2:$ZZ$140,6,FALSE),$E$2:$F$800,2,false)/VLOOKUP($A2,Number!$A$2:$ZZ$140,6,FALSE),0),ROUNDDOWN(VLOOKUP(VLOOKUP($A2,Ingredients!$A$2:$ZZ$140,5,FALSE),$E$2:$F$800,2,false)/VLOOKUP($A2,Number!$A$2:$ZZ$140,5,FALSE),0)),ROUNDDOWN(VLOOKUP(VLOOKUP($A2,Ingredients!$A$2:$ZZ$140,4,FALSE),$E$2:$F$800,2,false)/VLOOKUP($A2,Number!$A$2:$ZZ$140,4,FALSE),0))))</v>
      </c>
    </row>
    <row r="21" spans="1:11" x14ac:dyDescent="0.25">
      <c r="A21" t="s">
        <v>28</v>
      </c>
      <c r="B21">
        <f>IF(VLOOKUP($A21,Ingredients!$A$2:$ZZ$140,2,FALSE)=1,ROUNDDOWN(VLOOKUP(VLOOKUP($A21,Ingredients!$A$2:$ZZ$140,4,FALSE),$E$2:$F$800,2,FALSE)/VLOOKUP($A21,Number!$A$2:$ZZ$140,4,FALSE),0),0)+IF(VLOOKUP($A21,Ingredients!$A$2:$ZZ$140,2,FALSE)=2,IF(OR(ROUNDDOWN(VLOOKUP(VLOOKUP($A21,Ingredients!$A$2:$ZZ$140,4,FALSE),$E$2:$F$800,2,FALSE)/VLOOKUP($A21,Number!$A$2:$ZZ$140,4,FALSE),0)=0,ROUNDDOWN(VLOOKUP(VLOOKUP($A21,Ingredients!$A$2:$ZZ$140,5,FALSE),$E$2:$F$800,2,FALSE)/VLOOKUP($A21,Number!$A$2:$ZZ$140,5,FALSE),0)=0),0,IF(ROUNDDOWN(VLOOKUP(VLOOKUP($A21,Ingredients!$A$2:$ZZ$140,4,FALSE),$E$2:$F$800,2,FALSE)/VLOOKUP($A21,Number!$A$2:$ZZ$140,4,FALSE),0)&gt;ROUNDDOWN(VLOOKUP(VLOOKUP($A21,Ingredients!$A$2:$ZZ$140,5,FALSE),$E$2:$F$800,2,FALSE)/VLOOKUP($A21,Number!$A$2:$ZZ$140,5,FALSE),0),ROUNDDOWN(VLOOKUP(VLOOKUP($A21,Ingredients!$A$2:$ZZ$140,5,FALSE),$E$2:$F$800,2,FALSE)/VLOOKUP($A21,Number!$A$2:$ZZ$140,5,FALSE),0),ROUNDDOWN(VLOOKUP(VLOOKUP($A21,Ingredients!$A$2:$ZZ$140,4,FALSE),$E$2:$F$800,2,FALSE)/VLOOKUP($A21,Number!$A$2:$ZZ$140,4,FALSE),0))))+IF(VLOOKUP($A21,Ingredients!$A$2:$ZZ$140,2,FALSE)=3,IF(OR(ROUNDDOWN(VLOOKUP(VLOOKUP($A21,Ingredients!$A$2:$ZZ$140,4,FALSE),$E$2:$F$800,2,FALSE)/VLOOKUP($A21,Number!$A$2:$ZZ$140,4,FALSE),0)=0,ROUNDDOWN(VLOOKUP(VLOOKUP($A21,Ingredients!$A$2:$ZZ$140,5,FALSE),$E$2:$F$800,2,FALSE)/VLOOKUP($A21,Number!$A$2:$ZZ$140,5,FALSE),0)=0),0,IF(ROUNDDOWN(VLOOKUP(VLOOKUP($A21,Ingredients!$A$2:$ZZ$140,4,FALSE),$E$2:$F$800,2,FALSE)/VLOOKUP($A21,Number!$A$2:$ZZ$140,4,FALSE),0)&gt;ROUNDDOWN(VLOOKUP(VLOOKUP($A21,Ingredients!$A$2:$ZZ$140,5,FALSE),$E$2:$F$800,2,FALSE)/VLOOKUP($A21,Number!$A$2:$ZZ$140,5,FALSE),0),IF(ROUNDDOWN(VLOOKUP(VLOOKUP($A21,Ingredients!$A$2:$ZZ$140,5,FALSE),$E$2:$F$800,2,FALSE)/VLOOKUP($A21,Number!$A$2:$ZZ$140,5,FALSE),0)&gt;ROUNDDOWN(VLOOKUP(VLOOKUP($A21,Ingredients!$A$2:$ZZ$140,6,FALSE),$E$2:$F$800,2,FALSE)/VLOOKUP($A21,Number!$A$2:$ZZ$140,6,FALSE),0),ROUNDDOWN(VLOOKUP(VLOOKUP($A21,Ingredients!$A$2:$ZZ$140,6,FALSE),$E$2:$F$800,2,FALSE)/VLOOKUP($A21,Number!$A$2:$ZZ$140,6,FALSE),0),ROUNDDOWN(VLOOKUP(VLOOKUP($A21,Ingredients!$A$2:$ZZ$140,5,FALSE),$E$2:$F$800,2,FALSE)/VLOOKUP($A21,Number!$A$2:$ZZ$140,5,FALSE),0)),ROUNDDOWN(VLOOKUP(VLOOKUP($A21,Ingredients!$A$2:$ZZ$140,4,FALSE),$E$2:$F$800,2,FALSE)/VLOOKUP($A21,Number!$A$2:$ZZ$140,4,FALSE),0))))</f>
        <v>0</v>
      </c>
      <c r="D21" t="s">
        <v>12</v>
      </c>
      <c r="E21" s="42" t="s">
        <v>173</v>
      </c>
      <c r="F21" s="42">
        <v>85</v>
      </c>
      <c r="G21" s="39">
        <v>0</v>
      </c>
    </row>
    <row r="22" spans="1:11" x14ac:dyDescent="0.25">
      <c r="A22" t="s">
        <v>31</v>
      </c>
      <c r="B22">
        <f>IF(VLOOKUP($A22,Ingredients!$A$2:$ZZ$140,2,FALSE)=1,ROUNDDOWN(VLOOKUP(VLOOKUP($A22,Ingredients!$A$2:$ZZ$140,4,FALSE),$E$2:$F$800,2,FALSE)/VLOOKUP($A22,Number!$A$2:$ZZ$140,4,FALSE),0),0)+IF(VLOOKUP($A22,Ingredients!$A$2:$ZZ$140,2,FALSE)=2,IF(OR(ROUNDDOWN(VLOOKUP(VLOOKUP($A22,Ingredients!$A$2:$ZZ$140,4,FALSE),$E$2:$F$800,2,FALSE)/VLOOKUP($A22,Number!$A$2:$ZZ$140,4,FALSE),0)=0,ROUNDDOWN(VLOOKUP(VLOOKUP($A22,Ingredients!$A$2:$ZZ$140,5,FALSE),$E$2:$F$800,2,FALSE)/VLOOKUP($A22,Number!$A$2:$ZZ$140,5,FALSE),0)=0),0,IF(ROUNDDOWN(VLOOKUP(VLOOKUP($A22,Ingredients!$A$2:$ZZ$140,4,FALSE),$E$2:$F$800,2,FALSE)/VLOOKUP($A22,Number!$A$2:$ZZ$140,4,FALSE),0)&gt;ROUNDDOWN(VLOOKUP(VLOOKUP($A22,Ingredients!$A$2:$ZZ$140,5,FALSE),$E$2:$F$800,2,FALSE)/VLOOKUP($A22,Number!$A$2:$ZZ$140,5,FALSE),0),ROUNDDOWN(VLOOKUP(VLOOKUP($A22,Ingredients!$A$2:$ZZ$140,5,FALSE),$E$2:$F$800,2,FALSE)/VLOOKUP($A22,Number!$A$2:$ZZ$140,5,FALSE),0),ROUNDDOWN(VLOOKUP(VLOOKUP($A22,Ingredients!$A$2:$ZZ$140,4,FALSE),$E$2:$F$800,2,FALSE)/VLOOKUP($A22,Number!$A$2:$ZZ$140,4,FALSE),0))))+IF(VLOOKUP($A22,Ingredients!$A$2:$ZZ$140,2,FALSE)=3,IF(OR(ROUNDDOWN(VLOOKUP(VLOOKUP($A22,Ingredients!$A$2:$ZZ$140,4,FALSE),$E$2:$F$800,2,FALSE)/VLOOKUP($A22,Number!$A$2:$ZZ$140,4,FALSE),0)=0,ROUNDDOWN(VLOOKUP(VLOOKUP($A22,Ingredients!$A$2:$ZZ$140,5,FALSE),$E$2:$F$800,2,FALSE)/VLOOKUP($A22,Number!$A$2:$ZZ$140,5,FALSE),0)=0),0,IF(ROUNDDOWN(VLOOKUP(VLOOKUP($A22,Ingredients!$A$2:$ZZ$140,4,FALSE),$E$2:$F$800,2,FALSE)/VLOOKUP($A22,Number!$A$2:$ZZ$140,4,FALSE),0)&gt;ROUNDDOWN(VLOOKUP(VLOOKUP($A22,Ingredients!$A$2:$ZZ$140,5,FALSE),$E$2:$F$800,2,FALSE)/VLOOKUP($A22,Number!$A$2:$ZZ$140,5,FALSE),0),IF(ROUNDDOWN(VLOOKUP(VLOOKUP($A22,Ingredients!$A$2:$ZZ$140,5,FALSE),$E$2:$F$800,2,FALSE)/VLOOKUP($A22,Number!$A$2:$ZZ$140,5,FALSE),0)&gt;ROUNDDOWN(VLOOKUP(VLOOKUP($A22,Ingredients!$A$2:$ZZ$140,6,FALSE),$E$2:$F$800,2,FALSE)/VLOOKUP($A22,Number!$A$2:$ZZ$140,6,FALSE),0),ROUNDDOWN(VLOOKUP(VLOOKUP($A22,Ingredients!$A$2:$ZZ$140,6,FALSE),$E$2:$F$800,2,FALSE)/VLOOKUP($A22,Number!$A$2:$ZZ$140,6,FALSE),0),ROUNDDOWN(VLOOKUP(VLOOKUP($A22,Ingredients!$A$2:$ZZ$140,5,FALSE),$E$2:$F$800,2,FALSE)/VLOOKUP($A22,Number!$A$2:$ZZ$140,5,FALSE),0)),ROUNDDOWN(VLOOKUP(VLOOKUP($A22,Ingredients!$A$2:$ZZ$140,4,FALSE),$E$2:$F$800,2,FALSE)/VLOOKUP($A22,Number!$A$2:$ZZ$140,4,FALSE),0))))</f>
        <v>0</v>
      </c>
      <c r="D22" t="s">
        <v>11</v>
      </c>
      <c r="E22" s="42" t="s">
        <v>172</v>
      </c>
      <c r="F22" s="42">
        <v>108</v>
      </c>
      <c r="G22" s="39">
        <v>0</v>
      </c>
    </row>
    <row r="23" spans="1:11" x14ac:dyDescent="0.25">
      <c r="A23" t="s">
        <v>33</v>
      </c>
      <c r="B23">
        <f>IF(VLOOKUP($A23,Ingredients!$A$2:$ZZ$140,2,FALSE)=1,ROUNDDOWN(VLOOKUP(VLOOKUP($A23,Ingredients!$A$2:$ZZ$140,4,FALSE),$E$2:$F$800,2,FALSE)/VLOOKUP($A23,Number!$A$2:$ZZ$140,4,FALSE),0),0)+IF(VLOOKUP($A23,Ingredients!$A$2:$ZZ$140,2,FALSE)=2,IF(OR(ROUNDDOWN(VLOOKUP(VLOOKUP($A23,Ingredients!$A$2:$ZZ$140,4,FALSE),$E$2:$F$800,2,FALSE)/VLOOKUP($A23,Number!$A$2:$ZZ$140,4,FALSE),0)=0,ROUNDDOWN(VLOOKUP(VLOOKUP($A23,Ingredients!$A$2:$ZZ$140,5,FALSE),$E$2:$F$800,2,FALSE)/VLOOKUP($A23,Number!$A$2:$ZZ$140,5,FALSE),0)=0),0,IF(ROUNDDOWN(VLOOKUP(VLOOKUP($A23,Ingredients!$A$2:$ZZ$140,4,FALSE),$E$2:$F$800,2,FALSE)/VLOOKUP($A23,Number!$A$2:$ZZ$140,4,FALSE),0)&gt;ROUNDDOWN(VLOOKUP(VLOOKUP($A23,Ingredients!$A$2:$ZZ$140,5,FALSE),$E$2:$F$800,2,FALSE)/VLOOKUP($A23,Number!$A$2:$ZZ$140,5,FALSE),0),ROUNDDOWN(VLOOKUP(VLOOKUP($A23,Ingredients!$A$2:$ZZ$140,5,FALSE),$E$2:$F$800,2,FALSE)/VLOOKUP($A23,Number!$A$2:$ZZ$140,5,FALSE),0),ROUNDDOWN(VLOOKUP(VLOOKUP($A23,Ingredients!$A$2:$ZZ$140,4,FALSE),$E$2:$F$800,2,FALSE)/VLOOKUP($A23,Number!$A$2:$ZZ$140,4,FALSE),0))))+IF(VLOOKUP($A23,Ingredients!$A$2:$ZZ$140,2,FALSE)=3,IF(OR(ROUNDDOWN(VLOOKUP(VLOOKUP($A23,Ingredients!$A$2:$ZZ$140,4,FALSE),$E$2:$F$800,2,FALSE)/VLOOKUP($A23,Number!$A$2:$ZZ$140,4,FALSE),0)=0,ROUNDDOWN(VLOOKUP(VLOOKUP($A23,Ingredients!$A$2:$ZZ$140,5,FALSE),$E$2:$F$800,2,FALSE)/VLOOKUP($A23,Number!$A$2:$ZZ$140,5,FALSE),0)=0),0,IF(ROUNDDOWN(VLOOKUP(VLOOKUP($A23,Ingredients!$A$2:$ZZ$140,4,FALSE),$E$2:$F$800,2,FALSE)/VLOOKUP($A23,Number!$A$2:$ZZ$140,4,FALSE),0)&gt;ROUNDDOWN(VLOOKUP(VLOOKUP($A23,Ingredients!$A$2:$ZZ$140,5,FALSE),$E$2:$F$800,2,FALSE)/VLOOKUP($A23,Number!$A$2:$ZZ$140,5,FALSE),0),IF(ROUNDDOWN(VLOOKUP(VLOOKUP($A23,Ingredients!$A$2:$ZZ$140,5,FALSE),$E$2:$F$800,2,FALSE)/VLOOKUP($A23,Number!$A$2:$ZZ$140,5,FALSE),0)&gt;ROUNDDOWN(VLOOKUP(VLOOKUP($A23,Ingredients!$A$2:$ZZ$140,6,FALSE),$E$2:$F$800,2,FALSE)/VLOOKUP($A23,Number!$A$2:$ZZ$140,6,FALSE),0),ROUNDDOWN(VLOOKUP(VLOOKUP($A23,Ingredients!$A$2:$ZZ$140,6,FALSE),$E$2:$F$800,2,FALSE)/VLOOKUP($A23,Number!$A$2:$ZZ$140,6,FALSE),0),ROUNDDOWN(VLOOKUP(VLOOKUP($A23,Ingredients!$A$2:$ZZ$140,5,FALSE),$E$2:$F$800,2,FALSE)/VLOOKUP($A23,Number!$A$2:$ZZ$140,5,FALSE),0)),ROUNDDOWN(VLOOKUP(VLOOKUP($A23,Ingredients!$A$2:$ZZ$140,4,FALSE),$E$2:$F$800,2,FALSE)/VLOOKUP($A23,Number!$A$2:$ZZ$140,4,FALSE),0))))</f>
        <v>0</v>
      </c>
      <c r="D23" t="s">
        <v>9</v>
      </c>
      <c r="E23" s="42" t="s">
        <v>170</v>
      </c>
      <c r="F23" s="42">
        <v>26</v>
      </c>
      <c r="G23" s="39">
        <v>0</v>
      </c>
    </row>
    <row r="24" spans="1:11" x14ac:dyDescent="0.25">
      <c r="A24" t="s">
        <v>34</v>
      </c>
      <c r="B24">
        <f>IF(VLOOKUP($A24,Ingredients!$A$2:$ZZ$140,2,FALSE)=1,ROUNDDOWN(VLOOKUP(VLOOKUP($A24,Ingredients!$A$2:$ZZ$140,4,FALSE),$E$2:$F$800,2,FALSE)/VLOOKUP($A24,Number!$A$2:$ZZ$140,4,FALSE),0),0)+IF(VLOOKUP($A24,Ingredients!$A$2:$ZZ$140,2,FALSE)=2,IF(OR(ROUNDDOWN(VLOOKUP(VLOOKUP($A24,Ingredients!$A$2:$ZZ$140,4,FALSE),$E$2:$F$800,2,FALSE)/VLOOKUP($A24,Number!$A$2:$ZZ$140,4,FALSE),0)=0,ROUNDDOWN(VLOOKUP(VLOOKUP($A24,Ingredients!$A$2:$ZZ$140,5,FALSE),$E$2:$F$800,2,FALSE)/VLOOKUP($A24,Number!$A$2:$ZZ$140,5,FALSE),0)=0),0,IF(ROUNDDOWN(VLOOKUP(VLOOKUP($A24,Ingredients!$A$2:$ZZ$140,4,FALSE),$E$2:$F$800,2,FALSE)/VLOOKUP($A24,Number!$A$2:$ZZ$140,4,FALSE),0)&gt;ROUNDDOWN(VLOOKUP(VLOOKUP($A24,Ingredients!$A$2:$ZZ$140,5,FALSE),$E$2:$F$800,2,FALSE)/VLOOKUP($A24,Number!$A$2:$ZZ$140,5,FALSE),0),ROUNDDOWN(VLOOKUP(VLOOKUP($A24,Ingredients!$A$2:$ZZ$140,5,FALSE),$E$2:$F$800,2,FALSE)/VLOOKUP($A24,Number!$A$2:$ZZ$140,5,FALSE),0),ROUNDDOWN(VLOOKUP(VLOOKUP($A24,Ingredients!$A$2:$ZZ$140,4,FALSE),$E$2:$F$800,2,FALSE)/VLOOKUP($A24,Number!$A$2:$ZZ$140,4,FALSE),0))))+IF(VLOOKUP($A24,Ingredients!$A$2:$ZZ$140,2,FALSE)=3,IF(OR(ROUNDDOWN(VLOOKUP(VLOOKUP($A24,Ingredients!$A$2:$ZZ$140,4,FALSE),$E$2:$F$800,2,FALSE)/VLOOKUP($A24,Number!$A$2:$ZZ$140,4,FALSE),0)=0,ROUNDDOWN(VLOOKUP(VLOOKUP($A24,Ingredients!$A$2:$ZZ$140,5,FALSE),$E$2:$F$800,2,FALSE)/VLOOKUP($A24,Number!$A$2:$ZZ$140,5,FALSE),0)=0),0,IF(ROUNDDOWN(VLOOKUP(VLOOKUP($A24,Ingredients!$A$2:$ZZ$140,4,FALSE),$E$2:$F$800,2,FALSE)/VLOOKUP($A24,Number!$A$2:$ZZ$140,4,FALSE),0)&gt;ROUNDDOWN(VLOOKUP(VLOOKUP($A24,Ingredients!$A$2:$ZZ$140,5,FALSE),$E$2:$F$800,2,FALSE)/VLOOKUP($A24,Number!$A$2:$ZZ$140,5,FALSE),0),IF(ROUNDDOWN(VLOOKUP(VLOOKUP($A24,Ingredients!$A$2:$ZZ$140,5,FALSE),$E$2:$F$800,2,FALSE)/VLOOKUP($A24,Number!$A$2:$ZZ$140,5,FALSE),0)&gt;ROUNDDOWN(VLOOKUP(VLOOKUP($A24,Ingredients!$A$2:$ZZ$140,6,FALSE),$E$2:$F$800,2,FALSE)/VLOOKUP($A24,Number!$A$2:$ZZ$140,6,FALSE),0),ROUNDDOWN(VLOOKUP(VLOOKUP($A24,Ingredients!$A$2:$ZZ$140,6,FALSE),$E$2:$F$800,2,FALSE)/VLOOKUP($A24,Number!$A$2:$ZZ$140,6,FALSE),0),ROUNDDOWN(VLOOKUP(VLOOKUP($A24,Ingredients!$A$2:$ZZ$140,5,FALSE),$E$2:$F$800,2,FALSE)/VLOOKUP($A24,Number!$A$2:$ZZ$140,5,FALSE),0)),ROUNDDOWN(VLOOKUP(VLOOKUP($A24,Ingredients!$A$2:$ZZ$140,4,FALSE),$E$2:$F$800,2,FALSE)/VLOOKUP($A24,Number!$A$2:$ZZ$140,4,FALSE),0))))</f>
        <v>0</v>
      </c>
      <c r="D24" t="s">
        <v>10</v>
      </c>
      <c r="E24" s="42" t="s">
        <v>171</v>
      </c>
      <c r="F24" s="42">
        <v>130</v>
      </c>
      <c r="G24" s="39">
        <v>0</v>
      </c>
    </row>
    <row r="25" spans="1:11" x14ac:dyDescent="0.25">
      <c r="A25" t="s">
        <v>36</v>
      </c>
      <c r="B25">
        <f>IF(VLOOKUP($A25,Ingredients!$A$2:$ZZ$140,2,FALSE)=1,ROUNDDOWN(VLOOKUP(VLOOKUP($A25,Ingredients!$A$2:$ZZ$140,4,FALSE),$E$2:$F$800,2,FALSE)/VLOOKUP($A25,Number!$A$2:$ZZ$140,4,FALSE),0),0)+IF(VLOOKUP($A25,Ingredients!$A$2:$ZZ$140,2,FALSE)=2,IF(OR(ROUNDDOWN(VLOOKUP(VLOOKUP($A25,Ingredients!$A$2:$ZZ$140,4,FALSE),$E$2:$F$800,2,FALSE)/VLOOKUP($A25,Number!$A$2:$ZZ$140,4,FALSE),0)=0,ROUNDDOWN(VLOOKUP(VLOOKUP($A25,Ingredients!$A$2:$ZZ$140,5,FALSE),$E$2:$F$800,2,FALSE)/VLOOKUP($A25,Number!$A$2:$ZZ$140,5,FALSE),0)=0),0,IF(ROUNDDOWN(VLOOKUP(VLOOKUP($A25,Ingredients!$A$2:$ZZ$140,4,FALSE),$E$2:$F$800,2,FALSE)/VLOOKUP($A25,Number!$A$2:$ZZ$140,4,FALSE),0)&gt;ROUNDDOWN(VLOOKUP(VLOOKUP($A25,Ingredients!$A$2:$ZZ$140,5,FALSE),$E$2:$F$800,2,FALSE)/VLOOKUP($A25,Number!$A$2:$ZZ$140,5,FALSE),0),ROUNDDOWN(VLOOKUP(VLOOKUP($A25,Ingredients!$A$2:$ZZ$140,5,FALSE),$E$2:$F$800,2,FALSE)/VLOOKUP($A25,Number!$A$2:$ZZ$140,5,FALSE),0),ROUNDDOWN(VLOOKUP(VLOOKUP($A25,Ingredients!$A$2:$ZZ$140,4,FALSE),$E$2:$F$800,2,FALSE)/VLOOKUP($A25,Number!$A$2:$ZZ$140,4,FALSE),0))))+IF(VLOOKUP($A25,Ingredients!$A$2:$ZZ$140,2,FALSE)=3,IF(OR(ROUNDDOWN(VLOOKUP(VLOOKUP($A25,Ingredients!$A$2:$ZZ$140,4,FALSE),$E$2:$F$800,2,FALSE)/VLOOKUP($A25,Number!$A$2:$ZZ$140,4,FALSE),0)=0,ROUNDDOWN(VLOOKUP(VLOOKUP($A25,Ingredients!$A$2:$ZZ$140,5,FALSE),$E$2:$F$800,2,FALSE)/VLOOKUP($A25,Number!$A$2:$ZZ$140,5,FALSE),0)=0),0,IF(ROUNDDOWN(VLOOKUP(VLOOKUP($A25,Ingredients!$A$2:$ZZ$140,4,FALSE),$E$2:$F$800,2,FALSE)/VLOOKUP($A25,Number!$A$2:$ZZ$140,4,FALSE),0)&gt;ROUNDDOWN(VLOOKUP(VLOOKUP($A25,Ingredients!$A$2:$ZZ$140,5,FALSE),$E$2:$F$800,2,FALSE)/VLOOKUP($A25,Number!$A$2:$ZZ$140,5,FALSE),0),IF(ROUNDDOWN(VLOOKUP(VLOOKUP($A25,Ingredients!$A$2:$ZZ$140,5,FALSE),$E$2:$F$800,2,FALSE)/VLOOKUP($A25,Number!$A$2:$ZZ$140,5,FALSE),0)&gt;ROUNDDOWN(VLOOKUP(VLOOKUP($A25,Ingredients!$A$2:$ZZ$140,6,FALSE),$E$2:$F$800,2,FALSE)/VLOOKUP($A25,Number!$A$2:$ZZ$140,6,FALSE),0),ROUNDDOWN(VLOOKUP(VLOOKUP($A25,Ingredients!$A$2:$ZZ$140,6,FALSE),$E$2:$F$800,2,FALSE)/VLOOKUP($A25,Number!$A$2:$ZZ$140,6,FALSE),0),ROUNDDOWN(VLOOKUP(VLOOKUP($A25,Ingredients!$A$2:$ZZ$140,5,FALSE),$E$2:$F$800,2,FALSE)/VLOOKUP($A25,Number!$A$2:$ZZ$140,5,FALSE),0)),ROUNDDOWN(VLOOKUP(VLOOKUP($A25,Ingredients!$A$2:$ZZ$140,4,FALSE),$E$2:$F$800,2,FALSE)/VLOOKUP($A25,Number!$A$2:$ZZ$140,4,FALSE),0))))</f>
        <v>4</v>
      </c>
      <c r="D25" t="s">
        <v>34</v>
      </c>
      <c r="E25" s="42" t="s">
        <v>151</v>
      </c>
      <c r="F25" s="42">
        <v>2</v>
      </c>
      <c r="G25" s="39">
        <v>0</v>
      </c>
    </row>
    <row r="26" spans="1:11" x14ac:dyDescent="0.25">
      <c r="A26" t="s">
        <v>38</v>
      </c>
      <c r="B26">
        <f>IF(VLOOKUP($A26,Ingredients!$A$2:$ZZ$140,2,FALSE)=1,ROUNDDOWN(VLOOKUP(VLOOKUP($A26,Ingredients!$A$2:$ZZ$140,4,FALSE),$E$2:$F$800,2,FALSE)/VLOOKUP($A26,Number!$A$2:$ZZ$140,4,FALSE),0),0)+IF(VLOOKUP($A26,Ingredients!$A$2:$ZZ$140,2,FALSE)=2,IF(OR(ROUNDDOWN(VLOOKUP(VLOOKUP($A26,Ingredients!$A$2:$ZZ$140,4,FALSE),$E$2:$F$800,2,FALSE)/VLOOKUP($A26,Number!$A$2:$ZZ$140,4,FALSE),0)=0,ROUNDDOWN(VLOOKUP(VLOOKUP($A26,Ingredients!$A$2:$ZZ$140,5,FALSE),$E$2:$F$800,2,FALSE)/VLOOKUP($A26,Number!$A$2:$ZZ$140,5,FALSE),0)=0),0,IF(ROUNDDOWN(VLOOKUP(VLOOKUP($A26,Ingredients!$A$2:$ZZ$140,4,FALSE),$E$2:$F$800,2,FALSE)/VLOOKUP($A26,Number!$A$2:$ZZ$140,4,FALSE),0)&gt;ROUNDDOWN(VLOOKUP(VLOOKUP($A26,Ingredients!$A$2:$ZZ$140,5,FALSE),$E$2:$F$800,2,FALSE)/VLOOKUP($A26,Number!$A$2:$ZZ$140,5,FALSE),0),ROUNDDOWN(VLOOKUP(VLOOKUP($A26,Ingredients!$A$2:$ZZ$140,5,FALSE),$E$2:$F$800,2,FALSE)/VLOOKUP($A26,Number!$A$2:$ZZ$140,5,FALSE),0),ROUNDDOWN(VLOOKUP(VLOOKUP($A26,Ingredients!$A$2:$ZZ$140,4,FALSE),$E$2:$F$800,2,FALSE)/VLOOKUP($A26,Number!$A$2:$ZZ$140,4,FALSE),0))))+IF(VLOOKUP($A26,Ingredients!$A$2:$ZZ$140,2,FALSE)=3,IF(OR(ROUNDDOWN(VLOOKUP(VLOOKUP($A26,Ingredients!$A$2:$ZZ$140,4,FALSE),$E$2:$F$800,2,FALSE)/VLOOKUP($A26,Number!$A$2:$ZZ$140,4,FALSE),0)=0,ROUNDDOWN(VLOOKUP(VLOOKUP($A26,Ingredients!$A$2:$ZZ$140,5,FALSE),$E$2:$F$800,2,FALSE)/VLOOKUP($A26,Number!$A$2:$ZZ$140,5,FALSE),0)=0),0,IF(ROUNDDOWN(VLOOKUP(VLOOKUP($A26,Ingredients!$A$2:$ZZ$140,4,FALSE),$E$2:$F$800,2,FALSE)/VLOOKUP($A26,Number!$A$2:$ZZ$140,4,FALSE),0)&gt;ROUNDDOWN(VLOOKUP(VLOOKUP($A26,Ingredients!$A$2:$ZZ$140,5,FALSE),$E$2:$F$800,2,FALSE)/VLOOKUP($A26,Number!$A$2:$ZZ$140,5,FALSE),0),IF(ROUNDDOWN(VLOOKUP(VLOOKUP($A26,Ingredients!$A$2:$ZZ$140,5,FALSE),$E$2:$F$800,2,FALSE)/VLOOKUP($A26,Number!$A$2:$ZZ$140,5,FALSE),0)&gt;ROUNDDOWN(VLOOKUP(VLOOKUP($A26,Ingredients!$A$2:$ZZ$140,6,FALSE),$E$2:$F$800,2,FALSE)/VLOOKUP($A26,Number!$A$2:$ZZ$140,6,FALSE),0),ROUNDDOWN(VLOOKUP(VLOOKUP($A26,Ingredients!$A$2:$ZZ$140,6,FALSE),$E$2:$F$800,2,FALSE)/VLOOKUP($A26,Number!$A$2:$ZZ$140,6,FALSE),0),ROUNDDOWN(VLOOKUP(VLOOKUP($A26,Ingredients!$A$2:$ZZ$140,5,FALSE),$E$2:$F$800,2,FALSE)/VLOOKUP($A26,Number!$A$2:$ZZ$140,5,FALSE),0)),ROUNDDOWN(VLOOKUP(VLOOKUP($A26,Ingredients!$A$2:$ZZ$140,4,FALSE),$E$2:$F$800,2,FALSE)/VLOOKUP($A26,Number!$A$2:$ZZ$140,4,FALSE),0))))</f>
        <v>0</v>
      </c>
      <c r="D26" t="s">
        <v>33</v>
      </c>
      <c r="E26" s="42" t="s">
        <v>185</v>
      </c>
      <c r="F26" s="42">
        <v>0</v>
      </c>
      <c r="G26" s="39">
        <v>0</v>
      </c>
    </row>
    <row r="27" spans="1:11" x14ac:dyDescent="0.25">
      <c r="A27" t="s">
        <v>57</v>
      </c>
      <c r="B27">
        <f>IF(VLOOKUP($A27,Ingredients!$A$2:$ZZ$140,2,FALSE)=1,ROUNDDOWN(VLOOKUP(VLOOKUP($A27,Ingredients!$A$2:$ZZ$140,4,FALSE),$E$2:$F$800,2,FALSE)/VLOOKUP($A27,Number!$A$2:$ZZ$140,4,FALSE),0),0)+IF(VLOOKUP($A27,Ingredients!$A$2:$ZZ$140,2,FALSE)=2,IF(OR(ROUNDDOWN(VLOOKUP(VLOOKUP($A27,Ingredients!$A$2:$ZZ$140,4,FALSE),$E$2:$F$800,2,FALSE)/VLOOKUP($A27,Number!$A$2:$ZZ$140,4,FALSE),0)=0,ROUNDDOWN(VLOOKUP(VLOOKUP($A27,Ingredients!$A$2:$ZZ$140,5,FALSE),$E$2:$F$800,2,FALSE)/VLOOKUP($A27,Number!$A$2:$ZZ$140,5,FALSE),0)=0),0,IF(ROUNDDOWN(VLOOKUP(VLOOKUP($A27,Ingredients!$A$2:$ZZ$140,4,FALSE),$E$2:$F$800,2,FALSE)/VLOOKUP($A27,Number!$A$2:$ZZ$140,4,FALSE),0)&gt;ROUNDDOWN(VLOOKUP(VLOOKUP($A27,Ingredients!$A$2:$ZZ$140,5,FALSE),$E$2:$F$800,2,FALSE)/VLOOKUP($A27,Number!$A$2:$ZZ$140,5,FALSE),0),ROUNDDOWN(VLOOKUP(VLOOKUP($A27,Ingredients!$A$2:$ZZ$140,5,FALSE),$E$2:$F$800,2,FALSE)/VLOOKUP($A27,Number!$A$2:$ZZ$140,5,FALSE),0),ROUNDDOWN(VLOOKUP(VLOOKUP($A27,Ingredients!$A$2:$ZZ$140,4,FALSE),$E$2:$F$800,2,FALSE)/VLOOKUP($A27,Number!$A$2:$ZZ$140,4,FALSE),0))))+IF(VLOOKUP($A27,Ingredients!$A$2:$ZZ$140,2,FALSE)=3,IF(OR(ROUNDDOWN(VLOOKUP(VLOOKUP($A27,Ingredients!$A$2:$ZZ$140,4,FALSE),$E$2:$F$800,2,FALSE)/VLOOKUP($A27,Number!$A$2:$ZZ$140,4,FALSE),0)=0,ROUNDDOWN(VLOOKUP(VLOOKUP($A27,Ingredients!$A$2:$ZZ$140,5,FALSE),$E$2:$F$800,2,FALSE)/VLOOKUP($A27,Number!$A$2:$ZZ$140,5,FALSE),0)=0),0,IF(ROUNDDOWN(VLOOKUP(VLOOKUP($A27,Ingredients!$A$2:$ZZ$140,4,FALSE),$E$2:$F$800,2,FALSE)/VLOOKUP($A27,Number!$A$2:$ZZ$140,4,FALSE),0)&gt;ROUNDDOWN(VLOOKUP(VLOOKUP($A27,Ingredients!$A$2:$ZZ$140,5,FALSE),$E$2:$F$800,2,FALSE)/VLOOKUP($A27,Number!$A$2:$ZZ$140,5,FALSE),0),IF(ROUNDDOWN(VLOOKUP(VLOOKUP($A27,Ingredients!$A$2:$ZZ$140,5,FALSE),$E$2:$F$800,2,FALSE)/VLOOKUP($A27,Number!$A$2:$ZZ$140,5,FALSE),0)&gt;ROUNDDOWN(VLOOKUP(VLOOKUP($A27,Ingredients!$A$2:$ZZ$140,6,FALSE),$E$2:$F$800,2,FALSE)/VLOOKUP($A27,Number!$A$2:$ZZ$140,6,FALSE),0),ROUNDDOWN(VLOOKUP(VLOOKUP($A27,Ingredients!$A$2:$ZZ$140,6,FALSE),$E$2:$F$800,2,FALSE)/VLOOKUP($A27,Number!$A$2:$ZZ$140,6,FALSE),0),ROUNDDOWN(VLOOKUP(VLOOKUP($A27,Ingredients!$A$2:$ZZ$140,5,FALSE),$E$2:$F$800,2,FALSE)/VLOOKUP($A27,Number!$A$2:$ZZ$140,5,FALSE),0)),ROUNDDOWN(VLOOKUP(VLOOKUP($A27,Ingredients!$A$2:$ZZ$140,4,FALSE),$E$2:$F$800,2,FALSE)/VLOOKUP($A27,Number!$A$2:$ZZ$140,4,FALSE),0))))</f>
        <v>0</v>
      </c>
      <c r="D27" t="s">
        <v>38</v>
      </c>
      <c r="E27" s="42" t="s">
        <v>153</v>
      </c>
      <c r="F27" s="42">
        <v>0</v>
      </c>
      <c r="G27" s="39">
        <v>0</v>
      </c>
    </row>
    <row r="28" spans="1:11" x14ac:dyDescent="0.25">
      <c r="A28" t="s">
        <v>58</v>
      </c>
      <c r="B28">
        <f>IF(VLOOKUP($A28,Ingredients!$A$2:$ZZ$140,2,FALSE)=1,ROUNDDOWN(VLOOKUP(VLOOKUP($A28,Ingredients!$A$2:$ZZ$140,4,FALSE),$E$2:$F$800,2,FALSE)/VLOOKUP($A28,Number!$A$2:$ZZ$140,4,FALSE),0),0)+IF(VLOOKUP($A28,Ingredients!$A$2:$ZZ$140,2,FALSE)=2,IF(OR(ROUNDDOWN(VLOOKUP(VLOOKUP($A28,Ingredients!$A$2:$ZZ$140,4,FALSE),$E$2:$F$800,2,FALSE)/VLOOKUP($A28,Number!$A$2:$ZZ$140,4,FALSE),0)=0,ROUNDDOWN(VLOOKUP(VLOOKUP($A28,Ingredients!$A$2:$ZZ$140,5,FALSE),$E$2:$F$800,2,FALSE)/VLOOKUP($A28,Number!$A$2:$ZZ$140,5,FALSE),0)=0),0,IF(ROUNDDOWN(VLOOKUP(VLOOKUP($A28,Ingredients!$A$2:$ZZ$140,4,FALSE),$E$2:$F$800,2,FALSE)/VLOOKUP($A28,Number!$A$2:$ZZ$140,4,FALSE),0)&gt;ROUNDDOWN(VLOOKUP(VLOOKUP($A28,Ingredients!$A$2:$ZZ$140,5,FALSE),$E$2:$F$800,2,FALSE)/VLOOKUP($A28,Number!$A$2:$ZZ$140,5,FALSE),0),ROUNDDOWN(VLOOKUP(VLOOKUP($A28,Ingredients!$A$2:$ZZ$140,5,FALSE),$E$2:$F$800,2,FALSE)/VLOOKUP($A28,Number!$A$2:$ZZ$140,5,FALSE),0),ROUNDDOWN(VLOOKUP(VLOOKUP($A28,Ingredients!$A$2:$ZZ$140,4,FALSE),$E$2:$F$800,2,FALSE)/VLOOKUP($A28,Number!$A$2:$ZZ$140,4,FALSE),0))))+IF(VLOOKUP($A28,Ingredients!$A$2:$ZZ$140,2,FALSE)=3,IF(OR(ROUNDDOWN(VLOOKUP(VLOOKUP($A28,Ingredients!$A$2:$ZZ$140,4,FALSE),$E$2:$F$800,2,FALSE)/VLOOKUP($A28,Number!$A$2:$ZZ$140,4,FALSE),0)=0,ROUNDDOWN(VLOOKUP(VLOOKUP($A28,Ingredients!$A$2:$ZZ$140,5,FALSE),$E$2:$F$800,2,FALSE)/VLOOKUP($A28,Number!$A$2:$ZZ$140,5,FALSE),0)=0),0,IF(ROUNDDOWN(VLOOKUP(VLOOKUP($A28,Ingredients!$A$2:$ZZ$140,4,FALSE),$E$2:$F$800,2,FALSE)/VLOOKUP($A28,Number!$A$2:$ZZ$140,4,FALSE),0)&gt;ROUNDDOWN(VLOOKUP(VLOOKUP($A28,Ingredients!$A$2:$ZZ$140,5,FALSE),$E$2:$F$800,2,FALSE)/VLOOKUP($A28,Number!$A$2:$ZZ$140,5,FALSE),0),IF(ROUNDDOWN(VLOOKUP(VLOOKUP($A28,Ingredients!$A$2:$ZZ$140,5,FALSE),$E$2:$F$800,2,FALSE)/VLOOKUP($A28,Number!$A$2:$ZZ$140,5,FALSE),0)&gt;ROUNDDOWN(VLOOKUP(VLOOKUP($A28,Ingredients!$A$2:$ZZ$140,6,FALSE),$E$2:$F$800,2,FALSE)/VLOOKUP($A28,Number!$A$2:$ZZ$140,6,FALSE),0),ROUNDDOWN(VLOOKUP(VLOOKUP($A28,Ingredients!$A$2:$ZZ$140,6,FALSE),$E$2:$F$800,2,FALSE)/VLOOKUP($A28,Number!$A$2:$ZZ$140,6,FALSE),0),ROUNDDOWN(VLOOKUP(VLOOKUP($A28,Ingredients!$A$2:$ZZ$140,5,FALSE),$E$2:$F$800,2,FALSE)/VLOOKUP($A28,Number!$A$2:$ZZ$140,5,FALSE),0)),ROUNDDOWN(VLOOKUP(VLOOKUP($A28,Ingredients!$A$2:$ZZ$140,4,FALSE),$E$2:$F$800,2,FALSE)/VLOOKUP($A28,Number!$A$2:$ZZ$140,4,FALSE),0))))</f>
        <v>1</v>
      </c>
      <c r="D28" t="s">
        <v>28</v>
      </c>
      <c r="E28" s="42" t="s">
        <v>183</v>
      </c>
      <c r="F28" s="42">
        <v>0</v>
      </c>
      <c r="G28" s="39">
        <v>0</v>
      </c>
    </row>
    <row r="29" spans="1:11" x14ac:dyDescent="0.25">
      <c r="A29" t="s">
        <v>77</v>
      </c>
      <c r="B29">
        <f>IF(VLOOKUP($A29,Ingredients!$A$2:$ZZ$140,2,FALSE)=1,ROUNDDOWN(VLOOKUP(VLOOKUP($A29,Ingredients!$A$2:$ZZ$140,4,FALSE),$E$2:$F$800,2,FALSE)/VLOOKUP($A29,Number!$A$2:$ZZ$140,4,FALSE),0),0)+IF(VLOOKUP($A29,Ingredients!$A$2:$ZZ$140,2,FALSE)=2,IF(OR(ROUNDDOWN(VLOOKUP(VLOOKUP($A29,Ingredients!$A$2:$ZZ$140,4,FALSE),$E$2:$F$800,2,FALSE)/VLOOKUP($A29,Number!$A$2:$ZZ$140,4,FALSE),0)=0,ROUNDDOWN(VLOOKUP(VLOOKUP($A29,Ingredients!$A$2:$ZZ$140,5,FALSE),$E$2:$F$800,2,FALSE)/VLOOKUP($A29,Number!$A$2:$ZZ$140,5,FALSE),0)=0),0,IF(ROUNDDOWN(VLOOKUP(VLOOKUP($A29,Ingredients!$A$2:$ZZ$140,4,FALSE),$E$2:$F$800,2,FALSE)/VLOOKUP($A29,Number!$A$2:$ZZ$140,4,FALSE),0)&gt;ROUNDDOWN(VLOOKUP(VLOOKUP($A29,Ingredients!$A$2:$ZZ$140,5,FALSE),$E$2:$F$800,2,FALSE)/VLOOKUP($A29,Number!$A$2:$ZZ$140,5,FALSE),0),ROUNDDOWN(VLOOKUP(VLOOKUP($A29,Ingredients!$A$2:$ZZ$140,5,FALSE),$E$2:$F$800,2,FALSE)/VLOOKUP($A29,Number!$A$2:$ZZ$140,5,FALSE),0),ROUNDDOWN(VLOOKUP(VLOOKUP($A29,Ingredients!$A$2:$ZZ$140,4,FALSE),$E$2:$F$800,2,FALSE)/VLOOKUP($A29,Number!$A$2:$ZZ$140,4,FALSE),0))))+IF(VLOOKUP($A29,Ingredients!$A$2:$ZZ$140,2,FALSE)=3,IF(OR(ROUNDDOWN(VLOOKUP(VLOOKUP($A29,Ingredients!$A$2:$ZZ$140,4,FALSE),$E$2:$F$800,2,FALSE)/VLOOKUP($A29,Number!$A$2:$ZZ$140,4,FALSE),0)=0,ROUNDDOWN(VLOOKUP(VLOOKUP($A29,Ingredients!$A$2:$ZZ$140,5,FALSE),$E$2:$F$800,2,FALSE)/VLOOKUP($A29,Number!$A$2:$ZZ$140,5,FALSE),0)=0),0,IF(ROUNDDOWN(VLOOKUP(VLOOKUP($A29,Ingredients!$A$2:$ZZ$140,4,FALSE),$E$2:$F$800,2,FALSE)/VLOOKUP($A29,Number!$A$2:$ZZ$140,4,FALSE),0)&gt;ROUNDDOWN(VLOOKUP(VLOOKUP($A29,Ingredients!$A$2:$ZZ$140,5,FALSE),$E$2:$F$800,2,FALSE)/VLOOKUP($A29,Number!$A$2:$ZZ$140,5,FALSE),0),IF(ROUNDDOWN(VLOOKUP(VLOOKUP($A29,Ingredients!$A$2:$ZZ$140,5,FALSE),$E$2:$F$800,2,FALSE)/VLOOKUP($A29,Number!$A$2:$ZZ$140,5,FALSE),0)&gt;ROUNDDOWN(VLOOKUP(VLOOKUP($A29,Ingredients!$A$2:$ZZ$140,6,FALSE),$E$2:$F$800,2,FALSE)/VLOOKUP($A29,Number!$A$2:$ZZ$140,6,FALSE),0),ROUNDDOWN(VLOOKUP(VLOOKUP($A29,Ingredients!$A$2:$ZZ$140,6,FALSE),$E$2:$F$800,2,FALSE)/VLOOKUP($A29,Number!$A$2:$ZZ$140,6,FALSE),0),ROUNDDOWN(VLOOKUP(VLOOKUP($A29,Ingredients!$A$2:$ZZ$140,5,FALSE),$E$2:$F$800,2,FALSE)/VLOOKUP($A29,Number!$A$2:$ZZ$140,5,FALSE),0)),ROUNDDOWN(VLOOKUP(VLOOKUP($A29,Ingredients!$A$2:$ZZ$140,4,FALSE),$E$2:$F$800,2,FALSE)/VLOOKUP($A29,Number!$A$2:$ZZ$140,4,FALSE),0))))</f>
        <v>0</v>
      </c>
      <c r="D29" t="s">
        <v>36</v>
      </c>
      <c r="E29" s="42" t="s">
        <v>152</v>
      </c>
      <c r="F29" s="42">
        <v>241</v>
      </c>
      <c r="G29" s="39">
        <v>0</v>
      </c>
    </row>
    <row r="30" spans="1:11" x14ac:dyDescent="0.25">
      <c r="D30" t="s">
        <v>27</v>
      </c>
      <c r="E30" s="42" t="s">
        <v>182</v>
      </c>
      <c r="F30" s="42">
        <v>121</v>
      </c>
      <c r="G30" s="39">
        <v>0</v>
      </c>
    </row>
    <row r="31" spans="1:11" x14ac:dyDescent="0.25">
      <c r="D31" t="s">
        <v>57</v>
      </c>
      <c r="E31" s="42" t="s">
        <v>158</v>
      </c>
      <c r="F31" s="42">
        <v>17</v>
      </c>
      <c r="G31" s="39">
        <v>0</v>
      </c>
    </row>
    <row r="32" spans="1:11" x14ac:dyDescent="0.25">
      <c r="D32" t="s">
        <v>77</v>
      </c>
      <c r="E32" t="s">
        <v>208</v>
      </c>
      <c r="F32">
        <v>3</v>
      </c>
      <c r="G32">
        <v>1</v>
      </c>
    </row>
  </sheetData>
  <sortState ref="E2:E222">
    <sortCondition ref="E222"/>
  </sortState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41"/>
  <sheetViews>
    <sheetView workbookViewId="0">
      <selection activeCell="B2" sqref="B2"/>
    </sheetView>
  </sheetViews>
  <sheetFormatPr defaultRowHeight="15" x14ac:dyDescent="0.25"/>
  <cols>
    <col min="1" max="1" width="33.28515625" bestFit="1" customWidth="1"/>
    <col min="2" max="2" width="18.42578125" bestFit="1" customWidth="1"/>
    <col min="3" max="5" width="49.85546875" bestFit="1" customWidth="1"/>
    <col min="6" max="6" width="44.5703125" bestFit="1" customWidth="1"/>
    <col min="7" max="7" width="49.85546875" bestFit="1" customWidth="1"/>
    <col min="8" max="8" width="49.28515625" bestFit="1" customWidth="1"/>
    <col min="9" max="9" width="39.7109375" bestFit="1" customWidth="1"/>
    <col min="10" max="10" width="32.28515625" bestFit="1" customWidth="1"/>
    <col min="11" max="11" width="26" bestFit="1" customWidth="1"/>
    <col min="12" max="12" width="40.42578125" bestFit="1" customWidth="1"/>
    <col min="13" max="13" width="28.7109375" bestFit="1" customWidth="1"/>
    <col min="14" max="14" width="26.140625" bestFit="1" customWidth="1"/>
    <col min="15" max="15" width="21.5703125" customWidth="1"/>
    <col min="16" max="24" width="3.28515625" bestFit="1" customWidth="1"/>
    <col min="25" max="27" width="4.28515625" bestFit="1" customWidth="1"/>
  </cols>
  <sheetData>
    <row r="1" spans="1:27" x14ac:dyDescent="0.25">
      <c r="A1" t="s">
        <v>169</v>
      </c>
      <c r="B1" t="s">
        <v>248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  <c r="W1" t="s">
        <v>238</v>
      </c>
      <c r="X1" t="s">
        <v>239</v>
      </c>
      <c r="Y1" t="s">
        <v>240</v>
      </c>
      <c r="Z1" t="s">
        <v>241</v>
      </c>
      <c r="AA1" t="s">
        <v>242</v>
      </c>
    </row>
    <row r="2" spans="1:27" x14ac:dyDescent="0.25">
      <c r="A2" t="s">
        <v>9</v>
      </c>
      <c r="B2">
        <v>4</v>
      </c>
      <c r="C2" t="s">
        <v>170</v>
      </c>
      <c r="D2" t="s">
        <v>192</v>
      </c>
      <c r="E2" t="s">
        <v>167</v>
      </c>
      <c r="F2" t="s">
        <v>122</v>
      </c>
      <c r="P2">
        <v>50</v>
      </c>
      <c r="Q2">
        <v>10</v>
      </c>
      <c r="R2">
        <v>10</v>
      </c>
      <c r="S2">
        <v>10</v>
      </c>
    </row>
    <row r="3" spans="1:27" x14ac:dyDescent="0.25">
      <c r="A3" t="s">
        <v>10</v>
      </c>
      <c r="B3">
        <v>7</v>
      </c>
      <c r="C3" t="s">
        <v>171</v>
      </c>
      <c r="D3" t="s">
        <v>191</v>
      </c>
      <c r="E3" t="s">
        <v>214</v>
      </c>
      <c r="F3" t="s">
        <v>96</v>
      </c>
      <c r="G3" t="s">
        <v>222</v>
      </c>
      <c r="H3" t="s">
        <v>146</v>
      </c>
      <c r="I3" t="s">
        <v>137</v>
      </c>
      <c r="P3">
        <v>50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</row>
    <row r="4" spans="1:27" x14ac:dyDescent="0.25">
      <c r="A4" t="s">
        <v>11</v>
      </c>
      <c r="B4">
        <v>4</v>
      </c>
      <c r="C4" t="s">
        <v>172</v>
      </c>
      <c r="D4" t="s">
        <v>189</v>
      </c>
      <c r="E4" t="s">
        <v>168</v>
      </c>
      <c r="F4" t="s">
        <v>120</v>
      </c>
      <c r="P4">
        <v>50</v>
      </c>
      <c r="Q4">
        <v>10</v>
      </c>
      <c r="R4">
        <v>10</v>
      </c>
      <c r="S4">
        <v>10</v>
      </c>
    </row>
    <row r="5" spans="1:27" x14ac:dyDescent="0.25">
      <c r="A5" t="s">
        <v>12</v>
      </c>
      <c r="B5">
        <v>4</v>
      </c>
      <c r="C5" t="s">
        <v>173</v>
      </c>
      <c r="D5" t="s">
        <v>152</v>
      </c>
      <c r="E5" t="s">
        <v>158</v>
      </c>
      <c r="F5" t="s">
        <v>125</v>
      </c>
      <c r="P5">
        <v>50</v>
      </c>
      <c r="Q5">
        <v>50</v>
      </c>
      <c r="R5">
        <v>20</v>
      </c>
      <c r="S5">
        <v>1</v>
      </c>
    </row>
    <row r="6" spans="1:27" x14ac:dyDescent="0.25">
      <c r="A6" t="s">
        <v>13</v>
      </c>
      <c r="B6">
        <v>2</v>
      </c>
      <c r="C6" t="s">
        <v>174</v>
      </c>
      <c r="D6" t="s">
        <v>225</v>
      </c>
      <c r="P6">
        <v>60</v>
      </c>
      <c r="Q6">
        <v>50</v>
      </c>
    </row>
    <row r="7" spans="1:27" x14ac:dyDescent="0.25">
      <c r="A7" t="s">
        <v>14</v>
      </c>
      <c r="B7">
        <v>2</v>
      </c>
      <c r="C7" t="s">
        <v>175</v>
      </c>
      <c r="D7" t="s">
        <v>226</v>
      </c>
      <c r="P7">
        <v>60</v>
      </c>
      <c r="Q7">
        <v>50</v>
      </c>
    </row>
    <row r="8" spans="1:27" x14ac:dyDescent="0.25">
      <c r="A8" t="s">
        <v>15</v>
      </c>
      <c r="B8">
        <v>2</v>
      </c>
      <c r="C8" t="s">
        <v>176</v>
      </c>
      <c r="D8" t="s">
        <v>227</v>
      </c>
      <c r="P8">
        <v>60</v>
      </c>
      <c r="Q8">
        <v>50</v>
      </c>
    </row>
    <row r="9" spans="1:27" x14ac:dyDescent="0.25">
      <c r="A9" t="s">
        <v>16</v>
      </c>
      <c r="B9">
        <v>12</v>
      </c>
      <c r="C9" t="s">
        <v>177</v>
      </c>
      <c r="D9" t="s">
        <v>152</v>
      </c>
      <c r="E9" t="s">
        <v>161</v>
      </c>
      <c r="F9" t="s">
        <v>168</v>
      </c>
      <c r="G9" t="s">
        <v>208</v>
      </c>
      <c r="H9" t="s">
        <v>144</v>
      </c>
      <c r="I9" t="s">
        <v>223</v>
      </c>
      <c r="J9" t="s">
        <v>138</v>
      </c>
      <c r="K9" t="s">
        <v>155</v>
      </c>
      <c r="L9" t="s">
        <v>195</v>
      </c>
      <c r="M9" t="s">
        <v>157</v>
      </c>
      <c r="N9" t="s">
        <v>117</v>
      </c>
      <c r="P9">
        <v>50</v>
      </c>
      <c r="Q9">
        <v>50</v>
      </c>
      <c r="R9">
        <v>50</v>
      </c>
      <c r="S9">
        <v>40</v>
      </c>
      <c r="T9">
        <v>40</v>
      </c>
      <c r="U9">
        <v>40</v>
      </c>
      <c r="V9">
        <v>40</v>
      </c>
      <c r="W9">
        <v>40</v>
      </c>
      <c r="X9">
        <v>20</v>
      </c>
      <c r="Y9">
        <v>20</v>
      </c>
      <c r="Z9">
        <v>20</v>
      </c>
      <c r="AA9">
        <v>20</v>
      </c>
    </row>
    <row r="10" spans="1:27" x14ac:dyDescent="0.25">
      <c r="A10" t="s">
        <v>17</v>
      </c>
      <c r="B10">
        <v>3</v>
      </c>
      <c r="C10" t="s">
        <v>178</v>
      </c>
      <c r="D10" t="s">
        <v>228</v>
      </c>
      <c r="E10" t="s">
        <v>229</v>
      </c>
      <c r="P10">
        <v>50</v>
      </c>
      <c r="Q10">
        <v>50</v>
      </c>
      <c r="R10">
        <v>50</v>
      </c>
    </row>
    <row r="11" spans="1:27" x14ac:dyDescent="0.25">
      <c r="A11" t="s">
        <v>18</v>
      </c>
      <c r="B11">
        <v>3</v>
      </c>
      <c r="C11" t="s">
        <v>179</v>
      </c>
      <c r="D11" t="s">
        <v>117</v>
      </c>
      <c r="E11" t="s">
        <v>97</v>
      </c>
      <c r="P11">
        <v>50</v>
      </c>
      <c r="Q11">
        <v>1</v>
      </c>
      <c r="R11">
        <v>1</v>
      </c>
    </row>
    <row r="12" spans="1:27" x14ac:dyDescent="0.25">
      <c r="A12" t="s">
        <v>19</v>
      </c>
      <c r="B12">
        <v>7</v>
      </c>
      <c r="C12" t="s">
        <v>180</v>
      </c>
      <c r="D12" t="s">
        <v>151</v>
      </c>
      <c r="E12" t="s">
        <v>165</v>
      </c>
      <c r="F12" t="s">
        <v>206</v>
      </c>
      <c r="G12" t="s">
        <v>129</v>
      </c>
      <c r="H12" t="s">
        <v>202</v>
      </c>
      <c r="I12" t="s">
        <v>160</v>
      </c>
      <c r="P12">
        <v>50</v>
      </c>
      <c r="Q12">
        <v>50</v>
      </c>
      <c r="R12">
        <v>5</v>
      </c>
      <c r="S12">
        <v>5</v>
      </c>
      <c r="T12">
        <v>5</v>
      </c>
      <c r="U12">
        <v>5</v>
      </c>
      <c r="V12">
        <v>5</v>
      </c>
    </row>
    <row r="13" spans="1:27" x14ac:dyDescent="0.25">
      <c r="A13" t="s">
        <v>20</v>
      </c>
      <c r="B13">
        <v>1</v>
      </c>
      <c r="C13" t="s">
        <v>20</v>
      </c>
      <c r="P13">
        <v>50</v>
      </c>
    </row>
    <row r="14" spans="1:27" x14ac:dyDescent="0.25">
      <c r="A14" t="s">
        <v>21</v>
      </c>
      <c r="B14">
        <v>2</v>
      </c>
      <c r="C14" t="s">
        <v>178</v>
      </c>
      <c r="D14" t="s">
        <v>228</v>
      </c>
      <c r="P14">
        <v>50</v>
      </c>
      <c r="Q14">
        <v>50</v>
      </c>
    </row>
    <row r="15" spans="1:27" x14ac:dyDescent="0.25">
      <c r="A15" t="s">
        <v>22</v>
      </c>
      <c r="B15">
        <v>1</v>
      </c>
      <c r="C15" t="s">
        <v>148</v>
      </c>
      <c r="P15">
        <v>50</v>
      </c>
    </row>
    <row r="16" spans="1:27" x14ac:dyDescent="0.25">
      <c r="A16" t="s">
        <v>23</v>
      </c>
      <c r="B16">
        <v>1</v>
      </c>
      <c r="C16" t="s">
        <v>149</v>
      </c>
      <c r="P16">
        <v>50</v>
      </c>
    </row>
    <row r="17" spans="1:20" x14ac:dyDescent="0.25">
      <c r="A17" t="s">
        <v>24</v>
      </c>
      <c r="B17">
        <v>4</v>
      </c>
      <c r="C17" t="s">
        <v>181</v>
      </c>
      <c r="D17" t="s">
        <v>154</v>
      </c>
      <c r="E17" t="s">
        <v>156</v>
      </c>
      <c r="F17" t="s">
        <v>155</v>
      </c>
      <c r="P17">
        <v>50</v>
      </c>
      <c r="Q17">
        <v>20</v>
      </c>
      <c r="R17">
        <v>20</v>
      </c>
      <c r="S17">
        <v>20</v>
      </c>
    </row>
    <row r="18" spans="1:20" x14ac:dyDescent="0.25">
      <c r="A18" t="s">
        <v>25</v>
      </c>
      <c r="B18">
        <v>1</v>
      </c>
      <c r="C18" t="s">
        <v>150</v>
      </c>
      <c r="P18">
        <v>50</v>
      </c>
    </row>
    <row r="19" spans="1:20" x14ac:dyDescent="0.25">
      <c r="A19" t="s">
        <v>26</v>
      </c>
      <c r="B19">
        <v>2</v>
      </c>
      <c r="C19" t="s">
        <v>152</v>
      </c>
      <c r="D19" t="s">
        <v>161</v>
      </c>
      <c r="P19">
        <v>50</v>
      </c>
      <c r="Q19">
        <v>5</v>
      </c>
    </row>
    <row r="20" spans="1:20" x14ac:dyDescent="0.25">
      <c r="A20" t="s">
        <v>27</v>
      </c>
      <c r="B20">
        <v>2</v>
      </c>
      <c r="C20" t="s">
        <v>182</v>
      </c>
      <c r="D20" t="s">
        <v>151</v>
      </c>
      <c r="P20">
        <v>50</v>
      </c>
      <c r="Q20">
        <v>50</v>
      </c>
    </row>
    <row r="21" spans="1:20" x14ac:dyDescent="0.25">
      <c r="A21" t="s">
        <v>28</v>
      </c>
      <c r="B21">
        <v>4</v>
      </c>
      <c r="C21" t="s">
        <v>183</v>
      </c>
      <c r="D21" t="s">
        <v>118</v>
      </c>
      <c r="E21" t="s">
        <v>126</v>
      </c>
      <c r="F21" t="s">
        <v>153</v>
      </c>
      <c r="P21">
        <v>50</v>
      </c>
      <c r="Q21">
        <v>1</v>
      </c>
      <c r="R21">
        <v>1</v>
      </c>
      <c r="S21">
        <v>50</v>
      </c>
    </row>
    <row r="22" spans="1:20" x14ac:dyDescent="0.25">
      <c r="A22" t="s">
        <v>29</v>
      </c>
      <c r="B22">
        <v>5</v>
      </c>
      <c r="C22" t="s">
        <v>168</v>
      </c>
      <c r="D22" t="s">
        <v>208</v>
      </c>
      <c r="E22" t="s">
        <v>144</v>
      </c>
      <c r="F22" t="s">
        <v>223</v>
      </c>
      <c r="G22" t="s">
        <v>138</v>
      </c>
      <c r="P22">
        <v>20</v>
      </c>
      <c r="Q22">
        <v>20</v>
      </c>
      <c r="R22">
        <v>20</v>
      </c>
      <c r="S22">
        <v>20</v>
      </c>
      <c r="T22">
        <v>20</v>
      </c>
    </row>
    <row r="23" spans="1:20" x14ac:dyDescent="0.25">
      <c r="A23" t="s">
        <v>30</v>
      </c>
      <c r="B23">
        <v>5</v>
      </c>
      <c r="C23" t="s">
        <v>184</v>
      </c>
      <c r="D23" t="s">
        <v>154</v>
      </c>
      <c r="E23" t="s">
        <v>165</v>
      </c>
      <c r="F23" t="s">
        <v>206</v>
      </c>
      <c r="G23" t="s">
        <v>129</v>
      </c>
      <c r="P23">
        <v>50</v>
      </c>
      <c r="Q23">
        <v>20</v>
      </c>
      <c r="R23">
        <v>5</v>
      </c>
      <c r="S23">
        <v>5</v>
      </c>
      <c r="T23">
        <v>5</v>
      </c>
    </row>
    <row r="24" spans="1:20" x14ac:dyDescent="0.25">
      <c r="A24" t="s">
        <v>31</v>
      </c>
      <c r="B24">
        <v>4</v>
      </c>
      <c r="C24" t="s">
        <v>151</v>
      </c>
      <c r="D24" t="s">
        <v>162</v>
      </c>
      <c r="E24" t="s">
        <v>201</v>
      </c>
      <c r="F24" t="s">
        <v>120</v>
      </c>
      <c r="P24">
        <v>50</v>
      </c>
      <c r="Q24">
        <v>5</v>
      </c>
      <c r="R24">
        <v>5</v>
      </c>
      <c r="S24">
        <v>5</v>
      </c>
    </row>
    <row r="25" spans="1:20" x14ac:dyDescent="0.25">
      <c r="A25" t="s">
        <v>32</v>
      </c>
      <c r="B25">
        <v>5</v>
      </c>
      <c r="C25" t="s">
        <v>168</v>
      </c>
      <c r="D25" t="s">
        <v>208</v>
      </c>
      <c r="E25" t="s">
        <v>144</v>
      </c>
      <c r="F25" t="s">
        <v>223</v>
      </c>
      <c r="G25" t="s">
        <v>138</v>
      </c>
      <c r="P25">
        <v>10</v>
      </c>
      <c r="Q25">
        <v>10</v>
      </c>
      <c r="R25">
        <v>10</v>
      </c>
      <c r="S25">
        <v>10</v>
      </c>
      <c r="T25">
        <v>10</v>
      </c>
    </row>
    <row r="26" spans="1:20" x14ac:dyDescent="0.25">
      <c r="A26" t="s">
        <v>33</v>
      </c>
      <c r="B26">
        <v>3</v>
      </c>
      <c r="C26" t="s">
        <v>185</v>
      </c>
      <c r="D26" t="s">
        <v>116</v>
      </c>
      <c r="E26" t="s">
        <v>153</v>
      </c>
      <c r="P26">
        <v>50</v>
      </c>
      <c r="Q26">
        <v>1</v>
      </c>
      <c r="R26">
        <v>50</v>
      </c>
    </row>
    <row r="27" spans="1:20" x14ac:dyDescent="0.25">
      <c r="A27" t="s">
        <v>34</v>
      </c>
      <c r="B27">
        <v>1</v>
      </c>
      <c r="C27" t="s">
        <v>151</v>
      </c>
      <c r="P27">
        <v>50</v>
      </c>
    </row>
    <row r="28" spans="1:20" x14ac:dyDescent="0.25">
      <c r="A28" t="s">
        <v>35</v>
      </c>
      <c r="B28">
        <v>3</v>
      </c>
      <c r="C28" t="s">
        <v>186</v>
      </c>
      <c r="D28" t="s">
        <v>155</v>
      </c>
      <c r="E28" t="s">
        <v>164</v>
      </c>
      <c r="P28">
        <v>50</v>
      </c>
      <c r="Q28">
        <v>20</v>
      </c>
      <c r="R28">
        <v>5</v>
      </c>
    </row>
    <row r="29" spans="1:20" x14ac:dyDescent="0.25">
      <c r="A29" t="s">
        <v>36</v>
      </c>
      <c r="B29">
        <v>1</v>
      </c>
      <c r="C29" t="s">
        <v>152</v>
      </c>
      <c r="P29">
        <v>50</v>
      </c>
    </row>
    <row r="30" spans="1:20" x14ac:dyDescent="0.25">
      <c r="A30" t="s">
        <v>37</v>
      </c>
      <c r="B30">
        <v>3</v>
      </c>
      <c r="C30" t="s">
        <v>157</v>
      </c>
      <c r="D30" t="s">
        <v>115</v>
      </c>
      <c r="E30" t="s">
        <v>114</v>
      </c>
      <c r="P30">
        <v>20</v>
      </c>
      <c r="Q30">
        <v>1</v>
      </c>
      <c r="R30">
        <v>1</v>
      </c>
    </row>
    <row r="31" spans="1:20" x14ac:dyDescent="0.25">
      <c r="A31" t="s">
        <v>38</v>
      </c>
      <c r="B31">
        <v>1</v>
      </c>
      <c r="C31" t="s">
        <v>153</v>
      </c>
      <c r="P31">
        <v>50</v>
      </c>
    </row>
    <row r="32" spans="1:20" x14ac:dyDescent="0.25">
      <c r="A32" t="s">
        <v>39</v>
      </c>
      <c r="B32">
        <v>4</v>
      </c>
      <c r="C32" t="s">
        <v>187</v>
      </c>
      <c r="D32" t="s">
        <v>166</v>
      </c>
      <c r="E32" t="s">
        <v>120</v>
      </c>
      <c r="F32" t="s">
        <v>158</v>
      </c>
      <c r="P32">
        <v>1</v>
      </c>
      <c r="Q32">
        <v>1</v>
      </c>
      <c r="R32">
        <v>1</v>
      </c>
      <c r="S32">
        <v>20</v>
      </c>
    </row>
    <row r="33" spans="1:22" x14ac:dyDescent="0.25">
      <c r="A33" t="s">
        <v>40</v>
      </c>
      <c r="B33">
        <v>3</v>
      </c>
      <c r="C33" t="s">
        <v>188</v>
      </c>
      <c r="D33" t="s">
        <v>162</v>
      </c>
      <c r="E33" t="s">
        <v>154</v>
      </c>
      <c r="P33">
        <v>20</v>
      </c>
      <c r="Q33">
        <v>5</v>
      </c>
      <c r="R33">
        <v>20</v>
      </c>
    </row>
    <row r="34" spans="1:22" x14ac:dyDescent="0.25">
      <c r="A34" t="s">
        <v>41</v>
      </c>
      <c r="B34">
        <v>3</v>
      </c>
      <c r="C34" t="s">
        <v>189</v>
      </c>
      <c r="D34" t="s">
        <v>168</v>
      </c>
      <c r="E34" t="s">
        <v>120</v>
      </c>
      <c r="P34">
        <v>5</v>
      </c>
      <c r="Q34">
        <v>5</v>
      </c>
      <c r="R34">
        <v>5</v>
      </c>
    </row>
    <row r="35" spans="1:22" x14ac:dyDescent="0.25">
      <c r="A35" t="s">
        <v>42</v>
      </c>
      <c r="B35">
        <v>5</v>
      </c>
      <c r="C35" t="s">
        <v>190</v>
      </c>
      <c r="D35" t="s">
        <v>160</v>
      </c>
      <c r="E35" t="s">
        <v>203</v>
      </c>
      <c r="F35" t="s">
        <v>123</v>
      </c>
      <c r="G35" t="s">
        <v>156</v>
      </c>
      <c r="P35">
        <v>20</v>
      </c>
      <c r="Q35">
        <v>5</v>
      </c>
      <c r="R35">
        <v>5</v>
      </c>
      <c r="S35">
        <v>5</v>
      </c>
      <c r="T35">
        <v>20</v>
      </c>
    </row>
    <row r="36" spans="1:22" x14ac:dyDescent="0.25">
      <c r="A36" t="s">
        <v>43</v>
      </c>
      <c r="B36">
        <v>6</v>
      </c>
      <c r="C36" t="s">
        <v>191</v>
      </c>
      <c r="D36" t="s">
        <v>214</v>
      </c>
      <c r="E36" t="s">
        <v>96</v>
      </c>
      <c r="F36" t="s">
        <v>222</v>
      </c>
      <c r="G36" t="s">
        <v>146</v>
      </c>
      <c r="H36" t="s">
        <v>137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</row>
    <row r="37" spans="1:22" x14ac:dyDescent="0.25">
      <c r="A37" t="s">
        <v>44</v>
      </c>
      <c r="B37">
        <v>3</v>
      </c>
      <c r="C37" t="s">
        <v>192</v>
      </c>
      <c r="D37" t="s">
        <v>167</v>
      </c>
      <c r="E37" t="s">
        <v>122</v>
      </c>
      <c r="P37">
        <v>5</v>
      </c>
      <c r="Q37">
        <v>5</v>
      </c>
      <c r="R37">
        <v>5</v>
      </c>
    </row>
    <row r="38" spans="1:22" x14ac:dyDescent="0.25">
      <c r="A38" t="s">
        <v>45</v>
      </c>
      <c r="B38">
        <v>6</v>
      </c>
      <c r="C38" t="s">
        <v>193</v>
      </c>
      <c r="D38" t="s">
        <v>117</v>
      </c>
      <c r="E38" t="s">
        <v>97</v>
      </c>
      <c r="F38" t="s">
        <v>122</v>
      </c>
      <c r="G38" t="s">
        <v>125</v>
      </c>
      <c r="H38" t="s">
        <v>143</v>
      </c>
      <c r="P38">
        <v>20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2" x14ac:dyDescent="0.25">
      <c r="A39" t="s">
        <v>46</v>
      </c>
      <c r="B39">
        <v>4</v>
      </c>
      <c r="C39" t="s">
        <v>194</v>
      </c>
      <c r="D39" t="s">
        <v>117</v>
      </c>
      <c r="E39" t="s">
        <v>97</v>
      </c>
      <c r="F39" t="s">
        <v>157</v>
      </c>
      <c r="P39">
        <v>20</v>
      </c>
      <c r="Q39">
        <v>1</v>
      </c>
      <c r="R39">
        <v>1</v>
      </c>
      <c r="S39">
        <v>20</v>
      </c>
    </row>
    <row r="40" spans="1:22" x14ac:dyDescent="0.25">
      <c r="A40" t="s">
        <v>47</v>
      </c>
      <c r="B40">
        <v>4</v>
      </c>
      <c r="C40" t="s">
        <v>195</v>
      </c>
      <c r="D40" t="s">
        <v>155</v>
      </c>
      <c r="E40" t="s">
        <v>157</v>
      </c>
      <c r="F40" t="s">
        <v>117</v>
      </c>
      <c r="P40">
        <v>20</v>
      </c>
      <c r="Q40">
        <v>20</v>
      </c>
      <c r="R40">
        <v>20</v>
      </c>
      <c r="S40">
        <v>1</v>
      </c>
    </row>
    <row r="41" spans="1:22" x14ac:dyDescent="0.25">
      <c r="A41" t="s">
        <v>48</v>
      </c>
      <c r="B41">
        <v>5</v>
      </c>
      <c r="C41" t="s">
        <v>196</v>
      </c>
      <c r="D41" t="s">
        <v>212</v>
      </c>
      <c r="E41" t="s">
        <v>167</v>
      </c>
      <c r="F41" t="s">
        <v>121</v>
      </c>
      <c r="G41" t="s">
        <v>157</v>
      </c>
      <c r="P41">
        <v>20</v>
      </c>
      <c r="Q41">
        <v>1</v>
      </c>
      <c r="R41">
        <v>1</v>
      </c>
      <c r="S41">
        <v>1</v>
      </c>
      <c r="T41">
        <v>20</v>
      </c>
    </row>
    <row r="42" spans="1:22" x14ac:dyDescent="0.25">
      <c r="A42" t="s">
        <v>49</v>
      </c>
      <c r="B42">
        <v>7</v>
      </c>
      <c r="C42" t="s">
        <v>197</v>
      </c>
      <c r="D42" t="s">
        <v>97</v>
      </c>
      <c r="E42" t="s">
        <v>93</v>
      </c>
      <c r="F42" t="s">
        <v>146</v>
      </c>
      <c r="G42" t="s">
        <v>222</v>
      </c>
      <c r="H42" t="s">
        <v>137</v>
      </c>
      <c r="I42" t="s">
        <v>146</v>
      </c>
      <c r="P42">
        <v>20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</row>
    <row r="43" spans="1:22" x14ac:dyDescent="0.25">
      <c r="A43" t="s">
        <v>50</v>
      </c>
      <c r="B43">
        <v>4</v>
      </c>
      <c r="C43" t="s">
        <v>198</v>
      </c>
      <c r="D43" t="s">
        <v>156</v>
      </c>
      <c r="E43" t="s">
        <v>164</v>
      </c>
      <c r="F43" t="s">
        <v>96</v>
      </c>
      <c r="P43">
        <v>5</v>
      </c>
      <c r="Q43">
        <v>20</v>
      </c>
      <c r="R43">
        <v>5</v>
      </c>
      <c r="S43">
        <v>1</v>
      </c>
    </row>
    <row r="44" spans="1:22" x14ac:dyDescent="0.25">
      <c r="A44" t="s">
        <v>51</v>
      </c>
      <c r="B44">
        <v>4</v>
      </c>
      <c r="C44" t="s">
        <v>199</v>
      </c>
      <c r="D44" t="s">
        <v>122</v>
      </c>
      <c r="E44" t="s">
        <v>125</v>
      </c>
      <c r="F44" t="s">
        <v>143</v>
      </c>
      <c r="P44">
        <v>20</v>
      </c>
      <c r="Q44">
        <v>1</v>
      </c>
      <c r="R44">
        <v>1</v>
      </c>
      <c r="S44">
        <v>1</v>
      </c>
    </row>
    <row r="45" spans="1:22" x14ac:dyDescent="0.25">
      <c r="A45" t="s">
        <v>52</v>
      </c>
      <c r="B45">
        <v>5</v>
      </c>
      <c r="C45" t="s">
        <v>168</v>
      </c>
      <c r="D45" t="s">
        <v>208</v>
      </c>
      <c r="E45" t="s">
        <v>144</v>
      </c>
      <c r="F45" t="s">
        <v>223</v>
      </c>
      <c r="G45" t="s">
        <v>138</v>
      </c>
      <c r="P45">
        <v>5</v>
      </c>
      <c r="Q45">
        <v>5</v>
      </c>
      <c r="R45">
        <v>5</v>
      </c>
      <c r="S45">
        <v>5</v>
      </c>
      <c r="T45">
        <v>5</v>
      </c>
    </row>
    <row r="46" spans="1:22" x14ac:dyDescent="0.25">
      <c r="A46" t="s">
        <v>53</v>
      </c>
      <c r="B46">
        <v>1</v>
      </c>
      <c r="C46" t="s">
        <v>154</v>
      </c>
      <c r="P46">
        <v>20</v>
      </c>
    </row>
    <row r="47" spans="1:22" x14ac:dyDescent="0.25">
      <c r="A47" t="s">
        <v>54</v>
      </c>
      <c r="B47">
        <v>1</v>
      </c>
      <c r="C47" t="s">
        <v>155</v>
      </c>
      <c r="P47">
        <v>20</v>
      </c>
    </row>
    <row r="48" spans="1:22" x14ac:dyDescent="0.25">
      <c r="A48" t="s">
        <v>55</v>
      </c>
      <c r="B48">
        <v>1</v>
      </c>
      <c r="C48" t="s">
        <v>156</v>
      </c>
      <c r="P48">
        <v>20</v>
      </c>
    </row>
    <row r="49" spans="1:21" x14ac:dyDescent="0.25">
      <c r="A49" t="s">
        <v>56</v>
      </c>
      <c r="B49">
        <v>1</v>
      </c>
      <c r="C49" t="s">
        <v>157</v>
      </c>
      <c r="P49">
        <v>20</v>
      </c>
    </row>
    <row r="50" spans="1:21" x14ac:dyDescent="0.25">
      <c r="A50" t="s">
        <v>57</v>
      </c>
      <c r="B50">
        <v>1</v>
      </c>
      <c r="C50" t="s">
        <v>158</v>
      </c>
      <c r="P50">
        <v>20</v>
      </c>
    </row>
    <row r="51" spans="1:21" x14ac:dyDescent="0.25">
      <c r="A51" t="s">
        <v>58</v>
      </c>
      <c r="B51">
        <v>2</v>
      </c>
      <c r="C51" t="s">
        <v>200</v>
      </c>
      <c r="D51" t="s">
        <v>230</v>
      </c>
      <c r="P51">
        <v>50</v>
      </c>
      <c r="Q51">
        <v>50</v>
      </c>
    </row>
    <row r="52" spans="1:21" x14ac:dyDescent="0.25">
      <c r="A52" t="s">
        <v>59</v>
      </c>
      <c r="B52">
        <v>5</v>
      </c>
      <c r="C52" t="s">
        <v>117</v>
      </c>
      <c r="D52" t="s">
        <v>97</v>
      </c>
      <c r="E52" t="s">
        <v>117</v>
      </c>
      <c r="F52" t="s">
        <v>115</v>
      </c>
      <c r="G52" t="s">
        <v>116</v>
      </c>
      <c r="P52">
        <v>1</v>
      </c>
      <c r="Q52">
        <v>1</v>
      </c>
      <c r="R52">
        <v>1</v>
      </c>
      <c r="S52">
        <v>1</v>
      </c>
      <c r="T52">
        <v>1</v>
      </c>
    </row>
    <row r="53" spans="1:21" x14ac:dyDescent="0.25">
      <c r="A53" t="s">
        <v>60</v>
      </c>
      <c r="B53">
        <v>3</v>
      </c>
      <c r="C53" t="s">
        <v>201</v>
      </c>
      <c r="D53" t="s">
        <v>162</v>
      </c>
      <c r="E53" t="s">
        <v>120</v>
      </c>
      <c r="P53">
        <v>5</v>
      </c>
      <c r="Q53">
        <v>5</v>
      </c>
      <c r="R53">
        <v>1</v>
      </c>
    </row>
    <row r="54" spans="1:21" x14ac:dyDescent="0.25">
      <c r="A54" t="s">
        <v>61</v>
      </c>
      <c r="B54">
        <v>2</v>
      </c>
      <c r="C54" t="s">
        <v>202</v>
      </c>
      <c r="D54" t="s">
        <v>160</v>
      </c>
      <c r="P54">
        <v>5</v>
      </c>
      <c r="Q54">
        <v>5</v>
      </c>
    </row>
    <row r="55" spans="1:21" x14ac:dyDescent="0.25">
      <c r="A55" t="s">
        <v>62</v>
      </c>
      <c r="B55">
        <v>6</v>
      </c>
      <c r="C55" t="s">
        <v>117</v>
      </c>
      <c r="D55" t="s">
        <v>97</v>
      </c>
      <c r="E55" t="s">
        <v>191</v>
      </c>
      <c r="F55" t="s">
        <v>96</v>
      </c>
      <c r="G55" t="s">
        <v>137</v>
      </c>
      <c r="H55" t="s">
        <v>163</v>
      </c>
      <c r="P55">
        <v>1</v>
      </c>
      <c r="Q55">
        <v>1</v>
      </c>
      <c r="R55">
        <v>1</v>
      </c>
      <c r="S55">
        <v>1</v>
      </c>
      <c r="T55">
        <v>1</v>
      </c>
      <c r="U55">
        <v>5</v>
      </c>
    </row>
    <row r="56" spans="1:21" x14ac:dyDescent="0.25">
      <c r="A56" t="s">
        <v>63</v>
      </c>
      <c r="B56">
        <v>3</v>
      </c>
      <c r="C56" t="s">
        <v>189</v>
      </c>
      <c r="D56" t="s">
        <v>168</v>
      </c>
      <c r="E56" t="s">
        <v>120</v>
      </c>
      <c r="P56">
        <v>5</v>
      </c>
      <c r="Q56">
        <v>5</v>
      </c>
      <c r="R56">
        <v>1</v>
      </c>
    </row>
    <row r="57" spans="1:21" x14ac:dyDescent="0.25">
      <c r="A57" t="s">
        <v>64</v>
      </c>
      <c r="B57">
        <v>3</v>
      </c>
      <c r="C57" t="s">
        <v>203</v>
      </c>
      <c r="D57" t="s">
        <v>123</v>
      </c>
      <c r="E57" t="s">
        <v>160</v>
      </c>
      <c r="P57">
        <v>20</v>
      </c>
      <c r="Q57">
        <v>1</v>
      </c>
      <c r="R57">
        <v>5</v>
      </c>
    </row>
    <row r="58" spans="1:21" x14ac:dyDescent="0.25">
      <c r="A58" t="s">
        <v>65</v>
      </c>
      <c r="B58">
        <v>3</v>
      </c>
      <c r="C58" t="s">
        <v>204</v>
      </c>
      <c r="D58" t="s">
        <v>166</v>
      </c>
      <c r="E58" t="s">
        <v>160</v>
      </c>
      <c r="P58">
        <v>5</v>
      </c>
      <c r="Q58">
        <v>5</v>
      </c>
      <c r="R58">
        <v>5</v>
      </c>
    </row>
    <row r="59" spans="1:21" x14ac:dyDescent="0.25">
      <c r="A59" t="s">
        <v>66</v>
      </c>
      <c r="B59">
        <v>2</v>
      </c>
      <c r="C59" t="s">
        <v>168</v>
      </c>
      <c r="D59" t="s">
        <v>115</v>
      </c>
      <c r="P59">
        <v>5</v>
      </c>
      <c r="Q59">
        <v>1</v>
      </c>
    </row>
    <row r="60" spans="1:21" x14ac:dyDescent="0.25">
      <c r="A60" t="s">
        <v>67</v>
      </c>
      <c r="B60">
        <v>3</v>
      </c>
      <c r="C60" t="s">
        <v>205</v>
      </c>
      <c r="D60" t="s">
        <v>126</v>
      </c>
      <c r="E60" t="s">
        <v>122</v>
      </c>
      <c r="P60">
        <v>5</v>
      </c>
      <c r="Q60">
        <v>1</v>
      </c>
      <c r="R60">
        <v>2</v>
      </c>
    </row>
    <row r="61" spans="1:21" x14ac:dyDescent="0.25">
      <c r="A61" t="s">
        <v>68</v>
      </c>
      <c r="B61">
        <v>6</v>
      </c>
      <c r="C61" t="s">
        <v>191</v>
      </c>
      <c r="D61" t="s">
        <v>214</v>
      </c>
      <c r="E61" t="s">
        <v>96</v>
      </c>
      <c r="F61" t="s">
        <v>222</v>
      </c>
      <c r="G61" t="s">
        <v>146</v>
      </c>
      <c r="H61" t="s">
        <v>137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 x14ac:dyDescent="0.25">
      <c r="A62" t="s">
        <v>69</v>
      </c>
      <c r="B62">
        <v>3</v>
      </c>
      <c r="C62" t="s">
        <v>206</v>
      </c>
      <c r="D62" t="s">
        <v>165</v>
      </c>
      <c r="E62" t="s">
        <v>129</v>
      </c>
      <c r="P62">
        <v>5</v>
      </c>
      <c r="Q62">
        <v>5</v>
      </c>
      <c r="R62">
        <v>1</v>
      </c>
    </row>
    <row r="63" spans="1:21" x14ac:dyDescent="0.25">
      <c r="A63" t="s">
        <v>70</v>
      </c>
      <c r="B63">
        <v>3</v>
      </c>
      <c r="C63" t="s">
        <v>165</v>
      </c>
      <c r="D63" t="s">
        <v>96</v>
      </c>
      <c r="E63" t="s">
        <v>122</v>
      </c>
      <c r="P63">
        <v>5</v>
      </c>
      <c r="Q63">
        <v>1</v>
      </c>
      <c r="R63">
        <v>1</v>
      </c>
    </row>
    <row r="64" spans="1:21" x14ac:dyDescent="0.25">
      <c r="A64" t="s">
        <v>71</v>
      </c>
      <c r="B64">
        <v>3</v>
      </c>
      <c r="C64" t="s">
        <v>117</v>
      </c>
      <c r="D64" t="s">
        <v>116</v>
      </c>
      <c r="E64" t="s">
        <v>115</v>
      </c>
      <c r="P64">
        <v>1</v>
      </c>
      <c r="Q64">
        <v>1</v>
      </c>
      <c r="R64">
        <v>1</v>
      </c>
    </row>
    <row r="65" spans="1:21" x14ac:dyDescent="0.25">
      <c r="A65" t="s">
        <v>72</v>
      </c>
      <c r="B65">
        <v>3</v>
      </c>
      <c r="C65" t="s">
        <v>192</v>
      </c>
      <c r="D65" t="s">
        <v>167</v>
      </c>
      <c r="E65" t="s">
        <v>122</v>
      </c>
      <c r="P65">
        <v>5</v>
      </c>
      <c r="Q65">
        <v>5</v>
      </c>
      <c r="R65">
        <v>1</v>
      </c>
    </row>
    <row r="66" spans="1:21" x14ac:dyDescent="0.25">
      <c r="A66" t="s">
        <v>73</v>
      </c>
      <c r="B66">
        <v>6</v>
      </c>
      <c r="C66" t="s">
        <v>187</v>
      </c>
      <c r="D66" t="s">
        <v>166</v>
      </c>
      <c r="E66" t="s">
        <v>120</v>
      </c>
      <c r="F66" t="s">
        <v>212</v>
      </c>
      <c r="G66" t="s">
        <v>167</v>
      </c>
      <c r="H66" t="s">
        <v>121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  <row r="67" spans="1:21" x14ac:dyDescent="0.25">
      <c r="A67" t="s">
        <v>74</v>
      </c>
      <c r="B67">
        <v>4</v>
      </c>
      <c r="C67" t="s">
        <v>115</v>
      </c>
      <c r="D67" t="s">
        <v>166</v>
      </c>
      <c r="E67" t="s">
        <v>167</v>
      </c>
      <c r="F67" t="s">
        <v>168</v>
      </c>
      <c r="P67">
        <v>1</v>
      </c>
      <c r="Q67">
        <v>5</v>
      </c>
      <c r="R67">
        <v>5</v>
      </c>
      <c r="S67">
        <v>5</v>
      </c>
    </row>
    <row r="68" spans="1:21" x14ac:dyDescent="0.25">
      <c r="A68" t="s">
        <v>75</v>
      </c>
      <c r="B68">
        <v>4</v>
      </c>
      <c r="C68" t="s">
        <v>207</v>
      </c>
      <c r="D68" t="s">
        <v>168</v>
      </c>
      <c r="E68" t="s">
        <v>117</v>
      </c>
      <c r="F68" t="s">
        <v>143</v>
      </c>
      <c r="P68">
        <v>5</v>
      </c>
      <c r="Q68">
        <v>5</v>
      </c>
      <c r="R68">
        <v>1</v>
      </c>
      <c r="S68">
        <v>1</v>
      </c>
    </row>
    <row r="69" spans="1:21" x14ac:dyDescent="0.25">
      <c r="A69" t="s">
        <v>76</v>
      </c>
      <c r="B69">
        <v>2</v>
      </c>
      <c r="C69" t="s">
        <v>163</v>
      </c>
      <c r="D69" t="s">
        <v>159</v>
      </c>
      <c r="P69">
        <v>5</v>
      </c>
      <c r="Q69">
        <v>5</v>
      </c>
    </row>
    <row r="70" spans="1:21" x14ac:dyDescent="0.25">
      <c r="A70" t="s">
        <v>77</v>
      </c>
      <c r="B70">
        <v>5</v>
      </c>
      <c r="C70" t="s">
        <v>208</v>
      </c>
      <c r="D70" t="s">
        <v>168</v>
      </c>
      <c r="E70" t="s">
        <v>144</v>
      </c>
      <c r="F70" t="s">
        <v>223</v>
      </c>
      <c r="G70" t="s">
        <v>138</v>
      </c>
      <c r="P70">
        <v>5</v>
      </c>
      <c r="Q70">
        <v>5</v>
      </c>
      <c r="R70">
        <v>1</v>
      </c>
      <c r="S70">
        <v>1</v>
      </c>
      <c r="T70">
        <v>1</v>
      </c>
    </row>
    <row r="71" spans="1:21" x14ac:dyDescent="0.25">
      <c r="A71" t="s">
        <v>78</v>
      </c>
      <c r="B71">
        <v>4</v>
      </c>
      <c r="C71" t="s">
        <v>209</v>
      </c>
      <c r="D71" t="s">
        <v>123</v>
      </c>
      <c r="E71" t="s">
        <v>129</v>
      </c>
      <c r="F71" t="s">
        <v>126</v>
      </c>
      <c r="P71">
        <v>5</v>
      </c>
      <c r="Q71">
        <v>1</v>
      </c>
      <c r="R71">
        <v>1</v>
      </c>
      <c r="S71">
        <v>1</v>
      </c>
    </row>
    <row r="72" spans="1:21" x14ac:dyDescent="0.25">
      <c r="A72" t="s">
        <v>79</v>
      </c>
      <c r="B72">
        <v>2</v>
      </c>
      <c r="C72" t="s">
        <v>210</v>
      </c>
      <c r="D72" t="s">
        <v>136</v>
      </c>
      <c r="P72">
        <v>5</v>
      </c>
      <c r="Q72">
        <v>1</v>
      </c>
    </row>
    <row r="73" spans="1:21" x14ac:dyDescent="0.25">
      <c r="A73" t="s">
        <v>80</v>
      </c>
      <c r="B73">
        <v>3</v>
      </c>
      <c r="C73" t="s">
        <v>211</v>
      </c>
      <c r="D73" t="s">
        <v>168</v>
      </c>
      <c r="E73" t="s">
        <v>146</v>
      </c>
      <c r="P73">
        <v>5</v>
      </c>
      <c r="Q73">
        <v>5</v>
      </c>
      <c r="R73">
        <v>1</v>
      </c>
    </row>
    <row r="74" spans="1:21" x14ac:dyDescent="0.25">
      <c r="A74" t="s">
        <v>81</v>
      </c>
      <c r="B74">
        <v>3</v>
      </c>
      <c r="C74" t="s">
        <v>187</v>
      </c>
      <c r="D74" t="s">
        <v>120</v>
      </c>
      <c r="E74" t="s">
        <v>166</v>
      </c>
      <c r="P74">
        <v>1</v>
      </c>
      <c r="Q74">
        <v>1</v>
      </c>
      <c r="R74">
        <v>5</v>
      </c>
    </row>
    <row r="75" spans="1:21" x14ac:dyDescent="0.25">
      <c r="A75" t="s">
        <v>82</v>
      </c>
      <c r="B75">
        <v>3</v>
      </c>
      <c r="C75" t="s">
        <v>212</v>
      </c>
      <c r="D75" t="s">
        <v>121</v>
      </c>
      <c r="E75" t="s">
        <v>167</v>
      </c>
      <c r="P75">
        <v>1</v>
      </c>
      <c r="Q75">
        <v>1</v>
      </c>
      <c r="R75">
        <v>5</v>
      </c>
    </row>
    <row r="76" spans="1:21" x14ac:dyDescent="0.25">
      <c r="A76" t="s">
        <v>83</v>
      </c>
      <c r="B76">
        <v>1</v>
      </c>
      <c r="C76" t="s">
        <v>159</v>
      </c>
      <c r="P76">
        <v>5</v>
      </c>
    </row>
    <row r="77" spans="1:21" x14ac:dyDescent="0.25">
      <c r="A77" t="s">
        <v>84</v>
      </c>
      <c r="B77">
        <v>1</v>
      </c>
      <c r="C77" t="s">
        <v>160</v>
      </c>
      <c r="P77">
        <v>5</v>
      </c>
    </row>
    <row r="78" spans="1:21" x14ac:dyDescent="0.25">
      <c r="A78" t="s">
        <v>85</v>
      </c>
      <c r="B78">
        <v>1</v>
      </c>
      <c r="C78" t="s">
        <v>161</v>
      </c>
      <c r="P78">
        <v>5</v>
      </c>
    </row>
    <row r="79" spans="1:21" x14ac:dyDescent="0.25">
      <c r="A79" t="s">
        <v>86</v>
      </c>
      <c r="B79">
        <v>1</v>
      </c>
      <c r="C79" t="s">
        <v>162</v>
      </c>
      <c r="P79">
        <v>5</v>
      </c>
    </row>
    <row r="80" spans="1:21" x14ac:dyDescent="0.25">
      <c r="A80" t="s">
        <v>87</v>
      </c>
      <c r="B80">
        <v>1</v>
      </c>
      <c r="C80" t="s">
        <v>163</v>
      </c>
      <c r="P80">
        <v>5</v>
      </c>
    </row>
    <row r="81" spans="1:22" x14ac:dyDescent="0.25">
      <c r="A81" t="s">
        <v>88</v>
      </c>
      <c r="B81">
        <v>1</v>
      </c>
      <c r="C81" t="s">
        <v>164</v>
      </c>
      <c r="P81">
        <v>5</v>
      </c>
    </row>
    <row r="82" spans="1:22" x14ac:dyDescent="0.25">
      <c r="A82" t="s">
        <v>89</v>
      </c>
      <c r="B82">
        <v>1</v>
      </c>
      <c r="C82" t="s">
        <v>165</v>
      </c>
      <c r="P82">
        <v>5</v>
      </c>
    </row>
    <row r="83" spans="1:22" x14ac:dyDescent="0.25">
      <c r="A83" t="s">
        <v>90</v>
      </c>
      <c r="B83">
        <v>1</v>
      </c>
      <c r="C83" t="s">
        <v>166</v>
      </c>
      <c r="P83">
        <v>5</v>
      </c>
    </row>
    <row r="84" spans="1:22" x14ac:dyDescent="0.25">
      <c r="A84" t="s">
        <v>91</v>
      </c>
      <c r="B84">
        <v>1</v>
      </c>
      <c r="C84" t="s">
        <v>167</v>
      </c>
      <c r="P84">
        <v>5</v>
      </c>
    </row>
    <row r="85" spans="1:22" x14ac:dyDescent="0.25">
      <c r="A85" t="s">
        <v>92</v>
      </c>
      <c r="B85">
        <v>1</v>
      </c>
      <c r="C85" t="s">
        <v>168</v>
      </c>
      <c r="P85">
        <v>5</v>
      </c>
    </row>
    <row r="86" spans="1:22" x14ac:dyDescent="0.25">
      <c r="A86" s="29" t="s">
        <v>94</v>
      </c>
      <c r="B86">
        <v>5</v>
      </c>
      <c r="C86" t="s">
        <v>213</v>
      </c>
      <c r="D86" t="s">
        <v>118</v>
      </c>
      <c r="E86" t="s">
        <v>146</v>
      </c>
      <c r="F86" t="s">
        <v>143</v>
      </c>
      <c r="G86" t="s">
        <v>145</v>
      </c>
      <c r="P86">
        <v>1</v>
      </c>
      <c r="Q86">
        <v>1</v>
      </c>
      <c r="R86">
        <v>1</v>
      </c>
      <c r="S86">
        <v>1</v>
      </c>
      <c r="T86">
        <v>1</v>
      </c>
    </row>
    <row r="87" spans="1:22" x14ac:dyDescent="0.25">
      <c r="A87" t="s">
        <v>95</v>
      </c>
      <c r="B87">
        <v>7</v>
      </c>
      <c r="C87" t="s">
        <v>214</v>
      </c>
      <c r="D87" t="s">
        <v>222</v>
      </c>
      <c r="E87" t="s">
        <v>137</v>
      </c>
      <c r="F87" t="s">
        <v>146</v>
      </c>
      <c r="G87" t="s">
        <v>191</v>
      </c>
      <c r="H87" t="s">
        <v>96</v>
      </c>
      <c r="I87" t="s">
        <v>137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</row>
    <row r="88" spans="1:22" x14ac:dyDescent="0.25">
      <c r="A88" t="s">
        <v>98</v>
      </c>
      <c r="B88">
        <v>5</v>
      </c>
      <c r="C88" t="s">
        <v>215</v>
      </c>
      <c r="D88" t="s">
        <v>140</v>
      </c>
      <c r="E88" t="s">
        <v>224</v>
      </c>
      <c r="F88" t="s">
        <v>138</v>
      </c>
      <c r="G88" t="s">
        <v>122</v>
      </c>
      <c r="P88">
        <v>1</v>
      </c>
      <c r="Q88">
        <v>1</v>
      </c>
      <c r="R88">
        <v>1</v>
      </c>
      <c r="S88">
        <v>1</v>
      </c>
      <c r="T88">
        <v>1</v>
      </c>
    </row>
    <row r="89" spans="1:22" x14ac:dyDescent="0.25">
      <c r="A89" t="s">
        <v>99</v>
      </c>
      <c r="B89">
        <v>2</v>
      </c>
      <c r="C89" t="s">
        <v>136</v>
      </c>
      <c r="D89" t="s">
        <v>129</v>
      </c>
      <c r="P89">
        <v>1</v>
      </c>
      <c r="Q89">
        <v>2</v>
      </c>
    </row>
    <row r="90" spans="1:22" x14ac:dyDescent="0.25">
      <c r="A90" t="s">
        <v>100</v>
      </c>
      <c r="B90">
        <v>2</v>
      </c>
      <c r="C90" t="s">
        <v>118</v>
      </c>
      <c r="D90" t="s">
        <v>126</v>
      </c>
      <c r="P90">
        <v>1</v>
      </c>
      <c r="Q90">
        <v>1</v>
      </c>
    </row>
    <row r="91" spans="1:22" x14ac:dyDescent="0.25">
      <c r="A91" t="s">
        <v>101</v>
      </c>
      <c r="B91">
        <v>2</v>
      </c>
      <c r="C91" t="s">
        <v>216</v>
      </c>
      <c r="D91" t="s">
        <v>118</v>
      </c>
      <c r="P91">
        <v>1</v>
      </c>
      <c r="Q91">
        <v>1</v>
      </c>
    </row>
    <row r="92" spans="1:22" x14ac:dyDescent="0.25">
      <c r="A92" t="s">
        <v>102</v>
      </c>
      <c r="B92">
        <v>3</v>
      </c>
      <c r="C92" t="s">
        <v>142</v>
      </c>
      <c r="D92" t="s">
        <v>116</v>
      </c>
      <c r="E92" t="s">
        <v>97</v>
      </c>
      <c r="P92">
        <v>1</v>
      </c>
      <c r="Q92">
        <v>1</v>
      </c>
      <c r="R92">
        <v>1</v>
      </c>
    </row>
    <row r="93" spans="1:22" x14ac:dyDescent="0.25">
      <c r="A93" t="s">
        <v>103</v>
      </c>
      <c r="B93">
        <v>3</v>
      </c>
      <c r="C93" t="s">
        <v>125</v>
      </c>
      <c r="D93" t="s">
        <v>143</v>
      </c>
      <c r="E93" t="s">
        <v>122</v>
      </c>
      <c r="P93">
        <v>1</v>
      </c>
      <c r="Q93">
        <v>1</v>
      </c>
      <c r="R93">
        <v>1</v>
      </c>
    </row>
    <row r="94" spans="1:22" x14ac:dyDescent="0.25">
      <c r="A94" t="s">
        <v>104</v>
      </c>
      <c r="B94">
        <v>3</v>
      </c>
      <c r="C94" t="s">
        <v>136</v>
      </c>
      <c r="D94" t="s">
        <v>123</v>
      </c>
      <c r="E94" t="s">
        <v>120</v>
      </c>
      <c r="P94">
        <v>1</v>
      </c>
      <c r="Q94">
        <v>1</v>
      </c>
      <c r="R94">
        <v>1</v>
      </c>
    </row>
    <row r="95" spans="1:22" x14ac:dyDescent="0.25">
      <c r="A95" t="s">
        <v>105</v>
      </c>
      <c r="B95">
        <v>3</v>
      </c>
      <c r="C95" t="s">
        <v>136</v>
      </c>
      <c r="D95" t="s">
        <v>123</v>
      </c>
      <c r="E95" t="s">
        <v>121</v>
      </c>
      <c r="P95">
        <v>1</v>
      </c>
      <c r="Q95">
        <v>1</v>
      </c>
      <c r="R95">
        <v>1</v>
      </c>
    </row>
    <row r="96" spans="1:22" x14ac:dyDescent="0.25">
      <c r="A96" t="s">
        <v>106</v>
      </c>
      <c r="B96">
        <v>3</v>
      </c>
      <c r="C96" t="s">
        <v>97</v>
      </c>
      <c r="D96" t="s">
        <v>146</v>
      </c>
      <c r="E96" t="s">
        <v>93</v>
      </c>
      <c r="P96">
        <v>1</v>
      </c>
      <c r="Q96">
        <v>2</v>
      </c>
      <c r="R96">
        <v>1</v>
      </c>
    </row>
    <row r="97" spans="1:20" x14ac:dyDescent="0.25">
      <c r="A97" t="s">
        <v>107</v>
      </c>
      <c r="B97">
        <v>2</v>
      </c>
      <c r="C97" t="s">
        <v>97</v>
      </c>
      <c r="D97" t="s">
        <v>117</v>
      </c>
      <c r="P97">
        <v>1</v>
      </c>
      <c r="Q97">
        <v>1</v>
      </c>
    </row>
    <row r="98" spans="1:20" x14ac:dyDescent="0.25">
      <c r="A98" t="s">
        <v>108</v>
      </c>
      <c r="B98">
        <v>3</v>
      </c>
      <c r="C98" t="s">
        <v>217</v>
      </c>
      <c r="D98" t="s">
        <v>96</v>
      </c>
      <c r="E98" t="s">
        <v>143</v>
      </c>
      <c r="P98">
        <v>1</v>
      </c>
      <c r="Q98">
        <v>1</v>
      </c>
      <c r="R98">
        <v>1</v>
      </c>
    </row>
    <row r="99" spans="1:20" x14ac:dyDescent="0.25">
      <c r="A99" t="s">
        <v>109</v>
      </c>
      <c r="B99">
        <v>3</v>
      </c>
      <c r="C99" t="s">
        <v>136</v>
      </c>
      <c r="D99" t="s">
        <v>123</v>
      </c>
      <c r="E99" t="s">
        <v>122</v>
      </c>
      <c r="P99">
        <v>1</v>
      </c>
      <c r="Q99">
        <v>1</v>
      </c>
      <c r="R99">
        <v>1</v>
      </c>
    </row>
    <row r="100" spans="1:20" x14ac:dyDescent="0.25">
      <c r="A100" t="s">
        <v>110</v>
      </c>
      <c r="B100">
        <v>2</v>
      </c>
      <c r="C100" t="s">
        <v>136</v>
      </c>
      <c r="D100" t="s">
        <v>117</v>
      </c>
      <c r="P100">
        <v>1</v>
      </c>
      <c r="Q100">
        <v>1</v>
      </c>
    </row>
    <row r="101" spans="1:20" x14ac:dyDescent="0.25">
      <c r="A101" t="s">
        <v>111</v>
      </c>
      <c r="B101">
        <v>3</v>
      </c>
      <c r="C101" t="s">
        <v>218</v>
      </c>
      <c r="D101" t="s">
        <v>143</v>
      </c>
      <c r="E101" t="s">
        <v>140</v>
      </c>
      <c r="P101">
        <v>1</v>
      </c>
      <c r="Q101">
        <v>1</v>
      </c>
      <c r="R101">
        <v>2</v>
      </c>
    </row>
    <row r="102" spans="1:20" x14ac:dyDescent="0.25">
      <c r="A102" t="s">
        <v>112</v>
      </c>
      <c r="B102">
        <v>3</v>
      </c>
      <c r="C102" t="s">
        <v>136</v>
      </c>
      <c r="D102" t="s">
        <v>145</v>
      </c>
      <c r="E102" t="s">
        <v>146</v>
      </c>
      <c r="P102">
        <v>1</v>
      </c>
      <c r="Q102">
        <v>1</v>
      </c>
      <c r="R102">
        <v>1</v>
      </c>
    </row>
    <row r="103" spans="1:20" x14ac:dyDescent="0.25">
      <c r="A103" t="s">
        <v>113</v>
      </c>
      <c r="B103">
        <v>5</v>
      </c>
      <c r="C103" t="s">
        <v>219</v>
      </c>
      <c r="D103" t="s">
        <v>141</v>
      </c>
      <c r="E103" t="s">
        <v>138</v>
      </c>
      <c r="F103" t="s">
        <v>143</v>
      </c>
      <c r="G103" t="s">
        <v>145</v>
      </c>
      <c r="P103">
        <v>1</v>
      </c>
      <c r="Q103">
        <v>1</v>
      </c>
      <c r="R103">
        <v>1</v>
      </c>
      <c r="S103">
        <v>1</v>
      </c>
      <c r="T103">
        <v>1</v>
      </c>
    </row>
    <row r="104" spans="1:20" x14ac:dyDescent="0.25">
      <c r="A104" t="s">
        <v>124</v>
      </c>
      <c r="B104">
        <v>3</v>
      </c>
      <c r="C104" t="s">
        <v>220</v>
      </c>
      <c r="D104" t="s">
        <v>139</v>
      </c>
      <c r="E104" t="s">
        <v>137</v>
      </c>
      <c r="P104">
        <v>1</v>
      </c>
      <c r="Q104">
        <v>1</v>
      </c>
      <c r="R104">
        <v>2</v>
      </c>
    </row>
    <row r="105" spans="1:20" x14ac:dyDescent="0.25">
      <c r="A105" t="s">
        <v>127</v>
      </c>
      <c r="B105">
        <v>3</v>
      </c>
      <c r="C105" t="s">
        <v>221</v>
      </c>
      <c r="D105" t="s">
        <v>146</v>
      </c>
      <c r="E105" t="s">
        <v>143</v>
      </c>
      <c r="P105">
        <v>1</v>
      </c>
      <c r="Q105">
        <v>1</v>
      </c>
      <c r="R105">
        <v>1</v>
      </c>
    </row>
    <row r="106" spans="1:20" x14ac:dyDescent="0.25">
      <c r="A106" t="s">
        <v>128</v>
      </c>
      <c r="B106">
        <v>3</v>
      </c>
      <c r="C106" t="s">
        <v>191</v>
      </c>
      <c r="D106" t="s">
        <v>96</v>
      </c>
      <c r="E106" t="s">
        <v>137</v>
      </c>
      <c r="P106">
        <v>1</v>
      </c>
      <c r="Q106">
        <v>1</v>
      </c>
      <c r="R106">
        <v>1</v>
      </c>
    </row>
    <row r="107" spans="1:20" x14ac:dyDescent="0.25">
      <c r="A107" t="s">
        <v>130</v>
      </c>
      <c r="B107">
        <v>3</v>
      </c>
      <c r="C107" t="s">
        <v>222</v>
      </c>
      <c r="D107" t="s">
        <v>146</v>
      </c>
      <c r="E107" t="s">
        <v>137</v>
      </c>
      <c r="P107">
        <v>1</v>
      </c>
      <c r="Q107">
        <v>1</v>
      </c>
      <c r="R107">
        <v>1</v>
      </c>
    </row>
    <row r="108" spans="1:20" x14ac:dyDescent="0.25">
      <c r="A108" t="s">
        <v>131</v>
      </c>
      <c r="B108">
        <v>2</v>
      </c>
      <c r="C108" t="s">
        <v>142</v>
      </c>
      <c r="D108" t="s">
        <v>141</v>
      </c>
      <c r="P108">
        <v>1</v>
      </c>
      <c r="Q108">
        <v>2</v>
      </c>
    </row>
    <row r="109" spans="1:20" x14ac:dyDescent="0.25">
      <c r="A109" t="s">
        <v>132</v>
      </c>
      <c r="B109">
        <v>3</v>
      </c>
      <c r="C109" t="s">
        <v>223</v>
      </c>
      <c r="D109" t="s">
        <v>144</v>
      </c>
      <c r="E109" t="s">
        <v>138</v>
      </c>
      <c r="P109">
        <v>1</v>
      </c>
      <c r="Q109">
        <v>1</v>
      </c>
      <c r="R109">
        <v>1</v>
      </c>
    </row>
    <row r="110" spans="1:20" x14ac:dyDescent="0.25">
      <c r="A110" t="s">
        <v>133</v>
      </c>
      <c r="B110">
        <v>3</v>
      </c>
      <c r="C110" t="s">
        <v>219</v>
      </c>
      <c r="D110" t="s">
        <v>141</v>
      </c>
      <c r="E110" t="s">
        <v>138</v>
      </c>
      <c r="P110">
        <v>1</v>
      </c>
      <c r="Q110">
        <v>1</v>
      </c>
      <c r="R110">
        <v>1</v>
      </c>
    </row>
    <row r="111" spans="1:20" x14ac:dyDescent="0.25">
      <c r="A111" t="s">
        <v>134</v>
      </c>
      <c r="B111">
        <v>2</v>
      </c>
      <c r="C111" t="s">
        <v>145</v>
      </c>
      <c r="D111" t="s">
        <v>143</v>
      </c>
      <c r="P111">
        <v>1</v>
      </c>
      <c r="Q111">
        <v>1</v>
      </c>
    </row>
    <row r="112" spans="1:20" x14ac:dyDescent="0.25">
      <c r="A112" t="s">
        <v>135</v>
      </c>
      <c r="B112">
        <v>3</v>
      </c>
      <c r="C112" t="s">
        <v>224</v>
      </c>
      <c r="D112" t="s">
        <v>140</v>
      </c>
      <c r="E112" t="s">
        <v>138</v>
      </c>
      <c r="P112">
        <v>1</v>
      </c>
      <c r="Q112">
        <v>1</v>
      </c>
      <c r="R112">
        <v>1</v>
      </c>
    </row>
    <row r="113" spans="1:16" x14ac:dyDescent="0.25">
      <c r="A113" t="s">
        <v>120</v>
      </c>
      <c r="B113">
        <v>1</v>
      </c>
      <c r="C113" t="s">
        <v>120</v>
      </c>
      <c r="P113">
        <v>1</v>
      </c>
    </row>
    <row r="114" spans="1:16" x14ac:dyDescent="0.25">
      <c r="A114" t="s">
        <v>121</v>
      </c>
      <c r="B114">
        <v>1</v>
      </c>
      <c r="C114" t="s">
        <v>121</v>
      </c>
      <c r="P114">
        <v>1</v>
      </c>
    </row>
    <row r="115" spans="1:16" x14ac:dyDescent="0.25">
      <c r="A115" t="s">
        <v>122</v>
      </c>
      <c r="B115">
        <v>1</v>
      </c>
      <c r="C115" t="s">
        <v>122</v>
      </c>
      <c r="P115">
        <v>1</v>
      </c>
    </row>
    <row r="116" spans="1:16" x14ac:dyDescent="0.25">
      <c r="A116" t="s">
        <v>123</v>
      </c>
      <c r="B116">
        <v>1</v>
      </c>
      <c r="C116" t="s">
        <v>123</v>
      </c>
      <c r="P116">
        <v>1</v>
      </c>
    </row>
    <row r="117" spans="1:16" x14ac:dyDescent="0.25">
      <c r="A117" t="s">
        <v>96</v>
      </c>
      <c r="B117">
        <v>1</v>
      </c>
      <c r="C117" t="s">
        <v>96</v>
      </c>
      <c r="P117">
        <v>1</v>
      </c>
    </row>
    <row r="118" spans="1:16" x14ac:dyDescent="0.25">
      <c r="A118" t="s">
        <v>125</v>
      </c>
      <c r="B118">
        <v>1</v>
      </c>
      <c r="C118" t="s">
        <v>125</v>
      </c>
      <c r="P118">
        <v>1</v>
      </c>
    </row>
    <row r="119" spans="1:16" x14ac:dyDescent="0.25">
      <c r="A119" t="s">
        <v>126</v>
      </c>
      <c r="B119">
        <v>1</v>
      </c>
      <c r="C119" t="s">
        <v>126</v>
      </c>
      <c r="P119">
        <v>1</v>
      </c>
    </row>
    <row r="120" spans="1:16" x14ac:dyDescent="0.25">
      <c r="A120" t="s">
        <v>97</v>
      </c>
      <c r="B120">
        <v>1</v>
      </c>
      <c r="C120" t="s">
        <v>97</v>
      </c>
      <c r="P120">
        <v>1</v>
      </c>
    </row>
    <row r="121" spans="1:16" x14ac:dyDescent="0.25">
      <c r="A121" t="s">
        <v>114</v>
      </c>
      <c r="B121">
        <v>1</v>
      </c>
      <c r="C121" t="s">
        <v>114</v>
      </c>
      <c r="P121">
        <v>1</v>
      </c>
    </row>
    <row r="122" spans="1:16" x14ac:dyDescent="0.25">
      <c r="A122" t="s">
        <v>129</v>
      </c>
      <c r="B122">
        <v>1</v>
      </c>
      <c r="C122" t="s">
        <v>129</v>
      </c>
      <c r="P122">
        <v>1</v>
      </c>
    </row>
    <row r="123" spans="1:16" x14ac:dyDescent="0.25">
      <c r="A123" t="s">
        <v>138</v>
      </c>
      <c r="B123">
        <v>1</v>
      </c>
      <c r="C123" t="s">
        <v>138</v>
      </c>
      <c r="P123">
        <v>1</v>
      </c>
    </row>
    <row r="124" spans="1:16" x14ac:dyDescent="0.25">
      <c r="A124" t="s">
        <v>115</v>
      </c>
      <c r="B124">
        <v>1</v>
      </c>
      <c r="C124" t="s">
        <v>115</v>
      </c>
      <c r="P124">
        <v>1</v>
      </c>
    </row>
    <row r="125" spans="1:16" x14ac:dyDescent="0.25">
      <c r="A125" t="s">
        <v>116</v>
      </c>
      <c r="B125">
        <v>1</v>
      </c>
      <c r="C125" t="s">
        <v>116</v>
      </c>
      <c r="P125">
        <v>1</v>
      </c>
    </row>
    <row r="126" spans="1:16" x14ac:dyDescent="0.25">
      <c r="A126" t="s">
        <v>117</v>
      </c>
      <c r="B126">
        <v>1</v>
      </c>
      <c r="C126" t="s">
        <v>117</v>
      </c>
      <c r="P126">
        <v>1</v>
      </c>
    </row>
    <row r="127" spans="1:16" x14ac:dyDescent="0.25">
      <c r="A127" t="s">
        <v>118</v>
      </c>
      <c r="B127">
        <v>1</v>
      </c>
      <c r="C127" t="s">
        <v>118</v>
      </c>
      <c r="P127">
        <v>1</v>
      </c>
    </row>
    <row r="128" spans="1:16" x14ac:dyDescent="0.25">
      <c r="A128" t="s">
        <v>119</v>
      </c>
      <c r="B128">
        <v>1</v>
      </c>
      <c r="C128" t="s">
        <v>119</v>
      </c>
      <c r="P128">
        <v>1</v>
      </c>
    </row>
    <row r="129" spans="1:16" x14ac:dyDescent="0.25">
      <c r="A129" t="s">
        <v>136</v>
      </c>
      <c r="B129">
        <v>1</v>
      </c>
      <c r="C129" t="s">
        <v>136</v>
      </c>
      <c r="P129">
        <v>1</v>
      </c>
    </row>
    <row r="130" spans="1:16" x14ac:dyDescent="0.25">
      <c r="A130" t="s">
        <v>137</v>
      </c>
      <c r="B130">
        <v>1</v>
      </c>
      <c r="C130" t="s">
        <v>137</v>
      </c>
      <c r="P130">
        <v>1</v>
      </c>
    </row>
    <row r="131" spans="1:16" x14ac:dyDescent="0.25">
      <c r="A131" t="s">
        <v>138</v>
      </c>
      <c r="B131">
        <v>1</v>
      </c>
      <c r="C131" t="s">
        <v>138</v>
      </c>
      <c r="P131">
        <v>1</v>
      </c>
    </row>
    <row r="132" spans="1:16" x14ac:dyDescent="0.25">
      <c r="A132" t="s">
        <v>139</v>
      </c>
      <c r="B132">
        <v>1</v>
      </c>
      <c r="C132" t="s">
        <v>139</v>
      </c>
      <c r="P132">
        <v>1</v>
      </c>
    </row>
    <row r="133" spans="1:16" x14ac:dyDescent="0.25">
      <c r="A133" t="s">
        <v>140</v>
      </c>
      <c r="B133">
        <v>1</v>
      </c>
      <c r="C133" t="s">
        <v>140</v>
      </c>
      <c r="P133">
        <v>1</v>
      </c>
    </row>
    <row r="134" spans="1:16" x14ac:dyDescent="0.25">
      <c r="A134" t="s">
        <v>141</v>
      </c>
      <c r="B134">
        <v>1</v>
      </c>
      <c r="C134" t="s">
        <v>141</v>
      </c>
      <c r="P134">
        <v>1</v>
      </c>
    </row>
    <row r="135" spans="1:16" x14ac:dyDescent="0.25">
      <c r="A135" t="s">
        <v>142</v>
      </c>
      <c r="B135">
        <v>1</v>
      </c>
      <c r="C135" t="s">
        <v>142</v>
      </c>
      <c r="P135">
        <v>1</v>
      </c>
    </row>
    <row r="136" spans="1:16" x14ac:dyDescent="0.25">
      <c r="A136" t="s">
        <v>143</v>
      </c>
      <c r="B136">
        <v>1</v>
      </c>
      <c r="C136" t="s">
        <v>143</v>
      </c>
      <c r="P136">
        <v>1</v>
      </c>
    </row>
    <row r="137" spans="1:16" x14ac:dyDescent="0.25">
      <c r="A137" t="s">
        <v>144</v>
      </c>
      <c r="B137">
        <v>1</v>
      </c>
      <c r="C137" t="s">
        <v>144</v>
      </c>
      <c r="P137">
        <v>1</v>
      </c>
    </row>
    <row r="138" spans="1:16" x14ac:dyDescent="0.25">
      <c r="A138" t="s">
        <v>145</v>
      </c>
      <c r="B138">
        <v>1</v>
      </c>
      <c r="C138" t="s">
        <v>145</v>
      </c>
      <c r="P138">
        <v>1</v>
      </c>
    </row>
    <row r="139" spans="1:16" x14ac:dyDescent="0.25">
      <c r="A139" t="s">
        <v>146</v>
      </c>
      <c r="B139">
        <v>1</v>
      </c>
      <c r="C139" t="s">
        <v>146</v>
      </c>
      <c r="P139">
        <v>1</v>
      </c>
    </row>
    <row r="140" spans="1:16" x14ac:dyDescent="0.25">
      <c r="A140" t="s">
        <v>147</v>
      </c>
      <c r="B140">
        <v>1</v>
      </c>
      <c r="C140" t="s">
        <v>147</v>
      </c>
      <c r="P140">
        <v>1</v>
      </c>
    </row>
    <row r="141" spans="1:16" x14ac:dyDescent="0.25">
      <c r="A141" t="s">
        <v>93</v>
      </c>
      <c r="B141">
        <v>1</v>
      </c>
      <c r="C141" t="s">
        <v>93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9"/>
  <sheetViews>
    <sheetView workbookViewId="0">
      <selection activeCell="E1" sqref="E1:H29"/>
    </sheetView>
  </sheetViews>
  <sheetFormatPr defaultRowHeight="15" x14ac:dyDescent="0.25"/>
  <sheetData>
    <row r="1" spans="1:8" x14ac:dyDescent="0.25">
      <c r="A1" t="s">
        <v>254</v>
      </c>
      <c r="B1">
        <v>1</v>
      </c>
      <c r="C1" t="s">
        <v>254</v>
      </c>
      <c r="E1" t="s">
        <v>284</v>
      </c>
      <c r="F1" t="s">
        <v>285</v>
      </c>
      <c r="G1" t="s">
        <v>286</v>
      </c>
      <c r="H1" t="s">
        <v>287</v>
      </c>
    </row>
    <row r="2" spans="1:8" x14ac:dyDescent="0.25">
      <c r="A2" t="s">
        <v>255</v>
      </c>
      <c r="B2">
        <v>2</v>
      </c>
      <c r="C2" t="s">
        <v>255</v>
      </c>
      <c r="E2">
        <v>2</v>
      </c>
      <c r="F2">
        <v>0</v>
      </c>
      <c r="G2">
        <v>0</v>
      </c>
      <c r="H2">
        <v>2</v>
      </c>
    </row>
    <row r="3" spans="1:8" x14ac:dyDescent="0.25">
      <c r="A3" t="s">
        <v>256</v>
      </c>
      <c r="B3">
        <v>3</v>
      </c>
      <c r="C3" t="s">
        <v>256</v>
      </c>
      <c r="E3">
        <v>0</v>
      </c>
      <c r="F3">
        <v>0</v>
      </c>
      <c r="G3">
        <v>0</v>
      </c>
      <c r="H3">
        <v>1</v>
      </c>
    </row>
    <row r="4" spans="1:8" x14ac:dyDescent="0.25">
      <c r="A4" t="s">
        <v>257</v>
      </c>
      <c r="B4">
        <v>4</v>
      </c>
      <c r="C4" t="s">
        <v>257</v>
      </c>
      <c r="E4">
        <v>0</v>
      </c>
      <c r="F4">
        <v>0</v>
      </c>
      <c r="G4">
        <v>1</v>
      </c>
      <c r="H4">
        <v>1</v>
      </c>
    </row>
    <row r="5" spans="1:8" x14ac:dyDescent="0.25">
      <c r="A5" t="s">
        <v>258</v>
      </c>
      <c r="B5">
        <v>5</v>
      </c>
      <c r="C5" t="s">
        <v>258</v>
      </c>
      <c r="E5">
        <v>0</v>
      </c>
      <c r="F5">
        <v>0</v>
      </c>
      <c r="G5">
        <v>1</v>
      </c>
      <c r="H5">
        <v>0</v>
      </c>
    </row>
    <row r="6" spans="1:8" x14ac:dyDescent="0.25">
      <c r="A6" t="s">
        <v>259</v>
      </c>
      <c r="B6">
        <v>6</v>
      </c>
      <c r="C6" t="s">
        <v>259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260</v>
      </c>
      <c r="B7">
        <v>7</v>
      </c>
      <c r="C7" t="s">
        <v>260</v>
      </c>
      <c r="E7">
        <v>0</v>
      </c>
      <c r="F7">
        <v>0</v>
      </c>
      <c r="G7">
        <v>0</v>
      </c>
      <c r="H7">
        <v>1</v>
      </c>
    </row>
    <row r="8" spans="1:8" x14ac:dyDescent="0.25">
      <c r="A8" t="s">
        <v>261</v>
      </c>
      <c r="B8">
        <v>8</v>
      </c>
      <c r="C8" t="s">
        <v>261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262</v>
      </c>
      <c r="B9">
        <v>9</v>
      </c>
      <c r="C9" t="s">
        <v>262</v>
      </c>
      <c r="E9">
        <v>0</v>
      </c>
      <c r="F9">
        <v>1</v>
      </c>
      <c r="G9">
        <v>1</v>
      </c>
      <c r="H9">
        <v>0</v>
      </c>
    </row>
    <row r="10" spans="1:8" x14ac:dyDescent="0.25">
      <c r="A10" t="s">
        <v>263</v>
      </c>
      <c r="B10">
        <v>10</v>
      </c>
      <c r="C10" t="s">
        <v>263</v>
      </c>
      <c r="E10">
        <v>0</v>
      </c>
      <c r="F10">
        <v>2</v>
      </c>
      <c r="G10">
        <v>0</v>
      </c>
      <c r="H10">
        <v>0</v>
      </c>
    </row>
    <row r="11" spans="1:8" x14ac:dyDescent="0.25">
      <c r="A11" t="s">
        <v>264</v>
      </c>
      <c r="B11">
        <v>11</v>
      </c>
      <c r="C11" t="s">
        <v>264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265</v>
      </c>
      <c r="B12">
        <v>12</v>
      </c>
      <c r="C12" t="s">
        <v>265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266</v>
      </c>
      <c r="B13">
        <v>13</v>
      </c>
      <c r="C13" t="s">
        <v>266</v>
      </c>
      <c r="E13">
        <v>0</v>
      </c>
      <c r="F13">
        <v>0</v>
      </c>
      <c r="G13">
        <v>0</v>
      </c>
      <c r="H13">
        <v>1</v>
      </c>
    </row>
    <row r="14" spans="1:8" x14ac:dyDescent="0.25">
      <c r="A14" t="s">
        <v>267</v>
      </c>
      <c r="B14">
        <v>14</v>
      </c>
      <c r="C14" t="s">
        <v>267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268</v>
      </c>
      <c r="B15">
        <v>15</v>
      </c>
      <c r="C15" t="s">
        <v>268</v>
      </c>
      <c r="E15">
        <v>1</v>
      </c>
      <c r="F15">
        <v>0</v>
      </c>
      <c r="G15">
        <v>0</v>
      </c>
      <c r="H15">
        <v>0</v>
      </c>
    </row>
    <row r="16" spans="1:8" x14ac:dyDescent="0.25">
      <c r="A16" t="s">
        <v>269</v>
      </c>
      <c r="B16">
        <v>16</v>
      </c>
      <c r="C16" t="s">
        <v>269</v>
      </c>
      <c r="E16">
        <v>1</v>
      </c>
      <c r="F16">
        <v>0</v>
      </c>
      <c r="G16">
        <v>2</v>
      </c>
      <c r="H16">
        <v>0</v>
      </c>
    </row>
    <row r="17" spans="1:8" x14ac:dyDescent="0.25">
      <c r="A17" t="s">
        <v>270</v>
      </c>
      <c r="B17">
        <v>17</v>
      </c>
      <c r="C17" t="s">
        <v>270</v>
      </c>
      <c r="E17">
        <v>0</v>
      </c>
      <c r="F17">
        <v>0</v>
      </c>
      <c r="G17">
        <v>2</v>
      </c>
      <c r="H17">
        <v>2</v>
      </c>
    </row>
    <row r="18" spans="1:8" x14ac:dyDescent="0.25">
      <c r="A18" t="s">
        <v>271</v>
      </c>
      <c r="B18">
        <v>18</v>
      </c>
      <c r="C18" t="s">
        <v>271</v>
      </c>
      <c r="E18">
        <v>0</v>
      </c>
      <c r="F18">
        <v>0</v>
      </c>
      <c r="G18">
        <v>3</v>
      </c>
      <c r="H18">
        <v>0</v>
      </c>
    </row>
    <row r="19" spans="1:8" x14ac:dyDescent="0.25">
      <c r="A19" t="s">
        <v>272</v>
      </c>
      <c r="B19">
        <v>19</v>
      </c>
      <c r="C19" t="s">
        <v>272</v>
      </c>
      <c r="E19">
        <v>0</v>
      </c>
      <c r="F19">
        <v>0</v>
      </c>
      <c r="G19">
        <v>1</v>
      </c>
      <c r="H19">
        <v>0</v>
      </c>
    </row>
    <row r="20" spans="1:8" x14ac:dyDescent="0.25">
      <c r="A20" t="s">
        <v>273</v>
      </c>
      <c r="B20">
        <v>20</v>
      </c>
      <c r="C20" t="s">
        <v>273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274</v>
      </c>
      <c r="B21">
        <v>21</v>
      </c>
      <c r="C21" t="s">
        <v>274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275</v>
      </c>
      <c r="B22">
        <v>22</v>
      </c>
      <c r="C22" t="s">
        <v>275</v>
      </c>
      <c r="E22">
        <v>1</v>
      </c>
      <c r="F22">
        <v>0</v>
      </c>
      <c r="G22">
        <v>0</v>
      </c>
      <c r="H22">
        <v>2</v>
      </c>
    </row>
    <row r="23" spans="1:8" x14ac:dyDescent="0.25">
      <c r="A23" t="s">
        <v>276</v>
      </c>
      <c r="B23">
        <v>23</v>
      </c>
      <c r="C23" t="s">
        <v>276</v>
      </c>
      <c r="E23">
        <v>3</v>
      </c>
      <c r="F23">
        <v>0</v>
      </c>
      <c r="G23">
        <v>0</v>
      </c>
      <c r="H23">
        <v>1</v>
      </c>
    </row>
    <row r="24" spans="1:8" x14ac:dyDescent="0.25">
      <c r="A24" t="s">
        <v>277</v>
      </c>
      <c r="B24">
        <v>24</v>
      </c>
      <c r="C24" t="s">
        <v>277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278</v>
      </c>
      <c r="B25">
        <v>25</v>
      </c>
      <c r="C25" t="s">
        <v>278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279</v>
      </c>
      <c r="B26">
        <v>26</v>
      </c>
      <c r="C26" t="s">
        <v>279</v>
      </c>
      <c r="E26">
        <v>0</v>
      </c>
      <c r="F26">
        <v>0</v>
      </c>
      <c r="G26">
        <v>0</v>
      </c>
      <c r="H26">
        <v>0</v>
      </c>
    </row>
    <row r="27" spans="1:8" x14ac:dyDescent="0.25">
      <c r="E27">
        <v>0</v>
      </c>
      <c r="F27">
        <v>0</v>
      </c>
      <c r="G27">
        <v>0</v>
      </c>
      <c r="H27">
        <v>0</v>
      </c>
    </row>
    <row r="28" spans="1:8" x14ac:dyDescent="0.25">
      <c r="E28">
        <v>1</v>
      </c>
      <c r="F28">
        <v>0</v>
      </c>
      <c r="G28">
        <v>0</v>
      </c>
      <c r="H28">
        <v>0</v>
      </c>
    </row>
    <row r="29" spans="1:8" x14ac:dyDescent="0.25">
      <c r="E29">
        <v>0</v>
      </c>
      <c r="F29">
        <v>0</v>
      </c>
      <c r="G29">
        <v>0</v>
      </c>
      <c r="H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41"/>
  <sheetViews>
    <sheetView workbookViewId="0">
      <selection activeCell="B2" sqref="B2"/>
    </sheetView>
  </sheetViews>
  <sheetFormatPr defaultRowHeight="15" x14ac:dyDescent="0.25"/>
  <cols>
    <col min="1" max="1" width="33.28515625" bestFit="1" customWidth="1"/>
  </cols>
  <sheetData>
    <row r="1" spans="1:15" x14ac:dyDescent="0.25">
      <c r="A1" t="s">
        <v>169</v>
      </c>
    </row>
    <row r="2" spans="1:15" x14ac:dyDescent="0.25">
      <c r="A2" t="s">
        <v>9</v>
      </c>
      <c r="D2">
        <v>50</v>
      </c>
      <c r="E2">
        <v>40</v>
      </c>
      <c r="F2">
        <v>20</v>
      </c>
      <c r="G2">
        <v>4</v>
      </c>
    </row>
    <row r="3" spans="1:15" x14ac:dyDescent="0.25">
      <c r="A3" t="s">
        <v>10</v>
      </c>
      <c r="D3">
        <v>50</v>
      </c>
      <c r="E3">
        <v>8</v>
      </c>
      <c r="F3">
        <v>8</v>
      </c>
      <c r="G3">
        <v>8</v>
      </c>
      <c r="H3">
        <v>8</v>
      </c>
      <c r="I3">
        <v>8</v>
      </c>
      <c r="J3">
        <v>16</v>
      </c>
    </row>
    <row r="4" spans="1:15" x14ac:dyDescent="0.25">
      <c r="A4" t="s">
        <v>11</v>
      </c>
      <c r="D4">
        <v>50</v>
      </c>
      <c r="E4">
        <v>20</v>
      </c>
      <c r="F4">
        <v>20</v>
      </c>
      <c r="G4">
        <v>4</v>
      </c>
    </row>
    <row r="5" spans="1:15" x14ac:dyDescent="0.25">
      <c r="A5" t="s">
        <v>12</v>
      </c>
      <c r="D5">
        <v>50</v>
      </c>
      <c r="E5">
        <v>50</v>
      </c>
      <c r="F5">
        <v>20</v>
      </c>
      <c r="G5">
        <v>1</v>
      </c>
    </row>
    <row r="6" spans="1:15" x14ac:dyDescent="0.25">
      <c r="A6" t="s">
        <v>13</v>
      </c>
      <c r="D6">
        <v>60</v>
      </c>
      <c r="E6">
        <v>50</v>
      </c>
    </row>
    <row r="7" spans="1:15" x14ac:dyDescent="0.25">
      <c r="A7" t="s">
        <v>14</v>
      </c>
      <c r="D7">
        <v>60</v>
      </c>
      <c r="E7">
        <v>50</v>
      </c>
    </row>
    <row r="8" spans="1:15" x14ac:dyDescent="0.25">
      <c r="A8" t="s">
        <v>15</v>
      </c>
      <c r="D8">
        <v>60</v>
      </c>
      <c r="E8">
        <v>50</v>
      </c>
    </row>
    <row r="9" spans="1:15" x14ac:dyDescent="0.25">
      <c r="A9" t="s">
        <v>16</v>
      </c>
      <c r="D9">
        <v>50</v>
      </c>
      <c r="E9">
        <v>50</v>
      </c>
      <c r="F9">
        <v>5</v>
      </c>
      <c r="G9">
        <v>40</v>
      </c>
      <c r="H9">
        <v>40</v>
      </c>
      <c r="I9">
        <v>8</v>
      </c>
      <c r="J9">
        <v>8</v>
      </c>
      <c r="K9">
        <v>8</v>
      </c>
      <c r="L9">
        <v>20</v>
      </c>
      <c r="M9">
        <v>20</v>
      </c>
      <c r="N9">
        <v>20</v>
      </c>
      <c r="O9">
        <v>1</v>
      </c>
    </row>
    <row r="10" spans="1:15" x14ac:dyDescent="0.25">
      <c r="A10" t="s">
        <v>17</v>
      </c>
      <c r="D10">
        <v>50</v>
      </c>
      <c r="E10">
        <v>50</v>
      </c>
      <c r="F10">
        <v>50</v>
      </c>
    </row>
    <row r="11" spans="1:15" x14ac:dyDescent="0.25">
      <c r="A11" t="s">
        <v>18</v>
      </c>
      <c r="D11">
        <v>50</v>
      </c>
      <c r="E11">
        <v>1</v>
      </c>
      <c r="F11">
        <v>1</v>
      </c>
    </row>
    <row r="12" spans="1:15" x14ac:dyDescent="0.25">
      <c r="A12" t="s">
        <v>19</v>
      </c>
      <c r="D12">
        <v>50</v>
      </c>
      <c r="E12">
        <v>50</v>
      </c>
      <c r="F12">
        <v>5</v>
      </c>
      <c r="G12">
        <v>5</v>
      </c>
      <c r="H12">
        <v>1</v>
      </c>
      <c r="I12">
        <v>5</v>
      </c>
      <c r="J12">
        <v>10</v>
      </c>
    </row>
    <row r="13" spans="1:15" x14ac:dyDescent="0.25">
      <c r="A13" t="s">
        <v>20</v>
      </c>
      <c r="D13">
        <v>50</v>
      </c>
    </row>
    <row r="14" spans="1:15" x14ac:dyDescent="0.25">
      <c r="A14" t="s">
        <v>21</v>
      </c>
      <c r="D14">
        <v>50</v>
      </c>
      <c r="E14">
        <v>50</v>
      </c>
    </row>
    <row r="15" spans="1:15" x14ac:dyDescent="0.25">
      <c r="A15" t="s">
        <v>22</v>
      </c>
      <c r="D15">
        <v>50</v>
      </c>
    </row>
    <row r="16" spans="1:15" x14ac:dyDescent="0.25">
      <c r="A16" s="3" t="s">
        <v>23</v>
      </c>
      <c r="D16">
        <v>50</v>
      </c>
    </row>
    <row r="17" spans="1:8" x14ac:dyDescent="0.25">
      <c r="A17" t="s">
        <v>24</v>
      </c>
      <c r="D17">
        <v>50</v>
      </c>
      <c r="E17">
        <v>20</v>
      </c>
      <c r="F17">
        <v>20</v>
      </c>
      <c r="G17">
        <v>20</v>
      </c>
    </row>
    <row r="18" spans="1:8" x14ac:dyDescent="0.25">
      <c r="A18" t="s">
        <v>25</v>
      </c>
      <c r="D18">
        <v>50</v>
      </c>
    </row>
    <row r="19" spans="1:8" x14ac:dyDescent="0.25">
      <c r="A19" t="s">
        <v>26</v>
      </c>
      <c r="D19">
        <v>50</v>
      </c>
      <c r="E19">
        <v>5</v>
      </c>
    </row>
    <row r="20" spans="1:8" x14ac:dyDescent="0.25">
      <c r="A20" t="s">
        <v>27</v>
      </c>
      <c r="D20">
        <v>50</v>
      </c>
      <c r="E20">
        <v>50</v>
      </c>
    </row>
    <row r="21" spans="1:8" x14ac:dyDescent="0.25">
      <c r="A21" t="s">
        <v>28</v>
      </c>
      <c r="D21">
        <v>50</v>
      </c>
      <c r="E21">
        <v>1</v>
      </c>
      <c r="F21">
        <v>1</v>
      </c>
      <c r="G21">
        <v>50</v>
      </c>
    </row>
    <row r="22" spans="1:8" x14ac:dyDescent="0.25">
      <c r="A22" t="s">
        <v>29</v>
      </c>
      <c r="D22">
        <v>20</v>
      </c>
      <c r="E22">
        <v>20</v>
      </c>
      <c r="F22">
        <v>4</v>
      </c>
      <c r="G22">
        <v>4</v>
      </c>
      <c r="H22">
        <v>4</v>
      </c>
    </row>
    <row r="23" spans="1:8" x14ac:dyDescent="0.25">
      <c r="A23" t="s">
        <v>30</v>
      </c>
      <c r="D23">
        <v>50</v>
      </c>
      <c r="E23">
        <v>20</v>
      </c>
      <c r="F23">
        <v>5</v>
      </c>
      <c r="G23">
        <v>5</v>
      </c>
      <c r="H23">
        <v>1</v>
      </c>
    </row>
    <row r="24" spans="1:8" x14ac:dyDescent="0.25">
      <c r="A24" t="s">
        <v>31</v>
      </c>
      <c r="D24">
        <v>50</v>
      </c>
      <c r="E24">
        <v>5</v>
      </c>
      <c r="F24">
        <v>5</v>
      </c>
      <c r="G24">
        <v>1</v>
      </c>
    </row>
    <row r="25" spans="1:8" x14ac:dyDescent="0.25">
      <c r="A25" t="s">
        <v>32</v>
      </c>
      <c r="D25">
        <v>20</v>
      </c>
      <c r="E25">
        <v>20</v>
      </c>
      <c r="F25">
        <v>4</v>
      </c>
      <c r="G25">
        <v>4</v>
      </c>
      <c r="H25">
        <v>4</v>
      </c>
    </row>
    <row r="26" spans="1:8" x14ac:dyDescent="0.25">
      <c r="A26" t="s">
        <v>33</v>
      </c>
      <c r="D26">
        <v>50</v>
      </c>
      <c r="E26">
        <v>1</v>
      </c>
      <c r="F26">
        <v>50</v>
      </c>
    </row>
    <row r="27" spans="1:8" x14ac:dyDescent="0.25">
      <c r="A27" t="s">
        <v>34</v>
      </c>
      <c r="D27">
        <v>50</v>
      </c>
    </row>
    <row r="28" spans="1:8" x14ac:dyDescent="0.25">
      <c r="A28" t="s">
        <v>35</v>
      </c>
      <c r="D28">
        <v>50</v>
      </c>
      <c r="E28">
        <v>20</v>
      </c>
      <c r="F28">
        <v>5</v>
      </c>
    </row>
    <row r="29" spans="1:8" x14ac:dyDescent="0.25">
      <c r="A29" t="s">
        <v>36</v>
      </c>
      <c r="D29">
        <v>50</v>
      </c>
    </row>
    <row r="30" spans="1:8" x14ac:dyDescent="0.25">
      <c r="A30" t="s">
        <v>37</v>
      </c>
      <c r="D30">
        <v>40</v>
      </c>
      <c r="E30">
        <v>1</v>
      </c>
      <c r="F30">
        <v>1</v>
      </c>
    </row>
    <row r="31" spans="1:8" x14ac:dyDescent="0.25">
      <c r="A31" t="s">
        <v>38</v>
      </c>
      <c r="D31">
        <v>50</v>
      </c>
    </row>
    <row r="32" spans="1:8" x14ac:dyDescent="0.25">
      <c r="A32" t="s">
        <v>39</v>
      </c>
      <c r="D32">
        <v>1</v>
      </c>
      <c r="E32">
        <v>5</v>
      </c>
      <c r="F32">
        <v>1</v>
      </c>
      <c r="G32">
        <v>20</v>
      </c>
    </row>
    <row r="33" spans="1:10" x14ac:dyDescent="0.25">
      <c r="A33" t="s">
        <v>40</v>
      </c>
      <c r="D33">
        <v>20</v>
      </c>
      <c r="E33">
        <v>10</v>
      </c>
      <c r="F33">
        <v>20</v>
      </c>
    </row>
    <row r="34" spans="1:10" x14ac:dyDescent="0.25">
      <c r="A34" t="s">
        <v>41</v>
      </c>
      <c r="D34">
        <v>10</v>
      </c>
      <c r="E34">
        <v>10</v>
      </c>
      <c r="F34">
        <v>2</v>
      </c>
    </row>
    <row r="35" spans="1:10" x14ac:dyDescent="0.25">
      <c r="A35" t="s">
        <v>42</v>
      </c>
      <c r="D35">
        <v>20</v>
      </c>
      <c r="E35">
        <v>5</v>
      </c>
      <c r="F35">
        <v>20</v>
      </c>
      <c r="G35">
        <v>1</v>
      </c>
      <c r="H35">
        <v>20</v>
      </c>
    </row>
    <row r="36" spans="1:10" x14ac:dyDescent="0.25">
      <c r="A36" t="s">
        <v>43</v>
      </c>
      <c r="D36">
        <v>4</v>
      </c>
      <c r="E36">
        <v>4</v>
      </c>
      <c r="F36">
        <v>4</v>
      </c>
      <c r="G36">
        <v>4</v>
      </c>
      <c r="H36">
        <v>4</v>
      </c>
      <c r="I36">
        <v>8</v>
      </c>
    </row>
    <row r="37" spans="1:10" x14ac:dyDescent="0.25">
      <c r="A37" t="s">
        <v>44</v>
      </c>
      <c r="D37">
        <v>10</v>
      </c>
      <c r="E37">
        <v>20</v>
      </c>
      <c r="F37">
        <v>2</v>
      </c>
    </row>
    <row r="38" spans="1:10" x14ac:dyDescent="0.25">
      <c r="A38" t="s">
        <v>45</v>
      </c>
      <c r="D38">
        <v>20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10" x14ac:dyDescent="0.25">
      <c r="A39" t="s">
        <v>46</v>
      </c>
      <c r="D39">
        <v>20</v>
      </c>
      <c r="E39">
        <v>1</v>
      </c>
      <c r="F39">
        <v>1</v>
      </c>
      <c r="G39">
        <v>20</v>
      </c>
    </row>
    <row r="40" spans="1:10" x14ac:dyDescent="0.25">
      <c r="A40" t="s">
        <v>47</v>
      </c>
      <c r="D40">
        <v>20</v>
      </c>
      <c r="E40">
        <v>20</v>
      </c>
      <c r="F40">
        <v>20</v>
      </c>
      <c r="G40">
        <v>1</v>
      </c>
    </row>
    <row r="41" spans="1:10" x14ac:dyDescent="0.25">
      <c r="A41" t="s">
        <v>48</v>
      </c>
      <c r="D41">
        <v>20</v>
      </c>
      <c r="E41">
        <v>1</v>
      </c>
      <c r="F41">
        <v>5</v>
      </c>
      <c r="G41">
        <v>1</v>
      </c>
      <c r="H41">
        <v>20</v>
      </c>
    </row>
    <row r="42" spans="1:10" x14ac:dyDescent="0.25">
      <c r="A42" t="s">
        <v>49</v>
      </c>
      <c r="D42">
        <v>20</v>
      </c>
      <c r="E42">
        <v>1</v>
      </c>
      <c r="F42">
        <v>1</v>
      </c>
      <c r="G42">
        <v>2</v>
      </c>
      <c r="H42">
        <v>1</v>
      </c>
      <c r="I42">
        <v>1</v>
      </c>
      <c r="J42">
        <v>1</v>
      </c>
    </row>
    <row r="43" spans="1:10" x14ac:dyDescent="0.25">
      <c r="A43" t="s">
        <v>50</v>
      </c>
      <c r="D43">
        <v>5</v>
      </c>
      <c r="E43">
        <v>20</v>
      </c>
      <c r="F43">
        <v>5</v>
      </c>
      <c r="G43">
        <v>1</v>
      </c>
    </row>
    <row r="44" spans="1:10" x14ac:dyDescent="0.25">
      <c r="A44" t="s">
        <v>51</v>
      </c>
      <c r="D44">
        <v>20</v>
      </c>
      <c r="E44">
        <v>2</v>
      </c>
      <c r="F44">
        <v>2</v>
      </c>
      <c r="G44">
        <v>2</v>
      </c>
    </row>
    <row r="45" spans="1:10" x14ac:dyDescent="0.25">
      <c r="A45" t="s">
        <v>52</v>
      </c>
      <c r="D45">
        <v>10</v>
      </c>
      <c r="E45">
        <v>10</v>
      </c>
      <c r="F45">
        <v>2</v>
      </c>
      <c r="G45">
        <v>2</v>
      </c>
      <c r="H45">
        <v>2</v>
      </c>
    </row>
    <row r="46" spans="1:10" x14ac:dyDescent="0.25">
      <c r="A46" t="s">
        <v>53</v>
      </c>
      <c r="D46">
        <v>20</v>
      </c>
    </row>
    <row r="47" spans="1:10" s="3" customFormat="1" x14ac:dyDescent="0.25">
      <c r="A47" s="3" t="s">
        <v>54</v>
      </c>
      <c r="D47" s="3">
        <v>20</v>
      </c>
    </row>
    <row r="48" spans="1:10" s="3" customFormat="1" x14ac:dyDescent="0.25">
      <c r="A48" s="3" t="s">
        <v>55</v>
      </c>
      <c r="D48" s="3">
        <v>20</v>
      </c>
    </row>
    <row r="49" spans="1:9" s="3" customFormat="1" x14ac:dyDescent="0.25">
      <c r="A49" s="3" t="s">
        <v>56</v>
      </c>
      <c r="D49" s="3">
        <v>20</v>
      </c>
    </row>
    <row r="50" spans="1:9" s="3" customFormat="1" x14ac:dyDescent="0.25">
      <c r="A50" s="3" t="s">
        <v>57</v>
      </c>
      <c r="D50" s="3">
        <v>20</v>
      </c>
    </row>
    <row r="51" spans="1:9" s="3" customFormat="1" x14ac:dyDescent="0.25">
      <c r="A51" s="3" t="s">
        <v>58</v>
      </c>
      <c r="D51" s="3">
        <v>50</v>
      </c>
      <c r="E51" s="3">
        <v>50</v>
      </c>
    </row>
    <row r="52" spans="1:9" s="3" customFormat="1" x14ac:dyDescent="0.25">
      <c r="A52" s="3" t="s">
        <v>59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</row>
    <row r="53" spans="1:9" x14ac:dyDescent="0.25">
      <c r="A53" t="s">
        <v>60</v>
      </c>
      <c r="D53">
        <v>5</v>
      </c>
      <c r="E53">
        <v>5</v>
      </c>
      <c r="F53">
        <v>1</v>
      </c>
    </row>
    <row r="54" spans="1:9" x14ac:dyDescent="0.25">
      <c r="A54" t="s">
        <v>61</v>
      </c>
      <c r="D54">
        <v>5</v>
      </c>
      <c r="E54">
        <v>10</v>
      </c>
    </row>
    <row r="55" spans="1:9" x14ac:dyDescent="0.25">
      <c r="A55" t="s">
        <v>62</v>
      </c>
      <c r="D55">
        <v>1</v>
      </c>
      <c r="E55">
        <v>1</v>
      </c>
      <c r="F55">
        <v>1</v>
      </c>
      <c r="G55">
        <v>1</v>
      </c>
      <c r="H55">
        <v>1</v>
      </c>
      <c r="I55">
        <v>5</v>
      </c>
    </row>
    <row r="56" spans="1:9" x14ac:dyDescent="0.25">
      <c r="A56" t="s">
        <v>63</v>
      </c>
      <c r="D56">
        <v>5</v>
      </c>
      <c r="E56">
        <v>5</v>
      </c>
      <c r="F56">
        <v>1</v>
      </c>
    </row>
    <row r="57" spans="1:9" x14ac:dyDescent="0.25">
      <c r="A57" t="s">
        <v>64</v>
      </c>
      <c r="D57">
        <v>20</v>
      </c>
      <c r="E57">
        <v>1</v>
      </c>
      <c r="F57">
        <v>5</v>
      </c>
    </row>
    <row r="58" spans="1:9" x14ac:dyDescent="0.25">
      <c r="A58" t="s">
        <v>65</v>
      </c>
      <c r="D58">
        <v>5</v>
      </c>
      <c r="E58">
        <v>5</v>
      </c>
      <c r="F58">
        <v>5</v>
      </c>
    </row>
    <row r="59" spans="1:9" x14ac:dyDescent="0.25">
      <c r="A59" t="s">
        <v>66</v>
      </c>
      <c r="D59">
        <v>10</v>
      </c>
      <c r="E59">
        <v>1</v>
      </c>
    </row>
    <row r="60" spans="1:9" x14ac:dyDescent="0.25">
      <c r="A60" t="s">
        <v>67</v>
      </c>
      <c r="D60">
        <v>5</v>
      </c>
      <c r="E60">
        <v>1</v>
      </c>
      <c r="F60">
        <v>2</v>
      </c>
    </row>
    <row r="61" spans="1:9" x14ac:dyDescent="0.25">
      <c r="A61" t="s">
        <v>68</v>
      </c>
      <c r="D61">
        <v>2</v>
      </c>
      <c r="E61">
        <v>2</v>
      </c>
      <c r="F61">
        <v>2</v>
      </c>
      <c r="G61">
        <v>2</v>
      </c>
      <c r="H61">
        <v>2</v>
      </c>
      <c r="I61">
        <v>4</v>
      </c>
    </row>
    <row r="62" spans="1:9" x14ac:dyDescent="0.25">
      <c r="A62" t="s">
        <v>69</v>
      </c>
      <c r="D62">
        <v>5</v>
      </c>
      <c r="E62">
        <v>5</v>
      </c>
      <c r="F62">
        <v>1</v>
      </c>
    </row>
    <row r="63" spans="1:9" x14ac:dyDescent="0.25">
      <c r="A63" t="s">
        <v>70</v>
      </c>
      <c r="D63">
        <v>5</v>
      </c>
      <c r="E63">
        <v>1</v>
      </c>
      <c r="F63">
        <v>1</v>
      </c>
    </row>
    <row r="64" spans="1:9" x14ac:dyDescent="0.25">
      <c r="A64" t="s">
        <v>71</v>
      </c>
      <c r="D64">
        <v>1</v>
      </c>
      <c r="E64">
        <v>1</v>
      </c>
      <c r="F64">
        <v>1</v>
      </c>
    </row>
    <row r="65" spans="1:9" x14ac:dyDescent="0.25">
      <c r="A65" t="s">
        <v>72</v>
      </c>
      <c r="D65">
        <v>5</v>
      </c>
      <c r="E65">
        <v>10</v>
      </c>
      <c r="F65">
        <v>1</v>
      </c>
    </row>
    <row r="66" spans="1:9" x14ac:dyDescent="0.25">
      <c r="A66" t="s">
        <v>73</v>
      </c>
      <c r="D66">
        <v>1</v>
      </c>
      <c r="E66">
        <v>5</v>
      </c>
      <c r="F66">
        <v>1</v>
      </c>
      <c r="G66">
        <v>1</v>
      </c>
      <c r="H66">
        <v>5</v>
      </c>
      <c r="I66">
        <v>1</v>
      </c>
    </row>
    <row r="67" spans="1:9" x14ac:dyDescent="0.25">
      <c r="A67" t="s">
        <v>74</v>
      </c>
      <c r="D67">
        <v>1</v>
      </c>
      <c r="E67">
        <v>5</v>
      </c>
      <c r="F67">
        <v>5</v>
      </c>
      <c r="G67">
        <v>5</v>
      </c>
    </row>
    <row r="68" spans="1:9" x14ac:dyDescent="0.25">
      <c r="A68" t="s">
        <v>75</v>
      </c>
      <c r="D68">
        <v>5</v>
      </c>
      <c r="E68">
        <v>5</v>
      </c>
      <c r="F68">
        <v>1</v>
      </c>
      <c r="G68">
        <v>1</v>
      </c>
    </row>
    <row r="69" spans="1:9" x14ac:dyDescent="0.25">
      <c r="A69" t="s">
        <v>76</v>
      </c>
      <c r="D69">
        <v>5</v>
      </c>
      <c r="E69">
        <v>5</v>
      </c>
    </row>
    <row r="70" spans="1:9" x14ac:dyDescent="0.25">
      <c r="A70" t="s">
        <v>77</v>
      </c>
      <c r="D70">
        <v>5</v>
      </c>
      <c r="E70">
        <v>5</v>
      </c>
      <c r="F70">
        <v>1</v>
      </c>
      <c r="G70">
        <v>1</v>
      </c>
      <c r="H70">
        <v>1</v>
      </c>
    </row>
    <row r="71" spans="1:9" x14ac:dyDescent="0.25">
      <c r="A71" t="s">
        <v>78</v>
      </c>
      <c r="D71">
        <v>5</v>
      </c>
      <c r="E71">
        <v>1</v>
      </c>
      <c r="F71">
        <v>1</v>
      </c>
      <c r="G71">
        <v>1</v>
      </c>
    </row>
    <row r="72" spans="1:9" x14ac:dyDescent="0.25">
      <c r="A72" t="s">
        <v>79</v>
      </c>
      <c r="D72">
        <v>5</v>
      </c>
      <c r="E72">
        <v>1</v>
      </c>
    </row>
    <row r="73" spans="1:9" x14ac:dyDescent="0.25">
      <c r="A73" t="s">
        <v>80</v>
      </c>
      <c r="D73">
        <v>5</v>
      </c>
      <c r="E73">
        <v>5</v>
      </c>
      <c r="F73">
        <v>1</v>
      </c>
    </row>
    <row r="74" spans="1:9" x14ac:dyDescent="0.25">
      <c r="A74" t="s">
        <v>81</v>
      </c>
      <c r="D74">
        <v>1</v>
      </c>
      <c r="E74">
        <v>1</v>
      </c>
      <c r="F74">
        <v>5</v>
      </c>
    </row>
    <row r="75" spans="1:9" x14ac:dyDescent="0.25">
      <c r="A75" t="s">
        <v>82</v>
      </c>
      <c r="D75">
        <v>1</v>
      </c>
      <c r="E75">
        <v>1</v>
      </c>
      <c r="F75">
        <v>5</v>
      </c>
    </row>
    <row r="76" spans="1:9" x14ac:dyDescent="0.25">
      <c r="A76" t="s">
        <v>83</v>
      </c>
      <c r="D76">
        <v>5</v>
      </c>
    </row>
    <row r="77" spans="1:9" x14ac:dyDescent="0.25">
      <c r="A77" t="s">
        <v>84</v>
      </c>
      <c r="D77">
        <v>5</v>
      </c>
    </row>
    <row r="78" spans="1:9" x14ac:dyDescent="0.25">
      <c r="A78" t="s">
        <v>85</v>
      </c>
      <c r="D78">
        <v>5</v>
      </c>
    </row>
    <row r="79" spans="1:9" x14ac:dyDescent="0.25">
      <c r="A79" t="s">
        <v>86</v>
      </c>
      <c r="D79">
        <v>5</v>
      </c>
    </row>
    <row r="80" spans="1:9" x14ac:dyDescent="0.25">
      <c r="A80" t="s">
        <v>87</v>
      </c>
      <c r="D80">
        <v>5</v>
      </c>
    </row>
    <row r="81" spans="1:9" x14ac:dyDescent="0.25">
      <c r="A81" t="s">
        <v>88</v>
      </c>
      <c r="D81">
        <v>5</v>
      </c>
    </row>
    <row r="82" spans="1:9" x14ac:dyDescent="0.25">
      <c r="A82" t="s">
        <v>89</v>
      </c>
      <c r="D82">
        <v>5</v>
      </c>
    </row>
    <row r="83" spans="1:9" x14ac:dyDescent="0.25">
      <c r="A83" t="s">
        <v>90</v>
      </c>
      <c r="D83">
        <v>5</v>
      </c>
    </row>
    <row r="84" spans="1:9" x14ac:dyDescent="0.25">
      <c r="A84" t="s">
        <v>91</v>
      </c>
      <c r="D84">
        <v>5</v>
      </c>
    </row>
    <row r="85" spans="1:9" x14ac:dyDescent="0.25">
      <c r="A85" t="s">
        <v>92</v>
      </c>
      <c r="D85">
        <v>5</v>
      </c>
    </row>
    <row r="86" spans="1:9" x14ac:dyDescent="0.25">
      <c r="A86" s="29" t="s">
        <v>94</v>
      </c>
      <c r="D86">
        <v>1</v>
      </c>
      <c r="E86">
        <v>1</v>
      </c>
      <c r="F86">
        <v>1</v>
      </c>
      <c r="G86">
        <v>1</v>
      </c>
      <c r="H86">
        <v>1</v>
      </c>
    </row>
    <row r="87" spans="1:9" x14ac:dyDescent="0.25">
      <c r="A87" s="29" t="s">
        <v>95</v>
      </c>
      <c r="D87">
        <v>1</v>
      </c>
      <c r="E87">
        <v>1</v>
      </c>
      <c r="F87">
        <v>2</v>
      </c>
      <c r="G87">
        <v>1</v>
      </c>
      <c r="H87">
        <v>1</v>
      </c>
      <c r="I87">
        <v>1</v>
      </c>
    </row>
    <row r="88" spans="1:9" x14ac:dyDescent="0.25">
      <c r="A88" s="29" t="s">
        <v>98</v>
      </c>
      <c r="D88">
        <v>1</v>
      </c>
      <c r="E88">
        <v>1</v>
      </c>
      <c r="F88">
        <v>1</v>
      </c>
      <c r="G88">
        <v>1</v>
      </c>
      <c r="H88">
        <v>1</v>
      </c>
    </row>
    <row r="89" spans="1:9" x14ac:dyDescent="0.25">
      <c r="A89" s="29" t="s">
        <v>99</v>
      </c>
      <c r="D89">
        <v>1</v>
      </c>
      <c r="E89">
        <v>2</v>
      </c>
    </row>
    <row r="90" spans="1:9" x14ac:dyDescent="0.25">
      <c r="A90" s="29" t="s">
        <v>100</v>
      </c>
      <c r="D90">
        <v>1</v>
      </c>
      <c r="E90">
        <v>1</v>
      </c>
    </row>
    <row r="91" spans="1:9" x14ac:dyDescent="0.25">
      <c r="A91" s="29" t="s">
        <v>101</v>
      </c>
      <c r="D91">
        <v>1</v>
      </c>
      <c r="E91">
        <v>1</v>
      </c>
    </row>
    <row r="92" spans="1:9" x14ac:dyDescent="0.25">
      <c r="A92" s="29" t="s">
        <v>102</v>
      </c>
      <c r="D92">
        <v>1</v>
      </c>
      <c r="E92">
        <v>1</v>
      </c>
      <c r="F92">
        <v>1</v>
      </c>
    </row>
    <row r="93" spans="1:9" x14ac:dyDescent="0.25">
      <c r="A93" s="29" t="s">
        <v>103</v>
      </c>
      <c r="D93">
        <v>1</v>
      </c>
      <c r="E93">
        <v>1</v>
      </c>
      <c r="F93">
        <v>1</v>
      </c>
    </row>
    <row r="94" spans="1:9" x14ac:dyDescent="0.25">
      <c r="A94" s="30" t="s">
        <v>104</v>
      </c>
      <c r="D94">
        <v>1</v>
      </c>
      <c r="E94">
        <v>1</v>
      </c>
      <c r="F94">
        <v>1</v>
      </c>
    </row>
    <row r="95" spans="1:9" x14ac:dyDescent="0.25">
      <c r="A95" s="30" t="s">
        <v>105</v>
      </c>
      <c r="D95">
        <v>1</v>
      </c>
      <c r="E95">
        <v>1</v>
      </c>
      <c r="F95">
        <v>1</v>
      </c>
    </row>
    <row r="96" spans="1:9" x14ac:dyDescent="0.25">
      <c r="A96" s="30" t="s">
        <v>106</v>
      </c>
      <c r="D96">
        <v>1</v>
      </c>
      <c r="E96">
        <v>2</v>
      </c>
      <c r="F96">
        <v>1</v>
      </c>
    </row>
    <row r="97" spans="1:8" x14ac:dyDescent="0.25">
      <c r="A97" s="30" t="s">
        <v>107</v>
      </c>
      <c r="D97">
        <v>1</v>
      </c>
      <c r="E97">
        <v>1</v>
      </c>
    </row>
    <row r="98" spans="1:8" x14ac:dyDescent="0.25">
      <c r="A98" s="30" t="s">
        <v>108</v>
      </c>
      <c r="D98">
        <v>1</v>
      </c>
      <c r="E98">
        <v>1</v>
      </c>
      <c r="F98">
        <v>1</v>
      </c>
    </row>
    <row r="99" spans="1:8" x14ac:dyDescent="0.25">
      <c r="A99" s="30" t="s">
        <v>109</v>
      </c>
      <c r="D99">
        <v>1</v>
      </c>
      <c r="E99">
        <v>1</v>
      </c>
      <c r="F99">
        <v>1</v>
      </c>
    </row>
    <row r="100" spans="1:8" x14ac:dyDescent="0.25">
      <c r="A100" s="29" t="s">
        <v>110</v>
      </c>
      <c r="D100">
        <v>1</v>
      </c>
      <c r="E100">
        <v>1</v>
      </c>
    </row>
    <row r="101" spans="1:8" x14ac:dyDescent="0.25">
      <c r="A101" s="29" t="s">
        <v>111</v>
      </c>
      <c r="D101">
        <v>1</v>
      </c>
      <c r="E101">
        <v>1</v>
      </c>
      <c r="F101">
        <v>2</v>
      </c>
    </row>
    <row r="102" spans="1:8" x14ac:dyDescent="0.25">
      <c r="A102" s="29" t="s">
        <v>112</v>
      </c>
      <c r="D102">
        <v>1</v>
      </c>
      <c r="E102">
        <v>1</v>
      </c>
      <c r="F102">
        <v>1</v>
      </c>
    </row>
    <row r="103" spans="1:8" x14ac:dyDescent="0.25">
      <c r="A103" s="29" t="s">
        <v>113</v>
      </c>
      <c r="D103">
        <v>1</v>
      </c>
      <c r="E103">
        <v>1</v>
      </c>
      <c r="F103">
        <v>1</v>
      </c>
      <c r="G103">
        <v>1</v>
      </c>
      <c r="H103">
        <v>1</v>
      </c>
    </row>
    <row r="104" spans="1:8" x14ac:dyDescent="0.25">
      <c r="A104" s="29" t="s">
        <v>124</v>
      </c>
      <c r="D104">
        <v>1</v>
      </c>
      <c r="E104">
        <v>1</v>
      </c>
      <c r="F104">
        <v>2</v>
      </c>
    </row>
    <row r="105" spans="1:8" x14ac:dyDescent="0.25">
      <c r="A105" s="29" t="s">
        <v>127</v>
      </c>
      <c r="D105">
        <v>1</v>
      </c>
      <c r="E105">
        <v>1</v>
      </c>
      <c r="F105">
        <v>1</v>
      </c>
    </row>
    <row r="106" spans="1:8" x14ac:dyDescent="0.25">
      <c r="A106" s="29" t="s">
        <v>128</v>
      </c>
      <c r="D106">
        <v>1</v>
      </c>
      <c r="E106">
        <v>1</v>
      </c>
      <c r="F106">
        <v>1</v>
      </c>
    </row>
    <row r="107" spans="1:8" x14ac:dyDescent="0.25">
      <c r="A107" s="29" t="s">
        <v>130</v>
      </c>
      <c r="D107">
        <v>1</v>
      </c>
      <c r="E107">
        <v>1</v>
      </c>
      <c r="F107">
        <v>1</v>
      </c>
    </row>
    <row r="108" spans="1:8" x14ac:dyDescent="0.25">
      <c r="A108" s="29" t="s">
        <v>131</v>
      </c>
      <c r="D108">
        <v>1</v>
      </c>
      <c r="E108">
        <v>2</v>
      </c>
    </row>
    <row r="109" spans="1:8" x14ac:dyDescent="0.25">
      <c r="A109" s="29" t="s">
        <v>132</v>
      </c>
      <c r="D109">
        <v>1</v>
      </c>
      <c r="E109">
        <v>1</v>
      </c>
      <c r="F109">
        <v>1</v>
      </c>
    </row>
    <row r="110" spans="1:8" x14ac:dyDescent="0.25">
      <c r="A110" s="29" t="s">
        <v>133</v>
      </c>
      <c r="D110">
        <v>1</v>
      </c>
      <c r="E110">
        <v>1</v>
      </c>
      <c r="F110">
        <v>1</v>
      </c>
    </row>
    <row r="111" spans="1:8" x14ac:dyDescent="0.25">
      <c r="A111" s="29" t="s">
        <v>134</v>
      </c>
      <c r="D111">
        <v>1</v>
      </c>
      <c r="E111">
        <v>1</v>
      </c>
    </row>
    <row r="112" spans="1:8" x14ac:dyDescent="0.25">
      <c r="A112" s="29" t="s">
        <v>135</v>
      </c>
      <c r="D112">
        <v>1</v>
      </c>
      <c r="E112">
        <v>1</v>
      </c>
      <c r="F112">
        <v>1</v>
      </c>
    </row>
    <row r="113" spans="1:4" x14ac:dyDescent="0.25">
      <c r="A113" s="29" t="s">
        <v>120</v>
      </c>
      <c r="D113">
        <v>1</v>
      </c>
    </row>
    <row r="114" spans="1:4" x14ac:dyDescent="0.25">
      <c r="A114" s="29" t="s">
        <v>121</v>
      </c>
      <c r="D114">
        <v>1</v>
      </c>
    </row>
    <row r="115" spans="1:4" x14ac:dyDescent="0.25">
      <c r="A115" s="29" t="s">
        <v>122</v>
      </c>
      <c r="D115">
        <v>1</v>
      </c>
    </row>
    <row r="116" spans="1:4" x14ac:dyDescent="0.25">
      <c r="A116" s="29" t="s">
        <v>123</v>
      </c>
      <c r="D116">
        <v>1</v>
      </c>
    </row>
    <row r="117" spans="1:4" x14ac:dyDescent="0.25">
      <c r="A117" s="29" t="s">
        <v>96</v>
      </c>
      <c r="D117">
        <v>1</v>
      </c>
    </row>
    <row r="118" spans="1:4" x14ac:dyDescent="0.25">
      <c r="A118" s="29" t="s">
        <v>125</v>
      </c>
      <c r="D118">
        <v>1</v>
      </c>
    </row>
    <row r="119" spans="1:4" x14ac:dyDescent="0.25">
      <c r="A119" s="29" t="s">
        <v>126</v>
      </c>
      <c r="D119">
        <v>1</v>
      </c>
    </row>
    <row r="120" spans="1:4" x14ac:dyDescent="0.25">
      <c r="A120" s="29" t="s">
        <v>97</v>
      </c>
      <c r="D120">
        <v>1</v>
      </c>
    </row>
    <row r="121" spans="1:4" x14ac:dyDescent="0.25">
      <c r="A121" s="29" t="s">
        <v>114</v>
      </c>
      <c r="D121">
        <v>1</v>
      </c>
    </row>
    <row r="122" spans="1:4" x14ac:dyDescent="0.25">
      <c r="A122" s="29" t="s">
        <v>129</v>
      </c>
      <c r="D122">
        <v>1</v>
      </c>
    </row>
    <row r="123" spans="1:4" x14ac:dyDescent="0.25">
      <c r="A123" s="29" t="s">
        <v>138</v>
      </c>
      <c r="D123">
        <v>1</v>
      </c>
    </row>
    <row r="124" spans="1:4" x14ac:dyDescent="0.25">
      <c r="A124" s="29" t="s">
        <v>115</v>
      </c>
      <c r="D124">
        <v>1</v>
      </c>
    </row>
    <row r="125" spans="1:4" x14ac:dyDescent="0.25">
      <c r="A125" s="29" t="s">
        <v>116</v>
      </c>
      <c r="D125">
        <v>1</v>
      </c>
    </row>
    <row r="126" spans="1:4" x14ac:dyDescent="0.25">
      <c r="A126" s="29" t="s">
        <v>117</v>
      </c>
      <c r="D126">
        <v>1</v>
      </c>
    </row>
    <row r="127" spans="1:4" x14ac:dyDescent="0.25">
      <c r="A127" s="29" t="s">
        <v>118</v>
      </c>
      <c r="D127">
        <v>1</v>
      </c>
    </row>
    <row r="128" spans="1:4" x14ac:dyDescent="0.25">
      <c r="A128" s="29" t="s">
        <v>119</v>
      </c>
      <c r="D128">
        <v>1</v>
      </c>
    </row>
    <row r="129" spans="1:4" x14ac:dyDescent="0.25">
      <c r="A129" s="29" t="s">
        <v>136</v>
      </c>
      <c r="D129">
        <v>1</v>
      </c>
    </row>
    <row r="130" spans="1:4" x14ac:dyDescent="0.25">
      <c r="A130" s="29" t="s">
        <v>137</v>
      </c>
      <c r="D130">
        <v>1</v>
      </c>
    </row>
    <row r="131" spans="1:4" x14ac:dyDescent="0.25">
      <c r="A131" s="29" t="s">
        <v>138</v>
      </c>
      <c r="D131">
        <v>1</v>
      </c>
    </row>
    <row r="132" spans="1:4" x14ac:dyDescent="0.25">
      <c r="A132" s="29" t="s">
        <v>139</v>
      </c>
      <c r="D132">
        <v>1</v>
      </c>
    </row>
    <row r="133" spans="1:4" x14ac:dyDescent="0.25">
      <c r="A133" s="29" t="s">
        <v>140</v>
      </c>
      <c r="D133">
        <v>1</v>
      </c>
    </row>
    <row r="134" spans="1:4" x14ac:dyDescent="0.25">
      <c r="A134" s="29" t="s">
        <v>141</v>
      </c>
      <c r="D134">
        <v>1</v>
      </c>
    </row>
    <row r="135" spans="1:4" x14ac:dyDescent="0.25">
      <c r="A135" s="29" t="s">
        <v>142</v>
      </c>
      <c r="D135">
        <v>1</v>
      </c>
    </row>
    <row r="136" spans="1:4" x14ac:dyDescent="0.25">
      <c r="A136" s="29" t="s">
        <v>143</v>
      </c>
      <c r="D136">
        <v>1</v>
      </c>
    </row>
    <row r="137" spans="1:4" x14ac:dyDescent="0.25">
      <c r="A137" s="29" t="s">
        <v>144</v>
      </c>
      <c r="D137">
        <v>1</v>
      </c>
    </row>
    <row r="138" spans="1:4" x14ac:dyDescent="0.25">
      <c r="A138" s="29" t="s">
        <v>145</v>
      </c>
      <c r="D138">
        <v>1</v>
      </c>
    </row>
    <row r="139" spans="1:4" x14ac:dyDescent="0.25">
      <c r="A139" s="29" t="s">
        <v>146</v>
      </c>
      <c r="D139">
        <v>1</v>
      </c>
    </row>
    <row r="140" spans="1:4" x14ac:dyDescent="0.25">
      <c r="A140" s="29" t="s">
        <v>147</v>
      </c>
      <c r="D140">
        <v>1</v>
      </c>
    </row>
    <row r="141" spans="1:4" x14ac:dyDescent="0.25">
      <c r="A141" s="29" t="s">
        <v>93</v>
      </c>
      <c r="D141">
        <v>1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2"/>
  <sheetViews>
    <sheetView workbookViewId="0">
      <selection activeCell="B2" sqref="B2"/>
    </sheetView>
  </sheetViews>
  <sheetFormatPr defaultRowHeight="15" x14ac:dyDescent="0.25"/>
  <cols>
    <col min="1" max="1" width="33.28515625" bestFit="1" customWidth="1"/>
    <col min="5" max="5" width="49.85546875" bestFit="1" customWidth="1"/>
  </cols>
  <sheetData>
    <row r="1" spans="1:20" x14ac:dyDescent="0.25">
      <c r="I1" t="str">
        <f>"VLOOKUP($A2,Score!$A$2:$ZZ$140,"&amp;I$4&amp;",FALSE)"</f>
        <v>VLOOKUP($A2,Score!$A$2:$ZZ$140,4,FALSE)</v>
      </c>
      <c r="J1">
        <f>VLOOKUP($A2,'Number(Full)'!$A$2:$ZZ$140,4,FALSE)</f>
        <v>50</v>
      </c>
    </row>
    <row r="2" spans="1:20" x14ac:dyDescent="0.25">
      <c r="A2" t="s">
        <v>9</v>
      </c>
      <c r="B2">
        <f>IF(VLOOKUP($A2,Score!$A$2:$ZZ$140,2,FALSE)=4,VLOOKUP(VLOOKUP($A2,Score!$A$2:$ZZ$140,4,FALSE),$E$2:$F$800,2,FALSE)/VLOOKUP($A2,'Number(Full)'!$A$2:$ZZ$140,4,FALSE)+VLOOKUP(VLOOKUP($A2,Score!$A$2:$ZZ$140,5,FALSE),$E$2:$F$800,2,FALSE)/VLOOKUP($A2,'Number(Full)'!$A$2:$ZZ$140,5,FALSE)+VLOOKUP(VLOOKUP($A2,Score!$A$2:$ZZ$140,6,FALSE),$E$2:$F$800,2,FALSE)/VLOOKUP($A2,'Number(Full)'!$A$2:$ZZ$140,6,FALSE)+VLOOKUP(VLOOKUP($A2,Score!$A$2:$ZZ$140,7,FALSE),$E$2:$F$800,2,FALSE)/VLOOKUP($A2,'Number(Full)'!$A$2:$ZZ$140,7,FALSE),0)</f>
        <v>0</v>
      </c>
      <c r="C2">
        <f>IF(VLOOKUP($A2,Score!$A$2:$ZZ$140,2,FALSE)=7,VLOOKUP(VLOOKUP($A2,Score!$A$2:$ZZ$140,4,FALSE),$E$2:$F$800,2,FALSE)/VLOOKUP($A2,'Number(Full)'!$A$2:$ZZ$140,4,FALSE)+VLOOKUP(VLOOKUP($A2,Score!$A$2:$ZZ$140,5,FALSE),$E$2:$F$800,2,FALSE)/VLOOKUP($A2,'Number(Full)'!$A$2:$ZZ$140,5,FALSE)+VLOOKUP(VLOOKUP($A2,Score!$A$2:$ZZ$140,6,FALSE),$E$2:$F$800,2,FALSE)/VLOOKUP($A2,'Number(Full)'!$A$2:$ZZ$140,6,FALSE)+VLOOKUP(VLOOKUP($A2,Score!$A$2:$ZZ$140,7,FALSE),$E$2:$F$800,2,FALSE)/VLOOKUP($A2,'Number(Full)'!$A$2:$ZZ$140,7,FALSE)+VLOOKUP(VLOOKUP($A2,Score!$A$2:$ZZ$140,8,FALSE),$E$2:$F$800,2,FALSE)/VLOOKUP($A2,'Number(Full)'!$A$2:$ZZ$140,8,FALSE)+VLOOKUP(VLOOKUP($A2,Score!$A$2:$ZZ$140,9,FALSE),$E$2:$F$800,2,FALSE)/VLOOKUP($A2,'Number(Full)'!$A$2:$ZZ$140,9,FALSE)+VLOOKUP(VLOOKUP($A2,Score!$A$2:$ZZ$140,10,FALSE),$E$2:$F$800,2,FALSE)/VLOOKUP($A2,'Number(Full)'!$A$2:$ZZ$140,10,FALSE),0)+IF(VLOOKUP($A2,Score!$A$2:$ZZ$140,2,FALSE)=8,VLOOKUP(VLOOKUP($A2,Score!$A$2:$ZZ$140,4,FALSE),$E$2:$F$800,2,FALSE)/VLOOKUP($A2,'Number(Full)'!$A$2:$ZZ$140,4,FALSE)+VLOOKUP(VLOOKUP($A2,Score!$A$2:$ZZ$140,5,FALSE),$E$2:$F$800,2,FALSE)/VLOOKUP($A2,'Number(Full)'!$A$2:$ZZ$140,5,FALSE)+VLOOKUP(VLOOKUP($A2,Score!$A$2:$ZZ$140,6,FALSE),$E$2:$F$800,2,FALSE)/VLOOKUP($A2,'Number(Full)'!$A$2:$ZZ$140,6,FALSE)+VLOOKUP(VLOOKUP($A2,Score!$A$2:$ZZ$140,7,FALSE),$E$2:$F$800,2,FALSE)/VLOOKUP($A2,'Number(Full)'!$A$2:$ZZ$140,7,FALSE)+VLOOKUP(VLOOKUP($A2,Score!$A$2:$ZZ$140,8,FALSE),$E$2:$F$800,2,FALSE)/VLOOKUP($A2,'Number(Full)'!$A$2:$ZZ$140,8,FALSE)+VLOOKUP(VLOOKUP($A2,Score!$A$2:$ZZ$140,9,FALSE),$E$2:$F$800,2,FALSE)/VLOOKUP($A2,'Number(Full)'!$A$2:$ZZ$140,9,FALSE)+VLOOKUP(VLOOKUP($A2,Score!$A$2:$ZZ$140,10,FALSE),$E$2:$F$800,2,FALSE)/VLOOKUP($A2,'Number(Full)'!$A$2:$ZZ$140,10,FALSE)+VLOOKUP(VLOOKUP($A2,Score!$A$2:$ZZ$140,11,FALSE),$E$2:$F$800,2,FALSE)/VLOOKUP($A2,'Number(Full)'!$A$2:$ZZ$140,11,FALSE),0)+IF(VLOOKUP($A2,Score!$A$2:$ZZ$140,2,FALSE)=9,VLOOKUP(VLOOKUP($A2,Score!$A$2:$ZZ$140,4,FALSE),$E$2:$F$800,2,FALSE)/VLOOKUP($A2,'Number(Full)'!$A$2:$ZZ$140,4,FALSE)+VLOOKUP(VLOOKUP($A2,Score!$A$2:$ZZ$140,5,FALSE),$E$2:$F$800,2,FALSE)/VLOOKUP($A2,'Number(Full)'!$A$2:$ZZ$140,5,FALSE)+VLOOKUP(VLOOKUP($A2,Score!$A$2:$ZZ$140,6,FALSE),$E$2:$F$800,2,FALSE)/VLOOKUP($A2,'Number(Full)'!$A$2:$ZZ$140,6,FALSE)+VLOOKUP(VLOOKUP($A2,Score!$A$2:$ZZ$140,7,FALSE),$E$2:$F$800,2,FALSE)/VLOOKUP($A2,'Number(Full)'!$A$2:$ZZ$140,7,FALSE)+VLOOKUP(VLOOKUP($A2,Score!$A$2:$ZZ$140,8,FALSE),$E$2:$F$800,2,FALSE)/VLOOKUP($A2,'Number(Full)'!$A$2:$ZZ$140,8,FALSE)+VLOOKUP(VLOOKUP($A2,Score!$A$2:$ZZ$140,9,FALSE),$E$2:$F$800,2,FALSE)/VLOOKUP($A2,'Number(Full)'!$A$2:$ZZ$140,9,FALSE)+VLOOKUP(VLOOKUP($A2,Score!$A$2:$ZZ$140,10,FALSE),$E$2:$F$800,2,FALSE)/VLOOKUP($A2,'Number(Full)'!$A$2:$ZZ$140,10,FALSE)+VLOOKUP(VLOOKUP($A2,Score!$A$2:$ZZ$140,11,FALSE),$E$2:$F$800,2,FALSE)/VLOOKUP($A2,'Number(Full)'!$A$2:$ZZ$140,11,FALSE)+VLOOKUP(VLOOKUP($A2,Score!$A$2:$ZZ$140,12,FALSE),$E$2:$F$800,2,FALSE)/VLOOKUP($A2,'Number(Full)'!$A$2:$ZZ$140,12,FALSE),0)+IF(VLOOKUP($A2,Score!$A$2:$ZZ$140,2,FALSE)=10,VLOOKUP(VLOOKUP($A2,Score!$A$2:$ZZ$140,4,FALSE),$E$2:$F$800,2,FALSE)/VLOOKUP($A2,'Number(Full)'!$A$2:$ZZ$140,4,FALSE)+VLOOKUP(VLOOKUP($A2,Score!$A$2:$ZZ$140,5,FALSE),$E$2:$F$800,2,FALSE)/VLOOKUP($A2,'Number(Full)'!$A$2:$ZZ$140,5,FALSE)+VLOOKUP(VLOOKUP($A2,Score!$A$2:$ZZ$140,6,FALSE),$E$2:$F$800,2,FALSE)/VLOOKUP($A2,'Number(Full)'!$A$2:$ZZ$140,6,FALSE)+VLOOKUP(VLOOKUP($A2,Score!$A$2:$ZZ$140,7,FALSE),$E$2:$F$800,2,FALSE)/VLOOKUP($A2,'Number(Full)'!$A$2:$ZZ$140,7,FALSE)+VLOOKUP(VLOOKUP($A2,Score!$A$2:$ZZ$140,8,FALSE),$E$2:$F$800,2,FALSE)/VLOOKUP($A2,'Number(Full)'!$A$2:$ZZ$140,8,FALSE)+VLOOKUP(VLOOKUP($A2,Score!$A$2:$ZZ$140,9,FALSE),$E$2:$F$800,2,FALSE)/VLOOKUP($A2,'Number(Full)'!$A$2:$ZZ$140,9,FALSE)+VLOOKUP(VLOOKUP($A2,Score!$A$2:$ZZ$140,10,FALSE),$E$2:$F$800,2,FALSE)/VLOOKUP($A2,'Number(Full)'!$A$2:$ZZ$140,10,FALSE)+VLOOKUP(VLOOKUP($A2,Score!$A$2:$ZZ$140,11,FALSE),$E$2:$F$800,2,FALSE)/VLOOKUP($A2,'Number(Full)'!$A$2:$ZZ$140,11,FALSE)+VLOOKUP(VLOOKUP($A2,Score!$A$2:$ZZ$140,12,FALSE),$E$2:$F$800,2,FALSE)/VLOOKUP($A2,'Number(Full)'!$A$2:$ZZ$140,12,FALSE)+VLOOKUP(VLOOKUP($A2,Score!$A$2:$ZZ$140,13,FALSE),$E$2:$F$800,2,FALSE)/VLOOKUP($A2,'Number(Full)'!$A$2:$ZZ$140,13,FALSE),0)+IF(VLOOKUP($A2,Score!$A$2:$ZZ$140,2,FALSE)=11,VLOOKUP(VLOOKUP($A2,Score!$A$2:$ZZ$140,4,FALSE),$E$2:$F$800,2,FALSE)/VLOOKUP($A2,'Number(Full)'!$A$2:$ZZ$140,4,FALSE)+VLOOKUP(VLOOKUP($A2,Score!$A$2:$ZZ$140,5,FALSE),$E$2:$F$800,2,FALSE)/VLOOKUP($A2,'Number(Full)'!$A$2:$ZZ$140,5,FALSE)+VLOOKUP(VLOOKUP($A2,Score!$A$2:$ZZ$140,6,FALSE),$E$2:$F$800,2,FALSE)/VLOOKUP($A2,'Number(Full)'!$A$2:$ZZ$140,6,FALSE)+VLOOKUP(VLOOKUP($A2,Score!$A$2:$ZZ$140,7,FALSE),$E$2:$F$800,2,FALSE)/VLOOKUP($A2,'Number(Full)'!$A$2:$ZZ$140,7,FALSE)+VLOOKUP(VLOOKUP($A2,Score!$A$2:$ZZ$140,8,FALSE),$E$2:$F$800,2,FALSE)/VLOOKUP($A2,'Number(Full)'!$A$2:$ZZ$140,8,FALSE)+VLOOKUP(VLOOKUP($A2,Score!$A$2:$ZZ$140,9,FALSE),$E$2:$F$800,2,FALSE)/VLOOKUP($A2,'Number(Full)'!$A$2:$ZZ$140,9,FALSE)+VLOOKUP(VLOOKUP($A2,Score!$A$2:$ZZ$140,10,FALSE),$E$2:$F$800,2,FALSE)/VLOOKUP($A2,'Number(Full)'!$A$2:$ZZ$140,10,FALSE)+VLOOKUP(VLOOKUP($A2,Score!$A$2:$ZZ$140,11,FALSE),$E$2:$F$800,2,FALSE)/VLOOKUP($A2,'Number(Full)'!$A$2:$ZZ$140,11,FALSE)+VLOOKUP(VLOOKUP($A2,Score!$A$2:$ZZ$140,12,FALSE),$E$2:$F$800,2,FALSE)/VLOOKUP($A2,'Number(Full)'!$A$2:$ZZ$140,12,FALSE)+VLOOKUP(VLOOKUP($A2,Score!$A$2:$ZZ$140,13,FALSE),$E$2:$F$800,2,FALSE)/VLOOKUP($A2,'Number(Full)'!$A$2:$ZZ$140,13,FALSE)+VLOOKUP(VLOOKUP($A2,Score!$A$2:$ZZ$140,14,FALSE),$E$2:$F$800,2,FALSE)/VLOOKUP($A2,'Number(Full)'!$A$2:$ZZ$140,14,FALSE),0)+IF(VLOOKUP($A2,Score!$A$2:$ZZ$140,2,FALSE)=12,VLOOKUP(VLOOKUP($A2,Score!$A$2:$ZZ$140,4,FALSE),$E$2:$F$800,2,FALSE)/VLOOKUP($A2,'Number(Full)'!$A$2:$ZZ$140,4,FALSE)+VLOOKUP(VLOOKUP($A2,Score!$A$2:$ZZ$140,5,FALSE),$E$2:$F$800,2,FALSE)/VLOOKUP($A2,'Number(Full)'!$A$2:$ZZ$140,5,FALSE)+VLOOKUP(VLOOKUP($A2,Score!$A$2:$ZZ$140,6,FALSE),$E$2:$F$800,2,FALSE)/VLOOKUP($A2,'Number(Full)'!$A$2:$ZZ$140,6,FALSE)+VLOOKUP(VLOOKUP($A2,Score!$A$2:$ZZ$140,7,FALSE),$E$2:$F$800,2,FALSE)/VLOOKUP($A2,'Number(Full)'!$A$2:$ZZ$140,7,FALSE)+VLOOKUP(VLOOKUP($A2,Score!$A$2:$ZZ$140,8,FALSE),$E$2:$F$800,2,FALSE)/VLOOKUP($A2,'Number(Full)'!$A$2:$ZZ$140,8,FALSE)+VLOOKUP(VLOOKUP($A2,Score!$A$2:$ZZ$140,9,FALSE),$E$2:$F$800,2,FALSE)/VLOOKUP($A2,'Number(Full)'!$A$2:$ZZ$140,9,FALSE)+VLOOKUP(VLOOKUP($A2,Score!$A$2:$ZZ$140,10,FALSE),$E$2:$F$800,2,FALSE)/VLOOKUP($A2,'Number(Full)'!$A$2:$ZZ$140,10,FALSE)+VLOOKUP(VLOOKUP($A2,Score!$A$2:$ZZ$140,11,FALSE),$E$2:$F$800,2,FALSE)/VLOOKUP($A2,'Number(Full)'!$A$2:$ZZ$140,11,FALSE)+VLOOKUP(VLOOKUP($A2,Score!$A$2:$ZZ$140,12,FALSE),$E$2:$F$800,2,FALSE)/VLOOKUP($A2,'Number(Full)'!$A$2:$ZZ$140,12,FALSE)+VLOOKUP(VLOOKUP($A2,Score!$A$2:$ZZ$140,13,FALSE),$E$2:$F$800,2,FALSE)/VLOOKUP($A2,'Number(Full)'!$A$2:$ZZ$140,13,FALSE)+VLOOKUP(VLOOKUP($A2,Score!$A$2:$ZZ$140,14,FALSE),$E$2:$F$800,2,FALSE)/VLOOKUP($A2,'Number(Full)'!$A$2:$ZZ$140,14,FALSE)+VLOOKUP(VLOOKUP($A2,Score!$A$2:$ZZ$140,15,FALSE),$E$2:$F$800,2,FALSE)/VLOOKUP($A2,'Number(Full)'!$A$2:$ZZ$140,15,FALSE),0)</f>
        <v>0</v>
      </c>
      <c r="E2" t="s">
        <v>145</v>
      </c>
    </row>
    <row r="3" spans="1:20" x14ac:dyDescent="0.25">
      <c r="A3" t="s">
        <v>10</v>
      </c>
      <c r="E3" t="s">
        <v>143</v>
      </c>
      <c r="I3" t="s">
        <v>281</v>
      </c>
    </row>
    <row r="4" spans="1:20" x14ac:dyDescent="0.25">
      <c r="A4" t="s">
        <v>11</v>
      </c>
      <c r="E4" t="s">
        <v>87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</row>
    <row r="5" spans="1:20" x14ac:dyDescent="0.25">
      <c r="A5" t="s">
        <v>12</v>
      </c>
      <c r="E5" t="s">
        <v>163</v>
      </c>
      <c r="G5" t="str">
        <f>"IF(VLOOKUP($A2,Score!$A$2:$ZZ$140,2,FALSE)="&amp;$H6&amp;",VLOOKUP(VLOOKUP($A2,Score!$A$2:$ZZ$140,"&amp;I$4&amp;",FALSE),$E$2:$F$83,2,false),0)"</f>
        <v>IF(VLOOKUP($A2,Score!$A$2:$ZZ$140,2,FALSE)=1,VLOOKUP(VLOOKUP($A2,Score!$A$2:$ZZ$140,4,FALSE),$E$2:$F$83,2,false),0)</v>
      </c>
      <c r="I5" t="str">
        <f>"VLOOKUP(VLOOKUP($A2,Score!$A$2:$ZZ$140,"&amp;I$4&amp;",FALSE),$E$2:$F$800,2,false)/VLOOKUP($A2,Sheet6!$A$2:$ZZ$140,"&amp;I$4&amp;",FALSE)"</f>
        <v>VLOOKUP(VLOOKUP($A2,Score!$A$2:$ZZ$140,4,FALSE),$E$2:$F$800,2,false)/VLOOKUP($A2,Sheet6!$A$2:$ZZ$140,4,FALSE)</v>
      </c>
      <c r="J5" t="str">
        <f t="shared" ref="J5:T5" si="0">"VLOOKUP(VLOOKUP($A2,Score!$A$2:$ZZ$140,"&amp;J$4&amp;",FALSE),$E$2:$F$800,2,false)/VLOOKUP($A2,Sheet6!$A$2:$ZZ$140,"&amp;J$4&amp;",FALSE)"</f>
        <v>VLOOKUP(VLOOKUP($A2,Score!$A$2:$ZZ$140,5,FALSE),$E$2:$F$800,2,false)/VLOOKUP($A2,Sheet6!$A$2:$ZZ$140,5,FALSE)</v>
      </c>
      <c r="K5" t="str">
        <f t="shared" si="0"/>
        <v>VLOOKUP(VLOOKUP($A2,Score!$A$2:$ZZ$140,6,FALSE),$E$2:$F$800,2,false)/VLOOKUP($A2,Sheet6!$A$2:$ZZ$140,6,FALSE)</v>
      </c>
      <c r="L5" t="str">
        <f t="shared" si="0"/>
        <v>VLOOKUP(VLOOKUP($A2,Score!$A$2:$ZZ$140,7,FALSE),$E$2:$F$800,2,false)/VLOOKUP($A2,Sheet6!$A$2:$ZZ$140,7,FALSE)</v>
      </c>
      <c r="M5" t="str">
        <f t="shared" si="0"/>
        <v>VLOOKUP(VLOOKUP($A2,Score!$A$2:$ZZ$140,8,FALSE),$E$2:$F$800,2,false)/VLOOKUP($A2,Sheet6!$A$2:$ZZ$140,8,FALSE)</v>
      </c>
      <c r="N5" t="str">
        <f t="shared" si="0"/>
        <v>VLOOKUP(VLOOKUP($A2,Score!$A$2:$ZZ$140,9,FALSE),$E$2:$F$800,2,false)/VLOOKUP($A2,Sheet6!$A$2:$ZZ$140,9,FALSE)</v>
      </c>
      <c r="O5" t="str">
        <f t="shared" si="0"/>
        <v>VLOOKUP(VLOOKUP($A2,Score!$A$2:$ZZ$140,10,FALSE),$E$2:$F$800,2,false)/VLOOKUP($A2,Sheet6!$A$2:$ZZ$140,10,FALSE)</v>
      </c>
      <c r="P5" t="str">
        <f t="shared" si="0"/>
        <v>VLOOKUP(VLOOKUP($A2,Score!$A$2:$ZZ$140,11,FALSE),$E$2:$F$800,2,false)/VLOOKUP($A2,Sheet6!$A$2:$ZZ$140,11,FALSE)</v>
      </c>
      <c r="Q5" t="str">
        <f t="shared" si="0"/>
        <v>VLOOKUP(VLOOKUP($A2,Score!$A$2:$ZZ$140,12,FALSE),$E$2:$F$800,2,false)/VLOOKUP($A2,Sheet6!$A$2:$ZZ$140,12,FALSE)</v>
      </c>
      <c r="R5" t="str">
        <f t="shared" si="0"/>
        <v>VLOOKUP(VLOOKUP($A2,Score!$A$2:$ZZ$140,13,FALSE),$E$2:$F$800,2,false)/VLOOKUP($A2,Sheet6!$A$2:$ZZ$140,13,FALSE)</v>
      </c>
      <c r="S5" t="str">
        <f t="shared" si="0"/>
        <v>VLOOKUP(VLOOKUP($A2,Score!$A$2:$ZZ$140,14,FALSE),$E$2:$F$800,2,false)/VLOOKUP($A2,Sheet6!$A$2:$ZZ$140,14,FALSE)</v>
      </c>
      <c r="T5" t="str">
        <f t="shared" si="0"/>
        <v>VLOOKUP(VLOOKUP($A2,Score!$A$2:$ZZ$140,15,FALSE),$E$2:$F$800,2,false)/VLOOKUP($A2,Sheet6!$A$2:$ZZ$140,15,FALSE)</v>
      </c>
    </row>
    <row r="6" spans="1:20" x14ac:dyDescent="0.25">
      <c r="A6" t="s">
        <v>13</v>
      </c>
      <c r="E6" t="s">
        <v>137</v>
      </c>
      <c r="G6">
        <f t="shared" ref="G6:G17" si="1">LEN(I6)</f>
        <v>157</v>
      </c>
      <c r="H6">
        <v>1</v>
      </c>
      <c r="I6" t="str">
        <f>"IF(VLOOKUP($A2,Score!$A$2:$ZZ$140,2,FALSE)="&amp;$H6&amp;","&amp;I$5&amp;",0)"</f>
        <v>IF(VLOOKUP($A2,Score!$A$2:$ZZ$140,2,FALSE)=1,VLOOKUP(VLOOKUP($A2,Score!$A$2:$ZZ$140,4,FALSE),$E$2:$F$800,2,false)/VLOOKUP($A2,Sheet6!$A$2:$ZZ$140,4,FALSE),0)</v>
      </c>
    </row>
    <row r="7" spans="1:20" x14ac:dyDescent="0.25">
      <c r="A7" t="s">
        <v>14</v>
      </c>
      <c r="E7" t="s">
        <v>144</v>
      </c>
      <c r="G7">
        <f t="shared" si="1"/>
        <v>267</v>
      </c>
      <c r="H7">
        <v>2</v>
      </c>
      <c r="I7" t="str">
        <f>"IF(VLOOKUP($A2,Score!$A$2:$ZZ$140,2,FALSE)="&amp;$H7&amp;","&amp;I$5&amp;"+"&amp;J$5&amp;",0)"</f>
        <v>IF(VLOOKUP($A2,Score!$A$2:$ZZ$140,2,FALSE)=2,VLOOKUP(VLOOKUP($A2,Score!$A$2:$ZZ$140,4,FALSE),$E$2:$F$800,2,false)/VLOOKUP($A2,Sheet6!$A$2:$ZZ$140,4,FALSE)+VLOOKUP(VLOOKUP($A2,Score!$A$2:$ZZ$140,5,FALSE),$E$2:$F$800,2,false)/VLOOKUP($A2,Sheet6!$A$2:$ZZ$140,5,FALSE),0)</v>
      </c>
    </row>
    <row r="8" spans="1:20" x14ac:dyDescent="0.25">
      <c r="A8" t="s">
        <v>15</v>
      </c>
      <c r="E8" t="s">
        <v>147</v>
      </c>
      <c r="G8">
        <f t="shared" si="1"/>
        <v>377</v>
      </c>
      <c r="H8">
        <v>3</v>
      </c>
      <c r="I8" t="str">
        <f>"IF(VLOOKUP($A2,Score!$A$2:$ZZ$140,2,FALSE)="&amp;$H8&amp;","&amp;I$5&amp;"+"&amp;J$5&amp;"+"&amp;K$5&amp;",0)"</f>
        <v>IF(VLOOKUP($A2,Score!$A$2:$ZZ$140,2,FALSE)=3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,0)</v>
      </c>
    </row>
    <row r="9" spans="1:20" x14ac:dyDescent="0.25">
      <c r="A9" t="s">
        <v>16</v>
      </c>
      <c r="E9" t="s">
        <v>79</v>
      </c>
      <c r="G9">
        <f t="shared" si="1"/>
        <v>487</v>
      </c>
      <c r="H9">
        <v>4</v>
      </c>
      <c r="I9" t="str">
        <f>"IF(VLOOKUP($A2,Score!$A$2:$ZZ$140,2,FALSE)="&amp;$H9&amp;","&amp;I$5&amp;"+"&amp;J$5&amp;"+"&amp;K$5&amp;"+"&amp;L$5&amp;",0)"</f>
        <v>IF(VLOOKUP($A2,Score!$A$2:$ZZ$140,2,FALSE)=4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,0)</v>
      </c>
    </row>
    <row r="10" spans="1:20" x14ac:dyDescent="0.25">
      <c r="A10" t="s">
        <v>17</v>
      </c>
      <c r="E10" t="s">
        <v>210</v>
      </c>
      <c r="G10">
        <f t="shared" si="1"/>
        <v>597</v>
      </c>
      <c r="H10">
        <v>5</v>
      </c>
      <c r="I10" t="str">
        <f>"IF(VLOOKUP($A2,Score!$A$2:$ZZ$140,2,FALSE)="&amp;$H10&amp;","&amp;I$5&amp;"+"&amp;J$5&amp;"+"&amp;K$5&amp;"+"&amp;L$5&amp;"+"&amp;M$5&amp;",0)"</f>
        <v>IF(VLOOKUP($A2,Score!$A$2:$ZZ$140,2,FALSE)=5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+VLOOKUP(VLOOKUP($A2,Score!$A$2:$ZZ$140,8,FALSE),$E$2:$F$800,2,false)/VLOOKUP($A2,Sheet6!$A$2:$ZZ$140,8,FALSE),0)</v>
      </c>
    </row>
    <row r="11" spans="1:20" x14ac:dyDescent="0.25">
      <c r="A11" t="s">
        <v>18</v>
      </c>
      <c r="E11" t="s">
        <v>146</v>
      </c>
      <c r="G11">
        <f t="shared" si="1"/>
        <v>707</v>
      </c>
      <c r="H11">
        <v>6</v>
      </c>
      <c r="I11" t="str">
        <f>"IF(VLOOKUP($A2,Score!$A$2:$ZZ$140,2,FALSE)="&amp;$H11&amp;","&amp;I$5&amp;"+"&amp;J$5&amp;"+"&amp;K$5&amp;"+"&amp;L$5&amp;"+"&amp;M$5&amp;"+"&amp;N$5&amp;",0)"</f>
        <v>IF(VLOOKUP($A2,Score!$A$2:$ZZ$140,2,FALSE)=6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+VLOOKUP(VLOOKUP($A2,Score!$A$2:$ZZ$140,8,FALSE),$E$2:$F$800,2,false)/VLOOKUP($A2,Sheet6!$A$2:$ZZ$140,8,FALSE)+VLOOKUP(VLOOKUP($A2,Score!$A$2:$ZZ$140,9,FALSE),$E$2:$F$800,2,false)/VLOOKUP($A2,Sheet6!$A$2:$ZZ$140,9,FALSE),0)</v>
      </c>
    </row>
    <row r="12" spans="1:20" x14ac:dyDescent="0.25">
      <c r="A12" t="s">
        <v>19</v>
      </c>
      <c r="E12" t="s">
        <v>86</v>
      </c>
      <c r="G12">
        <f t="shared" si="1"/>
        <v>819</v>
      </c>
      <c r="H12">
        <v>7</v>
      </c>
      <c r="I12" t="str">
        <f>"IF(VLOOKUP($A2,Score!$A$2:$ZZ$140,2,FALSE)="&amp;$H12&amp;","&amp;I$5&amp;"+"&amp;J$5&amp;"+"&amp;K$5&amp;"+"&amp;L$5&amp;"+"&amp;M$5&amp;"+"&amp;N$5&amp;"+"&amp;O$5&amp;",0)"</f>
        <v>IF(VLOOKUP($A2,Score!$A$2:$ZZ$140,2,FALSE)=7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+VLOOKUP(VLOOKUP($A2,Score!$A$2:$ZZ$140,8,FALSE),$E$2:$F$800,2,false)/VLOOKUP($A2,Sheet6!$A$2:$ZZ$140,8,FALSE)+VLOOKUP(VLOOKUP($A2,Score!$A$2:$ZZ$140,9,FALSE),$E$2:$F$800,2,false)/VLOOKUP($A2,Sheet6!$A$2:$ZZ$140,9,FALSE)+VLOOKUP(VLOOKUP($A2,Score!$A$2:$ZZ$140,10,FALSE),$E$2:$F$800,2,false)/VLOOKUP($A2,Sheet6!$A$2:$ZZ$140,10,FALSE),0)</v>
      </c>
    </row>
    <row r="13" spans="1:20" x14ac:dyDescent="0.25">
      <c r="A13" t="s">
        <v>20</v>
      </c>
      <c r="E13" t="s">
        <v>162</v>
      </c>
      <c r="G13">
        <f t="shared" si="1"/>
        <v>931</v>
      </c>
      <c r="H13">
        <v>8</v>
      </c>
      <c r="I13" t="str">
        <f>"IF(VLOOKUP($A2,Score!$A$2:$ZZ$140,2,FALSE)="&amp;$H13&amp;","&amp;I$5&amp;"+"&amp;J$5&amp;"+"&amp;K$5&amp;"+"&amp;L$5&amp;"+"&amp;M$5&amp;"+"&amp;N$5&amp;"+"&amp;O$5&amp;"+"&amp;P$5&amp;",0)"</f>
        <v>IF(VLOOKUP($A2,Score!$A$2:$ZZ$140,2,FALSE)=8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+VLOOKUP(VLOOKUP($A2,Score!$A$2:$ZZ$140,8,FALSE),$E$2:$F$800,2,false)/VLOOKUP($A2,Sheet6!$A$2:$ZZ$140,8,FALSE)+VLOOKUP(VLOOKUP($A2,Score!$A$2:$ZZ$140,9,FALSE),$E$2:$F$800,2,false)/VLOOKUP($A2,Sheet6!$A$2:$ZZ$140,9,FALSE)+VLOOKUP(VLOOKUP($A2,Score!$A$2:$ZZ$140,10,FALSE),$E$2:$F$800,2,false)/VLOOKUP($A2,Sheet6!$A$2:$ZZ$140,10,FALSE)+VLOOKUP(VLOOKUP($A2,Score!$A$2:$ZZ$140,11,FALSE),$E$2:$F$800,2,false)/VLOOKUP($A2,Sheet6!$A$2:$ZZ$140,11,FALSE),0)</v>
      </c>
    </row>
    <row r="14" spans="1:20" x14ac:dyDescent="0.25">
      <c r="A14" t="s">
        <v>21</v>
      </c>
      <c r="E14" t="s">
        <v>135</v>
      </c>
      <c r="G14">
        <f t="shared" si="1"/>
        <v>1043</v>
      </c>
      <c r="H14">
        <v>9</v>
      </c>
      <c r="I14" t="str">
        <f>"IF(VLOOKUP($A2,Score!$A$2:$ZZ$140,2,FALSE)="&amp;$H14&amp;","&amp;I$5&amp;"+"&amp;J$5&amp;"+"&amp;K$5&amp;"+"&amp;L$5&amp;"+"&amp;M$5&amp;"+"&amp;N$5&amp;"+"&amp;O$5&amp;"+"&amp;P$5&amp;"+"&amp;Q$5&amp;",0)"</f>
        <v>IF(VLOOKUP($A2,Score!$A$2:$ZZ$140,2,FALSE)=9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+VLOOKUP(VLOOKUP($A2,Score!$A$2:$ZZ$140,8,FALSE),$E$2:$F$800,2,false)/VLOOKUP($A2,Sheet6!$A$2:$ZZ$140,8,FALSE)+VLOOKUP(VLOOKUP($A2,Score!$A$2:$ZZ$140,9,FALSE),$E$2:$F$800,2,false)/VLOOKUP($A2,Sheet6!$A$2:$ZZ$140,9,FALSE)+VLOOKUP(VLOOKUP($A2,Score!$A$2:$ZZ$140,10,FALSE),$E$2:$F$800,2,false)/VLOOKUP($A2,Sheet6!$A$2:$ZZ$140,10,FALSE)+VLOOKUP(VLOOKUP($A2,Score!$A$2:$ZZ$140,11,FALSE),$E$2:$F$800,2,false)/VLOOKUP($A2,Sheet6!$A$2:$ZZ$140,11,FALSE)+VLOOKUP(VLOOKUP($A2,Score!$A$2:$ZZ$140,12,FALSE),$E$2:$F$800,2,false)/VLOOKUP($A2,Sheet6!$A$2:$ZZ$140,12,FALSE),0)</v>
      </c>
    </row>
    <row r="15" spans="1:20" x14ac:dyDescent="0.25">
      <c r="A15" t="s">
        <v>22</v>
      </c>
      <c r="E15" t="s">
        <v>224</v>
      </c>
      <c r="G15">
        <f t="shared" si="1"/>
        <v>1156</v>
      </c>
      <c r="H15">
        <v>10</v>
      </c>
      <c r="I15" t="str">
        <f>"IF(VLOOKUP($A2,Score!$A$2:$ZZ$140,2,FALSE)="&amp;$H15&amp;","&amp;I$5&amp;"+"&amp;J$5&amp;"+"&amp;K$5&amp;"+"&amp;L$5&amp;"+"&amp;M$5&amp;"+"&amp;N$5&amp;"+"&amp;O$5&amp;"+"&amp;P$5&amp;"+"&amp;Q$5&amp;"+"&amp;R$5&amp;",0)"</f>
        <v>IF(VLOOKUP($A2,Score!$A$2:$ZZ$140,2,FALSE)=10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+VLOOKUP(VLOOKUP($A2,Score!$A$2:$ZZ$140,8,FALSE),$E$2:$F$800,2,false)/VLOOKUP($A2,Sheet6!$A$2:$ZZ$140,8,FALSE)+VLOOKUP(VLOOKUP($A2,Score!$A$2:$ZZ$140,9,FALSE),$E$2:$F$800,2,false)/VLOOKUP($A2,Sheet6!$A$2:$ZZ$140,9,FALSE)+VLOOKUP(VLOOKUP($A2,Score!$A$2:$ZZ$140,10,FALSE),$E$2:$F$800,2,false)/VLOOKUP($A2,Sheet6!$A$2:$ZZ$140,10,FALSE)+VLOOKUP(VLOOKUP($A2,Score!$A$2:$ZZ$140,11,FALSE),$E$2:$F$800,2,false)/VLOOKUP($A2,Sheet6!$A$2:$ZZ$140,11,FALSE)+VLOOKUP(VLOOKUP($A2,Score!$A$2:$ZZ$140,12,FALSE),$E$2:$F$800,2,false)/VLOOKUP($A2,Sheet6!$A$2:$ZZ$140,12,FALSE)+VLOOKUP(VLOOKUP($A2,Score!$A$2:$ZZ$140,13,FALSE),$E$2:$F$800,2,false)/VLOOKUP($A2,Sheet6!$A$2:$ZZ$140,13,FALSE),0)</v>
      </c>
    </row>
    <row r="16" spans="1:20" x14ac:dyDescent="0.25">
      <c r="A16" t="s">
        <v>23</v>
      </c>
      <c r="E16" t="s">
        <v>122</v>
      </c>
      <c r="G16">
        <f t="shared" si="1"/>
        <v>1268</v>
      </c>
      <c r="H16">
        <v>11</v>
      </c>
      <c r="I16" t="str">
        <f>"IF(VLOOKUP($A2,Score!$A$2:$ZZ$140,2,FALSE)="&amp;$H16&amp;","&amp;I$5&amp;"+"&amp;J$5&amp;"+"&amp;K$5&amp;"+"&amp;L$5&amp;"+"&amp;M$5&amp;"+"&amp;N$5&amp;"+"&amp;O$5&amp;"+"&amp;P$5&amp;"+"&amp;Q$5&amp;"+"&amp;R$5&amp;"+"&amp;S$5&amp;",0)"</f>
        <v>IF(VLOOKUP($A2,Score!$A$2:$ZZ$140,2,FALSE)=11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+VLOOKUP(VLOOKUP($A2,Score!$A$2:$ZZ$140,8,FALSE),$E$2:$F$800,2,false)/VLOOKUP($A2,Sheet6!$A$2:$ZZ$140,8,FALSE)+VLOOKUP(VLOOKUP($A2,Score!$A$2:$ZZ$140,9,FALSE),$E$2:$F$800,2,false)/VLOOKUP($A2,Sheet6!$A$2:$ZZ$140,9,FALSE)+VLOOKUP(VLOOKUP($A2,Score!$A$2:$ZZ$140,10,FALSE),$E$2:$F$800,2,false)/VLOOKUP($A2,Sheet6!$A$2:$ZZ$140,10,FALSE)+VLOOKUP(VLOOKUP($A2,Score!$A$2:$ZZ$140,11,FALSE),$E$2:$F$800,2,false)/VLOOKUP($A2,Sheet6!$A$2:$ZZ$140,11,FALSE)+VLOOKUP(VLOOKUP($A2,Score!$A$2:$ZZ$140,12,FALSE),$E$2:$F$800,2,false)/VLOOKUP($A2,Sheet6!$A$2:$ZZ$140,12,FALSE)+VLOOKUP(VLOOKUP($A2,Score!$A$2:$ZZ$140,13,FALSE),$E$2:$F$800,2,false)/VLOOKUP($A2,Sheet6!$A$2:$ZZ$140,13,FALSE)+VLOOKUP(VLOOKUP($A2,Score!$A$2:$ZZ$140,14,FALSE),$E$2:$F$800,2,false)/VLOOKUP($A2,Sheet6!$A$2:$ZZ$140,14,FALSE),0)</v>
      </c>
    </row>
    <row r="17" spans="1:9" x14ac:dyDescent="0.25">
      <c r="A17" t="s">
        <v>24</v>
      </c>
      <c r="E17" t="s">
        <v>142</v>
      </c>
      <c r="G17">
        <f t="shared" si="1"/>
        <v>1380</v>
      </c>
      <c r="H17">
        <v>12</v>
      </c>
      <c r="I17" t="str">
        <f>"IF(VLOOKUP($A2,Score!$A$2:$ZZ$140,2,FALSE)="&amp;$H17&amp;","&amp;I$5&amp;"+"&amp;J$5&amp;"+"&amp;K$5&amp;"+"&amp;L$5&amp;"+"&amp;M$5&amp;"+"&amp;N$5&amp;"+"&amp;O$5&amp;"+"&amp;P$5&amp;"+"&amp;Q$5&amp;"+"&amp;R$5&amp;"+"&amp;S$5&amp;"+"&amp;T$5&amp;",0)"</f>
        <v>IF(VLOOKUP($A2,Score!$A$2:$ZZ$140,2,FALSE)=12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+VLOOKUP(VLOOKUP($A2,Score!$A$2:$ZZ$140,8,FALSE),$E$2:$F$800,2,false)/VLOOKUP($A2,Sheet6!$A$2:$ZZ$140,8,FALSE)+VLOOKUP(VLOOKUP($A2,Score!$A$2:$ZZ$140,9,FALSE),$E$2:$F$800,2,false)/VLOOKUP($A2,Sheet6!$A$2:$ZZ$140,9,FALSE)+VLOOKUP(VLOOKUP($A2,Score!$A$2:$ZZ$140,10,FALSE),$E$2:$F$800,2,false)/VLOOKUP($A2,Sheet6!$A$2:$ZZ$140,10,FALSE)+VLOOKUP(VLOOKUP($A2,Score!$A$2:$ZZ$140,11,FALSE),$E$2:$F$800,2,false)/VLOOKUP($A2,Sheet6!$A$2:$ZZ$140,11,FALSE)+VLOOKUP(VLOOKUP($A2,Score!$A$2:$ZZ$140,12,FALSE),$E$2:$F$800,2,false)/VLOOKUP($A2,Sheet6!$A$2:$ZZ$140,12,FALSE)+VLOOKUP(VLOOKUP($A2,Score!$A$2:$ZZ$140,13,FALSE),$E$2:$F$800,2,false)/VLOOKUP($A2,Sheet6!$A$2:$ZZ$140,13,FALSE)+VLOOKUP(VLOOKUP($A2,Score!$A$2:$ZZ$140,14,FALSE),$E$2:$F$800,2,false)/VLOOKUP($A2,Sheet6!$A$2:$ZZ$140,14,FALSE)+VLOOKUP(VLOOKUP($A2,Score!$A$2:$ZZ$140,15,FALSE),$E$2:$F$800,2,false)/VLOOKUP($A2,Sheet6!$A$2:$ZZ$140,15,FALSE),0)</v>
      </c>
    </row>
    <row r="18" spans="1:9" x14ac:dyDescent="0.25">
      <c r="A18" t="s">
        <v>25</v>
      </c>
      <c r="E18" t="s">
        <v>141</v>
      </c>
    </row>
    <row r="19" spans="1:9" x14ac:dyDescent="0.25">
      <c r="A19" t="s">
        <v>26</v>
      </c>
      <c r="E19" t="s">
        <v>136</v>
      </c>
      <c r="G19">
        <f>LEN(I19)</f>
        <v>2597</v>
      </c>
      <c r="I19" t="str">
        <f>I6&amp;"+"&amp;I7&amp;"+"&amp;I8&amp;"+"&amp;I9&amp;"+"&amp;I10&amp;"+"&amp;I11</f>
        <v>IF(VLOOKUP($A2,Score!$A$2:$ZZ$140,2,FALSE)=1,VLOOKUP(VLOOKUP($A2,Score!$A$2:$ZZ$140,4,FALSE),$E$2:$F$800,2,false)/VLOOKUP($A2,Sheet6!$A$2:$ZZ$140,4,FALSE),0)+IF(VLOOKUP($A2,Score!$A$2:$ZZ$140,2,FALSE)=2,VLOOKUP(VLOOKUP($A2,Score!$A$2:$ZZ$140,4,FALSE),$E$2:$F$800,2,false)/VLOOKUP($A2,Sheet6!$A$2:$ZZ$140,4,FALSE)+VLOOKUP(VLOOKUP($A2,Score!$A$2:$ZZ$140,5,FALSE),$E$2:$F$800,2,false)/VLOOKUP($A2,Sheet6!$A$2:$ZZ$140,5,FALSE),0)+IF(VLOOKUP($A2,Score!$A$2:$ZZ$140,2,FALSE)=3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,0)+IF(VLOOKUP($A2,Score!$A$2:$ZZ$140,2,FALSE)=4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,0)+IF(VLOOKUP($A2,Score!$A$2:$ZZ$140,2,FALSE)=5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+VLOOKUP(VLOOKUP($A2,Score!$A$2:$ZZ$140,8,FALSE),$E$2:$F$800,2,false)/VLOOKUP($A2,Sheet6!$A$2:$ZZ$140,8,FALSE),0)+IF(VLOOKUP($A2,Score!$A$2:$ZZ$140,2,FALSE)=6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+VLOOKUP(VLOOKUP($A2,Score!$A$2:$ZZ$140,8,FALSE),$E$2:$F$800,2,false)/VLOOKUP($A2,Sheet6!$A$2:$ZZ$140,8,FALSE)+VLOOKUP(VLOOKUP($A2,Score!$A$2:$ZZ$140,9,FALSE),$E$2:$F$800,2,false)/VLOOKUP($A2,Sheet6!$A$2:$ZZ$140,9,FALSE),0)</v>
      </c>
    </row>
    <row r="20" spans="1:9" x14ac:dyDescent="0.25">
      <c r="A20" t="s">
        <v>27</v>
      </c>
      <c r="E20" t="s">
        <v>102</v>
      </c>
      <c r="G20">
        <f>LEN(I20)</f>
        <v>6602</v>
      </c>
      <c r="I20" t="str">
        <f>I12&amp;"+"&amp;I13&amp;"+"&amp;I14&amp;"+"&amp;I15&amp;"+"&amp;I16&amp;"+"&amp;I17</f>
        <v>IF(VLOOKUP($A2,Score!$A$2:$ZZ$140,2,FALSE)=7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+VLOOKUP(VLOOKUP($A2,Score!$A$2:$ZZ$140,8,FALSE),$E$2:$F$800,2,false)/VLOOKUP($A2,Sheet6!$A$2:$ZZ$140,8,FALSE)+VLOOKUP(VLOOKUP($A2,Score!$A$2:$ZZ$140,9,FALSE),$E$2:$F$800,2,false)/VLOOKUP($A2,Sheet6!$A$2:$ZZ$140,9,FALSE)+VLOOKUP(VLOOKUP($A2,Score!$A$2:$ZZ$140,10,FALSE),$E$2:$F$800,2,false)/VLOOKUP($A2,Sheet6!$A$2:$ZZ$140,10,FALSE),0)+IF(VLOOKUP($A2,Score!$A$2:$ZZ$140,2,FALSE)=8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+VLOOKUP(VLOOKUP($A2,Score!$A$2:$ZZ$140,8,FALSE),$E$2:$F$800,2,false)/VLOOKUP($A2,Sheet6!$A$2:$ZZ$140,8,FALSE)+VLOOKUP(VLOOKUP($A2,Score!$A$2:$ZZ$140,9,FALSE),$E$2:$F$800,2,false)/VLOOKUP($A2,Sheet6!$A$2:$ZZ$140,9,FALSE)+VLOOKUP(VLOOKUP($A2,Score!$A$2:$ZZ$140,10,FALSE),$E$2:$F$800,2,false)/VLOOKUP($A2,Sheet6!$A$2:$ZZ$140,10,FALSE)+VLOOKUP(VLOOKUP($A2,Score!$A$2:$ZZ$140,11,FALSE),$E$2:$F$800,2,false)/VLOOKUP($A2,Sheet6!$A$2:$ZZ$140,11,FALSE),0)+IF(VLOOKUP($A2,Score!$A$2:$ZZ$140,2,FALSE)=9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+VLOOKUP(VLOOKUP($A2,Score!$A$2:$ZZ$140,8,FALSE),$E$2:$F$800,2,false)/VLOOKUP($A2,Sheet6!$A$2:$ZZ$140,8,FALSE)+VLOOKUP(VLOOKUP($A2,Score!$A$2:$ZZ$140,9,FALSE),$E$2:$F$800,2,false)/VLOOKUP($A2,Sheet6!$A$2:$ZZ$140,9,FALSE)+VLOOKUP(VLOOKUP($A2,Score!$A$2:$ZZ$140,10,FALSE),$E$2:$F$800,2,false)/VLOOKUP($A2,Sheet6!$A$2:$ZZ$140,10,FALSE)+VLOOKUP(VLOOKUP($A2,Score!$A$2:$ZZ$140,11,FALSE),$E$2:$F$800,2,false)/VLOOKUP($A2,Sheet6!$A$2:$ZZ$140,11,FALSE)+VLOOKUP(VLOOKUP($A2,Score!$A$2:$ZZ$140,12,FALSE),$E$2:$F$800,2,false)/VLOOKUP($A2,Sheet6!$A$2:$ZZ$140,12,FALSE),0)+IF(VLOOKUP($A2,Score!$A$2:$ZZ$140,2,FALSE)=10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+VLOOKUP(VLOOKUP($A2,Score!$A$2:$ZZ$140,8,FALSE),$E$2:$F$800,2,false)/VLOOKUP($A2,Sheet6!$A$2:$ZZ$140,8,FALSE)+VLOOKUP(VLOOKUP($A2,Score!$A$2:$ZZ$140,9,FALSE),$E$2:$F$800,2,false)/VLOOKUP($A2,Sheet6!$A$2:$ZZ$140,9,FALSE)+VLOOKUP(VLOOKUP($A2,Score!$A$2:$ZZ$140,10,FALSE),$E$2:$F$800,2,false)/VLOOKUP($A2,Sheet6!$A$2:$ZZ$140,10,FALSE)+VLOOKUP(VLOOKUP($A2,Score!$A$2:$ZZ$140,11,FALSE),$E$2:$F$800,2,false)/VLOOKUP($A2,Sheet6!$A$2:$ZZ$140,11,FALSE)+VLOOKUP(VLOOKUP($A2,Score!$A$2:$ZZ$140,12,FALSE),$E$2:$F$800,2,false)/VLOOKUP($A2,Sheet6!$A$2:$ZZ$140,12,FALSE)+VLOOKUP(VLOOKUP($A2,Score!$A$2:$ZZ$140,13,FALSE),$E$2:$F$800,2,false)/VLOOKUP($A2,Sheet6!$A$2:$ZZ$140,13,FALSE),0)+IF(VLOOKUP($A2,Score!$A$2:$ZZ$140,2,FALSE)=11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+VLOOKUP(VLOOKUP($A2,Score!$A$2:$ZZ$140,8,FALSE),$E$2:$F$800,2,false)/VLOOKUP($A2,Sheet6!$A$2:$ZZ$140,8,FALSE)+VLOOKUP(VLOOKUP($A2,Score!$A$2:$ZZ$140,9,FALSE),$E$2:$F$800,2,false)/VLOOKUP($A2,Sheet6!$A$2:$ZZ$140,9,FALSE)+VLOOKUP(VLOOKUP($A2,Score!$A$2:$ZZ$140,10,FALSE),$E$2:$F$800,2,false)/VLOOKUP($A2,Sheet6!$A$2:$ZZ$140,10,FALSE)+VLOOKUP(VLOOKUP($A2,Score!$A$2:$ZZ$140,11,FALSE),$E$2:$F$800,2,false)/VLOOKUP($A2,Sheet6!$A$2:$ZZ$140,11,FALSE)+VLOOKUP(VLOOKUP($A2,Score!$A$2:$ZZ$140,12,FALSE),$E$2:$F$800,2,false)/VLOOKUP($A2,Sheet6!$A$2:$ZZ$140,12,FALSE)+VLOOKUP(VLOOKUP($A2,Score!$A$2:$ZZ$140,13,FALSE),$E$2:$F$800,2,false)/VLOOKUP($A2,Sheet6!$A$2:$ZZ$140,13,FALSE)+VLOOKUP(VLOOKUP($A2,Score!$A$2:$ZZ$140,14,FALSE),$E$2:$F$800,2,false)/VLOOKUP($A2,Sheet6!$A$2:$ZZ$140,14,FALSE),0)+IF(VLOOKUP($A2,Score!$A$2:$ZZ$140,2,FALSE)=12,VLOOKUP(VLOOKUP($A2,Score!$A$2:$ZZ$140,4,FALSE),$E$2:$F$800,2,false)/VLOOKUP($A2,Sheet6!$A$2:$ZZ$140,4,FALSE)+VLOOKUP(VLOOKUP($A2,Score!$A$2:$ZZ$140,5,FALSE),$E$2:$F$800,2,false)/VLOOKUP($A2,Sheet6!$A$2:$ZZ$140,5,FALSE)+VLOOKUP(VLOOKUP($A2,Score!$A$2:$ZZ$140,6,FALSE),$E$2:$F$800,2,false)/VLOOKUP($A2,Sheet6!$A$2:$ZZ$140,6,FALSE)+VLOOKUP(VLOOKUP($A2,Score!$A$2:$ZZ$140,7,FALSE),$E$2:$F$800,2,false)/VLOOKUP($A2,Sheet6!$A$2:$ZZ$140,7,FALSE)+VLOOKUP(VLOOKUP($A2,Score!$A$2:$ZZ$140,8,FALSE),$E$2:$F$800,2,false)/VLOOKUP($A2,Sheet6!$A$2:$ZZ$140,8,FALSE)+VLOOKUP(VLOOKUP($A2,Score!$A$2:$ZZ$140,9,FALSE),$E$2:$F$800,2,false)/VLOOKUP($A2,Sheet6!$A$2:$ZZ$140,9,FALSE)+VLOOKUP(VLOOKUP($A2,Score!$A$2:$ZZ$140,10,FALSE),$E$2:$F$800,2,false)/VLOOKUP($A2,Sheet6!$A$2:$ZZ$140,10,FALSE)+VLOOKUP(VLOOKUP($A2,Score!$A$2:$ZZ$140,11,FALSE),$E$2:$F$800,2,false)/VLOOKUP($A2,Sheet6!$A$2:$ZZ$140,11,FALSE)+VLOOKUP(VLOOKUP($A2,Score!$A$2:$ZZ$140,12,FALSE),$E$2:$F$800,2,false)/VLOOKUP($A2,Sheet6!$A$2:$ZZ$140,12,FALSE)+VLOOKUP(VLOOKUP($A2,Score!$A$2:$ZZ$140,13,FALSE),$E$2:$F$800,2,false)/VLOOKUP($A2,Sheet6!$A$2:$ZZ$140,13,FALSE)+VLOOKUP(VLOOKUP($A2,Score!$A$2:$ZZ$140,14,FALSE),$E$2:$F$800,2,false)/VLOOKUP($A2,Sheet6!$A$2:$ZZ$140,14,FALSE)+VLOOKUP(VLOOKUP($A2,Score!$A$2:$ZZ$140,15,FALSE),$E$2:$F$800,2,false)/VLOOKUP($A2,Sheet6!$A$2:$ZZ$140,15,FALSE),0)</v>
      </c>
    </row>
    <row r="21" spans="1:9" x14ac:dyDescent="0.25">
      <c r="A21" t="s">
        <v>28</v>
      </c>
      <c r="E21" t="s">
        <v>138</v>
      </c>
    </row>
    <row r="22" spans="1:9" x14ac:dyDescent="0.25">
      <c r="A22" t="s">
        <v>29</v>
      </c>
      <c r="E22" t="s">
        <v>127</v>
      </c>
    </row>
    <row r="23" spans="1:9" x14ac:dyDescent="0.25">
      <c r="A23" t="s">
        <v>30</v>
      </c>
      <c r="E23" t="s">
        <v>221</v>
      </c>
    </row>
    <row r="24" spans="1:9" x14ac:dyDescent="0.25">
      <c r="A24" t="s">
        <v>31</v>
      </c>
      <c r="E24" t="s">
        <v>140</v>
      </c>
    </row>
    <row r="25" spans="1:9" x14ac:dyDescent="0.25">
      <c r="A25" t="s">
        <v>32</v>
      </c>
      <c r="E25" t="s">
        <v>116</v>
      </c>
    </row>
    <row r="26" spans="1:9" x14ac:dyDescent="0.25">
      <c r="A26" t="s">
        <v>33</v>
      </c>
      <c r="E26" t="s">
        <v>121</v>
      </c>
    </row>
    <row r="27" spans="1:9" x14ac:dyDescent="0.25">
      <c r="A27" t="s">
        <v>34</v>
      </c>
      <c r="E27" t="s">
        <v>139</v>
      </c>
    </row>
    <row r="28" spans="1:9" x14ac:dyDescent="0.25">
      <c r="A28" t="s">
        <v>35</v>
      </c>
      <c r="E28" t="s">
        <v>63</v>
      </c>
    </row>
    <row r="29" spans="1:9" x14ac:dyDescent="0.25">
      <c r="A29" t="s">
        <v>36</v>
      </c>
      <c r="E29" t="s">
        <v>189</v>
      </c>
    </row>
    <row r="30" spans="1:9" x14ac:dyDescent="0.25">
      <c r="A30" t="s">
        <v>37</v>
      </c>
      <c r="E30" t="s">
        <v>58</v>
      </c>
    </row>
    <row r="31" spans="1:9" x14ac:dyDescent="0.25">
      <c r="A31" t="s">
        <v>38</v>
      </c>
      <c r="E31" t="s">
        <v>230</v>
      </c>
    </row>
    <row r="32" spans="1:9" x14ac:dyDescent="0.25">
      <c r="A32" t="s">
        <v>39</v>
      </c>
      <c r="E32" t="s">
        <v>200</v>
      </c>
    </row>
    <row r="33" spans="1:5" x14ac:dyDescent="0.25">
      <c r="A33" t="s">
        <v>40</v>
      </c>
      <c r="E33" t="s">
        <v>20</v>
      </c>
    </row>
    <row r="34" spans="1:5" x14ac:dyDescent="0.25">
      <c r="A34" t="s">
        <v>41</v>
      </c>
      <c r="E34" t="s">
        <v>22</v>
      </c>
    </row>
    <row r="35" spans="1:5" x14ac:dyDescent="0.25">
      <c r="A35" t="s">
        <v>42</v>
      </c>
      <c r="E35" t="s">
        <v>148</v>
      </c>
    </row>
    <row r="36" spans="1:5" x14ac:dyDescent="0.25">
      <c r="A36" t="s">
        <v>43</v>
      </c>
      <c r="E36" t="s">
        <v>23</v>
      </c>
    </row>
    <row r="37" spans="1:5" x14ac:dyDescent="0.25">
      <c r="A37" t="s">
        <v>44</v>
      </c>
      <c r="E37" t="s">
        <v>149</v>
      </c>
    </row>
    <row r="38" spans="1:5" x14ac:dyDescent="0.25">
      <c r="A38" t="s">
        <v>45</v>
      </c>
      <c r="E38" t="s">
        <v>104</v>
      </c>
    </row>
    <row r="39" spans="1:5" x14ac:dyDescent="0.25">
      <c r="A39" t="s">
        <v>46</v>
      </c>
      <c r="E39" t="s">
        <v>119</v>
      </c>
    </row>
    <row r="40" spans="1:5" x14ac:dyDescent="0.25">
      <c r="A40" t="s">
        <v>47</v>
      </c>
      <c r="E40" t="s">
        <v>73</v>
      </c>
    </row>
    <row r="41" spans="1:5" x14ac:dyDescent="0.25">
      <c r="A41" t="s">
        <v>48</v>
      </c>
      <c r="E41" t="s">
        <v>132</v>
      </c>
    </row>
    <row r="42" spans="1:5" x14ac:dyDescent="0.25">
      <c r="A42" t="s">
        <v>49</v>
      </c>
      <c r="E42" t="s">
        <v>223</v>
      </c>
    </row>
    <row r="43" spans="1:5" x14ac:dyDescent="0.25">
      <c r="A43" t="s">
        <v>50</v>
      </c>
      <c r="E43" t="s">
        <v>131</v>
      </c>
    </row>
    <row r="44" spans="1:5" x14ac:dyDescent="0.25">
      <c r="A44" t="s">
        <v>51</v>
      </c>
      <c r="E44" t="s">
        <v>129</v>
      </c>
    </row>
    <row r="45" spans="1:5" x14ac:dyDescent="0.25">
      <c r="A45" t="s">
        <v>52</v>
      </c>
      <c r="E45" t="s">
        <v>66</v>
      </c>
    </row>
    <row r="46" spans="1:5" x14ac:dyDescent="0.25">
      <c r="A46" t="s">
        <v>53</v>
      </c>
      <c r="E46" t="s">
        <v>123</v>
      </c>
    </row>
    <row r="47" spans="1:5" x14ac:dyDescent="0.25">
      <c r="A47" t="s">
        <v>54</v>
      </c>
      <c r="E47" t="s">
        <v>108</v>
      </c>
    </row>
    <row r="48" spans="1:5" x14ac:dyDescent="0.25">
      <c r="A48" t="s">
        <v>55</v>
      </c>
      <c r="E48" t="s">
        <v>217</v>
      </c>
    </row>
    <row r="49" spans="1:5" x14ac:dyDescent="0.25">
      <c r="A49" t="s">
        <v>56</v>
      </c>
      <c r="E49" t="s">
        <v>96</v>
      </c>
    </row>
    <row r="50" spans="1:5" x14ac:dyDescent="0.25">
      <c r="A50" t="s">
        <v>57</v>
      </c>
      <c r="E50" t="s">
        <v>62</v>
      </c>
    </row>
    <row r="51" spans="1:5" x14ac:dyDescent="0.25">
      <c r="A51" t="s">
        <v>58</v>
      </c>
      <c r="E51" t="s">
        <v>126</v>
      </c>
    </row>
    <row r="52" spans="1:5" x14ac:dyDescent="0.25">
      <c r="A52" t="s">
        <v>59</v>
      </c>
      <c r="E52" t="s">
        <v>134</v>
      </c>
    </row>
    <row r="53" spans="1:5" x14ac:dyDescent="0.25">
      <c r="A53" t="s">
        <v>60</v>
      </c>
      <c r="E53" t="s">
        <v>93</v>
      </c>
    </row>
    <row r="54" spans="1:5" x14ac:dyDescent="0.25">
      <c r="A54" t="s">
        <v>61</v>
      </c>
      <c r="E54" t="s">
        <v>107</v>
      </c>
    </row>
    <row r="55" spans="1:5" x14ac:dyDescent="0.25">
      <c r="A55" t="s">
        <v>62</v>
      </c>
      <c r="E55" t="s">
        <v>130</v>
      </c>
    </row>
    <row r="56" spans="1:5" x14ac:dyDescent="0.25">
      <c r="A56" t="s">
        <v>63</v>
      </c>
      <c r="E56" t="s">
        <v>222</v>
      </c>
    </row>
    <row r="57" spans="1:5" x14ac:dyDescent="0.25">
      <c r="A57" t="s">
        <v>64</v>
      </c>
      <c r="E57" t="s">
        <v>99</v>
      </c>
    </row>
    <row r="58" spans="1:5" x14ac:dyDescent="0.25">
      <c r="A58" t="s">
        <v>65</v>
      </c>
      <c r="E58" t="s">
        <v>133</v>
      </c>
    </row>
    <row r="59" spans="1:5" x14ac:dyDescent="0.25">
      <c r="A59" t="s">
        <v>66</v>
      </c>
      <c r="E59" t="s">
        <v>219</v>
      </c>
    </row>
    <row r="60" spans="1:5" x14ac:dyDescent="0.25">
      <c r="A60" t="s">
        <v>67</v>
      </c>
      <c r="E60" t="s">
        <v>72</v>
      </c>
    </row>
    <row r="61" spans="1:5" x14ac:dyDescent="0.25">
      <c r="A61" t="s">
        <v>68</v>
      </c>
      <c r="E61" t="s">
        <v>192</v>
      </c>
    </row>
    <row r="62" spans="1:5" x14ac:dyDescent="0.25">
      <c r="A62" t="s">
        <v>69</v>
      </c>
      <c r="E62" t="s">
        <v>128</v>
      </c>
    </row>
    <row r="63" spans="1:5" x14ac:dyDescent="0.25">
      <c r="A63" t="s">
        <v>70</v>
      </c>
      <c r="E63" t="s">
        <v>191</v>
      </c>
    </row>
    <row r="64" spans="1:5" x14ac:dyDescent="0.25">
      <c r="A64" t="s">
        <v>71</v>
      </c>
      <c r="E64" t="s">
        <v>120</v>
      </c>
    </row>
    <row r="65" spans="1:5" x14ac:dyDescent="0.25">
      <c r="A65" t="s">
        <v>72</v>
      </c>
      <c r="E65" t="s">
        <v>45</v>
      </c>
    </row>
    <row r="66" spans="1:5" x14ac:dyDescent="0.25">
      <c r="A66" t="s">
        <v>73</v>
      </c>
      <c r="E66" t="s">
        <v>193</v>
      </c>
    </row>
    <row r="67" spans="1:5" x14ac:dyDescent="0.25">
      <c r="A67" t="s">
        <v>74</v>
      </c>
      <c r="E67" t="s">
        <v>110</v>
      </c>
    </row>
    <row r="68" spans="1:5" x14ac:dyDescent="0.25">
      <c r="A68" t="s">
        <v>75</v>
      </c>
      <c r="E68" t="s">
        <v>91</v>
      </c>
    </row>
    <row r="69" spans="1:5" x14ac:dyDescent="0.25">
      <c r="A69" t="s">
        <v>76</v>
      </c>
      <c r="E69" t="s">
        <v>167</v>
      </c>
    </row>
    <row r="70" spans="1:5" x14ac:dyDescent="0.25">
      <c r="A70" t="s">
        <v>77</v>
      </c>
      <c r="E70" t="s">
        <v>41</v>
      </c>
    </row>
    <row r="71" spans="1:5" x14ac:dyDescent="0.25">
      <c r="A71" t="s">
        <v>78</v>
      </c>
      <c r="E71" t="s">
        <v>118</v>
      </c>
    </row>
    <row r="72" spans="1:5" x14ac:dyDescent="0.25">
      <c r="A72" t="s">
        <v>79</v>
      </c>
      <c r="E72" t="s">
        <v>97</v>
      </c>
    </row>
    <row r="73" spans="1:5" x14ac:dyDescent="0.25">
      <c r="A73" t="s">
        <v>80</v>
      </c>
      <c r="E73" t="s">
        <v>117</v>
      </c>
    </row>
    <row r="74" spans="1:5" x14ac:dyDescent="0.25">
      <c r="A74" t="s">
        <v>81</v>
      </c>
      <c r="E74" t="s">
        <v>38</v>
      </c>
    </row>
    <row r="75" spans="1:5" x14ac:dyDescent="0.25">
      <c r="A75" t="s">
        <v>82</v>
      </c>
      <c r="E75" t="s">
        <v>153</v>
      </c>
    </row>
    <row r="76" spans="1:5" x14ac:dyDescent="0.25">
      <c r="A76" t="s">
        <v>83</v>
      </c>
      <c r="E76" t="s">
        <v>105</v>
      </c>
    </row>
    <row r="77" spans="1:5" x14ac:dyDescent="0.25">
      <c r="A77" t="s">
        <v>84</v>
      </c>
      <c r="E77" t="s">
        <v>40</v>
      </c>
    </row>
    <row r="78" spans="1:5" x14ac:dyDescent="0.25">
      <c r="A78" t="s">
        <v>85</v>
      </c>
      <c r="E78" t="s">
        <v>188</v>
      </c>
    </row>
    <row r="79" spans="1:5" x14ac:dyDescent="0.25">
      <c r="A79" t="s">
        <v>86</v>
      </c>
      <c r="E79" t="s">
        <v>80</v>
      </c>
    </row>
    <row r="80" spans="1:5" x14ac:dyDescent="0.25">
      <c r="A80" t="s">
        <v>87</v>
      </c>
      <c r="E80" t="s">
        <v>211</v>
      </c>
    </row>
    <row r="81" spans="1:5" x14ac:dyDescent="0.25">
      <c r="A81" t="s">
        <v>88</v>
      </c>
      <c r="E81" t="s">
        <v>34</v>
      </c>
    </row>
    <row r="82" spans="1:5" x14ac:dyDescent="0.25">
      <c r="A82" t="s">
        <v>89</v>
      </c>
      <c r="E82" t="s">
        <v>151</v>
      </c>
    </row>
    <row r="83" spans="1:5" x14ac:dyDescent="0.25">
      <c r="A83" t="s">
        <v>90</v>
      </c>
      <c r="E83" t="s">
        <v>113</v>
      </c>
    </row>
    <row r="84" spans="1:5" x14ac:dyDescent="0.25">
      <c r="A84" t="s">
        <v>91</v>
      </c>
      <c r="E84" t="s">
        <v>125</v>
      </c>
    </row>
    <row r="85" spans="1:5" x14ac:dyDescent="0.25">
      <c r="A85" t="s">
        <v>92</v>
      </c>
      <c r="E85" t="s">
        <v>106</v>
      </c>
    </row>
    <row r="86" spans="1:5" x14ac:dyDescent="0.25">
      <c r="A86" t="s">
        <v>94</v>
      </c>
      <c r="E86" t="s">
        <v>77</v>
      </c>
    </row>
    <row r="87" spans="1:5" x14ac:dyDescent="0.25">
      <c r="A87" t="s">
        <v>95</v>
      </c>
      <c r="E87" t="s">
        <v>208</v>
      </c>
    </row>
    <row r="88" spans="1:5" x14ac:dyDescent="0.25">
      <c r="A88" t="s">
        <v>98</v>
      </c>
      <c r="E88" t="s">
        <v>115</v>
      </c>
    </row>
    <row r="89" spans="1:5" x14ac:dyDescent="0.25">
      <c r="A89" t="s">
        <v>99</v>
      </c>
      <c r="E89" t="s">
        <v>70</v>
      </c>
    </row>
    <row r="90" spans="1:5" x14ac:dyDescent="0.25">
      <c r="A90" t="s">
        <v>100</v>
      </c>
      <c r="E90" t="s">
        <v>103</v>
      </c>
    </row>
    <row r="91" spans="1:5" x14ac:dyDescent="0.25">
      <c r="A91" t="s">
        <v>101</v>
      </c>
      <c r="E91" t="s">
        <v>57</v>
      </c>
    </row>
    <row r="92" spans="1:5" x14ac:dyDescent="0.25">
      <c r="A92" t="s">
        <v>102</v>
      </c>
      <c r="E92" t="s">
        <v>158</v>
      </c>
    </row>
    <row r="93" spans="1:5" x14ac:dyDescent="0.25">
      <c r="A93" t="s">
        <v>103</v>
      </c>
      <c r="E93" t="s">
        <v>100</v>
      </c>
    </row>
    <row r="94" spans="1:5" x14ac:dyDescent="0.25">
      <c r="A94" t="s">
        <v>104</v>
      </c>
      <c r="E94" t="s">
        <v>124</v>
      </c>
    </row>
    <row r="95" spans="1:5" x14ac:dyDescent="0.25">
      <c r="A95" t="s">
        <v>105</v>
      </c>
      <c r="E95" t="s">
        <v>220</v>
      </c>
    </row>
    <row r="96" spans="1:5" x14ac:dyDescent="0.25">
      <c r="A96" t="s">
        <v>106</v>
      </c>
      <c r="E96" t="s">
        <v>16</v>
      </c>
    </row>
    <row r="97" spans="1:5" x14ac:dyDescent="0.25">
      <c r="A97" t="s">
        <v>107</v>
      </c>
      <c r="E97" t="s">
        <v>177</v>
      </c>
    </row>
    <row r="98" spans="1:5" x14ac:dyDescent="0.25">
      <c r="A98" t="s">
        <v>108</v>
      </c>
      <c r="E98" t="s">
        <v>54</v>
      </c>
    </row>
    <row r="99" spans="1:5" x14ac:dyDescent="0.25">
      <c r="A99" t="s">
        <v>109</v>
      </c>
      <c r="E99" t="s">
        <v>155</v>
      </c>
    </row>
    <row r="100" spans="1:5" x14ac:dyDescent="0.25">
      <c r="A100" t="s">
        <v>110</v>
      </c>
      <c r="E100" t="s">
        <v>53</v>
      </c>
    </row>
    <row r="101" spans="1:5" x14ac:dyDescent="0.25">
      <c r="A101" t="s">
        <v>111</v>
      </c>
      <c r="E101" t="s">
        <v>154</v>
      </c>
    </row>
    <row r="102" spans="1:5" x14ac:dyDescent="0.25">
      <c r="A102" t="s">
        <v>112</v>
      </c>
      <c r="E102" t="s">
        <v>26</v>
      </c>
    </row>
    <row r="103" spans="1:5" x14ac:dyDescent="0.25">
      <c r="A103" t="s">
        <v>113</v>
      </c>
      <c r="E103" t="s">
        <v>90</v>
      </c>
    </row>
    <row r="104" spans="1:5" x14ac:dyDescent="0.25">
      <c r="A104" t="s">
        <v>124</v>
      </c>
      <c r="E104" t="s">
        <v>166</v>
      </c>
    </row>
    <row r="105" spans="1:5" x14ac:dyDescent="0.25">
      <c r="A105" t="s">
        <v>127</v>
      </c>
      <c r="E105" t="s">
        <v>101</v>
      </c>
    </row>
    <row r="106" spans="1:5" x14ac:dyDescent="0.25">
      <c r="A106" t="s">
        <v>128</v>
      </c>
      <c r="E106" t="s">
        <v>216</v>
      </c>
    </row>
    <row r="107" spans="1:5" x14ac:dyDescent="0.25">
      <c r="A107" t="s">
        <v>130</v>
      </c>
      <c r="E107" t="s">
        <v>111</v>
      </c>
    </row>
    <row r="108" spans="1:5" x14ac:dyDescent="0.25">
      <c r="A108" t="s">
        <v>131</v>
      </c>
      <c r="E108" t="s">
        <v>218</v>
      </c>
    </row>
    <row r="109" spans="1:5" x14ac:dyDescent="0.25">
      <c r="A109" t="s">
        <v>132</v>
      </c>
      <c r="E109" t="s">
        <v>30</v>
      </c>
    </row>
    <row r="110" spans="1:5" x14ac:dyDescent="0.25">
      <c r="A110" t="s">
        <v>133</v>
      </c>
      <c r="E110" t="s">
        <v>184</v>
      </c>
    </row>
    <row r="111" spans="1:5" x14ac:dyDescent="0.25">
      <c r="A111" t="s">
        <v>134</v>
      </c>
      <c r="E111" t="s">
        <v>51</v>
      </c>
    </row>
    <row r="112" spans="1:5" x14ac:dyDescent="0.25">
      <c r="A112" t="s">
        <v>135</v>
      </c>
      <c r="E112" t="s">
        <v>199</v>
      </c>
    </row>
    <row r="113" spans="1:5" x14ac:dyDescent="0.25">
      <c r="A113" t="s">
        <v>120</v>
      </c>
      <c r="E113" t="s">
        <v>27</v>
      </c>
    </row>
    <row r="114" spans="1:5" x14ac:dyDescent="0.25">
      <c r="A114" t="s">
        <v>121</v>
      </c>
      <c r="E114" t="s">
        <v>182</v>
      </c>
    </row>
    <row r="115" spans="1:5" x14ac:dyDescent="0.25">
      <c r="A115" t="s">
        <v>122</v>
      </c>
      <c r="E115" t="s">
        <v>64</v>
      </c>
    </row>
    <row r="116" spans="1:5" x14ac:dyDescent="0.25">
      <c r="A116" t="s">
        <v>123</v>
      </c>
      <c r="E116" t="s">
        <v>203</v>
      </c>
    </row>
    <row r="117" spans="1:5" x14ac:dyDescent="0.25">
      <c r="A117" t="s">
        <v>96</v>
      </c>
      <c r="E117" t="s">
        <v>81</v>
      </c>
    </row>
    <row r="118" spans="1:5" x14ac:dyDescent="0.25">
      <c r="A118" t="s">
        <v>125</v>
      </c>
      <c r="E118" t="s">
        <v>187</v>
      </c>
    </row>
    <row r="119" spans="1:5" x14ac:dyDescent="0.25">
      <c r="A119" t="s">
        <v>126</v>
      </c>
      <c r="E119" t="s">
        <v>98</v>
      </c>
    </row>
    <row r="120" spans="1:5" x14ac:dyDescent="0.25">
      <c r="A120" t="s">
        <v>97</v>
      </c>
      <c r="E120" t="s">
        <v>215</v>
      </c>
    </row>
    <row r="121" spans="1:5" x14ac:dyDescent="0.25">
      <c r="A121" t="s">
        <v>114</v>
      </c>
      <c r="E121" t="s">
        <v>109</v>
      </c>
    </row>
    <row r="122" spans="1:5" x14ac:dyDescent="0.25">
      <c r="A122" t="s">
        <v>129</v>
      </c>
      <c r="E122" t="s">
        <v>60</v>
      </c>
    </row>
    <row r="123" spans="1:5" x14ac:dyDescent="0.25">
      <c r="A123" t="s">
        <v>138</v>
      </c>
      <c r="E123" t="s">
        <v>201</v>
      </c>
    </row>
    <row r="124" spans="1:5" x14ac:dyDescent="0.25">
      <c r="A124" t="s">
        <v>115</v>
      </c>
      <c r="E124" t="s">
        <v>112</v>
      </c>
    </row>
    <row r="125" spans="1:5" x14ac:dyDescent="0.25">
      <c r="A125" t="s">
        <v>116</v>
      </c>
      <c r="E125" t="s">
        <v>71</v>
      </c>
    </row>
    <row r="126" spans="1:5" x14ac:dyDescent="0.25">
      <c r="A126" t="s">
        <v>117</v>
      </c>
      <c r="E126" t="s">
        <v>69</v>
      </c>
    </row>
    <row r="127" spans="1:5" x14ac:dyDescent="0.25">
      <c r="A127" t="s">
        <v>118</v>
      </c>
      <c r="E127" t="s">
        <v>206</v>
      </c>
    </row>
    <row r="128" spans="1:5" x14ac:dyDescent="0.25">
      <c r="A128" t="s">
        <v>119</v>
      </c>
      <c r="E128" t="s">
        <v>19</v>
      </c>
    </row>
    <row r="129" spans="1:5" x14ac:dyDescent="0.25">
      <c r="A129" t="s">
        <v>136</v>
      </c>
      <c r="E129" t="s">
        <v>180</v>
      </c>
    </row>
    <row r="130" spans="1:5" x14ac:dyDescent="0.25">
      <c r="A130" t="s">
        <v>137</v>
      </c>
      <c r="E130" t="s">
        <v>56</v>
      </c>
    </row>
    <row r="131" spans="1:5" x14ac:dyDescent="0.25">
      <c r="A131" t="s">
        <v>138</v>
      </c>
      <c r="E131" t="s">
        <v>157</v>
      </c>
    </row>
    <row r="132" spans="1:5" x14ac:dyDescent="0.25">
      <c r="A132" t="s">
        <v>139</v>
      </c>
      <c r="E132" t="s">
        <v>85</v>
      </c>
    </row>
    <row r="133" spans="1:5" x14ac:dyDescent="0.25">
      <c r="A133" t="s">
        <v>140</v>
      </c>
      <c r="E133" t="s">
        <v>161</v>
      </c>
    </row>
    <row r="134" spans="1:5" x14ac:dyDescent="0.25">
      <c r="A134" t="s">
        <v>141</v>
      </c>
      <c r="E134" t="s">
        <v>33</v>
      </c>
    </row>
    <row r="135" spans="1:5" x14ac:dyDescent="0.25">
      <c r="A135" t="s">
        <v>142</v>
      </c>
      <c r="E135" t="s">
        <v>185</v>
      </c>
    </row>
    <row r="136" spans="1:5" x14ac:dyDescent="0.25">
      <c r="A136" t="s">
        <v>143</v>
      </c>
      <c r="E136" t="s">
        <v>11</v>
      </c>
    </row>
    <row r="137" spans="1:5" x14ac:dyDescent="0.25">
      <c r="A137" t="s">
        <v>144</v>
      </c>
      <c r="E137" t="s">
        <v>172</v>
      </c>
    </row>
    <row r="138" spans="1:5" x14ac:dyDescent="0.25">
      <c r="A138" t="s">
        <v>145</v>
      </c>
      <c r="E138" t="s">
        <v>14</v>
      </c>
    </row>
    <row r="139" spans="1:5" x14ac:dyDescent="0.25">
      <c r="A139" t="s">
        <v>146</v>
      </c>
      <c r="E139" t="s">
        <v>226</v>
      </c>
    </row>
    <row r="140" spans="1:5" x14ac:dyDescent="0.25">
      <c r="A140" t="s">
        <v>147</v>
      </c>
      <c r="E140" t="s">
        <v>175</v>
      </c>
    </row>
    <row r="141" spans="1:5" x14ac:dyDescent="0.25">
      <c r="A141" t="s">
        <v>93</v>
      </c>
      <c r="E141" t="s">
        <v>89</v>
      </c>
    </row>
    <row r="142" spans="1:5" x14ac:dyDescent="0.25">
      <c r="E142" t="s">
        <v>165</v>
      </c>
    </row>
    <row r="143" spans="1:5" x14ac:dyDescent="0.25">
      <c r="E143" t="s">
        <v>82</v>
      </c>
    </row>
    <row r="144" spans="1:5" x14ac:dyDescent="0.25">
      <c r="E144" t="s">
        <v>212</v>
      </c>
    </row>
    <row r="145" spans="5:5" x14ac:dyDescent="0.25">
      <c r="E145" t="s">
        <v>95</v>
      </c>
    </row>
    <row r="146" spans="5:5" x14ac:dyDescent="0.25">
      <c r="E146" t="s">
        <v>214</v>
      </c>
    </row>
    <row r="147" spans="5:5" x14ac:dyDescent="0.25">
      <c r="E147" t="s">
        <v>29</v>
      </c>
    </row>
    <row r="148" spans="5:5" x14ac:dyDescent="0.25">
      <c r="E148" t="s">
        <v>12</v>
      </c>
    </row>
    <row r="149" spans="5:5" x14ac:dyDescent="0.25">
      <c r="E149" t="s">
        <v>173</v>
      </c>
    </row>
    <row r="150" spans="5:5" x14ac:dyDescent="0.25">
      <c r="E150" t="s">
        <v>42</v>
      </c>
    </row>
    <row r="151" spans="5:5" x14ac:dyDescent="0.25">
      <c r="E151" t="s">
        <v>190</v>
      </c>
    </row>
    <row r="152" spans="5:5" x14ac:dyDescent="0.25">
      <c r="E152" t="s">
        <v>114</v>
      </c>
    </row>
    <row r="153" spans="5:5" x14ac:dyDescent="0.25">
      <c r="E153" t="s">
        <v>92</v>
      </c>
    </row>
    <row r="154" spans="5:5" x14ac:dyDescent="0.25">
      <c r="E154" t="s">
        <v>168</v>
      </c>
    </row>
    <row r="155" spans="5:5" x14ac:dyDescent="0.25">
      <c r="E155" t="s">
        <v>74</v>
      </c>
    </row>
    <row r="156" spans="5:5" x14ac:dyDescent="0.25">
      <c r="E156" t="s">
        <v>28</v>
      </c>
    </row>
    <row r="157" spans="5:5" x14ac:dyDescent="0.25">
      <c r="E157" t="s">
        <v>183</v>
      </c>
    </row>
    <row r="158" spans="5:5" x14ac:dyDescent="0.25">
      <c r="E158" t="s">
        <v>84</v>
      </c>
    </row>
    <row r="159" spans="5:5" x14ac:dyDescent="0.25">
      <c r="E159" t="s">
        <v>160</v>
      </c>
    </row>
    <row r="160" spans="5:5" x14ac:dyDescent="0.25">
      <c r="E160" t="s">
        <v>47</v>
      </c>
    </row>
    <row r="161" spans="5:5" x14ac:dyDescent="0.25">
      <c r="E161" t="s">
        <v>195</v>
      </c>
    </row>
    <row r="162" spans="5:5" x14ac:dyDescent="0.25">
      <c r="E162" t="s">
        <v>50</v>
      </c>
    </row>
    <row r="163" spans="5:5" x14ac:dyDescent="0.25">
      <c r="E163" t="s">
        <v>198</v>
      </c>
    </row>
    <row r="164" spans="5:5" x14ac:dyDescent="0.25">
      <c r="E164" t="s">
        <v>55</v>
      </c>
    </row>
    <row r="165" spans="5:5" x14ac:dyDescent="0.25">
      <c r="E165" t="s">
        <v>156</v>
      </c>
    </row>
    <row r="166" spans="5:5" x14ac:dyDescent="0.25">
      <c r="E166" t="s">
        <v>78</v>
      </c>
    </row>
    <row r="167" spans="5:5" x14ac:dyDescent="0.25">
      <c r="E167" t="s">
        <v>209</v>
      </c>
    </row>
    <row r="168" spans="5:5" x14ac:dyDescent="0.25">
      <c r="E168" t="s">
        <v>76</v>
      </c>
    </row>
    <row r="169" spans="5:5" x14ac:dyDescent="0.25">
      <c r="E169" t="s">
        <v>49</v>
      </c>
    </row>
    <row r="170" spans="5:5" x14ac:dyDescent="0.25">
      <c r="E170" t="s">
        <v>197</v>
      </c>
    </row>
    <row r="171" spans="5:5" x14ac:dyDescent="0.25">
      <c r="E171" t="s">
        <v>94</v>
      </c>
    </row>
    <row r="172" spans="5:5" x14ac:dyDescent="0.25">
      <c r="E172" t="s">
        <v>213</v>
      </c>
    </row>
    <row r="173" spans="5:5" x14ac:dyDescent="0.25">
      <c r="E173" t="s">
        <v>17</v>
      </c>
    </row>
    <row r="174" spans="5:5" x14ac:dyDescent="0.25">
      <c r="E174" t="s">
        <v>229</v>
      </c>
    </row>
    <row r="175" spans="5:5" x14ac:dyDescent="0.25">
      <c r="E175" t="s">
        <v>36</v>
      </c>
    </row>
    <row r="176" spans="5:5" x14ac:dyDescent="0.25">
      <c r="E176" t="s">
        <v>152</v>
      </c>
    </row>
    <row r="177" spans="5:5" x14ac:dyDescent="0.25">
      <c r="E177" t="s">
        <v>83</v>
      </c>
    </row>
    <row r="178" spans="5:5" x14ac:dyDescent="0.25">
      <c r="E178" t="s">
        <v>159</v>
      </c>
    </row>
    <row r="179" spans="5:5" x14ac:dyDescent="0.25">
      <c r="E179" t="s">
        <v>88</v>
      </c>
    </row>
    <row r="180" spans="5:5" x14ac:dyDescent="0.25">
      <c r="E180" t="s">
        <v>164</v>
      </c>
    </row>
    <row r="181" spans="5:5" x14ac:dyDescent="0.25">
      <c r="E181" t="s">
        <v>37</v>
      </c>
    </row>
    <row r="182" spans="5:5" x14ac:dyDescent="0.25">
      <c r="E182" t="s">
        <v>18</v>
      </c>
    </row>
    <row r="183" spans="5:5" x14ac:dyDescent="0.25">
      <c r="E183" t="s">
        <v>179</v>
      </c>
    </row>
    <row r="184" spans="5:5" x14ac:dyDescent="0.25">
      <c r="E184" t="s">
        <v>61</v>
      </c>
    </row>
    <row r="185" spans="5:5" x14ac:dyDescent="0.25">
      <c r="E185" t="s">
        <v>202</v>
      </c>
    </row>
    <row r="186" spans="5:5" x14ac:dyDescent="0.25">
      <c r="E186" t="s">
        <v>9</v>
      </c>
    </row>
    <row r="187" spans="5:5" x14ac:dyDescent="0.25">
      <c r="E187" t="s">
        <v>170</v>
      </c>
    </row>
    <row r="188" spans="5:5" x14ac:dyDescent="0.25">
      <c r="E188" t="s">
        <v>46</v>
      </c>
    </row>
    <row r="189" spans="5:5" x14ac:dyDescent="0.25">
      <c r="E189" t="s">
        <v>194</v>
      </c>
    </row>
    <row r="190" spans="5:5" x14ac:dyDescent="0.25">
      <c r="E190" t="s">
        <v>65</v>
      </c>
    </row>
    <row r="191" spans="5:5" x14ac:dyDescent="0.25">
      <c r="E191" t="s">
        <v>204</v>
      </c>
    </row>
    <row r="192" spans="5:5" x14ac:dyDescent="0.25">
      <c r="E192" t="s">
        <v>67</v>
      </c>
    </row>
    <row r="193" spans="5:5" x14ac:dyDescent="0.25">
      <c r="E193" t="s">
        <v>205</v>
      </c>
    </row>
    <row r="194" spans="5:5" x14ac:dyDescent="0.25">
      <c r="E194" t="s">
        <v>35</v>
      </c>
    </row>
    <row r="195" spans="5:5" x14ac:dyDescent="0.25">
      <c r="E195" t="s">
        <v>186</v>
      </c>
    </row>
    <row r="196" spans="5:5" x14ac:dyDescent="0.25">
      <c r="E196" t="s">
        <v>75</v>
      </c>
    </row>
    <row r="197" spans="5:5" x14ac:dyDescent="0.25">
      <c r="E197" t="s">
        <v>207</v>
      </c>
    </row>
    <row r="198" spans="5:5" x14ac:dyDescent="0.25">
      <c r="E198" t="s">
        <v>68</v>
      </c>
    </row>
    <row r="199" spans="5:5" x14ac:dyDescent="0.25">
      <c r="E199" t="s">
        <v>59</v>
      </c>
    </row>
    <row r="200" spans="5:5" x14ac:dyDescent="0.25">
      <c r="E200" t="s">
        <v>24</v>
      </c>
    </row>
    <row r="201" spans="5:5" x14ac:dyDescent="0.25">
      <c r="E201" t="s">
        <v>181</v>
      </c>
    </row>
    <row r="202" spans="5:5" x14ac:dyDescent="0.25">
      <c r="E202" t="s">
        <v>52</v>
      </c>
    </row>
    <row r="203" spans="5:5" x14ac:dyDescent="0.25">
      <c r="E203" t="s">
        <v>10</v>
      </c>
    </row>
    <row r="204" spans="5:5" x14ac:dyDescent="0.25">
      <c r="E204" t="s">
        <v>171</v>
      </c>
    </row>
    <row r="205" spans="5:5" x14ac:dyDescent="0.25">
      <c r="E205" t="s">
        <v>39</v>
      </c>
    </row>
    <row r="206" spans="5:5" x14ac:dyDescent="0.25">
      <c r="E206" t="s">
        <v>32</v>
      </c>
    </row>
    <row r="207" spans="5:5" x14ac:dyDescent="0.25">
      <c r="E207" t="s">
        <v>13</v>
      </c>
    </row>
    <row r="208" spans="5:5" x14ac:dyDescent="0.25">
      <c r="E208" t="s">
        <v>225</v>
      </c>
    </row>
    <row r="209" spans="5:5" x14ac:dyDescent="0.25">
      <c r="E209" t="s">
        <v>174</v>
      </c>
    </row>
    <row r="210" spans="5:5" x14ac:dyDescent="0.25">
      <c r="E210" t="s">
        <v>48</v>
      </c>
    </row>
    <row r="211" spans="5:5" x14ac:dyDescent="0.25">
      <c r="E211" t="s">
        <v>196</v>
      </c>
    </row>
    <row r="212" spans="5:5" x14ac:dyDescent="0.25">
      <c r="E212" t="s">
        <v>44</v>
      </c>
    </row>
    <row r="213" spans="5:5" x14ac:dyDescent="0.25">
      <c r="E213" t="s">
        <v>21</v>
      </c>
    </row>
    <row r="214" spans="5:5" x14ac:dyDescent="0.25">
      <c r="E214" t="s">
        <v>228</v>
      </c>
    </row>
    <row r="215" spans="5:5" x14ac:dyDescent="0.25">
      <c r="E215" t="s">
        <v>178</v>
      </c>
    </row>
    <row r="216" spans="5:5" x14ac:dyDescent="0.25">
      <c r="E216" t="s">
        <v>43</v>
      </c>
    </row>
    <row r="217" spans="5:5" x14ac:dyDescent="0.25">
      <c r="E217" t="s">
        <v>31</v>
      </c>
    </row>
    <row r="218" spans="5:5" x14ac:dyDescent="0.25">
      <c r="E218" t="s">
        <v>15</v>
      </c>
    </row>
    <row r="219" spans="5:5" x14ac:dyDescent="0.25">
      <c r="E219" t="s">
        <v>227</v>
      </c>
    </row>
    <row r="220" spans="5:5" x14ac:dyDescent="0.25">
      <c r="E220" t="s">
        <v>176</v>
      </c>
    </row>
    <row r="221" spans="5:5" x14ac:dyDescent="0.25">
      <c r="E221" t="s">
        <v>25</v>
      </c>
    </row>
    <row r="222" spans="5:5" x14ac:dyDescent="0.25">
      <c r="E222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selection activeCell="A29" sqref="A29"/>
    </sheetView>
  </sheetViews>
  <sheetFormatPr defaultRowHeight="15" x14ac:dyDescent="0.25"/>
  <cols>
    <col min="1" max="1" width="33.28515625" bestFit="1" customWidth="1"/>
  </cols>
  <sheetData>
    <row r="1" spans="1:6" x14ac:dyDescent="0.25">
      <c r="A1" t="s">
        <v>169</v>
      </c>
    </row>
    <row r="2" spans="1:6" x14ac:dyDescent="0.25">
      <c r="A2" t="s">
        <v>9</v>
      </c>
      <c r="D2">
        <v>50</v>
      </c>
    </row>
    <row r="3" spans="1:6" x14ac:dyDescent="0.25">
      <c r="A3" t="s">
        <v>10</v>
      </c>
      <c r="D3">
        <v>50</v>
      </c>
    </row>
    <row r="4" spans="1:6" x14ac:dyDescent="0.25">
      <c r="A4" t="s">
        <v>11</v>
      </c>
      <c r="D4">
        <v>50</v>
      </c>
    </row>
    <row r="5" spans="1:6" x14ac:dyDescent="0.25">
      <c r="A5" t="s">
        <v>12</v>
      </c>
      <c r="D5">
        <v>50</v>
      </c>
      <c r="E5">
        <v>50</v>
      </c>
      <c r="F5">
        <v>20</v>
      </c>
    </row>
    <row r="6" spans="1:6" x14ac:dyDescent="0.25">
      <c r="A6" t="s">
        <v>13</v>
      </c>
      <c r="D6">
        <v>60</v>
      </c>
      <c r="E6">
        <v>50</v>
      </c>
    </row>
    <row r="7" spans="1:6" x14ac:dyDescent="0.25">
      <c r="A7" t="s">
        <v>14</v>
      </c>
      <c r="D7">
        <v>60</v>
      </c>
      <c r="E7">
        <v>50</v>
      </c>
    </row>
    <row r="8" spans="1:6" x14ac:dyDescent="0.25">
      <c r="A8" t="s">
        <v>15</v>
      </c>
      <c r="D8">
        <v>60</v>
      </c>
      <c r="E8">
        <v>50</v>
      </c>
    </row>
    <row r="9" spans="1:6" x14ac:dyDescent="0.25">
      <c r="A9" t="s">
        <v>16</v>
      </c>
      <c r="D9">
        <v>50</v>
      </c>
      <c r="E9">
        <v>50</v>
      </c>
      <c r="F9">
        <v>40</v>
      </c>
    </row>
    <row r="10" spans="1:6" x14ac:dyDescent="0.25">
      <c r="A10" t="s">
        <v>17</v>
      </c>
      <c r="D10">
        <v>50</v>
      </c>
      <c r="E10">
        <v>50</v>
      </c>
      <c r="F10">
        <v>50</v>
      </c>
    </row>
    <row r="11" spans="1:6" x14ac:dyDescent="0.25">
      <c r="A11" t="s">
        <v>18</v>
      </c>
      <c r="D11">
        <v>50</v>
      </c>
    </row>
    <row r="12" spans="1:6" x14ac:dyDescent="0.25">
      <c r="A12" t="s">
        <v>19</v>
      </c>
      <c r="D12">
        <v>50</v>
      </c>
      <c r="E12">
        <v>50</v>
      </c>
    </row>
    <row r="13" spans="1:6" x14ac:dyDescent="0.25">
      <c r="A13" t="s">
        <v>20</v>
      </c>
      <c r="D13">
        <v>50</v>
      </c>
    </row>
    <row r="14" spans="1:6" x14ac:dyDescent="0.25">
      <c r="A14" t="s">
        <v>21</v>
      </c>
      <c r="D14">
        <v>50</v>
      </c>
      <c r="E14">
        <v>50</v>
      </c>
    </row>
    <row r="15" spans="1:6" x14ac:dyDescent="0.25">
      <c r="A15" t="s">
        <v>22</v>
      </c>
      <c r="D15">
        <v>50</v>
      </c>
    </row>
    <row r="16" spans="1:6" x14ac:dyDescent="0.25">
      <c r="A16" s="3" t="s">
        <v>23</v>
      </c>
      <c r="D16">
        <v>50</v>
      </c>
    </row>
    <row r="17" spans="1:5" x14ac:dyDescent="0.25">
      <c r="A17" t="s">
        <v>24</v>
      </c>
      <c r="D17">
        <v>50</v>
      </c>
    </row>
    <row r="18" spans="1:5" x14ac:dyDescent="0.25">
      <c r="A18" t="s">
        <v>25</v>
      </c>
      <c r="D18">
        <v>50</v>
      </c>
    </row>
    <row r="19" spans="1:5" x14ac:dyDescent="0.25">
      <c r="A19" t="s">
        <v>26</v>
      </c>
      <c r="D19">
        <v>50</v>
      </c>
    </row>
    <row r="20" spans="1:5" x14ac:dyDescent="0.25">
      <c r="A20" t="s">
        <v>27</v>
      </c>
      <c r="D20">
        <v>50</v>
      </c>
      <c r="E20">
        <v>50</v>
      </c>
    </row>
    <row r="21" spans="1:5" x14ac:dyDescent="0.25">
      <c r="A21" t="s">
        <v>28</v>
      </c>
      <c r="D21">
        <v>50</v>
      </c>
      <c r="E21">
        <v>50</v>
      </c>
    </row>
    <row r="22" spans="1:5" x14ac:dyDescent="0.25">
      <c r="A22" t="s">
        <v>31</v>
      </c>
      <c r="D22">
        <v>50</v>
      </c>
    </row>
    <row r="23" spans="1:5" x14ac:dyDescent="0.25">
      <c r="A23" t="s">
        <v>33</v>
      </c>
      <c r="D23">
        <v>50</v>
      </c>
      <c r="E23">
        <v>50</v>
      </c>
    </row>
    <row r="24" spans="1:5" x14ac:dyDescent="0.25">
      <c r="A24" t="s">
        <v>34</v>
      </c>
      <c r="D24">
        <v>50</v>
      </c>
    </row>
    <row r="25" spans="1:5" ht="14.25" customHeight="1" x14ac:dyDescent="0.25">
      <c r="A25" t="s">
        <v>36</v>
      </c>
      <c r="D25">
        <v>50</v>
      </c>
    </row>
    <row r="26" spans="1:5" ht="14.25" customHeight="1" x14ac:dyDescent="0.25">
      <c r="A26" t="s">
        <v>38</v>
      </c>
      <c r="D26">
        <v>50</v>
      </c>
    </row>
    <row r="27" spans="1:5" s="3" customFormat="1" ht="14.25" customHeight="1" x14ac:dyDescent="0.25">
      <c r="A27" s="3" t="s">
        <v>57</v>
      </c>
      <c r="B27"/>
      <c r="C27"/>
      <c r="D27" s="3">
        <v>20</v>
      </c>
    </row>
    <row r="28" spans="1:5" s="3" customFormat="1" ht="14.25" customHeight="1" x14ac:dyDescent="0.25">
      <c r="A28" s="3" t="s">
        <v>58</v>
      </c>
      <c r="B28"/>
      <c r="C28"/>
      <c r="D28" s="3">
        <v>50</v>
      </c>
      <c r="E28" s="3">
        <v>50</v>
      </c>
    </row>
    <row r="29" spans="1:5" x14ac:dyDescent="0.25">
      <c r="A29" t="s">
        <v>77</v>
      </c>
      <c r="D29" s="3">
        <v>5</v>
      </c>
    </row>
    <row r="47" spans="2:2" s="3" customFormat="1" x14ac:dyDescent="0.25">
      <c r="B47"/>
    </row>
    <row r="48" spans="2:2" s="3" customFormat="1" x14ac:dyDescent="0.25">
      <c r="B48"/>
    </row>
    <row r="49" spans="2:2" s="3" customFormat="1" x14ac:dyDescent="0.25">
      <c r="B49"/>
    </row>
    <row r="52" spans="2:2" s="3" customFormat="1" x14ac:dyDescent="0.25">
      <c r="B52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30"/>
    </row>
    <row r="95" spans="1:1" x14ac:dyDescent="0.25">
      <c r="A95" s="30"/>
    </row>
    <row r="96" spans="1:1" x14ac:dyDescent="0.25">
      <c r="A96" s="30"/>
    </row>
    <row r="97" spans="1:1" x14ac:dyDescent="0.25">
      <c r="A97" s="30"/>
    </row>
    <row r="98" spans="1:1" x14ac:dyDescent="0.25">
      <c r="A98" s="30"/>
    </row>
    <row r="99" spans="1:1" x14ac:dyDescent="0.25">
      <c r="A99" s="30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22"/>
  <sheetViews>
    <sheetView workbookViewId="0">
      <selection activeCell="A2" sqref="A2:A222"/>
    </sheetView>
  </sheetViews>
  <sheetFormatPr defaultRowHeight="15" x14ac:dyDescent="0.25"/>
  <cols>
    <col min="1" max="1" width="49.85546875" bestFit="1" customWidth="1"/>
    <col min="2" max="2" width="13.42578125" customWidth="1"/>
    <col min="3" max="3" width="12" customWidth="1"/>
    <col min="4" max="5" width="9.140625" customWidth="1"/>
  </cols>
  <sheetData>
    <row r="1" spans="1:12" x14ac:dyDescent="0.25">
      <c r="A1" t="s">
        <v>169</v>
      </c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3</v>
      </c>
      <c r="H1" t="s">
        <v>250</v>
      </c>
      <c r="I1" t="s">
        <v>251</v>
      </c>
      <c r="J1" t="s">
        <v>252</v>
      </c>
      <c r="K1" t="s">
        <v>2</v>
      </c>
      <c r="L1" t="s">
        <v>253</v>
      </c>
    </row>
    <row r="2" spans="1:12" ht="15" customHeight="1" x14ac:dyDescent="0.25">
      <c r="A2" t="s">
        <v>145</v>
      </c>
      <c r="F2">
        <v>1</v>
      </c>
      <c r="J2">
        <v>1</v>
      </c>
      <c r="L2" t="s">
        <v>252</v>
      </c>
    </row>
    <row r="3" spans="1:12" ht="15" customHeight="1" x14ac:dyDescent="0.25">
      <c r="A3" t="s">
        <v>143</v>
      </c>
      <c r="F3">
        <v>1</v>
      </c>
      <c r="J3">
        <v>1</v>
      </c>
      <c r="L3" t="s">
        <v>252</v>
      </c>
    </row>
    <row r="4" spans="1:12" ht="15" customHeight="1" x14ac:dyDescent="0.25">
      <c r="A4" t="s">
        <v>87</v>
      </c>
      <c r="F4">
        <v>1</v>
      </c>
      <c r="I4">
        <v>1</v>
      </c>
      <c r="L4" t="s">
        <v>251</v>
      </c>
    </row>
    <row r="5" spans="1:12" ht="15" customHeight="1" x14ac:dyDescent="0.25">
      <c r="A5" t="s">
        <v>163</v>
      </c>
      <c r="B5">
        <v>1</v>
      </c>
      <c r="C5">
        <v>5</v>
      </c>
      <c r="F5">
        <v>0</v>
      </c>
      <c r="I5">
        <v>5</v>
      </c>
      <c r="L5" t="s">
        <v>251</v>
      </c>
    </row>
    <row r="6" spans="1:12" ht="15" customHeight="1" x14ac:dyDescent="0.25">
      <c r="A6" t="s">
        <v>137</v>
      </c>
      <c r="F6">
        <v>1</v>
      </c>
      <c r="J6">
        <v>1</v>
      </c>
      <c r="L6" t="s">
        <v>252</v>
      </c>
    </row>
    <row r="7" spans="1:12" ht="15" customHeight="1" x14ac:dyDescent="0.25">
      <c r="A7" t="s">
        <v>144</v>
      </c>
      <c r="F7">
        <v>1</v>
      </c>
      <c r="J7">
        <v>1</v>
      </c>
      <c r="L7" t="s">
        <v>252</v>
      </c>
    </row>
    <row r="8" spans="1:12" ht="15" customHeight="1" x14ac:dyDescent="0.25">
      <c r="A8" t="s">
        <v>147</v>
      </c>
      <c r="F8">
        <v>1</v>
      </c>
      <c r="J8">
        <v>1</v>
      </c>
      <c r="L8" t="s">
        <v>252</v>
      </c>
    </row>
    <row r="9" spans="1:12" ht="15" customHeight="1" x14ac:dyDescent="0.25">
      <c r="A9" t="s">
        <v>79</v>
      </c>
      <c r="F9">
        <v>1</v>
      </c>
      <c r="I9">
        <v>1</v>
      </c>
      <c r="L9" t="s">
        <v>251</v>
      </c>
    </row>
    <row r="10" spans="1:12" ht="15" customHeight="1" x14ac:dyDescent="0.25">
      <c r="A10" t="s">
        <v>210</v>
      </c>
      <c r="B10">
        <v>1</v>
      </c>
      <c r="F10">
        <v>0</v>
      </c>
      <c r="I10">
        <v>5</v>
      </c>
      <c r="L10" t="s">
        <v>251</v>
      </c>
    </row>
    <row r="11" spans="1:12" ht="15" customHeight="1" x14ac:dyDescent="0.25">
      <c r="A11" t="s">
        <v>146</v>
      </c>
      <c r="F11">
        <v>1</v>
      </c>
      <c r="J11">
        <v>1</v>
      </c>
      <c r="L11" t="s">
        <v>252</v>
      </c>
    </row>
    <row r="12" spans="1:12" ht="15" customHeight="1" x14ac:dyDescent="0.25">
      <c r="A12" t="s">
        <v>86</v>
      </c>
      <c r="F12">
        <v>1</v>
      </c>
      <c r="I12">
        <v>1</v>
      </c>
      <c r="L12" t="s">
        <v>251</v>
      </c>
    </row>
    <row r="13" spans="1:12" ht="15" customHeight="1" x14ac:dyDescent="0.25">
      <c r="A13" t="s">
        <v>162</v>
      </c>
      <c r="B13">
        <v>1</v>
      </c>
      <c r="F13">
        <v>0</v>
      </c>
      <c r="I13">
        <v>5</v>
      </c>
      <c r="L13" t="s">
        <v>251</v>
      </c>
    </row>
    <row r="14" spans="1:12" ht="15" customHeight="1" x14ac:dyDescent="0.25">
      <c r="A14" t="s">
        <v>135</v>
      </c>
      <c r="F14">
        <v>1</v>
      </c>
      <c r="J14">
        <v>1</v>
      </c>
      <c r="L14" t="s">
        <v>252</v>
      </c>
    </row>
    <row r="15" spans="1:12" ht="15" customHeight="1" x14ac:dyDescent="0.25">
      <c r="A15" t="s">
        <v>224</v>
      </c>
      <c r="B15">
        <v>1</v>
      </c>
      <c r="F15">
        <v>0</v>
      </c>
      <c r="J15">
        <v>1</v>
      </c>
      <c r="L15" t="s">
        <v>252</v>
      </c>
    </row>
    <row r="16" spans="1:12" ht="15" customHeight="1" x14ac:dyDescent="0.25">
      <c r="A16" t="s">
        <v>122</v>
      </c>
      <c r="F16">
        <v>1</v>
      </c>
      <c r="H16">
        <v>1</v>
      </c>
      <c r="L16" t="s">
        <v>250</v>
      </c>
    </row>
    <row r="17" spans="1:12" ht="15" customHeight="1" x14ac:dyDescent="0.25">
      <c r="A17" t="s">
        <v>142</v>
      </c>
      <c r="F17">
        <v>1</v>
      </c>
      <c r="J17">
        <v>1</v>
      </c>
      <c r="L17" t="s">
        <v>252</v>
      </c>
    </row>
    <row r="18" spans="1:12" ht="15" customHeight="1" x14ac:dyDescent="0.25">
      <c r="A18" t="s">
        <v>141</v>
      </c>
      <c r="F18">
        <v>1</v>
      </c>
      <c r="J18">
        <v>1</v>
      </c>
      <c r="L18" t="s">
        <v>252</v>
      </c>
    </row>
    <row r="19" spans="1:12" ht="15" customHeight="1" x14ac:dyDescent="0.25">
      <c r="A19" t="s">
        <v>136</v>
      </c>
      <c r="F19">
        <v>1</v>
      </c>
      <c r="J19">
        <v>1</v>
      </c>
      <c r="L19" t="s">
        <v>252</v>
      </c>
    </row>
    <row r="20" spans="1:12" ht="15" customHeight="1" x14ac:dyDescent="0.25">
      <c r="A20" t="s">
        <v>102</v>
      </c>
      <c r="F20">
        <v>1</v>
      </c>
      <c r="H20">
        <v>1</v>
      </c>
      <c r="L20" t="s">
        <v>250</v>
      </c>
    </row>
    <row r="21" spans="1:12" ht="15" customHeight="1" x14ac:dyDescent="0.25">
      <c r="A21" t="s">
        <v>138</v>
      </c>
      <c r="F21">
        <v>1</v>
      </c>
      <c r="J21">
        <v>1</v>
      </c>
      <c r="L21" t="s">
        <v>252</v>
      </c>
    </row>
    <row r="22" spans="1:12" ht="15" customHeight="1" x14ac:dyDescent="0.25">
      <c r="A22" t="s">
        <v>127</v>
      </c>
      <c r="F22">
        <v>1</v>
      </c>
      <c r="H22">
        <v>1</v>
      </c>
      <c r="L22" t="s">
        <v>250</v>
      </c>
    </row>
    <row r="23" spans="1:12" ht="15" customHeight="1" x14ac:dyDescent="0.25">
      <c r="A23" t="s">
        <v>221</v>
      </c>
      <c r="B23">
        <v>1</v>
      </c>
      <c r="F23">
        <v>0</v>
      </c>
      <c r="H23">
        <v>1</v>
      </c>
      <c r="L23" t="s">
        <v>250</v>
      </c>
    </row>
    <row r="24" spans="1:12" ht="15" customHeight="1" x14ac:dyDescent="0.25">
      <c r="A24" t="s">
        <v>140</v>
      </c>
      <c r="F24">
        <v>1</v>
      </c>
      <c r="J24">
        <v>1</v>
      </c>
      <c r="L24" t="s">
        <v>252</v>
      </c>
    </row>
    <row r="25" spans="1:12" ht="15" customHeight="1" x14ac:dyDescent="0.25">
      <c r="A25" t="s">
        <v>116</v>
      </c>
      <c r="F25">
        <v>1</v>
      </c>
      <c r="H25">
        <v>1</v>
      </c>
      <c r="L25" t="s">
        <v>250</v>
      </c>
    </row>
    <row r="26" spans="1:12" ht="15" customHeight="1" x14ac:dyDescent="0.25">
      <c r="A26" t="s">
        <v>121</v>
      </c>
      <c r="F26">
        <v>1</v>
      </c>
      <c r="H26">
        <v>1</v>
      </c>
      <c r="L26" t="s">
        <v>250</v>
      </c>
    </row>
    <row r="27" spans="1:12" ht="15" customHeight="1" x14ac:dyDescent="0.25">
      <c r="A27" t="s">
        <v>139</v>
      </c>
      <c r="F27">
        <v>1</v>
      </c>
      <c r="J27">
        <v>1</v>
      </c>
      <c r="L27" t="s">
        <v>252</v>
      </c>
    </row>
    <row r="28" spans="1:12" ht="15" customHeight="1" x14ac:dyDescent="0.25">
      <c r="A28" t="s">
        <v>63</v>
      </c>
      <c r="F28">
        <v>1</v>
      </c>
      <c r="I28">
        <v>1</v>
      </c>
      <c r="L28" t="s">
        <v>251</v>
      </c>
    </row>
    <row r="29" spans="1:12" ht="15" customHeight="1" x14ac:dyDescent="0.25">
      <c r="A29" t="s">
        <v>189</v>
      </c>
      <c r="B29">
        <v>1</v>
      </c>
      <c r="F29">
        <v>0</v>
      </c>
      <c r="I29">
        <v>5</v>
      </c>
      <c r="L29" t="s">
        <v>251</v>
      </c>
    </row>
    <row r="30" spans="1:12" ht="15" customHeight="1" x14ac:dyDescent="0.25">
      <c r="A30" t="s">
        <v>58</v>
      </c>
      <c r="F30">
        <v>1</v>
      </c>
      <c r="G30">
        <v>1</v>
      </c>
      <c r="L30" t="s">
        <v>3</v>
      </c>
    </row>
    <row r="31" spans="1:12" ht="15" customHeight="1" x14ac:dyDescent="0.25">
      <c r="A31" t="s">
        <v>230</v>
      </c>
      <c r="B31">
        <v>1</v>
      </c>
      <c r="F31">
        <v>0</v>
      </c>
      <c r="G31">
        <v>50</v>
      </c>
      <c r="L31" t="s">
        <v>3</v>
      </c>
    </row>
    <row r="32" spans="1:12" ht="15" customHeight="1" x14ac:dyDescent="0.25">
      <c r="A32" t="s">
        <v>200</v>
      </c>
      <c r="B32">
        <v>1</v>
      </c>
      <c r="F32">
        <v>0</v>
      </c>
      <c r="G32">
        <v>50</v>
      </c>
      <c r="L32" t="s">
        <v>3</v>
      </c>
    </row>
    <row r="33" spans="1:14" ht="15" customHeight="1" x14ac:dyDescent="0.25">
      <c r="A33" t="s">
        <v>20</v>
      </c>
      <c r="F33">
        <v>1</v>
      </c>
      <c r="G33">
        <v>1</v>
      </c>
      <c r="L33" t="s">
        <v>3</v>
      </c>
      <c r="N33" s="27"/>
    </row>
    <row r="34" spans="1:14" x14ac:dyDescent="0.25">
      <c r="A34" t="s">
        <v>22</v>
      </c>
      <c r="D34">
        <v>1</v>
      </c>
      <c r="F34">
        <v>1</v>
      </c>
      <c r="G34">
        <v>1</v>
      </c>
      <c r="L34" t="s">
        <v>3</v>
      </c>
      <c r="N34" s="28"/>
    </row>
    <row r="35" spans="1:14" ht="15" customHeight="1" x14ac:dyDescent="0.25">
      <c r="A35" t="s">
        <v>148</v>
      </c>
      <c r="D35">
        <v>1</v>
      </c>
      <c r="F35">
        <v>0</v>
      </c>
      <c r="G35">
        <v>50</v>
      </c>
      <c r="L35" t="s">
        <v>3</v>
      </c>
      <c r="N35" s="27"/>
    </row>
    <row r="36" spans="1:14" x14ac:dyDescent="0.25">
      <c r="A36" t="s">
        <v>23</v>
      </c>
      <c r="D36">
        <v>1</v>
      </c>
      <c r="F36">
        <v>1</v>
      </c>
      <c r="G36">
        <v>1</v>
      </c>
      <c r="L36" t="s">
        <v>3</v>
      </c>
      <c r="N36" s="28"/>
    </row>
    <row r="37" spans="1:14" ht="15" customHeight="1" x14ac:dyDescent="0.25">
      <c r="A37" t="s">
        <v>149</v>
      </c>
      <c r="D37">
        <v>1</v>
      </c>
      <c r="F37">
        <v>0</v>
      </c>
      <c r="G37">
        <v>50</v>
      </c>
      <c r="L37" t="s">
        <v>3</v>
      </c>
      <c r="N37" s="27"/>
    </row>
    <row r="38" spans="1:14" ht="15" customHeight="1" x14ac:dyDescent="0.25">
      <c r="A38" t="s">
        <v>104</v>
      </c>
      <c r="F38">
        <v>1</v>
      </c>
      <c r="H38">
        <v>1</v>
      </c>
      <c r="L38" t="s">
        <v>250</v>
      </c>
      <c r="N38" s="27"/>
    </row>
    <row r="39" spans="1:14" ht="15" customHeight="1" x14ac:dyDescent="0.25">
      <c r="A39" t="s">
        <v>119</v>
      </c>
      <c r="F39">
        <v>1</v>
      </c>
      <c r="H39">
        <v>1</v>
      </c>
      <c r="L39" t="s">
        <v>250</v>
      </c>
      <c r="N39" s="27"/>
    </row>
    <row r="40" spans="1:14" ht="15" customHeight="1" x14ac:dyDescent="0.25">
      <c r="A40" t="s">
        <v>73</v>
      </c>
      <c r="F40">
        <v>1</v>
      </c>
      <c r="I40">
        <v>1</v>
      </c>
      <c r="L40" t="s">
        <v>251</v>
      </c>
      <c r="N40" s="27"/>
    </row>
    <row r="41" spans="1:14" ht="15" customHeight="1" x14ac:dyDescent="0.25">
      <c r="A41" t="s">
        <v>132</v>
      </c>
      <c r="F41">
        <v>1</v>
      </c>
      <c r="J41">
        <v>1</v>
      </c>
      <c r="L41" t="s">
        <v>252</v>
      </c>
      <c r="N41" s="27"/>
    </row>
    <row r="42" spans="1:14" ht="15" customHeight="1" x14ac:dyDescent="0.25">
      <c r="A42" t="s">
        <v>223</v>
      </c>
      <c r="B42">
        <v>1</v>
      </c>
      <c r="F42">
        <v>0</v>
      </c>
      <c r="J42">
        <v>1</v>
      </c>
      <c r="L42" t="s">
        <v>252</v>
      </c>
      <c r="N42" s="27"/>
    </row>
    <row r="43" spans="1:14" ht="15" customHeight="1" x14ac:dyDescent="0.25">
      <c r="A43" t="s">
        <v>131</v>
      </c>
      <c r="F43">
        <v>1</v>
      </c>
      <c r="J43">
        <v>1</v>
      </c>
      <c r="L43" t="s">
        <v>252</v>
      </c>
      <c r="N43" s="27"/>
    </row>
    <row r="44" spans="1:14" ht="15" customHeight="1" x14ac:dyDescent="0.25">
      <c r="A44" t="s">
        <v>129</v>
      </c>
      <c r="F44">
        <v>1</v>
      </c>
      <c r="J44">
        <v>1</v>
      </c>
      <c r="L44" t="s">
        <v>252</v>
      </c>
      <c r="N44" s="27"/>
    </row>
    <row r="45" spans="1:14" ht="15" customHeight="1" x14ac:dyDescent="0.25">
      <c r="A45" t="s">
        <v>66</v>
      </c>
      <c r="F45">
        <v>1</v>
      </c>
      <c r="I45">
        <v>1</v>
      </c>
      <c r="L45" t="s">
        <v>251</v>
      </c>
      <c r="N45" s="27"/>
    </row>
    <row r="46" spans="1:14" ht="15" customHeight="1" x14ac:dyDescent="0.25">
      <c r="A46" t="s">
        <v>123</v>
      </c>
      <c r="F46">
        <v>1</v>
      </c>
      <c r="H46">
        <v>1</v>
      </c>
      <c r="L46" t="s">
        <v>250</v>
      </c>
      <c r="N46" s="27"/>
    </row>
    <row r="47" spans="1:14" ht="15" customHeight="1" x14ac:dyDescent="0.25">
      <c r="A47" t="s">
        <v>108</v>
      </c>
      <c r="F47">
        <v>1</v>
      </c>
      <c r="H47">
        <v>1</v>
      </c>
      <c r="L47" t="s">
        <v>250</v>
      </c>
      <c r="N47" s="27"/>
    </row>
    <row r="48" spans="1:14" ht="15" customHeight="1" x14ac:dyDescent="0.25">
      <c r="A48" t="s">
        <v>217</v>
      </c>
      <c r="B48">
        <v>1</v>
      </c>
      <c r="F48">
        <v>0</v>
      </c>
      <c r="H48">
        <v>5</v>
      </c>
      <c r="L48" t="s">
        <v>250</v>
      </c>
      <c r="N48" s="27"/>
    </row>
    <row r="49" spans="1:14" ht="15" customHeight="1" x14ac:dyDescent="0.25">
      <c r="A49" t="s">
        <v>96</v>
      </c>
      <c r="F49">
        <v>1</v>
      </c>
      <c r="H49">
        <v>1</v>
      </c>
      <c r="L49" t="s">
        <v>250</v>
      </c>
      <c r="N49" s="27"/>
    </row>
    <row r="50" spans="1:14" ht="15" customHeight="1" x14ac:dyDescent="0.25">
      <c r="A50" t="s">
        <v>62</v>
      </c>
      <c r="F50">
        <v>1</v>
      </c>
      <c r="I50">
        <v>1</v>
      </c>
      <c r="L50" t="s">
        <v>251</v>
      </c>
      <c r="N50" s="27"/>
    </row>
    <row r="51" spans="1:14" ht="15" customHeight="1" x14ac:dyDescent="0.25">
      <c r="A51" t="s">
        <v>126</v>
      </c>
      <c r="F51">
        <v>1</v>
      </c>
      <c r="H51">
        <v>1</v>
      </c>
      <c r="L51" t="s">
        <v>250</v>
      </c>
      <c r="N51" s="27"/>
    </row>
    <row r="52" spans="1:14" ht="15" customHeight="1" x14ac:dyDescent="0.25">
      <c r="A52" t="s">
        <v>134</v>
      </c>
      <c r="F52">
        <v>1</v>
      </c>
      <c r="J52">
        <v>1</v>
      </c>
      <c r="L52" t="s">
        <v>252</v>
      </c>
      <c r="N52" s="27"/>
    </row>
    <row r="53" spans="1:14" ht="15" customHeight="1" x14ac:dyDescent="0.25">
      <c r="A53" t="s">
        <v>93</v>
      </c>
      <c r="F53">
        <v>1</v>
      </c>
      <c r="H53">
        <v>1</v>
      </c>
      <c r="L53" t="s">
        <v>250</v>
      </c>
      <c r="N53" s="27"/>
    </row>
    <row r="54" spans="1:14" ht="15" customHeight="1" x14ac:dyDescent="0.25">
      <c r="A54" t="s">
        <v>107</v>
      </c>
      <c r="F54">
        <v>1</v>
      </c>
      <c r="H54">
        <v>1</v>
      </c>
      <c r="L54" t="s">
        <v>250</v>
      </c>
      <c r="N54" s="27"/>
    </row>
    <row r="55" spans="1:14" ht="15" customHeight="1" x14ac:dyDescent="0.25">
      <c r="A55" t="s">
        <v>130</v>
      </c>
      <c r="F55">
        <v>1</v>
      </c>
      <c r="J55">
        <v>1</v>
      </c>
      <c r="L55" t="s">
        <v>252</v>
      </c>
      <c r="N55" s="27"/>
    </row>
    <row r="56" spans="1:14" ht="15" customHeight="1" x14ac:dyDescent="0.25">
      <c r="A56" t="s">
        <v>222</v>
      </c>
      <c r="B56">
        <v>1</v>
      </c>
      <c r="F56">
        <v>0</v>
      </c>
      <c r="J56">
        <v>1</v>
      </c>
      <c r="L56" t="s">
        <v>252</v>
      </c>
      <c r="N56" s="27"/>
    </row>
    <row r="57" spans="1:14" ht="15" customHeight="1" x14ac:dyDescent="0.25">
      <c r="A57" t="s">
        <v>99</v>
      </c>
      <c r="F57">
        <v>1</v>
      </c>
      <c r="H57">
        <v>1</v>
      </c>
      <c r="L57" t="s">
        <v>250</v>
      </c>
      <c r="N57" s="27"/>
    </row>
    <row r="58" spans="1:14" ht="15" customHeight="1" x14ac:dyDescent="0.25">
      <c r="A58" t="s">
        <v>133</v>
      </c>
      <c r="F58">
        <v>1</v>
      </c>
      <c r="J58">
        <v>1</v>
      </c>
      <c r="L58" t="s">
        <v>252</v>
      </c>
      <c r="N58" s="27"/>
    </row>
    <row r="59" spans="1:14" ht="15" customHeight="1" x14ac:dyDescent="0.25">
      <c r="A59" t="s">
        <v>219</v>
      </c>
      <c r="B59">
        <v>1</v>
      </c>
      <c r="F59">
        <v>0</v>
      </c>
      <c r="J59">
        <v>1</v>
      </c>
      <c r="L59" t="s">
        <v>252</v>
      </c>
      <c r="N59" s="27"/>
    </row>
    <row r="60" spans="1:14" ht="15" customHeight="1" x14ac:dyDescent="0.25">
      <c r="A60" t="s">
        <v>72</v>
      </c>
      <c r="F60">
        <v>1</v>
      </c>
      <c r="I60">
        <v>1</v>
      </c>
      <c r="L60" t="s">
        <v>251</v>
      </c>
      <c r="N60" s="27"/>
    </row>
    <row r="61" spans="1:14" ht="15" customHeight="1" x14ac:dyDescent="0.25">
      <c r="A61" t="s">
        <v>192</v>
      </c>
      <c r="B61">
        <v>1</v>
      </c>
      <c r="F61">
        <v>0</v>
      </c>
      <c r="I61">
        <v>1</v>
      </c>
      <c r="L61" t="s">
        <v>251</v>
      </c>
      <c r="N61" s="27"/>
    </row>
    <row r="62" spans="1:14" ht="15" customHeight="1" x14ac:dyDescent="0.25">
      <c r="A62" t="s">
        <v>128</v>
      </c>
      <c r="F62">
        <v>1</v>
      </c>
      <c r="H62">
        <v>1</v>
      </c>
      <c r="L62" t="s">
        <v>250</v>
      </c>
      <c r="N62" s="27"/>
    </row>
    <row r="63" spans="1:14" ht="15" customHeight="1" x14ac:dyDescent="0.25">
      <c r="A63" t="s">
        <v>191</v>
      </c>
      <c r="B63">
        <v>1</v>
      </c>
      <c r="F63">
        <v>0</v>
      </c>
      <c r="H63">
        <v>1</v>
      </c>
      <c r="L63" t="s">
        <v>250</v>
      </c>
      <c r="N63" s="27"/>
    </row>
    <row r="64" spans="1:14" ht="15" customHeight="1" x14ac:dyDescent="0.25">
      <c r="A64" t="s">
        <v>120</v>
      </c>
      <c r="F64">
        <v>1</v>
      </c>
      <c r="H64">
        <v>1</v>
      </c>
      <c r="L64" t="s">
        <v>250</v>
      </c>
      <c r="N64" s="27"/>
    </row>
    <row r="65" spans="1:14" ht="15" customHeight="1" x14ac:dyDescent="0.25">
      <c r="A65" t="s">
        <v>45</v>
      </c>
      <c r="F65">
        <v>1</v>
      </c>
      <c r="G65">
        <v>1</v>
      </c>
      <c r="L65" t="s">
        <v>3</v>
      </c>
      <c r="N65" s="28"/>
    </row>
    <row r="66" spans="1:14" ht="15" customHeight="1" x14ac:dyDescent="0.25">
      <c r="A66" t="s">
        <v>193</v>
      </c>
      <c r="B66">
        <v>1</v>
      </c>
      <c r="F66">
        <v>0</v>
      </c>
      <c r="G66">
        <v>20</v>
      </c>
      <c r="L66" t="s">
        <v>3</v>
      </c>
      <c r="N66" s="27"/>
    </row>
    <row r="67" spans="1:14" ht="15" customHeight="1" x14ac:dyDescent="0.25">
      <c r="A67" t="s">
        <v>110</v>
      </c>
      <c r="F67">
        <v>1</v>
      </c>
      <c r="H67">
        <v>1</v>
      </c>
      <c r="L67" t="s">
        <v>250</v>
      </c>
      <c r="N67" s="27"/>
    </row>
    <row r="68" spans="1:14" ht="15" customHeight="1" x14ac:dyDescent="0.25">
      <c r="A68" t="s">
        <v>91</v>
      </c>
      <c r="F68">
        <v>1</v>
      </c>
      <c r="I68">
        <v>1</v>
      </c>
      <c r="L68" t="s">
        <v>251</v>
      </c>
      <c r="N68" s="27"/>
    </row>
    <row r="69" spans="1:14" ht="15" customHeight="1" x14ac:dyDescent="0.25">
      <c r="A69" t="s">
        <v>167</v>
      </c>
      <c r="B69">
        <v>1</v>
      </c>
      <c r="C69">
        <v>9</v>
      </c>
      <c r="F69">
        <v>0</v>
      </c>
      <c r="I69">
        <v>5</v>
      </c>
      <c r="L69" t="s">
        <v>251</v>
      </c>
      <c r="N69" s="27"/>
    </row>
    <row r="70" spans="1:14" ht="15" customHeight="1" x14ac:dyDescent="0.25">
      <c r="A70" t="s">
        <v>41</v>
      </c>
      <c r="F70">
        <v>1</v>
      </c>
      <c r="G70">
        <v>1</v>
      </c>
      <c r="L70" t="s">
        <v>3</v>
      </c>
      <c r="N70" s="28"/>
    </row>
    <row r="71" spans="1:14" ht="15" customHeight="1" x14ac:dyDescent="0.25">
      <c r="A71" t="s">
        <v>118</v>
      </c>
      <c r="F71">
        <v>1</v>
      </c>
      <c r="H71">
        <v>1</v>
      </c>
      <c r="L71" t="s">
        <v>250</v>
      </c>
      <c r="N71" s="27"/>
    </row>
    <row r="72" spans="1:14" ht="15" customHeight="1" x14ac:dyDescent="0.25">
      <c r="A72" t="s">
        <v>97</v>
      </c>
      <c r="F72">
        <v>1</v>
      </c>
      <c r="H72">
        <v>1</v>
      </c>
      <c r="L72" t="s">
        <v>250</v>
      </c>
      <c r="N72" s="27"/>
    </row>
    <row r="73" spans="1:14" ht="15" customHeight="1" x14ac:dyDescent="0.25">
      <c r="A73" t="s">
        <v>117</v>
      </c>
      <c r="F73">
        <v>1</v>
      </c>
      <c r="H73">
        <v>1</v>
      </c>
      <c r="L73" t="s">
        <v>250</v>
      </c>
      <c r="N73" s="27"/>
    </row>
    <row r="74" spans="1:14" ht="15" customHeight="1" x14ac:dyDescent="0.25">
      <c r="A74" t="s">
        <v>38</v>
      </c>
      <c r="F74">
        <v>1</v>
      </c>
      <c r="G74">
        <v>1</v>
      </c>
      <c r="L74" t="s">
        <v>3</v>
      </c>
      <c r="N74" s="28"/>
    </row>
    <row r="75" spans="1:14" ht="15" customHeight="1" x14ac:dyDescent="0.25">
      <c r="A75" t="s">
        <v>153</v>
      </c>
      <c r="B75">
        <v>1</v>
      </c>
      <c r="C75">
        <v>1.5</v>
      </c>
      <c r="F75">
        <v>0</v>
      </c>
      <c r="G75">
        <v>50</v>
      </c>
      <c r="L75" t="s">
        <v>3</v>
      </c>
      <c r="N75" s="27"/>
    </row>
    <row r="76" spans="1:14" ht="15" customHeight="1" x14ac:dyDescent="0.25">
      <c r="A76" t="s">
        <v>105</v>
      </c>
      <c r="F76">
        <v>1</v>
      </c>
      <c r="H76">
        <v>1</v>
      </c>
      <c r="L76" t="s">
        <v>250</v>
      </c>
      <c r="N76" s="27"/>
    </row>
    <row r="77" spans="1:14" ht="15" customHeight="1" x14ac:dyDescent="0.25">
      <c r="A77" t="s">
        <v>40</v>
      </c>
      <c r="F77">
        <v>1</v>
      </c>
      <c r="G77">
        <v>1</v>
      </c>
      <c r="L77" t="s">
        <v>3</v>
      </c>
      <c r="N77" s="28"/>
    </row>
    <row r="78" spans="1:14" ht="15" customHeight="1" x14ac:dyDescent="0.25">
      <c r="A78" t="s">
        <v>188</v>
      </c>
      <c r="B78">
        <v>1</v>
      </c>
      <c r="F78">
        <v>0</v>
      </c>
      <c r="G78">
        <v>20</v>
      </c>
      <c r="L78" t="s">
        <v>3</v>
      </c>
      <c r="N78" s="27"/>
    </row>
    <row r="79" spans="1:14" ht="15" customHeight="1" x14ac:dyDescent="0.25">
      <c r="A79" t="s">
        <v>80</v>
      </c>
      <c r="F79">
        <v>1</v>
      </c>
      <c r="I79">
        <v>1</v>
      </c>
      <c r="L79" t="s">
        <v>251</v>
      </c>
      <c r="N79" s="27"/>
    </row>
    <row r="80" spans="1:14" ht="15" customHeight="1" x14ac:dyDescent="0.25">
      <c r="A80" t="s">
        <v>211</v>
      </c>
      <c r="B80">
        <v>1</v>
      </c>
      <c r="F80">
        <v>0</v>
      </c>
      <c r="I80">
        <v>5</v>
      </c>
      <c r="L80" t="s">
        <v>251</v>
      </c>
      <c r="N80" s="27"/>
    </row>
    <row r="81" spans="1:14" ht="15" customHeight="1" x14ac:dyDescent="0.25">
      <c r="A81" t="s">
        <v>34</v>
      </c>
      <c r="F81">
        <v>1</v>
      </c>
      <c r="G81">
        <v>1</v>
      </c>
      <c r="L81" t="s">
        <v>3</v>
      </c>
      <c r="N81" s="28"/>
    </row>
    <row r="82" spans="1:14" ht="15" customHeight="1" x14ac:dyDescent="0.25">
      <c r="A82" t="s">
        <v>151</v>
      </c>
      <c r="B82">
        <v>1</v>
      </c>
      <c r="F82">
        <v>0</v>
      </c>
      <c r="G82">
        <v>50</v>
      </c>
      <c r="L82" t="s">
        <v>3</v>
      </c>
      <c r="N82" s="27"/>
    </row>
    <row r="83" spans="1:14" ht="15" customHeight="1" x14ac:dyDescent="0.25">
      <c r="A83" t="s">
        <v>113</v>
      </c>
      <c r="F83">
        <v>1</v>
      </c>
      <c r="H83">
        <v>1</v>
      </c>
      <c r="L83" t="s">
        <v>250</v>
      </c>
      <c r="N83" s="27"/>
    </row>
    <row r="84" spans="1:14" ht="15" customHeight="1" x14ac:dyDescent="0.25">
      <c r="A84" t="s">
        <v>125</v>
      </c>
      <c r="F84">
        <v>1</v>
      </c>
      <c r="H84">
        <v>1</v>
      </c>
      <c r="L84" t="s">
        <v>250</v>
      </c>
      <c r="N84" s="27"/>
    </row>
    <row r="85" spans="1:14" ht="15" customHeight="1" x14ac:dyDescent="0.25">
      <c r="A85" t="s">
        <v>106</v>
      </c>
      <c r="F85">
        <v>1</v>
      </c>
      <c r="H85">
        <v>1</v>
      </c>
      <c r="L85" t="s">
        <v>250</v>
      </c>
      <c r="N85" s="27"/>
    </row>
    <row r="86" spans="1:14" ht="15" customHeight="1" x14ac:dyDescent="0.25">
      <c r="A86" t="s">
        <v>77</v>
      </c>
      <c r="F86">
        <v>1</v>
      </c>
      <c r="I86">
        <v>1</v>
      </c>
      <c r="L86" t="s">
        <v>251</v>
      </c>
      <c r="N86" s="27"/>
    </row>
    <row r="87" spans="1:14" ht="15" customHeight="1" x14ac:dyDescent="0.25">
      <c r="A87" t="s">
        <v>208</v>
      </c>
      <c r="B87">
        <v>1</v>
      </c>
      <c r="F87">
        <v>0</v>
      </c>
      <c r="I87">
        <v>5</v>
      </c>
      <c r="L87" t="s">
        <v>251</v>
      </c>
      <c r="N87" s="27"/>
    </row>
    <row r="88" spans="1:14" ht="15" customHeight="1" x14ac:dyDescent="0.25">
      <c r="A88" t="s">
        <v>115</v>
      </c>
      <c r="F88">
        <v>1</v>
      </c>
      <c r="H88">
        <v>1</v>
      </c>
      <c r="L88" t="s">
        <v>250</v>
      </c>
      <c r="N88" s="27"/>
    </row>
    <row r="89" spans="1:14" ht="15" customHeight="1" x14ac:dyDescent="0.25">
      <c r="A89" t="s">
        <v>70</v>
      </c>
      <c r="F89">
        <v>1</v>
      </c>
      <c r="I89">
        <v>1</v>
      </c>
      <c r="L89" t="s">
        <v>251</v>
      </c>
      <c r="N89" s="27"/>
    </row>
    <row r="90" spans="1:14" ht="15" customHeight="1" x14ac:dyDescent="0.25">
      <c r="A90" t="s">
        <v>103</v>
      </c>
      <c r="F90">
        <v>1</v>
      </c>
      <c r="H90">
        <v>1</v>
      </c>
      <c r="L90" t="s">
        <v>250</v>
      </c>
      <c r="N90" s="27"/>
    </row>
    <row r="91" spans="1:14" ht="15" customHeight="1" x14ac:dyDescent="0.25">
      <c r="A91" t="s">
        <v>57</v>
      </c>
      <c r="F91">
        <v>1</v>
      </c>
      <c r="G91">
        <v>1</v>
      </c>
      <c r="L91" t="s">
        <v>3</v>
      </c>
      <c r="N91" s="28"/>
    </row>
    <row r="92" spans="1:14" ht="15" customHeight="1" x14ac:dyDescent="0.25">
      <c r="A92" t="s">
        <v>158</v>
      </c>
      <c r="B92">
        <v>1</v>
      </c>
      <c r="F92">
        <v>0</v>
      </c>
      <c r="G92">
        <v>20</v>
      </c>
      <c r="L92" t="s">
        <v>3</v>
      </c>
      <c r="N92" s="27"/>
    </row>
    <row r="93" spans="1:14" ht="15" customHeight="1" x14ac:dyDescent="0.25">
      <c r="A93" t="s">
        <v>100</v>
      </c>
      <c r="F93">
        <v>1</v>
      </c>
      <c r="H93">
        <v>1</v>
      </c>
      <c r="L93" t="s">
        <v>250</v>
      </c>
      <c r="N93" s="27"/>
    </row>
    <row r="94" spans="1:14" ht="15" customHeight="1" x14ac:dyDescent="0.25">
      <c r="A94" t="s">
        <v>124</v>
      </c>
      <c r="F94">
        <v>1</v>
      </c>
      <c r="H94">
        <v>1</v>
      </c>
      <c r="L94" t="s">
        <v>250</v>
      </c>
      <c r="N94" s="27"/>
    </row>
    <row r="95" spans="1:14" ht="15" customHeight="1" x14ac:dyDescent="0.25">
      <c r="A95" t="s">
        <v>220</v>
      </c>
      <c r="B95">
        <v>1</v>
      </c>
      <c r="F95">
        <v>0</v>
      </c>
      <c r="H95">
        <v>1</v>
      </c>
      <c r="L95" t="s">
        <v>250</v>
      </c>
      <c r="N95" s="27"/>
    </row>
    <row r="96" spans="1:14" x14ac:dyDescent="0.25">
      <c r="A96" t="s">
        <v>16</v>
      </c>
      <c r="D96">
        <v>1</v>
      </c>
      <c r="F96">
        <v>1</v>
      </c>
      <c r="G96">
        <v>1</v>
      </c>
      <c r="L96" t="s">
        <v>3</v>
      </c>
      <c r="N96" s="28"/>
    </row>
    <row r="97" spans="1:14" ht="15" customHeight="1" x14ac:dyDescent="0.25">
      <c r="A97" t="s">
        <v>177</v>
      </c>
      <c r="D97">
        <v>1</v>
      </c>
      <c r="F97">
        <v>0</v>
      </c>
      <c r="G97">
        <v>50</v>
      </c>
      <c r="L97" t="s">
        <v>3</v>
      </c>
      <c r="N97" s="27"/>
    </row>
    <row r="98" spans="1:14" ht="15" customHeight="1" x14ac:dyDescent="0.25">
      <c r="A98" t="s">
        <v>54</v>
      </c>
      <c r="F98">
        <v>1</v>
      </c>
      <c r="G98">
        <v>1</v>
      </c>
      <c r="L98" t="s">
        <v>3</v>
      </c>
      <c r="N98" s="27"/>
    </row>
    <row r="99" spans="1:14" ht="15" customHeight="1" x14ac:dyDescent="0.25">
      <c r="A99" t="s">
        <v>155</v>
      </c>
      <c r="B99">
        <v>1</v>
      </c>
      <c r="C99">
        <v>7</v>
      </c>
      <c r="F99">
        <v>0</v>
      </c>
      <c r="G99">
        <v>20</v>
      </c>
      <c r="L99" t="s">
        <v>3</v>
      </c>
      <c r="N99" s="27"/>
    </row>
    <row r="100" spans="1:14" ht="15" customHeight="1" x14ac:dyDescent="0.25">
      <c r="A100" t="s">
        <v>53</v>
      </c>
      <c r="F100">
        <v>1</v>
      </c>
      <c r="G100">
        <v>1</v>
      </c>
      <c r="L100" t="s">
        <v>3</v>
      </c>
      <c r="N100" s="27"/>
    </row>
    <row r="101" spans="1:14" ht="15" customHeight="1" x14ac:dyDescent="0.25">
      <c r="A101" t="s">
        <v>154</v>
      </c>
      <c r="B101">
        <v>1</v>
      </c>
      <c r="C101">
        <v>5</v>
      </c>
      <c r="F101">
        <v>0</v>
      </c>
      <c r="G101">
        <v>20</v>
      </c>
      <c r="L101" t="s">
        <v>3</v>
      </c>
      <c r="N101" s="27"/>
    </row>
    <row r="102" spans="1:14" ht="15" customHeight="1" x14ac:dyDescent="0.25">
      <c r="A102" t="s">
        <v>26</v>
      </c>
      <c r="F102">
        <v>1</v>
      </c>
      <c r="G102">
        <v>1</v>
      </c>
      <c r="L102" t="s">
        <v>3</v>
      </c>
      <c r="N102" s="27"/>
    </row>
    <row r="103" spans="1:14" ht="15" customHeight="1" x14ac:dyDescent="0.25">
      <c r="A103" t="s">
        <v>90</v>
      </c>
      <c r="F103">
        <v>1</v>
      </c>
      <c r="I103">
        <v>1</v>
      </c>
      <c r="L103" t="s">
        <v>251</v>
      </c>
      <c r="N103" s="27"/>
    </row>
    <row r="104" spans="1:14" ht="15" customHeight="1" x14ac:dyDescent="0.25">
      <c r="A104" t="s">
        <v>166</v>
      </c>
      <c r="B104">
        <v>1</v>
      </c>
      <c r="C104">
        <v>9</v>
      </c>
      <c r="F104">
        <v>0</v>
      </c>
      <c r="I104">
        <v>5</v>
      </c>
      <c r="L104" t="s">
        <v>251</v>
      </c>
      <c r="N104" s="27"/>
    </row>
    <row r="105" spans="1:14" ht="15" customHeight="1" x14ac:dyDescent="0.25">
      <c r="A105" t="s">
        <v>101</v>
      </c>
      <c r="F105">
        <v>1</v>
      </c>
      <c r="H105">
        <v>1</v>
      </c>
      <c r="L105" t="s">
        <v>250</v>
      </c>
      <c r="N105" s="27"/>
    </row>
    <row r="106" spans="1:14" ht="15" customHeight="1" x14ac:dyDescent="0.25">
      <c r="A106" t="s">
        <v>216</v>
      </c>
      <c r="B106">
        <v>1</v>
      </c>
      <c r="F106">
        <v>0</v>
      </c>
      <c r="H106">
        <v>1</v>
      </c>
      <c r="L106" t="s">
        <v>250</v>
      </c>
      <c r="N106" s="27"/>
    </row>
    <row r="107" spans="1:14" ht="15" customHeight="1" x14ac:dyDescent="0.25">
      <c r="A107" t="s">
        <v>111</v>
      </c>
      <c r="F107">
        <v>1</v>
      </c>
      <c r="H107">
        <v>1</v>
      </c>
      <c r="L107" t="s">
        <v>250</v>
      </c>
      <c r="N107" s="27"/>
    </row>
    <row r="108" spans="1:14" ht="15" customHeight="1" x14ac:dyDescent="0.25">
      <c r="A108" t="s">
        <v>218</v>
      </c>
      <c r="B108">
        <v>1</v>
      </c>
      <c r="F108">
        <v>0</v>
      </c>
      <c r="H108">
        <v>1</v>
      </c>
      <c r="L108" t="s">
        <v>250</v>
      </c>
      <c r="N108" s="27"/>
    </row>
    <row r="109" spans="1:14" ht="15" customHeight="1" x14ac:dyDescent="0.25">
      <c r="A109" t="s">
        <v>30</v>
      </c>
      <c r="F109">
        <v>1</v>
      </c>
      <c r="G109">
        <v>1</v>
      </c>
      <c r="L109" t="s">
        <v>3</v>
      </c>
      <c r="N109" s="27"/>
    </row>
    <row r="110" spans="1:14" ht="15" customHeight="1" x14ac:dyDescent="0.25">
      <c r="A110" t="s">
        <v>184</v>
      </c>
      <c r="B110">
        <v>1</v>
      </c>
      <c r="F110">
        <v>0</v>
      </c>
      <c r="G110">
        <v>50</v>
      </c>
      <c r="L110" t="s">
        <v>3</v>
      </c>
      <c r="N110" s="27"/>
    </row>
    <row r="111" spans="1:14" ht="15" customHeight="1" x14ac:dyDescent="0.25">
      <c r="A111" t="s">
        <v>51</v>
      </c>
      <c r="F111">
        <v>1</v>
      </c>
      <c r="G111">
        <v>1</v>
      </c>
      <c r="L111" t="s">
        <v>3</v>
      </c>
      <c r="N111" s="27"/>
    </row>
    <row r="112" spans="1:14" ht="15" customHeight="1" x14ac:dyDescent="0.25">
      <c r="A112" t="s">
        <v>199</v>
      </c>
      <c r="B112">
        <v>1</v>
      </c>
      <c r="F112">
        <v>0</v>
      </c>
      <c r="G112">
        <v>20</v>
      </c>
      <c r="L112" t="s">
        <v>3</v>
      </c>
      <c r="N112" s="27"/>
    </row>
    <row r="113" spans="1:14" ht="15" customHeight="1" x14ac:dyDescent="0.25">
      <c r="A113" t="s">
        <v>27</v>
      </c>
      <c r="F113">
        <v>1</v>
      </c>
      <c r="G113">
        <v>1</v>
      </c>
      <c r="L113" t="s">
        <v>3</v>
      </c>
      <c r="N113" s="27"/>
    </row>
    <row r="114" spans="1:14" ht="15" customHeight="1" x14ac:dyDescent="0.25">
      <c r="A114" t="s">
        <v>182</v>
      </c>
      <c r="B114">
        <v>1</v>
      </c>
      <c r="F114">
        <v>0</v>
      </c>
      <c r="G114">
        <v>50</v>
      </c>
      <c r="L114" t="s">
        <v>3</v>
      </c>
      <c r="N114" s="27"/>
    </row>
    <row r="115" spans="1:14" ht="15" customHeight="1" x14ac:dyDescent="0.25">
      <c r="A115" t="s">
        <v>64</v>
      </c>
      <c r="F115">
        <v>1</v>
      </c>
      <c r="I115">
        <v>1</v>
      </c>
      <c r="L115" t="s">
        <v>251</v>
      </c>
      <c r="N115" s="27"/>
    </row>
    <row r="116" spans="1:14" ht="15" customHeight="1" x14ac:dyDescent="0.25">
      <c r="A116" t="s">
        <v>203</v>
      </c>
      <c r="B116">
        <v>1</v>
      </c>
      <c r="F116">
        <v>0</v>
      </c>
      <c r="I116">
        <v>20</v>
      </c>
      <c r="L116" t="s">
        <v>251</v>
      </c>
      <c r="N116" s="27"/>
    </row>
    <row r="117" spans="1:14" ht="15" customHeight="1" x14ac:dyDescent="0.25">
      <c r="A117" t="s">
        <v>81</v>
      </c>
      <c r="F117">
        <v>1</v>
      </c>
      <c r="I117">
        <v>1</v>
      </c>
      <c r="L117" t="s">
        <v>251</v>
      </c>
      <c r="N117" s="27"/>
    </row>
    <row r="118" spans="1:14" ht="15" customHeight="1" x14ac:dyDescent="0.25">
      <c r="A118" t="s">
        <v>187</v>
      </c>
      <c r="B118">
        <v>1</v>
      </c>
      <c r="F118">
        <v>0</v>
      </c>
      <c r="I118">
        <v>1</v>
      </c>
      <c r="L118" t="s">
        <v>251</v>
      </c>
      <c r="N118" s="27"/>
    </row>
    <row r="119" spans="1:14" ht="15" customHeight="1" x14ac:dyDescent="0.25">
      <c r="A119" t="s">
        <v>98</v>
      </c>
      <c r="F119">
        <v>1</v>
      </c>
      <c r="H119">
        <v>1</v>
      </c>
      <c r="L119" t="s">
        <v>250</v>
      </c>
      <c r="N119" s="27"/>
    </row>
    <row r="120" spans="1:14" ht="15" customHeight="1" x14ac:dyDescent="0.25">
      <c r="A120" t="s">
        <v>215</v>
      </c>
      <c r="B120">
        <v>1</v>
      </c>
      <c r="F120">
        <v>0</v>
      </c>
      <c r="H120">
        <v>1</v>
      </c>
      <c r="L120" t="s">
        <v>250</v>
      </c>
      <c r="N120" s="27"/>
    </row>
    <row r="121" spans="1:14" ht="15" customHeight="1" x14ac:dyDescent="0.25">
      <c r="A121" t="s">
        <v>109</v>
      </c>
      <c r="F121">
        <v>1</v>
      </c>
      <c r="H121">
        <v>1</v>
      </c>
      <c r="L121" t="s">
        <v>250</v>
      </c>
      <c r="N121" s="27"/>
    </row>
    <row r="122" spans="1:14" ht="15" customHeight="1" x14ac:dyDescent="0.25">
      <c r="A122" t="s">
        <v>60</v>
      </c>
      <c r="F122">
        <v>1</v>
      </c>
      <c r="I122">
        <v>1</v>
      </c>
      <c r="L122" t="s">
        <v>251</v>
      </c>
      <c r="N122" s="27"/>
    </row>
    <row r="123" spans="1:14" ht="15" customHeight="1" x14ac:dyDescent="0.25">
      <c r="A123" t="s">
        <v>201</v>
      </c>
      <c r="B123">
        <v>1</v>
      </c>
      <c r="F123">
        <v>0</v>
      </c>
      <c r="I123">
        <v>5</v>
      </c>
      <c r="L123" t="s">
        <v>251</v>
      </c>
      <c r="N123" s="27"/>
    </row>
    <row r="124" spans="1:14" ht="15" customHeight="1" x14ac:dyDescent="0.25">
      <c r="A124" t="s">
        <v>112</v>
      </c>
      <c r="F124">
        <v>1</v>
      </c>
      <c r="H124">
        <v>1</v>
      </c>
      <c r="L124" t="s">
        <v>250</v>
      </c>
      <c r="N124" s="27"/>
    </row>
    <row r="125" spans="1:14" ht="15" customHeight="1" x14ac:dyDescent="0.25">
      <c r="A125" t="s">
        <v>71</v>
      </c>
      <c r="F125">
        <v>1</v>
      </c>
      <c r="I125">
        <v>1</v>
      </c>
      <c r="L125" t="s">
        <v>251</v>
      </c>
      <c r="N125" s="27"/>
    </row>
    <row r="126" spans="1:14" ht="15" customHeight="1" x14ac:dyDescent="0.25">
      <c r="A126" t="s">
        <v>69</v>
      </c>
      <c r="F126">
        <v>1</v>
      </c>
      <c r="I126">
        <v>1</v>
      </c>
      <c r="L126" t="s">
        <v>251</v>
      </c>
      <c r="N126" s="27"/>
    </row>
    <row r="127" spans="1:14" ht="15" customHeight="1" x14ac:dyDescent="0.25">
      <c r="A127" t="s">
        <v>206</v>
      </c>
      <c r="B127">
        <v>1</v>
      </c>
      <c r="F127">
        <v>0</v>
      </c>
      <c r="I127">
        <v>5</v>
      </c>
      <c r="L127" t="s">
        <v>251</v>
      </c>
      <c r="N127" s="27"/>
    </row>
    <row r="128" spans="1:14" x14ac:dyDescent="0.25">
      <c r="A128" t="s">
        <v>19</v>
      </c>
      <c r="D128">
        <v>1</v>
      </c>
      <c r="F128">
        <v>1</v>
      </c>
      <c r="G128">
        <v>1</v>
      </c>
      <c r="L128" t="s">
        <v>3</v>
      </c>
      <c r="N128" s="27"/>
    </row>
    <row r="129" spans="1:14" ht="15" customHeight="1" x14ac:dyDescent="0.25">
      <c r="A129" t="s">
        <v>180</v>
      </c>
      <c r="D129">
        <v>1</v>
      </c>
      <c r="F129">
        <v>0</v>
      </c>
      <c r="G129">
        <v>50</v>
      </c>
      <c r="L129" t="s">
        <v>3</v>
      </c>
      <c r="N129" s="27"/>
    </row>
    <row r="130" spans="1:14" ht="15" customHeight="1" x14ac:dyDescent="0.25">
      <c r="A130" t="s">
        <v>56</v>
      </c>
      <c r="F130">
        <v>1</v>
      </c>
      <c r="G130">
        <v>1</v>
      </c>
      <c r="L130" t="s">
        <v>3</v>
      </c>
      <c r="N130" s="27"/>
    </row>
    <row r="131" spans="1:14" ht="15" customHeight="1" x14ac:dyDescent="0.25">
      <c r="A131" t="s">
        <v>157</v>
      </c>
      <c r="B131">
        <v>1</v>
      </c>
      <c r="C131">
        <v>5</v>
      </c>
      <c r="F131">
        <v>0</v>
      </c>
      <c r="G131">
        <v>20</v>
      </c>
      <c r="L131" t="s">
        <v>3</v>
      </c>
      <c r="N131" s="27"/>
    </row>
    <row r="132" spans="1:14" ht="15" customHeight="1" x14ac:dyDescent="0.25">
      <c r="A132" t="s">
        <v>85</v>
      </c>
      <c r="F132">
        <v>1</v>
      </c>
      <c r="I132">
        <v>1</v>
      </c>
      <c r="L132" t="s">
        <v>251</v>
      </c>
      <c r="N132" s="27"/>
    </row>
    <row r="133" spans="1:14" ht="15" customHeight="1" x14ac:dyDescent="0.25">
      <c r="A133" t="s">
        <v>161</v>
      </c>
      <c r="B133">
        <v>1</v>
      </c>
      <c r="F133">
        <v>0</v>
      </c>
      <c r="I133">
        <v>5</v>
      </c>
      <c r="L133" t="s">
        <v>251</v>
      </c>
      <c r="N133" s="27"/>
    </row>
    <row r="134" spans="1:14" ht="15" customHeight="1" x14ac:dyDescent="0.25">
      <c r="A134" t="s">
        <v>33</v>
      </c>
      <c r="F134">
        <v>1</v>
      </c>
      <c r="G134">
        <v>1</v>
      </c>
      <c r="L134" t="s">
        <v>3</v>
      </c>
      <c r="N134" s="27"/>
    </row>
    <row r="135" spans="1:14" ht="15" customHeight="1" x14ac:dyDescent="0.25">
      <c r="A135" t="s">
        <v>185</v>
      </c>
      <c r="B135">
        <v>1</v>
      </c>
      <c r="F135">
        <v>0</v>
      </c>
      <c r="G135">
        <v>50</v>
      </c>
      <c r="L135" t="s">
        <v>3</v>
      </c>
      <c r="N135" s="27"/>
    </row>
    <row r="136" spans="1:14" ht="15" customHeight="1" x14ac:dyDescent="0.25">
      <c r="A136" t="s">
        <v>11</v>
      </c>
      <c r="E136">
        <v>1</v>
      </c>
      <c r="F136">
        <v>1</v>
      </c>
      <c r="G136">
        <v>1</v>
      </c>
      <c r="L136" t="s">
        <v>3</v>
      </c>
      <c r="N136" s="27"/>
    </row>
    <row r="137" spans="1:14" ht="15" customHeight="1" x14ac:dyDescent="0.25">
      <c r="A137" t="s">
        <v>172</v>
      </c>
      <c r="E137">
        <v>1</v>
      </c>
      <c r="F137">
        <v>0</v>
      </c>
      <c r="G137">
        <v>50</v>
      </c>
      <c r="L137" t="s">
        <v>3</v>
      </c>
      <c r="N137" s="27"/>
    </row>
    <row r="138" spans="1:14" ht="15" customHeight="1" x14ac:dyDescent="0.25">
      <c r="A138" t="s">
        <v>14</v>
      </c>
      <c r="F138">
        <v>1</v>
      </c>
      <c r="K138">
        <v>1</v>
      </c>
      <c r="L138" t="s">
        <v>2</v>
      </c>
      <c r="N138" s="27"/>
    </row>
    <row r="139" spans="1:14" ht="15" customHeight="1" x14ac:dyDescent="0.25">
      <c r="A139" t="s">
        <v>226</v>
      </c>
      <c r="B139">
        <v>1</v>
      </c>
      <c r="F139">
        <v>0</v>
      </c>
      <c r="K139">
        <v>60</v>
      </c>
      <c r="L139" t="s">
        <v>2</v>
      </c>
      <c r="N139" s="27"/>
    </row>
    <row r="140" spans="1:14" ht="15" customHeight="1" x14ac:dyDescent="0.25">
      <c r="A140" t="s">
        <v>175</v>
      </c>
      <c r="B140">
        <v>1</v>
      </c>
      <c r="C140">
        <v>4</v>
      </c>
      <c r="F140">
        <v>0</v>
      </c>
      <c r="K140">
        <v>50</v>
      </c>
      <c r="L140" t="s">
        <v>2</v>
      </c>
      <c r="N140" s="27"/>
    </row>
    <row r="141" spans="1:14" ht="15" customHeight="1" x14ac:dyDescent="0.25">
      <c r="A141" t="s">
        <v>89</v>
      </c>
      <c r="F141">
        <v>1</v>
      </c>
      <c r="I141">
        <v>1</v>
      </c>
      <c r="L141" t="s">
        <v>251</v>
      </c>
      <c r="N141" s="27"/>
    </row>
    <row r="142" spans="1:14" ht="15" customHeight="1" x14ac:dyDescent="0.25">
      <c r="A142" t="s">
        <v>165</v>
      </c>
      <c r="B142">
        <v>1</v>
      </c>
      <c r="F142">
        <v>0</v>
      </c>
      <c r="I142">
        <v>5</v>
      </c>
      <c r="L142" t="s">
        <v>251</v>
      </c>
      <c r="N142" s="27"/>
    </row>
    <row r="143" spans="1:14" ht="15" customHeight="1" x14ac:dyDescent="0.25">
      <c r="A143" t="s">
        <v>82</v>
      </c>
      <c r="F143">
        <v>1</v>
      </c>
      <c r="I143">
        <v>1</v>
      </c>
      <c r="L143" t="s">
        <v>251</v>
      </c>
      <c r="N143" s="27"/>
    </row>
    <row r="144" spans="1:14" ht="15" customHeight="1" x14ac:dyDescent="0.25">
      <c r="A144" t="s">
        <v>212</v>
      </c>
      <c r="B144">
        <v>1</v>
      </c>
      <c r="F144">
        <v>0</v>
      </c>
      <c r="I144">
        <v>1</v>
      </c>
      <c r="L144" t="s">
        <v>251</v>
      </c>
      <c r="N144" s="27"/>
    </row>
    <row r="145" spans="1:14" ht="15" customHeight="1" x14ac:dyDescent="0.25">
      <c r="A145" t="s">
        <v>95</v>
      </c>
      <c r="F145">
        <v>1</v>
      </c>
      <c r="H145">
        <v>1</v>
      </c>
      <c r="L145" t="s">
        <v>250</v>
      </c>
      <c r="N145" s="27"/>
    </row>
    <row r="146" spans="1:14" ht="15" customHeight="1" x14ac:dyDescent="0.25">
      <c r="A146" t="s">
        <v>214</v>
      </c>
      <c r="B146">
        <v>1</v>
      </c>
      <c r="F146">
        <v>0</v>
      </c>
      <c r="H146">
        <v>1</v>
      </c>
      <c r="L146" t="s">
        <v>250</v>
      </c>
      <c r="N146" s="27"/>
    </row>
    <row r="147" spans="1:14" ht="15" customHeight="1" x14ac:dyDescent="0.25">
      <c r="A147" t="s">
        <v>29</v>
      </c>
      <c r="F147">
        <v>1</v>
      </c>
      <c r="G147">
        <v>1</v>
      </c>
      <c r="L147" t="s">
        <v>3</v>
      </c>
      <c r="N147" s="27"/>
    </row>
    <row r="148" spans="1:14" ht="15" customHeight="1" x14ac:dyDescent="0.25">
      <c r="A148" t="s">
        <v>12</v>
      </c>
      <c r="E148">
        <v>1</v>
      </c>
      <c r="F148">
        <v>1</v>
      </c>
      <c r="G148">
        <v>1</v>
      </c>
      <c r="L148" t="s">
        <v>3</v>
      </c>
      <c r="N148" s="27"/>
    </row>
    <row r="149" spans="1:14" ht="15" customHeight="1" x14ac:dyDescent="0.25">
      <c r="A149" t="s">
        <v>173</v>
      </c>
      <c r="E149">
        <v>1</v>
      </c>
      <c r="F149">
        <v>0</v>
      </c>
      <c r="G149">
        <v>50</v>
      </c>
      <c r="L149" t="s">
        <v>3</v>
      </c>
      <c r="N149" s="27"/>
    </row>
    <row r="150" spans="1:14" ht="15" customHeight="1" x14ac:dyDescent="0.25">
      <c r="A150" t="s">
        <v>42</v>
      </c>
      <c r="F150">
        <v>1</v>
      </c>
      <c r="G150">
        <v>1</v>
      </c>
      <c r="L150" t="s">
        <v>3</v>
      </c>
      <c r="N150" s="27"/>
    </row>
    <row r="151" spans="1:14" ht="15" customHeight="1" x14ac:dyDescent="0.25">
      <c r="A151" t="s">
        <v>190</v>
      </c>
      <c r="B151">
        <v>1</v>
      </c>
      <c r="F151">
        <v>0</v>
      </c>
      <c r="G151">
        <v>20</v>
      </c>
      <c r="L151" t="s">
        <v>3</v>
      </c>
      <c r="N151" s="27"/>
    </row>
    <row r="152" spans="1:14" ht="15" customHeight="1" x14ac:dyDescent="0.25">
      <c r="A152" t="s">
        <v>114</v>
      </c>
      <c r="F152">
        <v>1</v>
      </c>
      <c r="H152">
        <v>1</v>
      </c>
      <c r="L152" t="s">
        <v>250</v>
      </c>
      <c r="N152" s="27"/>
    </row>
    <row r="153" spans="1:14" ht="15" customHeight="1" x14ac:dyDescent="0.25">
      <c r="A153" t="s">
        <v>92</v>
      </c>
      <c r="F153">
        <v>1</v>
      </c>
      <c r="I153">
        <v>1</v>
      </c>
      <c r="L153" t="s">
        <v>251</v>
      </c>
      <c r="N153" s="27"/>
    </row>
    <row r="154" spans="1:14" ht="15" customHeight="1" x14ac:dyDescent="0.25">
      <c r="A154" t="s">
        <v>168</v>
      </c>
      <c r="B154">
        <v>1</v>
      </c>
      <c r="C154">
        <v>5</v>
      </c>
      <c r="F154">
        <v>0</v>
      </c>
      <c r="I154">
        <v>5</v>
      </c>
      <c r="L154" t="s">
        <v>251</v>
      </c>
      <c r="N154" s="27"/>
    </row>
    <row r="155" spans="1:14" ht="15" customHeight="1" x14ac:dyDescent="0.25">
      <c r="A155" t="s">
        <v>74</v>
      </c>
      <c r="F155">
        <v>1</v>
      </c>
      <c r="I155">
        <v>1</v>
      </c>
      <c r="L155" t="s">
        <v>251</v>
      </c>
      <c r="N155" s="27"/>
    </row>
    <row r="156" spans="1:14" ht="15" customHeight="1" x14ac:dyDescent="0.25">
      <c r="A156" t="s">
        <v>28</v>
      </c>
      <c r="F156">
        <v>1</v>
      </c>
      <c r="G156">
        <v>1</v>
      </c>
      <c r="L156" t="s">
        <v>3</v>
      </c>
      <c r="N156" s="27"/>
    </row>
    <row r="157" spans="1:14" ht="15" customHeight="1" x14ac:dyDescent="0.25">
      <c r="A157" t="s">
        <v>183</v>
      </c>
      <c r="B157">
        <v>1</v>
      </c>
      <c r="F157">
        <v>0</v>
      </c>
      <c r="G157">
        <v>50</v>
      </c>
      <c r="L157" t="s">
        <v>3</v>
      </c>
      <c r="N157" s="27"/>
    </row>
    <row r="158" spans="1:14" ht="15" customHeight="1" x14ac:dyDescent="0.25">
      <c r="A158" t="s">
        <v>84</v>
      </c>
      <c r="F158">
        <v>1</v>
      </c>
      <c r="I158">
        <v>1</v>
      </c>
      <c r="L158" t="s">
        <v>251</v>
      </c>
      <c r="N158" s="27"/>
    </row>
    <row r="159" spans="1:14" ht="15" customHeight="1" x14ac:dyDescent="0.25">
      <c r="A159" t="s">
        <v>160</v>
      </c>
      <c r="B159">
        <v>1</v>
      </c>
      <c r="C159">
        <v>5</v>
      </c>
      <c r="F159">
        <v>0</v>
      </c>
      <c r="I159">
        <v>5</v>
      </c>
      <c r="L159" t="s">
        <v>251</v>
      </c>
      <c r="N159" s="27"/>
    </row>
    <row r="160" spans="1:14" ht="15" customHeight="1" x14ac:dyDescent="0.25">
      <c r="A160" t="s">
        <v>47</v>
      </c>
      <c r="F160">
        <v>1</v>
      </c>
      <c r="G160">
        <v>1</v>
      </c>
      <c r="L160" t="s">
        <v>3</v>
      </c>
      <c r="N160" s="27"/>
    </row>
    <row r="161" spans="1:14" ht="15" customHeight="1" x14ac:dyDescent="0.25">
      <c r="A161" t="s">
        <v>195</v>
      </c>
      <c r="B161">
        <v>1</v>
      </c>
      <c r="F161">
        <v>0</v>
      </c>
      <c r="G161">
        <v>20</v>
      </c>
      <c r="L161" t="s">
        <v>3</v>
      </c>
      <c r="N161" s="27"/>
    </row>
    <row r="162" spans="1:14" ht="15" customHeight="1" x14ac:dyDescent="0.25">
      <c r="A162" t="s">
        <v>50</v>
      </c>
      <c r="F162">
        <v>1</v>
      </c>
      <c r="G162">
        <v>1</v>
      </c>
      <c r="L162" t="s">
        <v>3</v>
      </c>
      <c r="N162" s="27"/>
    </row>
    <row r="163" spans="1:14" ht="15" customHeight="1" x14ac:dyDescent="0.25">
      <c r="A163" t="s">
        <v>198</v>
      </c>
      <c r="B163">
        <v>1</v>
      </c>
      <c r="F163">
        <v>0</v>
      </c>
      <c r="G163">
        <v>5</v>
      </c>
      <c r="L163" t="s">
        <v>3</v>
      </c>
      <c r="N163" s="27"/>
    </row>
    <row r="164" spans="1:14" ht="15" customHeight="1" x14ac:dyDescent="0.25">
      <c r="A164" t="s">
        <v>55</v>
      </c>
      <c r="F164">
        <v>1</v>
      </c>
      <c r="G164">
        <v>1</v>
      </c>
      <c r="L164" t="s">
        <v>3</v>
      </c>
      <c r="N164" s="27"/>
    </row>
    <row r="165" spans="1:14" ht="15" customHeight="1" x14ac:dyDescent="0.25">
      <c r="A165" t="s">
        <v>156</v>
      </c>
      <c r="B165">
        <v>1</v>
      </c>
      <c r="C165">
        <v>7</v>
      </c>
      <c r="F165">
        <v>0</v>
      </c>
      <c r="G165">
        <v>20</v>
      </c>
      <c r="L165" t="s">
        <v>3</v>
      </c>
      <c r="N165" s="27"/>
    </row>
    <row r="166" spans="1:14" ht="15" customHeight="1" x14ac:dyDescent="0.25">
      <c r="A166" t="s">
        <v>78</v>
      </c>
      <c r="F166">
        <v>1</v>
      </c>
      <c r="I166">
        <v>1</v>
      </c>
      <c r="L166" t="s">
        <v>251</v>
      </c>
      <c r="N166" s="27"/>
    </row>
    <row r="167" spans="1:14" ht="15" customHeight="1" x14ac:dyDescent="0.25">
      <c r="A167" t="s">
        <v>209</v>
      </c>
      <c r="B167">
        <v>1</v>
      </c>
      <c r="F167">
        <v>0</v>
      </c>
      <c r="I167">
        <v>5</v>
      </c>
      <c r="L167" t="s">
        <v>251</v>
      </c>
      <c r="N167" s="27"/>
    </row>
    <row r="168" spans="1:14" ht="15" customHeight="1" x14ac:dyDescent="0.25">
      <c r="A168" t="s">
        <v>76</v>
      </c>
      <c r="F168">
        <v>1</v>
      </c>
      <c r="I168">
        <v>1</v>
      </c>
      <c r="L168" t="s">
        <v>251</v>
      </c>
      <c r="N168" s="27"/>
    </row>
    <row r="169" spans="1:14" ht="15" customHeight="1" x14ac:dyDescent="0.25">
      <c r="A169" t="s">
        <v>49</v>
      </c>
      <c r="F169">
        <v>1</v>
      </c>
      <c r="G169">
        <v>1</v>
      </c>
      <c r="L169" t="s">
        <v>3</v>
      </c>
      <c r="N169" s="27"/>
    </row>
    <row r="170" spans="1:14" ht="15" customHeight="1" x14ac:dyDescent="0.25">
      <c r="A170" t="s">
        <v>197</v>
      </c>
      <c r="B170">
        <v>1</v>
      </c>
      <c r="F170">
        <v>0</v>
      </c>
      <c r="G170">
        <v>20</v>
      </c>
      <c r="L170" t="s">
        <v>3</v>
      </c>
      <c r="N170" s="27"/>
    </row>
    <row r="171" spans="1:14" ht="15" customHeight="1" x14ac:dyDescent="0.25">
      <c r="A171" t="s">
        <v>94</v>
      </c>
      <c r="F171">
        <v>1</v>
      </c>
      <c r="H171">
        <v>1</v>
      </c>
      <c r="L171" t="s">
        <v>250</v>
      </c>
      <c r="N171" s="27"/>
    </row>
    <row r="172" spans="1:14" ht="15" customHeight="1" x14ac:dyDescent="0.25">
      <c r="A172" t="s">
        <v>213</v>
      </c>
      <c r="B172">
        <v>1</v>
      </c>
      <c r="F172">
        <v>0</v>
      </c>
      <c r="H172">
        <v>1</v>
      </c>
      <c r="L172" t="s">
        <v>250</v>
      </c>
      <c r="N172" s="27"/>
    </row>
    <row r="173" spans="1:14" x14ac:dyDescent="0.25">
      <c r="A173" t="s">
        <v>17</v>
      </c>
      <c r="D173">
        <v>1</v>
      </c>
      <c r="F173">
        <v>1</v>
      </c>
      <c r="G173">
        <v>1</v>
      </c>
      <c r="L173" t="s">
        <v>3</v>
      </c>
      <c r="N173" s="27"/>
    </row>
    <row r="174" spans="1:14" ht="15" customHeight="1" x14ac:dyDescent="0.25">
      <c r="A174" t="s">
        <v>229</v>
      </c>
      <c r="D174">
        <v>1</v>
      </c>
      <c r="F174">
        <v>0</v>
      </c>
      <c r="G174">
        <v>50</v>
      </c>
      <c r="L174" t="s">
        <v>3</v>
      </c>
      <c r="N174" s="27"/>
    </row>
    <row r="175" spans="1:14" ht="15" customHeight="1" x14ac:dyDescent="0.25">
      <c r="A175" t="s">
        <v>36</v>
      </c>
      <c r="F175">
        <v>1</v>
      </c>
      <c r="G175">
        <v>1</v>
      </c>
      <c r="L175" t="s">
        <v>3</v>
      </c>
      <c r="N175" s="27"/>
    </row>
    <row r="176" spans="1:14" ht="15" customHeight="1" x14ac:dyDescent="0.25">
      <c r="A176" t="s">
        <v>152</v>
      </c>
      <c r="B176">
        <v>1</v>
      </c>
      <c r="C176">
        <v>1.5</v>
      </c>
      <c r="F176">
        <v>0</v>
      </c>
      <c r="G176">
        <v>50</v>
      </c>
      <c r="L176" t="s">
        <v>3</v>
      </c>
    </row>
    <row r="177" spans="1:12" ht="15" customHeight="1" x14ac:dyDescent="0.25">
      <c r="A177" t="s">
        <v>83</v>
      </c>
      <c r="F177">
        <v>1</v>
      </c>
      <c r="I177">
        <v>1</v>
      </c>
      <c r="L177" t="s">
        <v>251</v>
      </c>
    </row>
    <row r="178" spans="1:12" ht="15" customHeight="1" x14ac:dyDescent="0.25">
      <c r="A178" t="s">
        <v>159</v>
      </c>
      <c r="B178">
        <v>1</v>
      </c>
      <c r="F178">
        <v>0</v>
      </c>
      <c r="I178">
        <v>5</v>
      </c>
      <c r="L178" t="s">
        <v>251</v>
      </c>
    </row>
    <row r="179" spans="1:12" ht="15" customHeight="1" x14ac:dyDescent="0.25">
      <c r="A179" t="s">
        <v>88</v>
      </c>
      <c r="F179">
        <v>1</v>
      </c>
      <c r="I179">
        <v>1</v>
      </c>
      <c r="L179" t="s">
        <v>251</v>
      </c>
    </row>
    <row r="180" spans="1:12" ht="15" customHeight="1" x14ac:dyDescent="0.25">
      <c r="A180" t="s">
        <v>164</v>
      </c>
      <c r="B180">
        <v>1</v>
      </c>
      <c r="F180">
        <v>0</v>
      </c>
      <c r="I180">
        <v>5</v>
      </c>
      <c r="L180" t="s">
        <v>251</v>
      </c>
    </row>
    <row r="181" spans="1:12" ht="15" customHeight="1" x14ac:dyDescent="0.25">
      <c r="A181" t="s">
        <v>37</v>
      </c>
      <c r="F181">
        <v>1</v>
      </c>
      <c r="G181">
        <v>1</v>
      </c>
      <c r="L181" t="s">
        <v>3</v>
      </c>
    </row>
    <row r="182" spans="1:12" x14ac:dyDescent="0.25">
      <c r="A182" t="s">
        <v>18</v>
      </c>
      <c r="D182">
        <v>1</v>
      </c>
      <c r="F182">
        <v>1</v>
      </c>
      <c r="G182">
        <v>1</v>
      </c>
      <c r="L182" t="s">
        <v>3</v>
      </c>
    </row>
    <row r="183" spans="1:12" ht="15" customHeight="1" x14ac:dyDescent="0.25">
      <c r="A183" t="s">
        <v>179</v>
      </c>
      <c r="D183">
        <v>1</v>
      </c>
      <c r="F183">
        <v>0</v>
      </c>
      <c r="G183">
        <v>50</v>
      </c>
      <c r="L183" t="s">
        <v>3</v>
      </c>
    </row>
    <row r="184" spans="1:12" ht="15" customHeight="1" x14ac:dyDescent="0.25">
      <c r="A184" t="s">
        <v>61</v>
      </c>
      <c r="F184">
        <v>1</v>
      </c>
      <c r="I184">
        <v>1</v>
      </c>
      <c r="L184" t="s">
        <v>251</v>
      </c>
    </row>
    <row r="185" spans="1:12" ht="15" customHeight="1" x14ac:dyDescent="0.25">
      <c r="A185" t="s">
        <v>202</v>
      </c>
      <c r="B185">
        <v>1</v>
      </c>
      <c r="F185">
        <v>0</v>
      </c>
      <c r="I185">
        <v>5</v>
      </c>
      <c r="L185" t="s">
        <v>251</v>
      </c>
    </row>
    <row r="186" spans="1:12" ht="15" customHeight="1" x14ac:dyDescent="0.25">
      <c r="A186" t="s">
        <v>9</v>
      </c>
      <c r="E186">
        <v>1</v>
      </c>
      <c r="F186">
        <v>1</v>
      </c>
      <c r="G186">
        <v>1</v>
      </c>
      <c r="L186" t="s">
        <v>3</v>
      </c>
    </row>
    <row r="187" spans="1:12" ht="15" customHeight="1" x14ac:dyDescent="0.25">
      <c r="A187" t="s">
        <v>170</v>
      </c>
      <c r="E187">
        <v>1</v>
      </c>
      <c r="F187">
        <v>0</v>
      </c>
      <c r="G187">
        <v>50</v>
      </c>
      <c r="L187" t="s">
        <v>3</v>
      </c>
    </row>
    <row r="188" spans="1:12" ht="15" customHeight="1" x14ac:dyDescent="0.25">
      <c r="A188" t="s">
        <v>46</v>
      </c>
      <c r="F188">
        <v>1</v>
      </c>
      <c r="G188">
        <v>1</v>
      </c>
      <c r="L188" t="s">
        <v>3</v>
      </c>
    </row>
    <row r="189" spans="1:12" ht="15" customHeight="1" x14ac:dyDescent="0.25">
      <c r="A189" t="s">
        <v>194</v>
      </c>
      <c r="B189">
        <v>1</v>
      </c>
      <c r="F189">
        <v>0</v>
      </c>
      <c r="G189">
        <v>20</v>
      </c>
      <c r="L189" t="s">
        <v>3</v>
      </c>
    </row>
    <row r="190" spans="1:12" ht="15" customHeight="1" x14ac:dyDescent="0.25">
      <c r="A190" t="s">
        <v>65</v>
      </c>
      <c r="F190">
        <v>1</v>
      </c>
      <c r="I190">
        <v>1</v>
      </c>
      <c r="L190" t="s">
        <v>251</v>
      </c>
    </row>
    <row r="191" spans="1:12" ht="15" customHeight="1" x14ac:dyDescent="0.25">
      <c r="A191" t="s">
        <v>204</v>
      </c>
      <c r="B191">
        <v>1</v>
      </c>
      <c r="F191">
        <v>0</v>
      </c>
      <c r="I191">
        <v>5</v>
      </c>
      <c r="L191" t="s">
        <v>251</v>
      </c>
    </row>
    <row r="192" spans="1:12" ht="15" customHeight="1" x14ac:dyDescent="0.25">
      <c r="A192" t="s">
        <v>67</v>
      </c>
      <c r="F192">
        <v>1</v>
      </c>
      <c r="I192">
        <v>1</v>
      </c>
      <c r="L192" t="s">
        <v>251</v>
      </c>
    </row>
    <row r="193" spans="1:12" ht="15" customHeight="1" x14ac:dyDescent="0.25">
      <c r="A193" t="s">
        <v>205</v>
      </c>
      <c r="B193">
        <v>1</v>
      </c>
      <c r="F193">
        <v>0</v>
      </c>
      <c r="I193">
        <v>5</v>
      </c>
      <c r="L193" t="s">
        <v>251</v>
      </c>
    </row>
    <row r="194" spans="1:12" ht="15" customHeight="1" x14ac:dyDescent="0.25">
      <c r="A194" t="s">
        <v>35</v>
      </c>
      <c r="F194">
        <v>1</v>
      </c>
      <c r="G194">
        <v>1</v>
      </c>
      <c r="L194" t="s">
        <v>3</v>
      </c>
    </row>
    <row r="195" spans="1:12" ht="15" customHeight="1" x14ac:dyDescent="0.25">
      <c r="A195" t="s">
        <v>186</v>
      </c>
      <c r="B195">
        <v>1</v>
      </c>
      <c r="F195">
        <v>0</v>
      </c>
      <c r="G195">
        <v>50</v>
      </c>
      <c r="L195" t="s">
        <v>3</v>
      </c>
    </row>
    <row r="196" spans="1:12" ht="15" customHeight="1" x14ac:dyDescent="0.25">
      <c r="A196" t="s">
        <v>75</v>
      </c>
      <c r="F196">
        <v>1</v>
      </c>
      <c r="I196">
        <v>1</v>
      </c>
      <c r="L196" t="s">
        <v>251</v>
      </c>
    </row>
    <row r="197" spans="1:12" ht="15" customHeight="1" x14ac:dyDescent="0.25">
      <c r="A197" t="s">
        <v>207</v>
      </c>
      <c r="B197">
        <v>1</v>
      </c>
      <c r="F197">
        <v>0</v>
      </c>
      <c r="I197">
        <v>5</v>
      </c>
      <c r="L197" t="s">
        <v>251</v>
      </c>
    </row>
    <row r="198" spans="1:12" ht="15" customHeight="1" x14ac:dyDescent="0.25">
      <c r="A198" t="s">
        <v>68</v>
      </c>
      <c r="F198">
        <v>1</v>
      </c>
      <c r="I198">
        <v>1</v>
      </c>
      <c r="L198" t="s">
        <v>251</v>
      </c>
    </row>
    <row r="199" spans="1:12" ht="15" customHeight="1" x14ac:dyDescent="0.25">
      <c r="A199" t="s">
        <v>59</v>
      </c>
      <c r="F199">
        <v>1</v>
      </c>
      <c r="I199">
        <v>1</v>
      </c>
      <c r="L199" t="s">
        <v>251</v>
      </c>
    </row>
    <row r="200" spans="1:12" ht="15" customHeight="1" x14ac:dyDescent="0.25">
      <c r="A200" t="s">
        <v>24</v>
      </c>
      <c r="F200">
        <v>1</v>
      </c>
      <c r="G200">
        <v>1</v>
      </c>
      <c r="L200" t="s">
        <v>3</v>
      </c>
    </row>
    <row r="201" spans="1:12" ht="15" customHeight="1" x14ac:dyDescent="0.25">
      <c r="A201" t="s">
        <v>181</v>
      </c>
      <c r="B201">
        <v>1</v>
      </c>
      <c r="F201">
        <v>0</v>
      </c>
      <c r="G201">
        <v>50</v>
      </c>
      <c r="L201" t="s">
        <v>3</v>
      </c>
    </row>
    <row r="202" spans="1:12" ht="15" customHeight="1" x14ac:dyDescent="0.25">
      <c r="A202" t="s">
        <v>52</v>
      </c>
      <c r="F202">
        <v>1</v>
      </c>
      <c r="G202">
        <v>1</v>
      </c>
      <c r="L202" t="s">
        <v>3</v>
      </c>
    </row>
    <row r="203" spans="1:12" ht="15" customHeight="1" x14ac:dyDescent="0.25">
      <c r="A203" t="s">
        <v>10</v>
      </c>
      <c r="E203">
        <v>1</v>
      </c>
      <c r="F203">
        <v>1</v>
      </c>
      <c r="G203">
        <v>1</v>
      </c>
      <c r="L203" t="s">
        <v>3</v>
      </c>
    </row>
    <row r="204" spans="1:12" ht="15" customHeight="1" x14ac:dyDescent="0.25">
      <c r="A204" t="s">
        <v>171</v>
      </c>
      <c r="E204">
        <v>1</v>
      </c>
      <c r="F204">
        <v>0</v>
      </c>
      <c r="G204">
        <v>50</v>
      </c>
      <c r="L204" t="s">
        <v>3</v>
      </c>
    </row>
    <row r="205" spans="1:12" ht="15" customHeight="1" x14ac:dyDescent="0.25">
      <c r="A205" t="s">
        <v>39</v>
      </c>
      <c r="F205">
        <v>1</v>
      </c>
      <c r="G205">
        <v>1</v>
      </c>
      <c r="L205" t="s">
        <v>3</v>
      </c>
    </row>
    <row r="206" spans="1:12" ht="15" customHeight="1" x14ac:dyDescent="0.25">
      <c r="A206" t="s">
        <v>32</v>
      </c>
      <c r="F206">
        <v>1</v>
      </c>
      <c r="G206">
        <v>1</v>
      </c>
      <c r="L206" t="s">
        <v>3</v>
      </c>
    </row>
    <row r="207" spans="1:12" ht="15" customHeight="1" x14ac:dyDescent="0.25">
      <c r="A207" t="s">
        <v>13</v>
      </c>
      <c r="F207">
        <v>1</v>
      </c>
      <c r="K207">
        <v>1</v>
      </c>
      <c r="L207" t="s">
        <v>2</v>
      </c>
    </row>
    <row r="208" spans="1:12" ht="15" customHeight="1" x14ac:dyDescent="0.25">
      <c r="A208" t="s">
        <v>225</v>
      </c>
      <c r="B208">
        <v>1</v>
      </c>
      <c r="F208">
        <v>0</v>
      </c>
      <c r="K208">
        <v>50</v>
      </c>
      <c r="L208" t="s">
        <v>2</v>
      </c>
    </row>
    <row r="209" spans="1:12" ht="15" customHeight="1" x14ac:dyDescent="0.25">
      <c r="A209" t="s">
        <v>174</v>
      </c>
      <c r="B209">
        <v>1</v>
      </c>
      <c r="C209">
        <v>4</v>
      </c>
      <c r="F209">
        <v>0</v>
      </c>
      <c r="K209">
        <v>60</v>
      </c>
      <c r="L209" t="s">
        <v>2</v>
      </c>
    </row>
    <row r="210" spans="1:12" ht="15" customHeight="1" x14ac:dyDescent="0.25">
      <c r="A210" t="s">
        <v>48</v>
      </c>
      <c r="F210">
        <v>1</v>
      </c>
      <c r="G210">
        <v>1</v>
      </c>
      <c r="L210" t="s">
        <v>3</v>
      </c>
    </row>
    <row r="211" spans="1:12" ht="15" customHeight="1" x14ac:dyDescent="0.25">
      <c r="A211" t="s">
        <v>196</v>
      </c>
      <c r="B211">
        <v>1</v>
      </c>
      <c r="F211">
        <v>0</v>
      </c>
      <c r="G211">
        <v>20</v>
      </c>
      <c r="L211" t="s">
        <v>3</v>
      </c>
    </row>
    <row r="212" spans="1:12" ht="15" customHeight="1" x14ac:dyDescent="0.25">
      <c r="A212" t="s">
        <v>44</v>
      </c>
      <c r="F212">
        <v>1</v>
      </c>
      <c r="G212">
        <v>1</v>
      </c>
      <c r="L212" t="s">
        <v>3</v>
      </c>
    </row>
    <row r="213" spans="1:12" ht="15" customHeight="1" x14ac:dyDescent="0.25">
      <c r="A213" t="s">
        <v>21</v>
      </c>
      <c r="F213">
        <v>1</v>
      </c>
      <c r="G213">
        <v>1</v>
      </c>
      <c r="L213" t="s">
        <v>3</v>
      </c>
    </row>
    <row r="214" spans="1:12" ht="15" customHeight="1" x14ac:dyDescent="0.25">
      <c r="A214" t="s">
        <v>228</v>
      </c>
      <c r="B214">
        <v>1</v>
      </c>
      <c r="F214">
        <v>0</v>
      </c>
      <c r="G214">
        <v>50</v>
      </c>
      <c r="L214" t="s">
        <v>3</v>
      </c>
    </row>
    <row r="215" spans="1:12" ht="15" customHeight="1" x14ac:dyDescent="0.25">
      <c r="A215" t="s">
        <v>178</v>
      </c>
      <c r="B215">
        <v>1</v>
      </c>
      <c r="C215">
        <v>5</v>
      </c>
      <c r="F215">
        <v>0</v>
      </c>
      <c r="G215">
        <v>50</v>
      </c>
      <c r="L215" t="s">
        <v>3</v>
      </c>
    </row>
    <row r="216" spans="1:12" ht="15" customHeight="1" x14ac:dyDescent="0.25">
      <c r="A216" t="s">
        <v>43</v>
      </c>
      <c r="F216">
        <v>1</v>
      </c>
      <c r="G216">
        <v>1</v>
      </c>
      <c r="L216" t="s">
        <v>3</v>
      </c>
    </row>
    <row r="217" spans="1:12" ht="15" customHeight="1" x14ac:dyDescent="0.25">
      <c r="A217" t="s">
        <v>31</v>
      </c>
      <c r="F217">
        <v>1</v>
      </c>
      <c r="G217">
        <v>1</v>
      </c>
      <c r="L217" t="s">
        <v>3</v>
      </c>
    </row>
    <row r="218" spans="1:12" ht="15" customHeight="1" x14ac:dyDescent="0.25">
      <c r="A218" t="s">
        <v>15</v>
      </c>
      <c r="F218">
        <v>1</v>
      </c>
      <c r="K218">
        <v>1</v>
      </c>
      <c r="L218" t="s">
        <v>2</v>
      </c>
    </row>
    <row r="219" spans="1:12" ht="15" customHeight="1" x14ac:dyDescent="0.25">
      <c r="A219" t="s">
        <v>227</v>
      </c>
      <c r="B219">
        <v>1</v>
      </c>
      <c r="F219">
        <v>0</v>
      </c>
      <c r="K219">
        <v>50</v>
      </c>
      <c r="L219" t="s">
        <v>2</v>
      </c>
    </row>
    <row r="220" spans="1:12" ht="15" customHeight="1" x14ac:dyDescent="0.25">
      <c r="A220" t="s">
        <v>176</v>
      </c>
      <c r="B220">
        <v>1</v>
      </c>
      <c r="C220">
        <v>4</v>
      </c>
      <c r="F220">
        <v>0</v>
      </c>
      <c r="K220">
        <v>60</v>
      </c>
      <c r="L220" t="s">
        <v>2</v>
      </c>
    </row>
    <row r="221" spans="1:12" ht="15" customHeight="1" x14ac:dyDescent="0.25">
      <c r="A221" t="s">
        <v>25</v>
      </c>
      <c r="F221">
        <v>1</v>
      </c>
      <c r="G221">
        <v>1</v>
      </c>
      <c r="L221" t="s">
        <v>3</v>
      </c>
    </row>
    <row r="222" spans="1:12" ht="15" customHeight="1" x14ac:dyDescent="0.25">
      <c r="A222" t="s">
        <v>150</v>
      </c>
      <c r="B222">
        <v>1</v>
      </c>
      <c r="F222">
        <v>0</v>
      </c>
      <c r="G222">
        <v>50</v>
      </c>
      <c r="L222" t="s">
        <v>3</v>
      </c>
    </row>
  </sheetData>
  <sortState ref="A1:A221">
    <sortCondition descending="1" ref="A1"/>
  </sortState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E1" workbookViewId="0">
      <selection activeCell="D29" sqref="D29"/>
    </sheetView>
  </sheetViews>
  <sheetFormatPr defaultRowHeight="15" x14ac:dyDescent="0.25"/>
  <cols>
    <col min="1" max="1" width="33.28515625" bestFit="1" customWidth="1"/>
    <col min="2" max="2" width="18.42578125" bestFit="1" customWidth="1"/>
    <col min="3" max="3" width="18.42578125" customWidth="1"/>
    <col min="4" max="6" width="49.85546875" bestFit="1" customWidth="1"/>
    <col min="7" max="7" width="44.5703125" bestFit="1" customWidth="1"/>
    <col min="8" max="8" width="49.85546875" bestFit="1" customWidth="1"/>
    <col min="9" max="9" width="49.28515625" bestFit="1" customWidth="1"/>
    <col min="10" max="10" width="39.7109375" bestFit="1" customWidth="1"/>
    <col min="11" max="11" width="32.28515625" bestFit="1" customWidth="1"/>
    <col min="12" max="12" width="26" bestFit="1" customWidth="1"/>
    <col min="13" max="13" width="40.42578125" bestFit="1" customWidth="1"/>
    <col min="14" max="14" width="28.7109375" bestFit="1" customWidth="1"/>
    <col min="15" max="15" width="26.140625" bestFit="1" customWidth="1"/>
    <col min="16" max="16" width="21.5703125" customWidth="1"/>
    <col min="17" max="25" width="3.28515625" bestFit="1" customWidth="1"/>
    <col min="26" max="28" width="4.28515625" bestFit="1" customWidth="1"/>
  </cols>
  <sheetData>
    <row r="1" spans="1:15" x14ac:dyDescent="0.25">
      <c r="A1" t="s">
        <v>169</v>
      </c>
      <c r="B1" t="s">
        <v>248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15" x14ac:dyDescent="0.25">
      <c r="A2" t="s">
        <v>9</v>
      </c>
      <c r="B2">
        <v>1</v>
      </c>
      <c r="D2" t="s">
        <v>170</v>
      </c>
    </row>
    <row r="3" spans="1:15" x14ac:dyDescent="0.25">
      <c r="A3" t="s">
        <v>10</v>
      </c>
      <c r="B3">
        <v>1</v>
      </c>
      <c r="D3" t="s">
        <v>171</v>
      </c>
    </row>
    <row r="4" spans="1:15" x14ac:dyDescent="0.25">
      <c r="A4" t="s">
        <v>11</v>
      </c>
      <c r="B4">
        <v>1</v>
      </c>
      <c r="D4" t="s">
        <v>172</v>
      </c>
    </row>
    <row r="5" spans="1:15" x14ac:dyDescent="0.25">
      <c r="A5" t="s">
        <v>12</v>
      </c>
      <c r="B5">
        <v>3</v>
      </c>
      <c r="D5" t="s">
        <v>173</v>
      </c>
      <c r="E5" t="s">
        <v>152</v>
      </c>
      <c r="F5" t="s">
        <v>158</v>
      </c>
    </row>
    <row r="6" spans="1:15" x14ac:dyDescent="0.25">
      <c r="A6" t="s">
        <v>13</v>
      </c>
      <c r="B6">
        <v>2</v>
      </c>
      <c r="D6" t="s">
        <v>174</v>
      </c>
      <c r="E6" t="s">
        <v>225</v>
      </c>
    </row>
    <row r="7" spans="1:15" x14ac:dyDescent="0.25">
      <c r="A7" t="s">
        <v>14</v>
      </c>
      <c r="B7">
        <v>2</v>
      </c>
      <c r="D7" t="s">
        <v>175</v>
      </c>
      <c r="E7" t="s">
        <v>226</v>
      </c>
    </row>
    <row r="8" spans="1:15" x14ac:dyDescent="0.25">
      <c r="A8" t="s">
        <v>15</v>
      </c>
      <c r="B8">
        <v>2</v>
      </c>
      <c r="D8" t="s">
        <v>176</v>
      </c>
      <c r="E8" t="s">
        <v>227</v>
      </c>
    </row>
    <row r="9" spans="1:15" x14ac:dyDescent="0.25">
      <c r="A9" t="s">
        <v>16</v>
      </c>
      <c r="B9">
        <v>3</v>
      </c>
      <c r="D9" t="s">
        <v>177</v>
      </c>
      <c r="E9" t="s">
        <v>152</v>
      </c>
      <c r="F9" t="s">
        <v>208</v>
      </c>
    </row>
    <row r="10" spans="1:15" x14ac:dyDescent="0.25">
      <c r="A10" t="s">
        <v>17</v>
      </c>
      <c r="B10">
        <v>3</v>
      </c>
      <c r="D10" t="s">
        <v>178</v>
      </c>
      <c r="E10" t="s">
        <v>228</v>
      </c>
      <c r="F10" t="s">
        <v>229</v>
      </c>
    </row>
    <row r="11" spans="1:15" x14ac:dyDescent="0.25">
      <c r="A11" t="s">
        <v>18</v>
      </c>
      <c r="B11">
        <v>1</v>
      </c>
      <c r="D11" t="s">
        <v>179</v>
      </c>
    </row>
    <row r="12" spans="1:15" x14ac:dyDescent="0.25">
      <c r="A12" t="s">
        <v>19</v>
      </c>
      <c r="B12">
        <v>2</v>
      </c>
      <c r="D12" t="s">
        <v>180</v>
      </c>
      <c r="E12" t="s">
        <v>151</v>
      </c>
    </row>
    <row r="13" spans="1:15" x14ac:dyDescent="0.25">
      <c r="A13" t="s">
        <v>20</v>
      </c>
      <c r="B13">
        <v>1</v>
      </c>
      <c r="D13" t="s">
        <v>20</v>
      </c>
    </row>
    <row r="14" spans="1:15" x14ac:dyDescent="0.25">
      <c r="A14" t="s">
        <v>21</v>
      </c>
      <c r="B14">
        <v>2</v>
      </c>
      <c r="D14" t="s">
        <v>178</v>
      </c>
      <c r="E14" t="s">
        <v>228</v>
      </c>
    </row>
    <row r="15" spans="1:15" x14ac:dyDescent="0.25">
      <c r="A15" t="s">
        <v>22</v>
      </c>
      <c r="B15">
        <v>1</v>
      </c>
      <c r="D15" t="s">
        <v>148</v>
      </c>
    </row>
    <row r="16" spans="1:15" x14ac:dyDescent="0.25">
      <c r="A16" t="s">
        <v>23</v>
      </c>
      <c r="B16">
        <v>1</v>
      </c>
      <c r="D16" t="s">
        <v>149</v>
      </c>
    </row>
    <row r="17" spans="1:5" x14ac:dyDescent="0.25">
      <c r="A17" t="s">
        <v>24</v>
      </c>
      <c r="B17">
        <v>1</v>
      </c>
      <c r="D17" t="s">
        <v>181</v>
      </c>
    </row>
    <row r="18" spans="1:5" x14ac:dyDescent="0.25">
      <c r="A18" t="s">
        <v>25</v>
      </c>
      <c r="B18">
        <v>1</v>
      </c>
      <c r="D18" t="s">
        <v>150</v>
      </c>
    </row>
    <row r="19" spans="1:5" x14ac:dyDescent="0.25">
      <c r="A19" t="s">
        <v>26</v>
      </c>
      <c r="B19">
        <v>1</v>
      </c>
      <c r="D19" t="s">
        <v>152</v>
      </c>
    </row>
    <row r="20" spans="1:5" x14ac:dyDescent="0.25">
      <c r="A20" t="s">
        <v>27</v>
      </c>
      <c r="B20">
        <v>2</v>
      </c>
      <c r="D20" t="s">
        <v>182</v>
      </c>
      <c r="E20" t="s">
        <v>151</v>
      </c>
    </row>
    <row r="21" spans="1:5" x14ac:dyDescent="0.25">
      <c r="A21" t="s">
        <v>28</v>
      </c>
      <c r="B21">
        <v>2</v>
      </c>
      <c r="D21" t="s">
        <v>183</v>
      </c>
      <c r="E21" t="s">
        <v>153</v>
      </c>
    </row>
    <row r="22" spans="1:5" x14ac:dyDescent="0.25">
      <c r="A22" t="s">
        <v>31</v>
      </c>
      <c r="B22">
        <v>1</v>
      </c>
      <c r="D22" t="s">
        <v>151</v>
      </c>
    </row>
    <row r="23" spans="1:5" x14ac:dyDescent="0.25">
      <c r="A23" t="s">
        <v>33</v>
      </c>
      <c r="B23">
        <v>2</v>
      </c>
      <c r="D23" t="s">
        <v>185</v>
      </c>
      <c r="E23" t="s">
        <v>153</v>
      </c>
    </row>
    <row r="24" spans="1:5" x14ac:dyDescent="0.25">
      <c r="A24" t="s">
        <v>34</v>
      </c>
      <c r="B24">
        <v>1</v>
      </c>
      <c r="D24" t="s">
        <v>151</v>
      </c>
    </row>
    <row r="25" spans="1:5" x14ac:dyDescent="0.25">
      <c r="A25" t="s">
        <v>36</v>
      </c>
      <c r="B25">
        <v>1</v>
      </c>
      <c r="D25" t="s">
        <v>152</v>
      </c>
    </row>
    <row r="26" spans="1:5" x14ac:dyDescent="0.25">
      <c r="A26" t="s">
        <v>38</v>
      </c>
      <c r="B26">
        <v>1</v>
      </c>
      <c r="D26" t="s">
        <v>153</v>
      </c>
    </row>
    <row r="27" spans="1:5" x14ac:dyDescent="0.25">
      <c r="A27" t="s">
        <v>57</v>
      </c>
      <c r="B27">
        <v>1</v>
      </c>
      <c r="D27" t="s">
        <v>158</v>
      </c>
    </row>
    <row r="28" spans="1:5" x14ac:dyDescent="0.25">
      <c r="A28" t="s">
        <v>58</v>
      </c>
      <c r="B28">
        <v>2</v>
      </c>
      <c r="D28" t="s">
        <v>200</v>
      </c>
      <c r="E28" t="s">
        <v>230</v>
      </c>
    </row>
    <row r="29" spans="1:5" x14ac:dyDescent="0.25">
      <c r="A29" t="s">
        <v>77</v>
      </c>
      <c r="B29">
        <v>1</v>
      </c>
      <c r="D29" t="s">
        <v>208</v>
      </c>
    </row>
    <row r="81" spans="1:1" x14ac:dyDescent="0.25">
      <c r="A81" s="29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Inventory</vt:lpstr>
      <vt:lpstr>Ingredients(Full)</vt:lpstr>
      <vt:lpstr>Sheet5</vt:lpstr>
      <vt:lpstr>Number(Full)</vt:lpstr>
      <vt:lpstr>Inventory(Full)</vt:lpstr>
      <vt:lpstr>Number</vt:lpstr>
      <vt:lpstr>Sheet3</vt:lpstr>
      <vt:lpstr>Ingredients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Burkhardt</dc:creator>
  <cp:lastModifiedBy>Ryan Burkhardt</cp:lastModifiedBy>
  <dcterms:created xsi:type="dcterms:W3CDTF">2017-05-24T15:41:14Z</dcterms:created>
  <dcterms:modified xsi:type="dcterms:W3CDTF">2017-06-23T16:03:53Z</dcterms:modified>
</cp:coreProperties>
</file>