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nate/Documents/Github/Ironhack/class_LABS/Semana 6/23112021/"/>
    </mc:Choice>
  </mc:AlternateContent>
  <xr:revisionPtr revIDLastSave="0" documentId="13_ncr:1_{717CEDB8-7EA4-1343-9DF6-DA4D4A8BCD81}" xr6:coauthVersionLast="47" xr6:coauthVersionMax="47" xr10:uidLastSave="{00000000-0000-0000-0000-000000000000}"/>
  <bookViews>
    <workbookView xWindow="780" yWindow="1000" windowWidth="27640" windowHeight="16440" xr2:uid="{E64C5207-00C4-424D-B262-156E7A45585D}"/>
  </bookViews>
  <sheets>
    <sheet name="Sheet1" sheetId="1" r:id="rId1"/>
    <sheet name="Sheet2" sheetId="2" r:id="rId2"/>
  </sheets>
  <definedNames>
    <definedName name="control_conversions">Sheet2!$D$8</definedName>
    <definedName name="control_p">Sheet2!$F$8</definedName>
    <definedName name="control_se">Sheet2!$I$8</definedName>
    <definedName name="control_visitors">Sheet2!$C$8</definedName>
    <definedName name="machinetxt" localSheetId="0">Sheet1!$A$1:$B$11</definedName>
    <definedName name="p_value">Sheet2!$C$20</definedName>
    <definedName name="variation_conversions">Sheet2!$D$9</definedName>
    <definedName name="variation_p">Sheet2!$F$9</definedName>
    <definedName name="variation_se">Sheet2!$I$9</definedName>
    <definedName name="variation_visitors">Sheet2!$C$9</definedName>
    <definedName name="z_score">Sheet2!$C$18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B13" i="1"/>
  <c r="A13" i="1"/>
  <c r="I8" i="2" l="1"/>
  <c r="R8" i="2" s="1"/>
  <c r="I9" i="2"/>
  <c r="R9" i="2" s="1"/>
  <c r="N9" i="2" l="1"/>
  <c r="M9" i="2"/>
  <c r="X9" i="2"/>
  <c r="M8" i="2"/>
  <c r="W9" i="2"/>
  <c r="C18" i="2"/>
  <c r="C20" i="2" s="1"/>
  <c r="S9" i="2"/>
  <c r="N8" i="2"/>
  <c r="S8" i="2"/>
  <c r="X8" i="2"/>
  <c r="W8" i="2"/>
  <c r="D14" i="2" l="1"/>
  <c r="D15" i="2"/>
  <c r="D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1DF3AC-77FE-E841-9598-62B5F9CB8525}" name="machinetxt" type="6" refreshedVersion="7" background="1" saveData="1">
    <textPr sourceFile="/Users/vonate/Documents/Github/Ironhack/class_LABS/Semana 6/23112021/machinetxt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<sst xmlns="http://schemas.openxmlformats.org/spreadsheetml/2006/main" count="28" uniqueCount="24">
  <si>
    <t>New machine</t>
  </si>
  <si>
    <t xml:space="preserve">    Old machine</t>
  </si>
  <si>
    <t>A/B Testing Significance Calculator | VWO</t>
  </si>
  <si>
    <t>Brought to you by:</t>
  </si>
  <si>
    <t>How to use it?</t>
  </si>
  <si>
    <t>Fill the cells with red background; rest of the cells will update automatically</t>
  </si>
  <si>
    <t>https://vwo.com/</t>
  </si>
  <si>
    <t>90% Conversion Rate Limits</t>
  </si>
  <si>
    <t>95% Conversion Rate Limits</t>
  </si>
  <si>
    <t>99% Conversion Rate Limits</t>
  </si>
  <si>
    <t>Visitors</t>
  </si>
  <si>
    <t>Conversions</t>
  </si>
  <si>
    <t>Conversion Rate</t>
  </si>
  <si>
    <t>Standard Error</t>
  </si>
  <si>
    <t>From</t>
  </si>
  <si>
    <t>To</t>
  </si>
  <si>
    <t>Control</t>
  </si>
  <si>
    <t>Variation</t>
  </si>
  <si>
    <t>Significant At</t>
  </si>
  <si>
    <t>90% confidence:</t>
  </si>
  <si>
    <t>95% confidence:</t>
  </si>
  <si>
    <t>99% confidence:</t>
  </si>
  <si>
    <t>Z-score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</si>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</sst>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1" applyBorder="1" applyAlignment="1" applyProtection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0" xfId="0" applyFont="1" applyAlignment="1">
      <alignment horizontal="center"/>
    </xf>
    <xf numFmtId="0" fontId="0" fillId="0" borderId="5" xfId="0" applyBorder="1"/>
    <xf numFmtId="0" fontId="8" fillId="0" borderId="4" xfId="0" applyFont="1" applyBorder="1"/>
    <xf numFmtId="0" fontId="3" fillId="2" borderId="6" xfId="0" applyFont="1" applyFill="1" applyBorder="1" applyAlignment="1">
      <alignment horizontal="center"/>
    </xf>
    <xf numFmtId="10" fontId="1" fillId="0" borderId="4" xfId="0" applyNumberFormat="1" applyFont="1" applyBorder="1"/>
    <xf numFmtId="10" fontId="1" fillId="0" borderId="0" xfId="0" applyNumberFormat="1" applyFont="1"/>
    <xf numFmtId="0" fontId="8" fillId="0" borderId="7" xfId="0" applyFont="1" applyBorder="1"/>
    <xf numFmtId="10" fontId="1" fillId="0" borderId="7" xfId="0" applyNumberFormat="1" applyFont="1" applyBorder="1"/>
    <xf numFmtId="0" fontId="0" fillId="0" borderId="8" xfId="0" applyBorder="1"/>
    <xf numFmtId="10" fontId="1" fillId="0" borderId="8" xfId="0" applyNumberFormat="1" applyFont="1" applyBorder="1"/>
    <xf numFmtId="0" fontId="0" fillId="0" borderId="9" xfId="0" applyBorder="1"/>
    <xf numFmtId="0" fontId="0" fillId="0" borderId="7" xfId="0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2" fillId="0" borderId="4" xfId="0" applyFont="1" applyBorder="1"/>
    <xf numFmtId="0" fontId="10" fillId="3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wo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12700</xdr:colOff>
      <xdr:row>0</xdr:row>
      <xdr:rowOff>101600</xdr:rowOff>
    </xdr:from>
    <xdr:to>
      <xdr:col>15</xdr:col>
      <xdr:colOff>482600</xdr:colOff>
      <xdr:row>2</xdr:row>
      <xdr:rowOff>139700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FF621-19E8-014F-B0A6-F29D0112A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101600"/>
          <a:ext cx="1295400" cy="444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hinetxt" connectionId="1" xr16:uid="{4F12F884-63E7-554B-B1B0-388B815883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vwo.com/" TargetMode="External"/><Relationship Id="rId2" Type="http://schemas.openxmlformats.org/officeDocument/2006/relationships/hyperlink" Target="https://vwo.com/" TargetMode="External"/><Relationship Id="rId1" Type="http://schemas.openxmlformats.org/officeDocument/2006/relationships/hyperlink" Target="https://vwo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4AC0-6D71-BE49-9C47-3997325C31F2}">
  <dimension ref="A1:C13"/>
  <sheetViews>
    <sheetView tabSelected="1" workbookViewId="0">
      <selection activeCell="B13" sqref="B13"/>
    </sheetView>
  </sheetViews>
  <sheetFormatPr baseColWidth="10" defaultRowHeight="16" x14ac:dyDescent="0.2"/>
  <cols>
    <col min="1" max="1" width="12.5" style="1" bestFit="1" customWidth="1"/>
    <col min="2" max="2" width="13.5" style="2" bestFit="1" customWidth="1"/>
  </cols>
  <sheetData>
    <row r="1" spans="1:3" x14ac:dyDescent="0.2">
      <c r="A1" s="1" t="s">
        <v>0</v>
      </c>
      <c r="B1" s="2" t="s">
        <v>1</v>
      </c>
    </row>
    <row r="2" spans="1:3" x14ac:dyDescent="0.2">
      <c r="A2" s="1">
        <v>42.1</v>
      </c>
      <c r="B2" s="2">
        <v>42.7</v>
      </c>
    </row>
    <row r="3" spans="1:3" x14ac:dyDescent="0.2">
      <c r="A3" s="1">
        <v>41</v>
      </c>
      <c r="B3" s="2">
        <v>43.6</v>
      </c>
    </row>
    <row r="4" spans="1:3" x14ac:dyDescent="0.2">
      <c r="A4" s="1">
        <v>41.3</v>
      </c>
      <c r="B4" s="2">
        <v>43.8</v>
      </c>
    </row>
    <row r="5" spans="1:3" x14ac:dyDescent="0.2">
      <c r="A5" s="1">
        <v>41.8</v>
      </c>
      <c r="B5" s="2">
        <v>43.3</v>
      </c>
    </row>
    <row r="6" spans="1:3" x14ac:dyDescent="0.2">
      <c r="A6" s="1">
        <v>42.4</v>
      </c>
      <c r="B6" s="2">
        <v>42.5</v>
      </c>
    </row>
    <row r="7" spans="1:3" x14ac:dyDescent="0.2">
      <c r="A7" s="1">
        <v>42.8</v>
      </c>
      <c r="B7" s="2">
        <v>43.5</v>
      </c>
    </row>
    <row r="8" spans="1:3" x14ac:dyDescent="0.2">
      <c r="A8" s="1">
        <v>43.2</v>
      </c>
      <c r="B8" s="2">
        <v>43.1</v>
      </c>
    </row>
    <row r="9" spans="1:3" x14ac:dyDescent="0.2">
      <c r="A9" s="1">
        <v>42.3</v>
      </c>
      <c r="B9" s="2">
        <v>41.7</v>
      </c>
    </row>
    <row r="10" spans="1:3" x14ac:dyDescent="0.2">
      <c r="A10" s="1">
        <v>41.8</v>
      </c>
      <c r="B10" s="2">
        <v>44</v>
      </c>
    </row>
    <row r="11" spans="1:3" x14ac:dyDescent="0.2">
      <c r="A11" s="1">
        <v>42.7</v>
      </c>
      <c r="B11" s="2">
        <v>44.1</v>
      </c>
    </row>
    <row r="13" spans="1:3" x14ac:dyDescent="0.2">
      <c r="A13" s="1">
        <f>SUM(A2:A12)</f>
        <v>421.4</v>
      </c>
      <c r="B13" s="1">
        <f t="shared" ref="B13:C13" si="0">SUM(B2:B12)</f>
        <v>432.30000000000007</v>
      </c>
      <c r="C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0C12-7E13-1A4C-9F8D-8DD203F745EB}">
  <dimension ref="B1:Y20"/>
  <sheetViews>
    <sheetView workbookViewId="0">
      <selection activeCell="M9" sqref="M9"/>
    </sheetView>
  </sheetViews>
  <sheetFormatPr baseColWidth="10" defaultColWidth="8.83203125" defaultRowHeight="16" x14ac:dyDescent="0.2"/>
  <cols>
    <col min="1" max="1" width="2.6640625" customWidth="1"/>
    <col min="2" max="2" width="12.33203125" customWidth="1"/>
    <col min="3" max="3" width="11" customWidth="1"/>
    <col min="4" max="4" width="14.5" customWidth="1"/>
    <col min="6" max="6" width="9.6640625" bestFit="1" customWidth="1"/>
    <col min="8" max="8" width="9.1640625" customWidth="1"/>
    <col min="10" max="10" width="10.6640625" customWidth="1"/>
    <col min="11" max="11" width="5.5" customWidth="1"/>
    <col min="13" max="13" width="8.5" customWidth="1"/>
  </cols>
  <sheetData>
    <row r="1" spans="2:25" ht="34" x14ac:dyDescent="0.4">
      <c r="B1" s="3" t="s">
        <v>2</v>
      </c>
      <c r="L1" s="4" t="s">
        <v>3</v>
      </c>
    </row>
    <row r="3" spans="2:25" x14ac:dyDescent="0.2">
      <c r="B3" s="5" t="s">
        <v>4</v>
      </c>
      <c r="C3" s="5"/>
      <c r="D3" t="s">
        <v>5</v>
      </c>
      <c r="L3" s="6" t="s">
        <v>6</v>
      </c>
      <c r="M3" s="6"/>
      <c r="N3" s="6"/>
      <c r="O3" s="6"/>
    </row>
    <row r="6" spans="2:25" x14ac:dyDescent="0.2">
      <c r="L6" s="7" t="s">
        <v>7</v>
      </c>
      <c r="M6" s="8"/>
      <c r="N6" s="8"/>
      <c r="O6" s="9"/>
      <c r="Q6" s="7" t="s">
        <v>8</v>
      </c>
      <c r="R6" s="8"/>
      <c r="S6" s="8"/>
      <c r="T6" s="9"/>
      <c r="V6" s="7" t="s">
        <v>9</v>
      </c>
      <c r="W6" s="8"/>
      <c r="X6" s="8"/>
      <c r="Y6" s="9"/>
    </row>
    <row r="7" spans="2:25" ht="19" x14ac:dyDescent="0.25">
      <c r="B7" s="10"/>
      <c r="C7" s="11" t="s">
        <v>10</v>
      </c>
      <c r="D7" s="12" t="s">
        <v>11</v>
      </c>
      <c r="F7" s="13" t="s">
        <v>12</v>
      </c>
      <c r="G7" s="14"/>
      <c r="H7" s="14"/>
      <c r="I7" s="11" t="s">
        <v>13</v>
      </c>
      <c r="J7" s="15"/>
      <c r="L7" s="16"/>
      <c r="M7" s="17" t="s">
        <v>14</v>
      </c>
      <c r="N7" s="17" t="s">
        <v>15</v>
      </c>
      <c r="O7" s="18"/>
      <c r="Q7" s="16"/>
      <c r="R7" s="17" t="s">
        <v>14</v>
      </c>
      <c r="S7" s="17" t="s">
        <v>15</v>
      </c>
      <c r="T7" s="18"/>
      <c r="V7" s="16"/>
      <c r="W7" s="17" t="s">
        <v>14</v>
      </c>
      <c r="X7" s="17" t="s">
        <v>15</v>
      </c>
      <c r="Y7" s="18"/>
    </row>
    <row r="8" spans="2:25" ht="19" x14ac:dyDescent="0.25">
      <c r="B8" s="19" t="s">
        <v>16</v>
      </c>
      <c r="C8" s="20">
        <v>421.4</v>
      </c>
      <c r="D8" s="20">
        <v>134</v>
      </c>
      <c r="F8" s="21">
        <f>control_conversions/control_visitors</f>
        <v>0.31798766018035124</v>
      </c>
      <c r="I8" s="22">
        <f>SQRT((control_p*(1-control_p)/control_visitors))</f>
        <v>2.2685794002710254E-2</v>
      </c>
      <c r="J8" s="18"/>
      <c r="L8" s="16"/>
      <c r="M8" s="22">
        <f>IF(control_p-1.65*control_se&lt;0,0,control_p-1.65*control_se)</f>
        <v>0.28055610007587933</v>
      </c>
      <c r="N8" s="22">
        <f>IF(control_p+1.65*control_se&gt;1,1,control_p+1.65*control_se)</f>
        <v>0.35541922028482315</v>
      </c>
      <c r="O8" s="18"/>
      <c r="Q8" s="16"/>
      <c r="R8" s="22">
        <f>IF(control_p-1.96*control_se&lt;0,0,control_p-1.96*control_se)</f>
        <v>0.27352350393503916</v>
      </c>
      <c r="S8" s="22">
        <f>IF(control_p+1.96*control_se&gt;1,1,control_p+1.96*control_se)</f>
        <v>0.36245181642566332</v>
      </c>
      <c r="T8" s="18"/>
      <c r="V8" s="16"/>
      <c r="W8" s="22">
        <f>IF(control_p-2.57*control_se&lt;0,0,control_p-2.57*control_se)</f>
        <v>0.25968516959338589</v>
      </c>
      <c r="X8" s="22">
        <f>IF(control_p+2.57*control_se&gt;1,1,control_p+2.57*control_se)</f>
        <v>0.37629015076731659</v>
      </c>
      <c r="Y8" s="18"/>
    </row>
    <row r="9" spans="2:25" ht="19" x14ac:dyDescent="0.25">
      <c r="B9" s="23" t="s">
        <v>17</v>
      </c>
      <c r="C9" s="20">
        <v>432.30000000000007</v>
      </c>
      <c r="D9" s="20">
        <v>165</v>
      </c>
      <c r="F9" s="24">
        <f>variation_conversions/variation_visitors</f>
        <v>0.38167938931297701</v>
      </c>
      <c r="G9" s="25"/>
      <c r="H9" s="25"/>
      <c r="I9" s="26">
        <f>SQRT((variation_p*(1-variation_p)/variation_visitors))</f>
        <v>2.3364882330466855E-2</v>
      </c>
      <c r="J9" s="27"/>
      <c r="L9" s="28"/>
      <c r="M9" s="26">
        <f>IF(variation_p-1.65*variation_se&lt;0,0,variation_p-1.65*variation_se)</f>
        <v>0.34312733346770669</v>
      </c>
      <c r="N9" s="26">
        <f>IF(variation_p+1.65*variation_se&gt;1,1,variation_p+1.65*variation_se)</f>
        <v>0.42023144515824734</v>
      </c>
      <c r="O9" s="27"/>
      <c r="Q9" s="28"/>
      <c r="R9" s="26">
        <f>IF(variation_p-1.96*variation_se&lt;0,0,variation_p-1.96*variation_se)</f>
        <v>0.33588421994526196</v>
      </c>
      <c r="S9" s="26">
        <f>IF(variation_p+1.96*variation_se&gt;1,1,variation_p+1.96*variation_se)</f>
        <v>0.42747455868069206</v>
      </c>
      <c r="T9" s="27"/>
      <c r="V9" s="28"/>
      <c r="W9" s="26">
        <f>IF(variation_p-2.57*variation_se&lt;0,0,variation_p-2.57*variation_se)</f>
        <v>0.3216316417236772</v>
      </c>
      <c r="X9" s="26">
        <f>IF(variation_p+2.57*variation_se&gt;1,1,variation_p+2.57*variation_se)</f>
        <v>0.44172713690227683</v>
      </c>
      <c r="Y9" s="27"/>
    </row>
    <row r="13" spans="2:25" ht="19" x14ac:dyDescent="0.25">
      <c r="B13" s="29" t="s">
        <v>18</v>
      </c>
      <c r="C13" s="30"/>
      <c r="D13" s="15"/>
    </row>
    <row r="14" spans="2:25" ht="19" x14ac:dyDescent="0.25">
      <c r="B14" s="31" t="s">
        <v>19</v>
      </c>
      <c r="C14" s="32"/>
      <c r="D14" s="33" t="str">
        <f>IF(OR(p_value&lt;0.1,p_value&gt;0.9), "YES", "NO")</f>
        <v>YES</v>
      </c>
    </row>
    <row r="15" spans="2:25" ht="19" x14ac:dyDescent="0.25">
      <c r="B15" s="31" t="s">
        <v>20</v>
      </c>
      <c r="C15" s="32"/>
      <c r="D15" s="33" t="str">
        <f>IF(OR(p_value&lt;0.05,p_value&gt;0.95), "YES", "NO")</f>
        <v>YES</v>
      </c>
    </row>
    <row r="16" spans="2:25" ht="19" x14ac:dyDescent="0.25">
      <c r="B16" s="31" t="s">
        <v>21</v>
      </c>
      <c r="C16" s="32"/>
      <c r="D16" s="33" t="str">
        <f>IF(OR(p_value&lt;0.01,p_value&gt;0.99), "YES", "NO")</f>
        <v>NO</v>
      </c>
    </row>
    <row r="17" spans="2:4" x14ac:dyDescent="0.2">
      <c r="B17" s="16"/>
      <c r="D17" s="18"/>
    </row>
    <row r="18" spans="2:4" x14ac:dyDescent="0.2">
      <c r="B18" s="34" t="s">
        <v>22</v>
      </c>
      <c r="C18">
        <f>(control_p-variation_p)/SQRT(POWER(control_se,2)+POWER(variation_se,2))</f>
        <v>-1.955756618128293</v>
      </c>
      <c r="D18" s="18"/>
    </row>
    <row r="19" spans="2:4" x14ac:dyDescent="0.2">
      <c r="B19" s="16"/>
      <c r="D19" s="18"/>
    </row>
    <row r="20" spans="2:4" ht="19" x14ac:dyDescent="0.25">
      <c r="B20" s="23" t="s">
        <v>23</v>
      </c>
      <c r="C20" s="35">
        <f>NORMDIST(z_score,0,1,TRUE)</f>
        <v>2.5246915766532603E-2</v>
      </c>
      <c r="D20" s="27"/>
    </row>
  </sheetData>
  <mergeCells count="9">
    <mergeCell ref="B14:C14"/>
    <mergeCell ref="B15:C15"/>
    <mergeCell ref="B16:C16"/>
    <mergeCell ref="B3:C3"/>
    <mergeCell ref="L3:O3"/>
    <mergeCell ref="L6:O6"/>
    <mergeCell ref="Q6:T6"/>
    <mergeCell ref="V6:Y6"/>
    <mergeCell ref="B13:C13"/>
  </mergeCells>
  <hyperlinks>
    <hyperlink ref="L3" r:id="rId1" xr:uid="{B80D1B3D-E092-AA4B-AD9C-510AC47C199D}"/>
    <hyperlink ref="M3" r:id="rId2" display="https://vwo.com/" xr:uid="{79F72BE4-0C4B-CE4E-A6F6-0B1E8903AED8}"/>
    <hyperlink ref="N3" r:id="rId3" display="https://vwo.com/" xr:uid="{8CEBC028-1282-5547-8C1D-6053D5F54D6A}"/>
    <hyperlink ref="O3" r:id="rId4" display="https://vwo.com/" xr:uid="{7A12C096-99CE-B14B-B8E8-D1085049C06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Sheet2</vt:lpstr>
      <vt:lpstr>control_conversions</vt:lpstr>
      <vt:lpstr>control_p</vt:lpstr>
      <vt:lpstr>control_se</vt:lpstr>
      <vt:lpstr>control_visitors</vt:lpstr>
      <vt:lpstr>Sheet1!machinetxt</vt:lpstr>
      <vt:lpstr>p_value</vt:lpstr>
      <vt:lpstr>variation_conversions</vt:lpstr>
      <vt:lpstr>variation_p</vt:lpstr>
      <vt:lpstr>variation_se</vt:lpstr>
      <vt:lpstr>variation_visitors</vt:lpstr>
      <vt:lpstr>z_score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 Onate</dc:creator>
  <cp:lastModifiedBy>Virgilio Onate</cp:lastModifiedBy>
  <dcterms:created xsi:type="dcterms:W3CDTF">2021-11-23T14:46:33Z</dcterms:created>
  <dcterms:modified xsi:type="dcterms:W3CDTF">2021-11-23T15:28:54Z</dcterms:modified>
</cp:coreProperties>
</file>