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915" windowHeight="95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5" i="1" l="1"/>
  <c r="C23" i="1"/>
  <c r="F34" i="1" l="1"/>
  <c r="S5" i="1"/>
  <c r="P5" i="1"/>
  <c r="N5" i="1" s="1"/>
  <c r="C5" i="1" s="1"/>
  <c r="G5" i="1"/>
  <c r="H5" i="1" s="1"/>
  <c r="M5" i="1" s="1"/>
  <c r="P7" i="1"/>
  <c r="N7" i="1" s="1"/>
  <c r="C7" i="1" s="1"/>
  <c r="P6" i="1"/>
  <c r="P4" i="1"/>
  <c r="N4" i="1" s="1"/>
  <c r="C4" i="1" s="1"/>
  <c r="L5" i="1" l="1"/>
  <c r="N6" i="1"/>
  <c r="C6" i="1" s="1"/>
  <c r="S4" i="1"/>
  <c r="G4" i="1"/>
  <c r="H4" i="1" s="1"/>
  <c r="M4" i="1" s="1"/>
  <c r="L4" i="1" s="1"/>
  <c r="G7" i="1"/>
  <c r="H7" i="1" s="1"/>
  <c r="M7" i="1" s="1"/>
  <c r="G6" i="1"/>
  <c r="G3" i="1"/>
  <c r="S7" i="1"/>
  <c r="S6" i="1"/>
  <c r="S3" i="1"/>
  <c r="L7" i="1" l="1"/>
  <c r="H3" i="1" l="1"/>
  <c r="M3" i="1" s="1"/>
  <c r="H6" i="1" l="1"/>
  <c r="M6" i="1" s="1"/>
  <c r="L6" i="1" l="1"/>
  <c r="P3" i="1"/>
  <c r="N3" i="1" s="1"/>
  <c r="C3" i="1" s="1"/>
  <c r="L3" i="1" l="1"/>
</calcChain>
</file>

<file path=xl/sharedStrings.xml><?xml version="1.0" encoding="utf-8"?>
<sst xmlns="http://schemas.openxmlformats.org/spreadsheetml/2006/main" count="318" uniqueCount="166">
  <si>
    <t>(20AH)</t>
  </si>
  <si>
    <t>(secs)</t>
  </si>
  <si>
    <t>Time to Max Spd</t>
  </si>
  <si>
    <t>(mm)</t>
  </si>
  <si>
    <t>Wheel Dia</t>
  </si>
  <si>
    <t>(km/h)</t>
  </si>
  <si>
    <t>(kg)</t>
  </si>
  <si>
    <t>(Watts)</t>
  </si>
  <si>
    <t>(NM)</t>
  </si>
  <si>
    <t>(driven)</t>
  </si>
  <si>
    <t>Power/Wheel</t>
  </si>
  <si>
    <t># of Wheels</t>
  </si>
  <si>
    <t>Torque/Wheel</t>
  </si>
  <si>
    <t>Losses</t>
  </si>
  <si>
    <t>(%)</t>
  </si>
  <si>
    <t>(RPM)</t>
  </si>
  <si>
    <t>Wheel Speed</t>
  </si>
  <si>
    <t>Battery Weight</t>
  </si>
  <si>
    <t>Gear Ratio</t>
  </si>
  <si>
    <t>Total Weight</t>
  </si>
  <si>
    <t>Kart 
Weight</t>
  </si>
  <si>
    <t>Wheel
Sprocket</t>
  </si>
  <si>
    <t>(Teeth)</t>
  </si>
  <si>
    <t>Motor Weight</t>
  </si>
  <si>
    <t>Ground clearance</t>
  </si>
  <si>
    <t>mm</t>
  </si>
  <si>
    <t>Seat Size</t>
  </si>
  <si>
    <t>Maximum Width</t>
  </si>
  <si>
    <t>(as a check mobilty scooters are typically 300 - 600 watts)</t>
  </si>
  <si>
    <t xml:space="preserve">Torque </t>
  </si>
  <si>
    <t>NM</t>
  </si>
  <si>
    <t>Voltage</t>
  </si>
  <si>
    <t>VDC</t>
  </si>
  <si>
    <t>Power</t>
  </si>
  <si>
    <t>Watts</t>
  </si>
  <si>
    <t xml:space="preserve">rpm </t>
  </si>
  <si>
    <t>Weight</t>
  </si>
  <si>
    <t>Kgs</t>
  </si>
  <si>
    <t>A</t>
  </si>
  <si>
    <t>Rated Current</t>
  </si>
  <si>
    <t>Sprocket</t>
  </si>
  <si>
    <t>Tooth #25</t>
  </si>
  <si>
    <t>Supplier</t>
  </si>
  <si>
    <t>Motion Dynamics</t>
  </si>
  <si>
    <t>My6812 12V DC 150W Motor (Chain)</t>
  </si>
  <si>
    <t>Outside Dia</t>
  </si>
  <si>
    <t>Part No</t>
  </si>
  <si>
    <t>Teeth</t>
  </si>
  <si>
    <t>for wheel</t>
  </si>
  <si>
    <t>Sprocket to ground clear.</t>
  </si>
  <si>
    <t>Diameter</t>
  </si>
  <si>
    <t>Width</t>
  </si>
  <si>
    <t xml:space="preserve">Axle </t>
  </si>
  <si>
    <t>Bolt Pattern</t>
  </si>
  <si>
    <t>Diagnoal</t>
  </si>
  <si>
    <t>Bolt to Bolt</t>
  </si>
  <si>
    <t>Solid</t>
  </si>
  <si>
    <t>Showground markets</t>
  </si>
  <si>
    <t>350 * 250</t>
  </si>
  <si>
    <t>Max Spro. Dia</t>
  </si>
  <si>
    <t>Average 2800</t>
  </si>
  <si>
    <t>Child
Weight</t>
  </si>
  <si>
    <t>Actual
Speed</t>
  </si>
  <si>
    <t>Motor Speed
Average</t>
  </si>
  <si>
    <t>Motor
Spro.</t>
  </si>
  <si>
    <t>Max
Speed
desired</t>
  </si>
  <si>
    <t>jamestars Ebay</t>
  </si>
  <si>
    <t>(.8 inch)</t>
  </si>
  <si>
    <t>Bolts Dia</t>
  </si>
  <si>
    <t>Bolt to Axle Centres</t>
  </si>
  <si>
    <t>Inches</t>
  </si>
  <si>
    <t>Non neumatic</t>
  </si>
  <si>
    <t>Bearing overhand 2mm</t>
  </si>
  <si>
    <t>Bearing length ext</t>
  </si>
  <si>
    <t>Bearing length int</t>
  </si>
  <si>
    <t>Battery</t>
  </si>
  <si>
    <t>Length</t>
  </si>
  <si>
    <t>Height</t>
  </si>
  <si>
    <t>Terminal Height</t>
  </si>
  <si>
    <t>AH</t>
  </si>
  <si>
    <t>Fusion</t>
  </si>
  <si>
    <t>Sealed</t>
  </si>
  <si>
    <t>kg</t>
  </si>
  <si>
    <t>Cost</t>
  </si>
  <si>
    <t>Delivery</t>
  </si>
  <si>
    <t>Inside Diameter</t>
  </si>
  <si>
    <t>Electrical Components</t>
  </si>
  <si>
    <t>DIN Rail Mount 38x10mm 1P Cylindrical Fuse Holder AC 660V 32A</t>
  </si>
  <si>
    <t>Solaluna88</t>
  </si>
  <si>
    <t>On/Off Switch</t>
  </si>
  <si>
    <t>OD</t>
  </si>
  <si>
    <t>Bearings</t>
  </si>
  <si>
    <t>Sleeves</t>
  </si>
  <si>
    <t>ID</t>
  </si>
  <si>
    <t>Washers</t>
  </si>
  <si>
    <t>M10</t>
  </si>
  <si>
    <t>Custom</t>
  </si>
  <si>
    <t>Wheel</t>
  </si>
  <si>
    <t>Spacer</t>
  </si>
  <si>
    <t>Material</t>
  </si>
  <si>
    <t>Metal</t>
  </si>
  <si>
    <t>solaluna88 ebay</t>
  </si>
  <si>
    <t>Grooved Single row flanged</t>
  </si>
  <si>
    <t>d1</t>
  </si>
  <si>
    <t xml:space="preserve">20A DC12V24V36V48V PWM HHO RC Motor Speed Regulator Controller Switch </t>
  </si>
  <si>
    <t>Size</t>
  </si>
  <si>
    <t>PCB Size: 73 x 44mm</t>
  </si>
  <si>
    <t>PCB Size</t>
  </si>
  <si>
    <t>befdimall eBay</t>
  </si>
  <si>
    <t>Chain</t>
  </si>
  <si>
    <t>Links</t>
  </si>
  <si>
    <t>beautyzz2009 eBay</t>
  </si>
  <si>
    <t>Chain Adjusters</t>
  </si>
  <si>
    <t>Axle</t>
  </si>
  <si>
    <t>H</t>
  </si>
  <si>
    <t>blygo_parts eBay</t>
  </si>
  <si>
    <t>Electric Scooters Bike 4.25" Dia Rear Wheel Brake Drum</t>
  </si>
  <si>
    <t>gadgets leader eBay</t>
  </si>
  <si>
    <t>Rear Brakes</t>
  </si>
  <si>
    <t>Brake Levers</t>
  </si>
  <si>
    <t> wind-speed168</t>
  </si>
  <si>
    <t>??</t>
  </si>
  <si>
    <t>Brake Cable</t>
  </si>
  <si>
    <t>m</t>
  </si>
  <si>
    <t>C 12V Coil 30A General Purpose Power Relay 8 Pin DPDT JQX-30F 2 NO NC</t>
  </si>
  <si>
    <t>Reversing Relay</t>
  </si>
  <si>
    <t>solaluna88 eBay</t>
  </si>
  <si>
    <t>Alternate Part number</t>
  </si>
  <si>
    <t>HHC71A</t>
  </si>
  <si>
    <t>Tall</t>
  </si>
  <si>
    <t>SPST Panel Mounted 3P Blue Indication Light Snap in Rocker Car Switch 12VDC 25A</t>
  </si>
  <si>
    <t>Current</t>
  </si>
  <si>
    <t>Fuse Holder/Isolator</t>
  </si>
  <si>
    <t>Din Rail</t>
  </si>
  <si>
    <t>Computer</t>
  </si>
  <si>
    <t>Arduino</t>
  </si>
  <si>
    <t>Uno</t>
  </si>
  <si>
    <t>With USB plugged in</t>
  </si>
  <si>
    <t>Unplugged</t>
  </si>
  <si>
    <t>no  I/O cable</t>
  </si>
  <si>
    <t xml:space="preserve">With I/O cable </t>
  </si>
  <si>
    <t>PCB Circuit Board Mounting Bracket For DIN </t>
  </si>
  <si>
    <t>horse3109 eBay</t>
  </si>
  <si>
    <t>Body Length</t>
  </si>
  <si>
    <t xml:space="preserve">Sprocket from end </t>
  </si>
  <si>
    <t>Notes/Actions</t>
  </si>
  <si>
    <t>Component Specifications</t>
  </si>
  <si>
    <t>Operation Specifications</t>
  </si>
  <si>
    <t>Motor</t>
  </si>
  <si>
    <t xml:space="preserve">Wheel </t>
  </si>
  <si>
    <t>Speed Contoller</t>
  </si>
  <si>
    <t>Loaded rpm range</t>
  </si>
  <si>
    <t>rpm</t>
  </si>
  <si>
    <t>Add 2 washers to inside axle to allow for horizontal posstion adjustment of the Sprocket</t>
  </si>
  <si>
    <t>Front Arms</t>
  </si>
  <si>
    <t>Quick Release Seat Binber Post Clamp Skewer Bolt</t>
  </si>
  <si>
    <t>7daysell eBay</t>
  </si>
  <si>
    <t>Order rubber lined 20mm pipe clamp for mounting jockey wheel</t>
  </si>
  <si>
    <t>Consider a kill switch</t>
  </si>
  <si>
    <t>Brakes Brakes ????</t>
  </si>
  <si>
    <t xml:space="preserve">ebaY </t>
  </si>
  <si>
    <t>Drum</t>
  </si>
  <si>
    <t>Bush</t>
  </si>
  <si>
    <t>deep</t>
  </si>
  <si>
    <t>Flange</t>
  </si>
  <si>
    <t>Non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</si>
</sst>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E5E5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wrapText="1"/>
    </xf>
    <xf numFmtId="9" fontId="0" fillId="0" borderId="1" xfId="0" applyNumberFormat="1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0" fontId="0" fillId="0" borderId="3" xfId="0" applyBorder="1"/>
    <xf numFmtId="9" fontId="0" fillId="0" borderId="3" xfId="0" applyNumberFormat="1" applyBorder="1"/>
    <xf numFmtId="3" fontId="0" fillId="0" borderId="3" xfId="0" applyNumberFormat="1" applyBorder="1" applyAlignment="1">
      <alignment wrapText="1"/>
    </xf>
    <xf numFmtId="164" fontId="0" fillId="0" borderId="3" xfId="0" applyNumberFormat="1" applyBorder="1"/>
    <xf numFmtId="3" fontId="0" fillId="0" borderId="3" xfId="0" applyNumberFormat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3" xfId="0" applyFill="1" applyBorder="1"/>
    <xf numFmtId="9" fontId="0" fillId="0" borderId="3" xfId="0" applyNumberFormat="1" applyFill="1" applyBorder="1"/>
    <xf numFmtId="3" fontId="0" fillId="0" borderId="3" xfId="0" applyNumberFormat="1" applyFill="1" applyBorder="1" applyAlignment="1">
      <alignment wrapText="1"/>
    </xf>
    <xf numFmtId="164" fontId="0" fillId="0" borderId="3" xfId="0" applyNumberFormat="1" applyFill="1" applyBorder="1"/>
    <xf numFmtId="3" fontId="0" fillId="0" borderId="3" xfId="0" applyNumberFormat="1" applyFill="1" applyBorder="1"/>
    <xf numFmtId="1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Alignment="1">
      <alignment wrapText="1"/>
    </xf>
    <xf numFmtId="0" fontId="0" fillId="2" borderId="3" xfId="0" applyFill="1" applyBorder="1"/>
    <xf numFmtId="164" fontId="0" fillId="2" borderId="3" xfId="0" applyNumberFormat="1" applyFill="1" applyBorder="1"/>
    <xf numFmtId="9" fontId="0" fillId="2" borderId="3" xfId="0" applyNumberFormat="1" applyFill="1" applyBorder="1"/>
    <xf numFmtId="3" fontId="0" fillId="2" borderId="3" xfId="0" applyNumberFormat="1" applyFill="1" applyBorder="1" applyAlignment="1">
      <alignment wrapText="1"/>
    </xf>
    <xf numFmtId="3" fontId="0" fillId="2" borderId="3" xfId="0" applyNumberFormat="1" applyFill="1" applyBorder="1"/>
    <xf numFmtId="3" fontId="1" fillId="0" borderId="0" xfId="0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 wrapText="1"/>
    </xf>
    <xf numFmtId="9" fontId="0" fillId="0" borderId="0" xfId="0" applyNumberFormat="1" applyBorder="1"/>
    <xf numFmtId="3" fontId="0" fillId="0" borderId="0" xfId="0" applyNumberFormat="1" applyBorder="1" applyAlignment="1">
      <alignment wrapText="1"/>
    </xf>
    <xf numFmtId="164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114300</xdr:rowOff>
    </xdr:to>
    <xdr:sp macro="" textlink="">
      <xdr:nvSpPr>
        <xdr:cNvPr id="1025" name="AutoShape 1" descr="http://www.skf.com/webpim/0901d19680398b20/1201%200024%20-%2010000%20wp.svg"/>
        <xdr:cNvSpPr>
          <a:spLocks noChangeAspect="1" noChangeArrowheads="1"/>
        </xdr:cNvSpPr>
      </xdr:nvSpPr>
      <xdr:spPr bwMode="auto">
        <a:xfrm>
          <a:off x="981075" y="175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304800</xdr:colOff>
      <xdr:row>82</xdr:row>
      <xdr:rowOff>114300</xdr:rowOff>
    </xdr:to>
    <xdr:sp macro="" textlink="">
      <xdr:nvSpPr>
        <xdr:cNvPr id="1027" name="AutoShape 3" descr="http://www.skf.com/webpim/0901d19680398b20/1201%200024%20-%2010000%20wp.svg"/>
        <xdr:cNvSpPr>
          <a:spLocks noChangeAspect="1" noChangeArrowheads="1"/>
        </xdr:cNvSpPr>
      </xdr:nvSpPr>
      <xdr:spPr bwMode="auto">
        <a:xfrm>
          <a:off x="3971925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552449</xdr:colOff>
      <xdr:row>23</xdr:row>
      <xdr:rowOff>57149</xdr:rowOff>
    </xdr:from>
    <xdr:to>
      <xdr:col>20</xdr:col>
      <xdr:colOff>533398</xdr:colOff>
      <xdr:row>28</xdr:row>
      <xdr:rowOff>66673</xdr:rowOff>
    </xdr:to>
    <xdr:pic>
      <xdr:nvPicPr>
        <xdr:cNvPr id="6" name="Picture 5" descr="http://ebayimg.cndirect.com/newcdn/v1/5401379-1-befdimal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4" y="4905374"/>
          <a:ext cx="1162049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84</xdr:row>
      <xdr:rowOff>59468</xdr:rowOff>
    </xdr:from>
    <xdr:to>
      <xdr:col>12</xdr:col>
      <xdr:colOff>19050</xdr:colOff>
      <xdr:row>90</xdr:row>
      <xdr:rowOff>3795</xdr:rowOff>
    </xdr:to>
    <xdr:pic>
      <xdr:nvPicPr>
        <xdr:cNvPr id="8" name="Picture 7" descr="http://m2.uxcell.com/photo_new/20120110/c/ux_a12011000ux0111_ux_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7423543"/>
          <a:ext cx="2609850" cy="1087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428626</xdr:colOff>
      <xdr:row>99</xdr:row>
      <xdr:rowOff>133351</xdr:rowOff>
    </xdr:from>
    <xdr:to>
      <xdr:col>9</xdr:col>
      <xdr:colOff>457200</xdr:colOff>
      <xdr:row>105</xdr:row>
      <xdr:rowOff>28575</xdr:rowOff>
    </xdr:to>
    <xdr:pic>
      <xdr:nvPicPr>
        <xdr:cNvPr id="9" name="Picture 8" descr="http://i.ebayimg.com/images/g/JvkAAOSwQaJXQmgn/s-l1600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6" y="21155026"/>
          <a:ext cx="1038224" cy="1038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466725</xdr:colOff>
      <xdr:row>34</xdr:row>
      <xdr:rowOff>95250</xdr:rowOff>
    </xdr:from>
    <xdr:to>
      <xdr:col>19</xdr:col>
      <xdr:colOff>561974</xdr:colOff>
      <xdr:row>37</xdr:row>
      <xdr:rowOff>190499</xdr:rowOff>
    </xdr:to>
    <xdr:pic>
      <xdr:nvPicPr>
        <xdr:cNvPr id="10" name="Picture 9" descr="http://i.ebayimg.com/images/g/YgYAAOSwvgdW2MiT/s-l1600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6467475"/>
          <a:ext cx="666749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142875</xdr:colOff>
      <xdr:row>43</xdr:row>
      <xdr:rowOff>161924</xdr:rowOff>
    </xdr:from>
    <xdr:to>
      <xdr:col>21</xdr:col>
      <xdr:colOff>50979</xdr:colOff>
      <xdr:row>47</xdr:row>
      <xdr:rowOff>152399</xdr:rowOff>
    </xdr:to>
    <xdr:pic>
      <xdr:nvPicPr>
        <xdr:cNvPr id="11" name="Picture 10" descr="https://www.arduino.cc/en/uploads/Main/A000066_iso_both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8610599"/>
          <a:ext cx="1127304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167058</xdr:colOff>
      <xdr:row>53</xdr:row>
      <xdr:rowOff>47625</xdr:rowOff>
    </xdr:from>
    <xdr:to>
      <xdr:col>21</xdr:col>
      <xdr:colOff>265713</xdr:colOff>
      <xdr:row>59</xdr:row>
      <xdr:rowOff>133350</xdr:rowOff>
    </xdr:to>
    <xdr:pic>
      <xdr:nvPicPr>
        <xdr:cNvPr id="12" name="Picture 11" descr="http://www.winddeal.net/image/0236/3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5883" y="10401300"/>
          <a:ext cx="131785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95249</xdr:colOff>
      <xdr:row>18</xdr:row>
      <xdr:rowOff>38100</xdr:rowOff>
    </xdr:from>
    <xdr:to>
      <xdr:col>9</xdr:col>
      <xdr:colOff>409574</xdr:colOff>
      <xdr:row>28</xdr:row>
      <xdr:rowOff>152400</xdr:rowOff>
    </xdr:to>
    <xdr:pic>
      <xdr:nvPicPr>
        <xdr:cNvPr id="13" name="Picture 12" descr="https://www.motiondynamics.com.au/images/magictoolbox_cache/80543c918ed05ba09145ba56f4b3651f/3/0/30632/original/3262444524/150w-sprocket.jpg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4" y="4124325"/>
          <a:ext cx="1800225" cy="2019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tabSelected="1" topLeftCell="A22" workbookViewId="0">
      <selection activeCell="D53" sqref="D53:D57"/>
    </sheetView>
  </sheetViews>
  <sheetFormatPr defaultRowHeight="15" x14ac:dyDescent="0.25"/>
  <cols>
    <col min="1" max="1" width="7" customWidth="1"/>
    <col min="2" max="2" width="8.7109375" customWidth="1"/>
    <col min="3" max="3" width="8.5703125" style="3" customWidth="1"/>
    <col min="4" max="4" width="7.42578125" customWidth="1"/>
    <col min="5" max="5" width="7.28515625" customWidth="1"/>
    <col min="6" max="7" width="7.140625" customWidth="1"/>
    <col min="8" max="8" width="7.28515625" customWidth="1"/>
    <col min="9" max="9" width="7.85546875" customWidth="1"/>
    <col min="10" max="10" width="7.7109375" customWidth="1"/>
    <col min="11" max="11" width="6.140625" style="4" customWidth="1"/>
    <col min="12" max="12" width="7.5703125" style="5" customWidth="1"/>
    <col min="13" max="13" width="8.42578125" style="3" customWidth="1"/>
    <col min="14" max="14" width="9" style="2" customWidth="1"/>
    <col min="15" max="15" width="8.7109375" style="2" customWidth="1"/>
    <col min="16" max="16" width="6.42578125" style="3" customWidth="1"/>
    <col min="17" max="17" width="6.28515625" style="2" customWidth="1"/>
    <col min="18" max="18" width="7.42578125" style="2" customWidth="1"/>
    <col min="19" max="19" width="8.5703125" customWidth="1"/>
  </cols>
  <sheetData>
    <row r="1" spans="1:19" ht="47.25" customHeight="1" x14ac:dyDescent="0.25">
      <c r="A1" s="19" t="s">
        <v>4</v>
      </c>
      <c r="B1" s="19" t="s">
        <v>65</v>
      </c>
      <c r="C1" s="8" t="s">
        <v>62</v>
      </c>
      <c r="D1" s="19" t="s">
        <v>61</v>
      </c>
      <c r="E1" s="19" t="s">
        <v>17</v>
      </c>
      <c r="F1" s="19" t="s">
        <v>20</v>
      </c>
      <c r="G1" s="19" t="s">
        <v>23</v>
      </c>
      <c r="H1" s="19" t="s">
        <v>19</v>
      </c>
      <c r="I1" s="19" t="s">
        <v>2</v>
      </c>
      <c r="J1" s="19" t="s">
        <v>11</v>
      </c>
      <c r="K1" s="6" t="s">
        <v>13</v>
      </c>
      <c r="L1" s="7" t="s">
        <v>10</v>
      </c>
      <c r="M1" s="8" t="s">
        <v>12</v>
      </c>
      <c r="N1" s="7" t="s">
        <v>16</v>
      </c>
      <c r="O1" s="7" t="s">
        <v>21</v>
      </c>
      <c r="P1" s="8" t="s">
        <v>18</v>
      </c>
      <c r="Q1" s="7" t="s">
        <v>64</v>
      </c>
      <c r="R1" s="7" t="s">
        <v>63</v>
      </c>
      <c r="S1" s="7" t="s">
        <v>59</v>
      </c>
    </row>
    <row r="2" spans="1:19" s="1" customFormat="1" ht="15.75" thickBot="1" x14ac:dyDescent="0.3">
      <c r="A2" s="14" t="s">
        <v>3</v>
      </c>
      <c r="B2" s="14" t="s">
        <v>5</v>
      </c>
      <c r="C2" s="17" t="s">
        <v>5</v>
      </c>
      <c r="D2" s="14" t="s">
        <v>6</v>
      </c>
      <c r="E2" s="14" t="s">
        <v>0</v>
      </c>
      <c r="F2" s="14" t="s">
        <v>6</v>
      </c>
      <c r="G2" s="14" t="s">
        <v>6</v>
      </c>
      <c r="H2" s="14" t="s">
        <v>6</v>
      </c>
      <c r="I2" s="14" t="s">
        <v>1</v>
      </c>
      <c r="J2" s="14" t="s">
        <v>9</v>
      </c>
      <c r="K2" s="15" t="s">
        <v>14</v>
      </c>
      <c r="L2" s="16" t="s">
        <v>7</v>
      </c>
      <c r="M2" s="17" t="s">
        <v>8</v>
      </c>
      <c r="N2" s="14" t="s">
        <v>15</v>
      </c>
      <c r="O2" s="14" t="s">
        <v>22</v>
      </c>
      <c r="P2" s="17"/>
      <c r="Q2" s="14" t="s">
        <v>22</v>
      </c>
      <c r="R2" s="18" t="s">
        <v>15</v>
      </c>
      <c r="S2" s="18" t="s">
        <v>25</v>
      </c>
    </row>
    <row r="3" spans="1:19" ht="15.75" thickTop="1" x14ac:dyDescent="0.25">
      <c r="A3" s="9">
        <v>150</v>
      </c>
      <c r="B3" s="9">
        <v>15</v>
      </c>
      <c r="C3" s="12">
        <f>(N3/1000)*3.14*A3*60/1000</f>
        <v>15.152170212765958</v>
      </c>
      <c r="D3" s="9">
        <v>20</v>
      </c>
      <c r="E3" s="9">
        <v>6</v>
      </c>
      <c r="F3" s="9">
        <v>15</v>
      </c>
      <c r="G3" s="9">
        <f>J3*1.4</f>
        <v>2.8</v>
      </c>
      <c r="H3" s="9">
        <f>SUM(D3:G3)</f>
        <v>43.8</v>
      </c>
      <c r="I3" s="9">
        <v>5</v>
      </c>
      <c r="J3" s="9">
        <v>2</v>
      </c>
      <c r="K3" s="10">
        <v>0.25</v>
      </c>
      <c r="L3" s="11">
        <f>M3*N3/9.55</f>
        <v>102.46184694218557</v>
      </c>
      <c r="M3" s="12">
        <f>((H3*((B3*1000/3600)/I3)*((A3/2)/1000))/(1-K3))/J3</f>
        <v>1.825</v>
      </c>
      <c r="N3" s="13">
        <f>R3/P3</f>
        <v>536.17021276595744</v>
      </c>
      <c r="O3" s="13">
        <v>47</v>
      </c>
      <c r="P3" s="12">
        <f>O3/Q3</f>
        <v>5.2222222222222223</v>
      </c>
      <c r="Q3" s="13">
        <v>9</v>
      </c>
      <c r="R3" s="13">
        <v>2800</v>
      </c>
      <c r="S3" s="13">
        <f>A3-2*$E$9</f>
        <v>50</v>
      </c>
    </row>
    <row r="4" spans="1:19" x14ac:dyDescent="0.25">
      <c r="A4" s="20">
        <v>200</v>
      </c>
      <c r="B4" s="20">
        <v>15</v>
      </c>
      <c r="C4" s="12">
        <f>(N4/1000)*3.14*A4*60/1000</f>
        <v>17.26429090909091</v>
      </c>
      <c r="D4" s="20">
        <v>20</v>
      </c>
      <c r="E4" s="20">
        <v>6</v>
      </c>
      <c r="F4" s="20">
        <v>15</v>
      </c>
      <c r="G4" s="9">
        <f>J4*1.4</f>
        <v>2.8</v>
      </c>
      <c r="H4" s="20">
        <f>SUM(D4:G4)</f>
        <v>43.8</v>
      </c>
      <c r="I4" s="20">
        <v>5</v>
      </c>
      <c r="J4" s="20">
        <v>2</v>
      </c>
      <c r="K4" s="21">
        <v>0.25</v>
      </c>
      <c r="L4" s="22">
        <f>M4*N4/9.55</f>
        <v>116.7444074250357</v>
      </c>
      <c r="M4" s="23">
        <f>((H4*((B4*1000/3600)/I4)*((A4/2)/1000))/(1-K4))/J4</f>
        <v>2.4333333333333336</v>
      </c>
      <c r="N4" s="13">
        <f>R4/P4</f>
        <v>458.18181818181819</v>
      </c>
      <c r="O4" s="24">
        <v>55</v>
      </c>
      <c r="P4" s="12">
        <f>O4/Q4</f>
        <v>6.1111111111111107</v>
      </c>
      <c r="Q4" s="24">
        <v>9</v>
      </c>
      <c r="R4" s="13">
        <v>2800</v>
      </c>
      <c r="S4" s="13">
        <f>A4-2*$E$9</f>
        <v>100</v>
      </c>
    </row>
    <row r="5" spans="1:19" x14ac:dyDescent="0.25">
      <c r="A5" s="29">
        <v>250</v>
      </c>
      <c r="B5" s="29">
        <v>15</v>
      </c>
      <c r="C5" s="30">
        <f>(N5/1000)*3.14*A5*60/1000</f>
        <v>21.580363636363636</v>
      </c>
      <c r="D5" s="29">
        <v>20</v>
      </c>
      <c r="E5" s="29">
        <v>6</v>
      </c>
      <c r="F5" s="29">
        <v>15</v>
      </c>
      <c r="G5" s="29">
        <f>J5*1.4</f>
        <v>2.8</v>
      </c>
      <c r="H5" s="29">
        <f>SUM(D5:G5)</f>
        <v>43.8</v>
      </c>
      <c r="I5" s="29">
        <v>5</v>
      </c>
      <c r="J5" s="29">
        <v>2</v>
      </c>
      <c r="K5" s="31">
        <v>0.25</v>
      </c>
      <c r="L5" s="32">
        <f>M5*N5/9.55</f>
        <v>145.9305092812946</v>
      </c>
      <c r="M5" s="30">
        <f>((H5*((B5*1000/3600)/I5)*((A5/2)/1000))/(1-K5))/J5</f>
        <v>3.0416666666666665</v>
      </c>
      <c r="N5" s="33">
        <f>R5/P5</f>
        <v>458.18181818181819</v>
      </c>
      <c r="O5" s="33">
        <v>55</v>
      </c>
      <c r="P5" s="30">
        <f>O5/Q5</f>
        <v>6.1111111111111107</v>
      </c>
      <c r="Q5" s="33">
        <v>9</v>
      </c>
      <c r="R5" s="33">
        <v>2800</v>
      </c>
      <c r="S5" s="33">
        <f>A5-2*$E$9</f>
        <v>150</v>
      </c>
    </row>
    <row r="6" spans="1:19" x14ac:dyDescent="0.25">
      <c r="A6" s="20">
        <v>250</v>
      </c>
      <c r="B6" s="20">
        <v>15</v>
      </c>
      <c r="C6" s="12">
        <f>(N6/1000)*3.14*A6*60/1000</f>
        <v>16.484999999999999</v>
      </c>
      <c r="D6" s="20">
        <v>20</v>
      </c>
      <c r="E6" s="20">
        <v>6</v>
      </c>
      <c r="F6" s="20">
        <v>15</v>
      </c>
      <c r="G6" s="9">
        <f>J6*1.4</f>
        <v>2.8</v>
      </c>
      <c r="H6" s="20">
        <f>SUM(D6:G6)</f>
        <v>43.8</v>
      </c>
      <c r="I6" s="20">
        <v>5</v>
      </c>
      <c r="J6" s="20">
        <v>2</v>
      </c>
      <c r="K6" s="21">
        <v>0.25</v>
      </c>
      <c r="L6" s="22">
        <f>M6*N6/9.55</f>
        <v>111.47469458987781</v>
      </c>
      <c r="M6" s="23">
        <f>((H6*((B6*1000/3600)/I6)*((A6/2)/1000))/(1-K6))/J6</f>
        <v>3.0416666666666665</v>
      </c>
      <c r="N6" s="13">
        <f>R6/P6</f>
        <v>350</v>
      </c>
      <c r="O6" s="24">
        <v>72</v>
      </c>
      <c r="P6" s="12">
        <f>O6/Q6</f>
        <v>8</v>
      </c>
      <c r="Q6" s="24">
        <v>9</v>
      </c>
      <c r="R6" s="13">
        <v>2800</v>
      </c>
      <c r="S6" s="13">
        <f>A6-2*$E$9</f>
        <v>150</v>
      </c>
    </row>
    <row r="7" spans="1:19" x14ac:dyDescent="0.25">
      <c r="A7" s="20">
        <v>300</v>
      </c>
      <c r="B7" s="20">
        <v>15</v>
      </c>
      <c r="C7" s="12">
        <f>(N7/1000)*3.14*A7*60/1000</f>
        <v>17.803800000000003</v>
      </c>
      <c r="D7" s="20">
        <v>20</v>
      </c>
      <c r="E7" s="20">
        <v>6</v>
      </c>
      <c r="F7" s="20">
        <v>15</v>
      </c>
      <c r="G7" s="9">
        <f>J7*1.4</f>
        <v>2.8</v>
      </c>
      <c r="H7" s="20">
        <f>SUM(D7:G7)</f>
        <v>43.8</v>
      </c>
      <c r="I7" s="20">
        <v>5</v>
      </c>
      <c r="J7" s="20">
        <v>2</v>
      </c>
      <c r="K7" s="21">
        <v>0.25</v>
      </c>
      <c r="L7" s="22">
        <f>M7*N7/9.55</f>
        <v>120.39267015706805</v>
      </c>
      <c r="M7" s="23">
        <f>((H7*((B7*1000/3600)/I7)*((A7/2)/1000))/(1-K7))/J7</f>
        <v>3.65</v>
      </c>
      <c r="N7" s="13">
        <f>R7/P7</f>
        <v>315</v>
      </c>
      <c r="O7" s="24">
        <v>80</v>
      </c>
      <c r="P7" s="12">
        <f>O7/Q7</f>
        <v>8.8888888888888893</v>
      </c>
      <c r="Q7" s="24">
        <v>9</v>
      </c>
      <c r="R7" s="13">
        <v>2800</v>
      </c>
      <c r="S7" s="13">
        <f>A7-2*$E$9</f>
        <v>200</v>
      </c>
    </row>
    <row r="8" spans="1:19" x14ac:dyDescent="0.25">
      <c r="A8" s="26" t="s">
        <v>147</v>
      </c>
      <c r="N8" s="34" t="s">
        <v>86</v>
      </c>
    </row>
    <row r="9" spans="1:19" x14ac:dyDescent="0.25">
      <c r="B9" t="s">
        <v>24</v>
      </c>
      <c r="E9">
        <v>50</v>
      </c>
      <c r="F9" t="s">
        <v>25</v>
      </c>
      <c r="M9" s="2"/>
      <c r="N9" s="2" t="s">
        <v>132</v>
      </c>
    </row>
    <row r="10" spans="1:19" x14ac:dyDescent="0.25">
      <c r="B10" t="s">
        <v>26</v>
      </c>
      <c r="E10" t="s">
        <v>58</v>
      </c>
      <c r="F10" t="s">
        <v>25</v>
      </c>
      <c r="L10" s="2"/>
      <c r="M10" s="2"/>
      <c r="O10" s="2" t="s">
        <v>46</v>
      </c>
      <c r="P10" s="2" t="s">
        <v>87</v>
      </c>
      <c r="Q10" s="3"/>
    </row>
    <row r="11" spans="1:19" x14ac:dyDescent="0.25">
      <c r="B11" t="s">
        <v>27</v>
      </c>
      <c r="E11">
        <v>400</v>
      </c>
      <c r="F11" t="s">
        <v>25</v>
      </c>
      <c r="M11" s="2"/>
      <c r="O11" s="2" t="s">
        <v>76</v>
      </c>
      <c r="P11" s="2">
        <v>79</v>
      </c>
      <c r="Q11" s="3" t="s">
        <v>25</v>
      </c>
    </row>
    <row r="12" spans="1:19" x14ac:dyDescent="0.25">
      <c r="A12" s="26" t="s">
        <v>146</v>
      </c>
      <c r="B12" s="26"/>
      <c r="C12" s="27"/>
      <c r="M12" s="2"/>
      <c r="O12" s="2" t="s">
        <v>51</v>
      </c>
      <c r="P12" s="2">
        <v>62</v>
      </c>
      <c r="Q12" s="3" t="s">
        <v>25</v>
      </c>
    </row>
    <row r="13" spans="1:19" x14ac:dyDescent="0.25">
      <c r="A13" t="s">
        <v>148</v>
      </c>
      <c r="O13" s="2" t="s">
        <v>129</v>
      </c>
      <c r="P13" s="2">
        <v>18</v>
      </c>
      <c r="Q13" s="3" t="s">
        <v>25</v>
      </c>
    </row>
    <row r="14" spans="1:19" x14ac:dyDescent="0.25">
      <c r="B14" t="s">
        <v>42</v>
      </c>
      <c r="D14" t="s">
        <v>43</v>
      </c>
      <c r="O14" s="2" t="s">
        <v>42</v>
      </c>
      <c r="P14" s="2" t="s">
        <v>88</v>
      </c>
      <c r="Q14" s="3"/>
    </row>
    <row r="15" spans="1:19" x14ac:dyDescent="0.25">
      <c r="B15" t="s">
        <v>46</v>
      </c>
      <c r="D15" t="s">
        <v>44</v>
      </c>
    </row>
    <row r="16" spans="1:19" x14ac:dyDescent="0.25">
      <c r="B16" t="s">
        <v>33</v>
      </c>
      <c r="D16">
        <v>150</v>
      </c>
      <c r="E16" t="s">
        <v>34</v>
      </c>
      <c r="F16" t="s">
        <v>28</v>
      </c>
      <c r="N16" s="2" t="s">
        <v>89</v>
      </c>
    </row>
    <row r="17" spans="1:17" x14ac:dyDescent="0.25">
      <c r="B17" t="s">
        <v>31</v>
      </c>
      <c r="D17">
        <v>12</v>
      </c>
      <c r="E17" t="s">
        <v>32</v>
      </c>
      <c r="O17" s="2" t="s">
        <v>130</v>
      </c>
      <c r="P17" s="2"/>
      <c r="Q17" s="3"/>
    </row>
    <row r="18" spans="1:17" ht="15" customHeight="1" x14ac:dyDescent="0.25">
      <c r="B18" s="42" t="s">
        <v>151</v>
      </c>
      <c r="C18" s="28"/>
      <c r="D18">
        <v>2600</v>
      </c>
      <c r="E18">
        <v>3000</v>
      </c>
      <c r="F18" t="s">
        <v>35</v>
      </c>
      <c r="G18" t="s">
        <v>60</v>
      </c>
      <c r="H18">
        <v>2800</v>
      </c>
      <c r="I18" t="s">
        <v>152</v>
      </c>
      <c r="O18" s="2" t="s">
        <v>131</v>
      </c>
      <c r="P18" s="2">
        <v>25</v>
      </c>
      <c r="Q18" s="3" t="s">
        <v>38</v>
      </c>
    </row>
    <row r="19" spans="1:17" x14ac:dyDescent="0.25">
      <c r="B19" t="s">
        <v>29</v>
      </c>
      <c r="D19">
        <v>0.56000000000000005</v>
      </c>
      <c r="E19" t="s">
        <v>30</v>
      </c>
      <c r="O19" s="2" t="s">
        <v>31</v>
      </c>
      <c r="P19" s="2">
        <v>15</v>
      </c>
      <c r="Q19" s="3" t="s">
        <v>38</v>
      </c>
    </row>
    <row r="20" spans="1:17" x14ac:dyDescent="0.25">
      <c r="B20" t="s">
        <v>36</v>
      </c>
      <c r="D20">
        <v>1.4</v>
      </c>
      <c r="E20" t="s">
        <v>37</v>
      </c>
      <c r="O20" s="2" t="s">
        <v>42</v>
      </c>
      <c r="P20" s="2" t="s">
        <v>126</v>
      </c>
    </row>
    <row r="21" spans="1:17" x14ac:dyDescent="0.25">
      <c r="B21" t="s">
        <v>39</v>
      </c>
      <c r="D21">
        <v>14.3</v>
      </c>
      <c r="E21" t="s">
        <v>38</v>
      </c>
    </row>
    <row r="22" spans="1:17" x14ac:dyDescent="0.25">
      <c r="B22" t="s">
        <v>40</v>
      </c>
      <c r="D22">
        <v>9</v>
      </c>
      <c r="E22" t="s">
        <v>41</v>
      </c>
      <c r="N22" s="2" t="s">
        <v>150</v>
      </c>
    </row>
    <row r="23" spans="1:17" x14ac:dyDescent="0.25">
      <c r="B23" s="2" t="s">
        <v>76</v>
      </c>
      <c r="C23" s="2">
        <f>14+3+97+10.5</f>
        <v>124.5</v>
      </c>
      <c r="D23" s="3" t="s">
        <v>25</v>
      </c>
      <c r="O23" s="2" t="s">
        <v>104</v>
      </c>
      <c r="P23" s="2"/>
      <c r="Q23" s="3"/>
    </row>
    <row r="24" spans="1:17" x14ac:dyDescent="0.25">
      <c r="B24" s="2" t="s">
        <v>50</v>
      </c>
      <c r="C24" s="3">
        <v>68</v>
      </c>
      <c r="D24" s="2" t="s">
        <v>25</v>
      </c>
      <c r="O24" s="2" t="s">
        <v>76</v>
      </c>
      <c r="P24" s="2">
        <v>77</v>
      </c>
      <c r="Q24" s="3" t="s">
        <v>25</v>
      </c>
    </row>
    <row r="25" spans="1:17" x14ac:dyDescent="0.25">
      <c r="B25" s="2" t="s">
        <v>143</v>
      </c>
      <c r="D25" s="3">
        <f>3+97+10.5</f>
        <v>110.5</v>
      </c>
      <c r="E25" s="2" t="s">
        <v>25</v>
      </c>
      <c r="O25" s="2" t="s">
        <v>51</v>
      </c>
      <c r="P25" s="3">
        <v>45</v>
      </c>
      <c r="Q25" s="2" t="s">
        <v>25</v>
      </c>
    </row>
    <row r="26" spans="1:17" x14ac:dyDescent="0.25">
      <c r="B26" s="2" t="s">
        <v>144</v>
      </c>
      <c r="D26">
        <v>5</v>
      </c>
      <c r="E26" t="s">
        <v>25</v>
      </c>
      <c r="O26" s="2" t="s">
        <v>129</v>
      </c>
      <c r="P26" s="3">
        <v>28</v>
      </c>
      <c r="Q26" s="2" t="s">
        <v>25</v>
      </c>
    </row>
    <row r="27" spans="1:17" x14ac:dyDescent="0.25">
      <c r="M27"/>
    </row>
    <row r="28" spans="1:17" x14ac:dyDescent="0.25">
      <c r="A28" s="26" t="s">
        <v>40</v>
      </c>
      <c r="M28"/>
      <c r="O28" s="2" t="s">
        <v>107</v>
      </c>
      <c r="P28" s="2" t="s">
        <v>106</v>
      </c>
      <c r="Q28" s="3"/>
    </row>
    <row r="29" spans="1:17" x14ac:dyDescent="0.25">
      <c r="B29" t="s">
        <v>42</v>
      </c>
      <c r="D29" t="s">
        <v>66</v>
      </c>
      <c r="M29"/>
      <c r="O29" s="2" t="s">
        <v>42</v>
      </c>
      <c r="P29" s="2" t="s">
        <v>108</v>
      </c>
      <c r="Q29" s="3"/>
    </row>
    <row r="30" spans="1:17" x14ac:dyDescent="0.25">
      <c r="B30" t="s">
        <v>48</v>
      </c>
      <c r="F30">
        <v>250</v>
      </c>
      <c r="G30" t="s">
        <v>25</v>
      </c>
      <c r="H30">
        <v>9.8000000000000007</v>
      </c>
      <c r="I30" t="s">
        <v>70</v>
      </c>
      <c r="K30"/>
      <c r="M30"/>
    </row>
    <row r="31" spans="1:17" ht="29.25" customHeight="1" x14ac:dyDescent="0.25">
      <c r="B31" t="s">
        <v>45</v>
      </c>
      <c r="F31">
        <v>141</v>
      </c>
      <c r="G31" t="s">
        <v>25</v>
      </c>
      <c r="K31"/>
      <c r="L31"/>
      <c r="M31"/>
    </row>
    <row r="32" spans="1:17" x14ac:dyDescent="0.25">
      <c r="B32" t="s">
        <v>85</v>
      </c>
      <c r="F32">
        <v>26</v>
      </c>
      <c r="G32" t="s">
        <v>25</v>
      </c>
      <c r="K32"/>
      <c r="L32" s="25"/>
      <c r="N32" s="2" t="s">
        <v>125</v>
      </c>
    </row>
    <row r="33" spans="1:18" x14ac:dyDescent="0.25">
      <c r="B33" t="s">
        <v>47</v>
      </c>
      <c r="F33">
        <v>68</v>
      </c>
      <c r="K33"/>
      <c r="L33"/>
      <c r="O33" s="2" t="s">
        <v>124</v>
      </c>
    </row>
    <row r="34" spans="1:18" ht="60" x14ac:dyDescent="0.25">
      <c r="B34" s="35" t="s">
        <v>49</v>
      </c>
      <c r="C34" s="35"/>
      <c r="F34">
        <f>(F30-F31)/2</f>
        <v>54.5</v>
      </c>
      <c r="G34" t="s">
        <v>25</v>
      </c>
      <c r="K34"/>
      <c r="L34"/>
      <c r="M34"/>
      <c r="O34" s="2" t="s">
        <v>128</v>
      </c>
      <c r="P34" s="3" t="s">
        <v>127</v>
      </c>
    </row>
    <row r="35" spans="1:18" x14ac:dyDescent="0.25">
      <c r="A35" s="26" t="s">
        <v>149</v>
      </c>
      <c r="L35"/>
      <c r="M35"/>
      <c r="O35" s="2" t="s">
        <v>76</v>
      </c>
      <c r="P35" s="3">
        <v>52</v>
      </c>
      <c r="Q35" s="2" t="s">
        <v>25</v>
      </c>
    </row>
    <row r="36" spans="1:18" x14ac:dyDescent="0.25">
      <c r="B36" t="s">
        <v>42</v>
      </c>
      <c r="D36" t="s">
        <v>57</v>
      </c>
      <c r="M36"/>
      <c r="O36" s="2" t="s">
        <v>51</v>
      </c>
      <c r="P36" s="3">
        <v>35</v>
      </c>
      <c r="Q36" s="2" t="s">
        <v>25</v>
      </c>
    </row>
    <row r="37" spans="1:18" x14ac:dyDescent="0.25">
      <c r="B37" t="s">
        <v>50</v>
      </c>
      <c r="D37">
        <v>250</v>
      </c>
      <c r="E37" t="s">
        <v>25</v>
      </c>
      <c r="M37"/>
      <c r="O37" s="2" t="s">
        <v>129</v>
      </c>
      <c r="P37" s="3">
        <v>48</v>
      </c>
      <c r="Q37" s="2" t="s">
        <v>25</v>
      </c>
    </row>
    <row r="38" spans="1:18" ht="29.25" customHeight="1" x14ac:dyDescent="0.25">
      <c r="B38" t="s">
        <v>52</v>
      </c>
      <c r="D38">
        <v>20.5</v>
      </c>
      <c r="E38" t="s">
        <v>25</v>
      </c>
      <c r="F38" t="s">
        <v>67</v>
      </c>
      <c r="L38"/>
      <c r="M38"/>
      <c r="N38" s="2" t="s">
        <v>42</v>
      </c>
      <c r="O38" s="2" t="s">
        <v>126</v>
      </c>
    </row>
    <row r="39" spans="1:18" x14ac:dyDescent="0.25">
      <c r="B39" t="s">
        <v>51</v>
      </c>
      <c r="D39">
        <v>80</v>
      </c>
      <c r="E39" t="s">
        <v>25</v>
      </c>
      <c r="L39"/>
    </row>
    <row r="40" spans="1:18" x14ac:dyDescent="0.25">
      <c r="B40" t="s">
        <v>53</v>
      </c>
      <c r="D40">
        <v>70</v>
      </c>
      <c r="E40" t="s">
        <v>25</v>
      </c>
      <c r="F40" t="s">
        <v>54</v>
      </c>
      <c r="L40"/>
      <c r="N40" s="2" t="s">
        <v>133</v>
      </c>
    </row>
    <row r="41" spans="1:18" x14ac:dyDescent="0.25">
      <c r="B41" t="s">
        <v>55</v>
      </c>
      <c r="D41">
        <v>50</v>
      </c>
      <c r="E41" t="s">
        <v>25</v>
      </c>
      <c r="L41"/>
      <c r="O41" s="2" t="s">
        <v>105</v>
      </c>
      <c r="P41" s="2">
        <v>35</v>
      </c>
      <c r="Q41" s="3" t="s">
        <v>25</v>
      </c>
    </row>
    <row r="42" spans="1:18" x14ac:dyDescent="0.25">
      <c r="B42" t="s">
        <v>68</v>
      </c>
      <c r="D42">
        <v>8</v>
      </c>
      <c r="E42" t="s">
        <v>25</v>
      </c>
      <c r="L42"/>
      <c r="O42" s="2" t="s">
        <v>76</v>
      </c>
      <c r="P42" s="2">
        <v>400</v>
      </c>
      <c r="Q42" s="3" t="s">
        <v>25</v>
      </c>
    </row>
    <row r="43" spans="1:18" x14ac:dyDescent="0.25">
      <c r="B43" t="s">
        <v>69</v>
      </c>
      <c r="D43">
        <v>35.4</v>
      </c>
      <c r="E43" t="s">
        <v>25</v>
      </c>
      <c r="O43" s="2" t="s">
        <v>42</v>
      </c>
      <c r="P43" s="2" t="s">
        <v>126</v>
      </c>
      <c r="Q43" s="3"/>
    </row>
    <row r="44" spans="1:18" x14ac:dyDescent="0.25">
      <c r="B44" t="s">
        <v>72</v>
      </c>
      <c r="D44">
        <v>2</v>
      </c>
      <c r="E44" t="s">
        <v>25</v>
      </c>
    </row>
    <row r="45" spans="1:18" x14ac:dyDescent="0.25">
      <c r="B45" t="s">
        <v>73</v>
      </c>
      <c r="D45">
        <v>69</v>
      </c>
      <c r="E45" t="s">
        <v>25</v>
      </c>
      <c r="N45" s="2" t="s">
        <v>134</v>
      </c>
    </row>
    <row r="46" spans="1:18" x14ac:dyDescent="0.25">
      <c r="B46" t="s">
        <v>74</v>
      </c>
      <c r="D46">
        <v>12</v>
      </c>
      <c r="E46" t="s">
        <v>25</v>
      </c>
      <c r="O46" s="2" t="s">
        <v>135</v>
      </c>
      <c r="P46" s="3" t="s">
        <v>136</v>
      </c>
    </row>
    <row r="47" spans="1:18" x14ac:dyDescent="0.25">
      <c r="B47" t="s">
        <v>56</v>
      </c>
      <c r="C47" s="3" t="s">
        <v>71</v>
      </c>
      <c r="O47" s="2" t="s">
        <v>76</v>
      </c>
      <c r="P47" s="3">
        <v>75</v>
      </c>
      <c r="Q47" s="2" t="s">
        <v>25</v>
      </c>
      <c r="R47" s="2" t="s">
        <v>138</v>
      </c>
    </row>
    <row r="48" spans="1:18" x14ac:dyDescent="0.25">
      <c r="O48" s="2" t="s">
        <v>76</v>
      </c>
      <c r="P48" s="3">
        <v>130</v>
      </c>
      <c r="Q48" s="2" t="s">
        <v>25</v>
      </c>
      <c r="R48" s="2" t="s">
        <v>137</v>
      </c>
    </row>
    <row r="49" spans="1:18" x14ac:dyDescent="0.25">
      <c r="A49" s="26" t="s">
        <v>75</v>
      </c>
      <c r="O49" s="2" t="s">
        <v>51</v>
      </c>
      <c r="P49" s="3">
        <v>55</v>
      </c>
      <c r="Q49" s="2" t="s">
        <v>25</v>
      </c>
    </row>
    <row r="50" spans="1:18" x14ac:dyDescent="0.25">
      <c r="A50" s="26"/>
      <c r="C50" t="s">
        <v>80</v>
      </c>
      <c r="O50" s="2" t="s">
        <v>129</v>
      </c>
      <c r="P50" s="3">
        <v>15</v>
      </c>
      <c r="Q50" s="2" t="s">
        <v>25</v>
      </c>
      <c r="R50" s="2" t="s">
        <v>139</v>
      </c>
    </row>
    <row r="51" spans="1:18" x14ac:dyDescent="0.25">
      <c r="A51" s="26"/>
      <c r="C51" s="3" t="s">
        <v>81</v>
      </c>
      <c r="O51" s="2" t="s">
        <v>129</v>
      </c>
      <c r="P51" s="3">
        <v>35</v>
      </c>
      <c r="Q51" s="2" t="s">
        <v>25</v>
      </c>
      <c r="R51" s="2" t="s">
        <v>140</v>
      </c>
    </row>
    <row r="52" spans="1:18" x14ac:dyDescent="0.25">
      <c r="A52" s="26"/>
      <c r="B52" s="3" t="s">
        <v>79</v>
      </c>
      <c r="C52">
        <v>20</v>
      </c>
    </row>
    <row r="53" spans="1:18" x14ac:dyDescent="0.25">
      <c r="B53" t="s">
        <v>76</v>
      </c>
      <c r="C53" s="3">
        <v>181.5</v>
      </c>
      <c r="D53" t="s">
        <v>25</v>
      </c>
      <c r="N53" s="2" t="s">
        <v>133</v>
      </c>
    </row>
    <row r="54" spans="1:18" x14ac:dyDescent="0.25">
      <c r="B54" t="s">
        <v>51</v>
      </c>
      <c r="C54" s="3">
        <v>77</v>
      </c>
      <c r="D54" t="s">
        <v>25</v>
      </c>
      <c r="O54" s="2" t="s">
        <v>141</v>
      </c>
    </row>
    <row r="55" spans="1:18" x14ac:dyDescent="0.25">
      <c r="B55" t="s">
        <v>77</v>
      </c>
      <c r="C55" s="3">
        <v>167.5</v>
      </c>
      <c r="D55" t="s">
        <v>25</v>
      </c>
    </row>
    <row r="56" spans="1:18" x14ac:dyDescent="0.25">
      <c r="B56" t="s">
        <v>78</v>
      </c>
      <c r="C56" s="3">
        <v>167.5</v>
      </c>
      <c r="D56" t="s">
        <v>25</v>
      </c>
      <c r="O56" s="2" t="s">
        <v>42</v>
      </c>
      <c r="P56" s="3" t="s">
        <v>142</v>
      </c>
    </row>
    <row r="57" spans="1:18" x14ac:dyDescent="0.25">
      <c r="B57" t="s">
        <v>36</v>
      </c>
      <c r="C57" s="3">
        <v>5.78</v>
      </c>
      <c r="D57" t="s">
        <v>82</v>
      </c>
    </row>
    <row r="58" spans="1:18" x14ac:dyDescent="0.25">
      <c r="B58" t="s">
        <v>83</v>
      </c>
      <c r="C58" s="3">
        <v>71.5</v>
      </c>
    </row>
    <row r="59" spans="1:18" x14ac:dyDescent="0.25">
      <c r="B59" t="s">
        <v>84</v>
      </c>
      <c r="C59" s="3">
        <v>17</v>
      </c>
    </row>
    <row r="61" spans="1:18" x14ac:dyDescent="0.25">
      <c r="A61" s="26" t="s">
        <v>91</v>
      </c>
    </row>
    <row r="62" spans="1:18" x14ac:dyDescent="0.25">
      <c r="B62" s="26" t="s">
        <v>40</v>
      </c>
      <c r="F62" s="26" t="s">
        <v>92</v>
      </c>
      <c r="J62" s="26" t="s">
        <v>94</v>
      </c>
      <c r="O62" s="34" t="s">
        <v>145</v>
      </c>
    </row>
    <row r="63" spans="1:18" x14ac:dyDescent="0.25">
      <c r="B63" t="s">
        <v>102</v>
      </c>
      <c r="F63" t="s">
        <v>98</v>
      </c>
      <c r="J63" t="s">
        <v>95</v>
      </c>
      <c r="O63" s="2" t="s">
        <v>153</v>
      </c>
    </row>
    <row r="64" spans="1:18" x14ac:dyDescent="0.25">
      <c r="B64" t="s">
        <v>93</v>
      </c>
      <c r="C64" s="3">
        <v>10</v>
      </c>
      <c r="D64" t="s">
        <v>25</v>
      </c>
      <c r="F64" t="s">
        <v>93</v>
      </c>
      <c r="G64">
        <v>10</v>
      </c>
      <c r="H64" t="s">
        <v>25</v>
      </c>
      <c r="J64" t="s">
        <v>93</v>
      </c>
      <c r="K64">
        <v>10</v>
      </c>
      <c r="L64" t="s">
        <v>25</v>
      </c>
    </row>
    <row r="65" spans="1:18" x14ac:dyDescent="0.25">
      <c r="B65" t="s">
        <v>90</v>
      </c>
      <c r="C65" s="3">
        <v>26</v>
      </c>
      <c r="D65" t="s">
        <v>25</v>
      </c>
      <c r="F65" t="s">
        <v>90</v>
      </c>
      <c r="G65">
        <v>12</v>
      </c>
      <c r="H65" t="s">
        <v>25</v>
      </c>
      <c r="J65" t="s">
        <v>90</v>
      </c>
      <c r="K65">
        <v>20</v>
      </c>
      <c r="L65" t="s">
        <v>25</v>
      </c>
      <c r="O65" s="2" t="s">
        <v>157</v>
      </c>
    </row>
    <row r="66" spans="1:18" x14ac:dyDescent="0.25">
      <c r="B66" t="s">
        <v>76</v>
      </c>
      <c r="C66" s="3">
        <v>8</v>
      </c>
      <c r="D66" t="s">
        <v>25</v>
      </c>
      <c r="F66" t="s">
        <v>76</v>
      </c>
      <c r="G66">
        <v>15</v>
      </c>
      <c r="H66" t="s">
        <v>25</v>
      </c>
      <c r="J66" t="s">
        <v>51</v>
      </c>
      <c r="K66">
        <v>2</v>
      </c>
      <c r="L66" t="s">
        <v>25</v>
      </c>
    </row>
    <row r="67" spans="1:18" x14ac:dyDescent="0.25">
      <c r="B67" t="s">
        <v>103</v>
      </c>
      <c r="C67" s="3">
        <v>14.8</v>
      </c>
      <c r="D67" t="s">
        <v>25</v>
      </c>
      <c r="F67" t="s">
        <v>99</v>
      </c>
      <c r="H67" t="s">
        <v>100</v>
      </c>
      <c r="O67" s="2" t="s">
        <v>158</v>
      </c>
      <c r="R67" s="2" t="s">
        <v>160</v>
      </c>
    </row>
    <row r="68" spans="1:18" x14ac:dyDescent="0.25">
      <c r="B68" t="s">
        <v>42</v>
      </c>
      <c r="C68" t="s">
        <v>101</v>
      </c>
      <c r="F68" t="s">
        <v>42</v>
      </c>
      <c r="G68" t="s">
        <v>101</v>
      </c>
      <c r="J68" t="s">
        <v>96</v>
      </c>
    </row>
    <row r="69" spans="1:18" x14ac:dyDescent="0.25">
      <c r="J69" t="s">
        <v>93</v>
      </c>
      <c r="K69">
        <v>10</v>
      </c>
      <c r="L69" t="s">
        <v>25</v>
      </c>
      <c r="O69" s="2" t="s">
        <v>159</v>
      </c>
    </row>
    <row r="70" spans="1:18" x14ac:dyDescent="0.25">
      <c r="F70" t="s">
        <v>97</v>
      </c>
      <c r="J70" t="s">
        <v>90</v>
      </c>
      <c r="K70">
        <v>30</v>
      </c>
      <c r="L70" t="s">
        <v>25</v>
      </c>
    </row>
    <row r="71" spans="1:18" x14ac:dyDescent="0.25">
      <c r="F71" t="s">
        <v>93</v>
      </c>
      <c r="G71">
        <v>10</v>
      </c>
      <c r="H71" t="s">
        <v>25</v>
      </c>
      <c r="J71" t="s">
        <v>51</v>
      </c>
      <c r="K71">
        <v>2</v>
      </c>
      <c r="L71" t="s">
        <v>25</v>
      </c>
    </row>
    <row r="72" spans="1:18" x14ac:dyDescent="0.25">
      <c r="F72" t="s">
        <v>90</v>
      </c>
      <c r="G72">
        <v>20</v>
      </c>
      <c r="H72" t="s">
        <v>25</v>
      </c>
    </row>
    <row r="73" spans="1:18" x14ac:dyDescent="0.25">
      <c r="F73" t="s">
        <v>76</v>
      </c>
      <c r="G73">
        <v>70</v>
      </c>
      <c r="H73" t="s">
        <v>25</v>
      </c>
    </row>
    <row r="75" spans="1:18" x14ac:dyDescent="0.25">
      <c r="A75" s="26" t="s">
        <v>109</v>
      </c>
    </row>
    <row r="76" spans="1:18" x14ac:dyDescent="0.25">
      <c r="B76" t="s">
        <v>105</v>
      </c>
      <c r="C76" s="2">
        <v>25</v>
      </c>
      <c r="D76" t="s">
        <v>114</v>
      </c>
    </row>
    <row r="77" spans="1:18" x14ac:dyDescent="0.25">
      <c r="B77" t="s">
        <v>110</v>
      </c>
      <c r="C77">
        <v>136</v>
      </c>
    </row>
    <row r="78" spans="1:18" x14ac:dyDescent="0.25">
      <c r="B78" t="s">
        <v>42</v>
      </c>
      <c r="C78" t="s">
        <v>111</v>
      </c>
    </row>
    <row r="79" spans="1:18" x14ac:dyDescent="0.25">
      <c r="C79" s="36"/>
    </row>
    <row r="80" spans="1:18" x14ac:dyDescent="0.25">
      <c r="A80" s="26" t="s">
        <v>112</v>
      </c>
      <c r="C80"/>
    </row>
    <row r="81" spans="1:11" x14ac:dyDescent="0.25">
      <c r="B81" t="s">
        <v>113</v>
      </c>
      <c r="C81">
        <v>12</v>
      </c>
      <c r="D81" t="s">
        <v>25</v>
      </c>
    </row>
    <row r="82" spans="1:11" x14ac:dyDescent="0.25">
      <c r="B82" t="s">
        <v>105</v>
      </c>
      <c r="C82">
        <v>55</v>
      </c>
      <c r="D82" t="s">
        <v>25</v>
      </c>
    </row>
    <row r="83" spans="1:11" x14ac:dyDescent="0.25">
      <c r="B83" t="s">
        <v>42</v>
      </c>
      <c r="C83" t="s">
        <v>115</v>
      </c>
    </row>
    <row r="85" spans="1:11" x14ac:dyDescent="0.25">
      <c r="A85" t="s">
        <v>118</v>
      </c>
      <c r="C85"/>
    </row>
    <row r="86" spans="1:11" x14ac:dyDescent="0.25">
      <c r="B86" t="s">
        <v>116</v>
      </c>
      <c r="C86"/>
    </row>
    <row r="87" spans="1:11" x14ac:dyDescent="0.25">
      <c r="B87" t="s">
        <v>76</v>
      </c>
      <c r="C87">
        <v>175</v>
      </c>
      <c r="D87" t="s">
        <v>25</v>
      </c>
      <c r="K87"/>
    </row>
    <row r="88" spans="1:11" x14ac:dyDescent="0.25">
      <c r="B88" t="s">
        <v>50</v>
      </c>
      <c r="C88" s="2">
        <v>108</v>
      </c>
      <c r="D88" t="s">
        <v>25</v>
      </c>
    </row>
    <row r="89" spans="1:11" x14ac:dyDescent="0.25">
      <c r="B89" t="s">
        <v>77</v>
      </c>
      <c r="C89" s="3">
        <v>16</v>
      </c>
      <c r="D89" t="s">
        <v>25</v>
      </c>
    </row>
    <row r="90" spans="1:11" x14ac:dyDescent="0.25">
      <c r="B90" t="s">
        <v>42</v>
      </c>
      <c r="C90" s="3" t="s">
        <v>117</v>
      </c>
    </row>
    <row r="91" spans="1:11" x14ac:dyDescent="0.25">
      <c r="B91" t="s">
        <v>161</v>
      </c>
      <c r="C91" s="3">
        <v>33.6</v>
      </c>
      <c r="D91" t="s">
        <v>25</v>
      </c>
      <c r="E91" t="s">
        <v>93</v>
      </c>
      <c r="F91" s="3">
        <v>10</v>
      </c>
      <c r="G91" t="s">
        <v>25</v>
      </c>
      <c r="H91" t="s">
        <v>163</v>
      </c>
    </row>
    <row r="92" spans="1:11" x14ac:dyDescent="0.25">
      <c r="C92" s="3">
        <v>90.3</v>
      </c>
      <c r="D92" t="s">
        <v>25</v>
      </c>
      <c r="E92" t="s">
        <v>90</v>
      </c>
      <c r="F92" s="3">
        <v>13</v>
      </c>
      <c r="G92" t="s">
        <v>25</v>
      </c>
      <c r="H92" t="s">
        <v>163</v>
      </c>
    </row>
    <row r="93" spans="1:11" x14ac:dyDescent="0.25">
      <c r="B93" t="s">
        <v>162</v>
      </c>
      <c r="C93" s="3">
        <v>20.3</v>
      </c>
      <c r="D93" t="s">
        <v>25</v>
      </c>
      <c r="E93" t="s">
        <v>163</v>
      </c>
    </row>
    <row r="94" spans="1:11" x14ac:dyDescent="0.25">
      <c r="C94" s="3">
        <v>33</v>
      </c>
      <c r="D94" t="s">
        <v>25</v>
      </c>
      <c r="E94" t="s">
        <v>93</v>
      </c>
    </row>
    <row r="95" spans="1:11" x14ac:dyDescent="0.25">
      <c r="C95" s="3">
        <v>45</v>
      </c>
      <c r="D95" t="s">
        <v>25</v>
      </c>
      <c r="E95" t="s">
        <v>90</v>
      </c>
    </row>
    <row r="96" spans="1:11" x14ac:dyDescent="0.25">
      <c r="C96" s="3">
        <v>9</v>
      </c>
      <c r="D96" t="s">
        <v>25</v>
      </c>
      <c r="E96" t="s">
        <v>164</v>
      </c>
      <c r="F96" t="s">
        <v>163</v>
      </c>
    </row>
    <row r="97" spans="1:11" x14ac:dyDescent="0.25">
      <c r="A97" s="26" t="s">
        <v>119</v>
      </c>
      <c r="C97" s="3">
        <v>11</v>
      </c>
      <c r="D97" t="s">
        <v>25</v>
      </c>
      <c r="E97" t="s">
        <v>165</v>
      </c>
      <c r="F97" t="s">
        <v>163</v>
      </c>
    </row>
    <row r="98" spans="1:11" x14ac:dyDescent="0.25">
      <c r="B98" t="s">
        <v>105</v>
      </c>
      <c r="C98" s="3" t="s">
        <v>121</v>
      </c>
    </row>
    <row r="99" spans="1:11" x14ac:dyDescent="0.25">
      <c r="B99" t="s">
        <v>42</v>
      </c>
      <c r="C99" s="3" t="s">
        <v>120</v>
      </c>
    </row>
    <row r="101" spans="1:11" x14ac:dyDescent="0.25">
      <c r="A101" s="26" t="s">
        <v>122</v>
      </c>
    </row>
    <row r="102" spans="1:11" x14ac:dyDescent="0.25">
      <c r="B102" t="s">
        <v>76</v>
      </c>
      <c r="C102" s="3">
        <v>1.8</v>
      </c>
      <c r="D102" t="s">
        <v>123</v>
      </c>
    </row>
    <row r="103" spans="1:11" x14ac:dyDescent="0.25">
      <c r="B103" t="s">
        <v>42</v>
      </c>
      <c r="C103" s="3" t="s">
        <v>117</v>
      </c>
    </row>
    <row r="106" spans="1:11" x14ac:dyDescent="0.25">
      <c r="A106" t="s">
        <v>154</v>
      </c>
    </row>
    <row r="107" spans="1:11" x14ac:dyDescent="0.25">
      <c r="B107" t="s">
        <v>155</v>
      </c>
    </row>
    <row r="108" spans="1:11" x14ac:dyDescent="0.25">
      <c r="B108" t="s">
        <v>76</v>
      </c>
      <c r="C108" s="3">
        <v>125</v>
      </c>
      <c r="D108" t="s">
        <v>25</v>
      </c>
    </row>
    <row r="109" spans="1:11" x14ac:dyDescent="0.25">
      <c r="B109" t="s">
        <v>42</v>
      </c>
      <c r="C109" s="3" t="s">
        <v>156</v>
      </c>
      <c r="K109" s="3"/>
    </row>
    <row r="120" spans="3:15" x14ac:dyDescent="0.25">
      <c r="L120"/>
      <c r="M120"/>
    </row>
    <row r="121" spans="3:15" x14ac:dyDescent="0.25">
      <c r="I121" s="40"/>
      <c r="J121" s="40"/>
      <c r="K121" s="39"/>
      <c r="L121" s="40"/>
      <c r="M121" s="40"/>
      <c r="N121" s="41"/>
      <c r="O121" s="41"/>
    </row>
    <row r="122" spans="3:15" x14ac:dyDescent="0.25">
      <c r="I122" s="40"/>
      <c r="J122" s="40"/>
      <c r="K122" s="37"/>
      <c r="L122" s="38"/>
      <c r="M122" s="39"/>
      <c r="N122" s="41"/>
      <c r="O122" s="41"/>
    </row>
    <row r="123" spans="3:15" x14ac:dyDescent="0.25">
      <c r="G123" s="3"/>
      <c r="I123" s="40"/>
      <c r="J123" s="40"/>
      <c r="K123" s="37"/>
      <c r="L123" s="38"/>
      <c r="M123" s="40"/>
      <c r="N123" s="41"/>
      <c r="O123" s="41"/>
    </row>
    <row r="124" spans="3:15" x14ac:dyDescent="0.25">
      <c r="G124" s="3"/>
      <c r="I124" s="40"/>
      <c r="J124" s="40"/>
      <c r="K124" s="37"/>
      <c r="L124" s="38"/>
      <c r="M124" s="39"/>
      <c r="N124" s="41"/>
      <c r="O124" s="41"/>
    </row>
    <row r="125" spans="3:15" x14ac:dyDescent="0.25">
      <c r="G125" s="3"/>
      <c r="I125" s="40"/>
      <c r="J125" s="40"/>
      <c r="K125" s="37"/>
      <c r="L125" s="38"/>
      <c r="M125" s="39"/>
      <c r="N125" s="41"/>
      <c r="O125" s="41"/>
    </row>
    <row r="126" spans="3:15" x14ac:dyDescent="0.25">
      <c r="G126" s="3"/>
      <c r="I126" s="40"/>
      <c r="J126" s="40"/>
      <c r="K126" s="37"/>
      <c r="L126" s="38"/>
      <c r="M126" s="39"/>
      <c r="N126" s="41"/>
      <c r="O126" s="41"/>
    </row>
    <row r="127" spans="3:15" x14ac:dyDescent="0.25">
      <c r="G127" s="3"/>
      <c r="I127" s="40"/>
      <c r="J127" s="40"/>
      <c r="K127" s="37"/>
      <c r="L127" s="38"/>
      <c r="M127" s="39"/>
      <c r="N127" s="41"/>
      <c r="O127" s="41"/>
    </row>
    <row r="128" spans="3:15" x14ac:dyDescent="0.25">
      <c r="C128"/>
      <c r="I128" s="40"/>
      <c r="J128" s="40"/>
      <c r="K128" s="37"/>
      <c r="L128" s="38"/>
      <c r="M128" s="39"/>
      <c r="N128" s="41"/>
      <c r="O128" s="41"/>
    </row>
    <row r="129" spans="3:15" x14ac:dyDescent="0.25">
      <c r="C129"/>
      <c r="I129" s="40"/>
      <c r="J129" s="40"/>
      <c r="K129" s="37"/>
      <c r="L129" s="38"/>
      <c r="M129" s="39"/>
      <c r="N129" s="41"/>
      <c r="O129" s="41"/>
    </row>
    <row r="130" spans="3:15" x14ac:dyDescent="0.25">
      <c r="I130" s="40"/>
      <c r="J130" s="40"/>
      <c r="K130" s="37"/>
      <c r="L130" s="40"/>
      <c r="M130" s="39"/>
      <c r="N130" s="40"/>
      <c r="O130" s="41"/>
    </row>
    <row r="131" spans="3:15" x14ac:dyDescent="0.25">
      <c r="I131" s="40"/>
      <c r="J131" s="40"/>
      <c r="K131" s="40"/>
      <c r="L131" s="40"/>
      <c r="M131" s="39"/>
      <c r="N131" s="40"/>
      <c r="O131" s="41"/>
    </row>
    <row r="132" spans="3:15" x14ac:dyDescent="0.25">
      <c r="I132" s="40"/>
      <c r="J132" s="40"/>
      <c r="K132" s="37"/>
      <c r="L132" s="40"/>
      <c r="M132" s="39"/>
      <c r="N132" s="40"/>
      <c r="O132" s="41"/>
    </row>
    <row r="133" spans="3:15" x14ac:dyDescent="0.25">
      <c r="I133" s="40"/>
      <c r="J133" s="40"/>
      <c r="K133" s="37"/>
      <c r="L133" s="40"/>
      <c r="M133" s="39"/>
      <c r="N133" s="40"/>
      <c r="O133" s="41"/>
    </row>
    <row r="134" spans="3:15" x14ac:dyDescent="0.25">
      <c r="I134" s="40"/>
      <c r="J134" s="40"/>
      <c r="K134" s="37"/>
      <c r="L134" s="40"/>
      <c r="M134" s="39"/>
      <c r="N134" s="40"/>
      <c r="O134" s="41"/>
    </row>
    <row r="135" spans="3:15" x14ac:dyDescent="0.25">
      <c r="I135" s="40"/>
      <c r="J135" s="40"/>
      <c r="K135" s="37"/>
      <c r="L135" s="38"/>
      <c r="M135" s="39"/>
      <c r="N135" s="41"/>
      <c r="O135" s="41"/>
    </row>
  </sheetData>
  <pageMargins left="3.937007874015748E-2" right="3.937007874015748E-2" top="3.937007874015748E-2" bottom="3.937007874015748E-2" header="0" footer="0"/>
  <pageSetup paperSize="9" scale="3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2016-09-15T21:51:58Z</cp:lastPrinted>
  <dcterms:created xsi:type="dcterms:W3CDTF">2015-12-01T22:17:25Z</dcterms:created>
  <dcterms:modified xsi:type="dcterms:W3CDTF">2016-11-24T02:15:10Z</dcterms:modified>
</cp:coreProperties>
</file>