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5600" windowHeight="9120" activeTab="3"/>
  </bookViews>
  <sheets>
    <sheet name="in NESP" sheetId="5" r:id="rId1"/>
    <sheet name="in WARPS" sheetId="1" r:id="rId2"/>
    <sheet name="out NESP" sheetId="6" r:id="rId3"/>
    <sheet name="out WARPS" sheetId="8" r:id="rId4"/>
    <sheet name="out WARPS delivery" sheetId="7" r:id="rId5"/>
    <sheet name="bouys" sheetId="2" r:id="rId6"/>
    <sheet name="Sheet3" sheetId="3" r:id="rId7"/>
  </sheets>
  <calcPr calcId="145621"/>
</workbook>
</file>

<file path=xl/calcChain.xml><?xml version="1.0" encoding="utf-8"?>
<calcChain xmlns="http://schemas.openxmlformats.org/spreadsheetml/2006/main">
  <c r="H50" i="8" l="1"/>
  <c r="I33" i="8"/>
  <c r="K34" i="8" s="1"/>
  <c r="F68" i="8"/>
  <c r="G36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P50" i="8"/>
  <c r="P49" i="8"/>
  <c r="H49" i="8"/>
  <c r="I49" i="8" s="1"/>
  <c r="P48" i="8"/>
  <c r="H48" i="8"/>
  <c r="I48" i="8" s="1"/>
  <c r="P47" i="8"/>
  <c r="H47" i="8"/>
  <c r="I47" i="8" s="1"/>
  <c r="P46" i="8"/>
  <c r="H46" i="8"/>
  <c r="I46" i="8" s="1"/>
  <c r="P45" i="8"/>
  <c r="H45" i="8"/>
  <c r="I45" i="8" s="1"/>
  <c r="P44" i="8"/>
  <c r="H44" i="8"/>
  <c r="I44" i="8" s="1"/>
  <c r="P43" i="8"/>
  <c r="H43" i="8"/>
  <c r="I43" i="8" s="1"/>
  <c r="P42" i="8"/>
  <c r="H42" i="8"/>
  <c r="I42" i="8" s="1"/>
  <c r="P41" i="8"/>
  <c r="H41" i="8"/>
  <c r="I41" i="8" s="1"/>
  <c r="P40" i="8"/>
  <c r="H40" i="8"/>
  <c r="I40" i="8" s="1"/>
  <c r="P39" i="8"/>
  <c r="H39" i="8"/>
  <c r="I39" i="8" s="1"/>
  <c r="P38" i="8"/>
  <c r="H38" i="8"/>
  <c r="I38" i="8" s="1"/>
  <c r="P36" i="8"/>
  <c r="H36" i="8"/>
  <c r="I36" i="8" s="1"/>
  <c r="P35" i="8"/>
  <c r="I35" i="8"/>
  <c r="P34" i="8"/>
  <c r="I34" i="8"/>
  <c r="P33" i="8"/>
  <c r="B31" i="8"/>
  <c r="B32" i="8" s="1"/>
  <c r="B33" i="8" s="1"/>
  <c r="B34" i="8" s="1"/>
  <c r="B35" i="8" s="1"/>
  <c r="B36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30" i="8"/>
  <c r="D8" i="8"/>
  <c r="F68" i="7"/>
  <c r="P44" i="7"/>
  <c r="H44" i="7"/>
  <c r="P43" i="7"/>
  <c r="H43" i="7"/>
  <c r="I43" i="7" s="1"/>
  <c r="P42" i="7"/>
  <c r="H42" i="7"/>
  <c r="I42" i="7" s="1"/>
  <c r="P41" i="7"/>
  <c r="H41" i="7"/>
  <c r="I41" i="7" s="1"/>
  <c r="P40" i="7"/>
  <c r="H40" i="7"/>
  <c r="I40" i="7" s="1"/>
  <c r="P39" i="7"/>
  <c r="H39" i="7"/>
  <c r="I39" i="7" s="1"/>
  <c r="P38" i="7"/>
  <c r="I38" i="7"/>
  <c r="H38" i="7"/>
  <c r="P36" i="7"/>
  <c r="H36" i="7"/>
  <c r="I36" i="7" s="1"/>
  <c r="P35" i="7"/>
  <c r="H35" i="7"/>
  <c r="I35" i="7" s="1"/>
  <c r="P34" i="7"/>
  <c r="H34" i="7"/>
  <c r="I34" i="7" s="1"/>
  <c r="B34" i="7"/>
  <c r="B35" i="7" s="1"/>
  <c r="B36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P33" i="7"/>
  <c r="H33" i="7"/>
  <c r="I33" i="7" s="1"/>
  <c r="B33" i="7"/>
  <c r="P32" i="7"/>
  <c r="H32" i="7"/>
  <c r="I32" i="7" s="1"/>
  <c r="B32" i="7"/>
  <c r="P31" i="7"/>
  <c r="H31" i="7"/>
  <c r="I31" i="7" s="1"/>
  <c r="B31" i="7"/>
  <c r="P30" i="7"/>
  <c r="K30" i="7"/>
  <c r="J30" i="7"/>
  <c r="H30" i="7"/>
  <c r="I30" i="7" s="1"/>
  <c r="K31" i="7" s="1"/>
  <c r="B30" i="7"/>
  <c r="P29" i="7"/>
  <c r="I29" i="7"/>
  <c r="G29" i="7"/>
  <c r="G30" i="7" s="1"/>
  <c r="G31" i="7" s="1"/>
  <c r="G32" i="7" s="1"/>
  <c r="G33" i="7" s="1"/>
  <c r="G34" i="7" s="1"/>
  <c r="G35" i="7" s="1"/>
  <c r="G36" i="7" s="1"/>
  <c r="G38" i="7" s="1"/>
  <c r="G39" i="7" s="1"/>
  <c r="G40" i="7" s="1"/>
  <c r="G41" i="7" s="1"/>
  <c r="G42" i="7" s="1"/>
  <c r="G43" i="7" s="1"/>
  <c r="D8" i="7"/>
  <c r="K35" i="8" l="1"/>
  <c r="K36" i="8" s="1"/>
  <c r="K38" i="8" s="1"/>
  <c r="J34" i="8"/>
  <c r="J35" i="8" s="1"/>
  <c r="G35" i="8"/>
  <c r="K32" i="7"/>
  <c r="J31" i="7"/>
  <c r="J32" i="7" s="1"/>
  <c r="I34" i="6"/>
  <c r="P34" i="6"/>
  <c r="P33" i="6"/>
  <c r="H59" i="6"/>
  <c r="I59" i="6" s="1"/>
  <c r="H58" i="6"/>
  <c r="I58" i="6" s="1"/>
  <c r="H57" i="6"/>
  <c r="I57" i="6" s="1"/>
  <c r="H56" i="6"/>
  <c r="I56" i="6" s="1"/>
  <c r="H55" i="6"/>
  <c r="I55" i="6" s="1"/>
  <c r="H54" i="6"/>
  <c r="I54" i="6" s="1"/>
  <c r="H53" i="6"/>
  <c r="I53" i="6" s="1"/>
  <c r="H52" i="6"/>
  <c r="I52" i="6" s="1"/>
  <c r="H51" i="6"/>
  <c r="I51" i="6" s="1"/>
  <c r="P59" i="6"/>
  <c r="P58" i="6"/>
  <c r="P57" i="6"/>
  <c r="P56" i="6"/>
  <c r="P55" i="6"/>
  <c r="P54" i="6"/>
  <c r="P53" i="6"/>
  <c r="P52" i="6"/>
  <c r="P51" i="6"/>
  <c r="F68" i="6"/>
  <c r="G36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P36" i="6"/>
  <c r="K36" i="6"/>
  <c r="J36" i="6"/>
  <c r="H36" i="6"/>
  <c r="I36" i="6" s="1"/>
  <c r="K38" i="6" s="1"/>
  <c r="P35" i="6"/>
  <c r="I35" i="6"/>
  <c r="P43" i="6"/>
  <c r="H43" i="6"/>
  <c r="I43" i="6" s="1"/>
  <c r="P42" i="6"/>
  <c r="H42" i="6"/>
  <c r="I42" i="6" s="1"/>
  <c r="P41" i="6"/>
  <c r="H41" i="6"/>
  <c r="I41" i="6" s="1"/>
  <c r="P40" i="6"/>
  <c r="H40" i="6"/>
  <c r="I40" i="6" s="1"/>
  <c r="P39" i="6"/>
  <c r="H39" i="6"/>
  <c r="I39" i="6" s="1"/>
  <c r="P38" i="6"/>
  <c r="H38" i="6"/>
  <c r="I38" i="6" s="1"/>
  <c r="H44" i="6"/>
  <c r="I44" i="6" s="1"/>
  <c r="P44" i="6"/>
  <c r="H45" i="6"/>
  <c r="I45" i="6" s="1"/>
  <c r="P45" i="6"/>
  <c r="H46" i="6"/>
  <c r="I46" i="6" s="1"/>
  <c r="P46" i="6"/>
  <c r="H47" i="6"/>
  <c r="I47" i="6" s="1"/>
  <c r="P47" i="6"/>
  <c r="H48" i="6"/>
  <c r="I48" i="6" s="1"/>
  <c r="P48" i="6"/>
  <c r="H49" i="6"/>
  <c r="I49" i="6" s="1"/>
  <c r="P49" i="6"/>
  <c r="H50" i="6"/>
  <c r="I50" i="6" s="1"/>
  <c r="P50" i="6"/>
  <c r="B30" i="6"/>
  <c r="B31" i="6" s="1"/>
  <c r="B32" i="6" s="1"/>
  <c r="B33" i="6" s="1"/>
  <c r="B34" i="6" s="1"/>
  <c r="B35" i="6" s="1"/>
  <c r="B36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D8" i="6"/>
  <c r="J36" i="8" l="1"/>
  <c r="J38" i="8" s="1"/>
  <c r="J39" i="8" s="1"/>
  <c r="K39" i="8"/>
  <c r="J33" i="7"/>
  <c r="K33" i="7"/>
  <c r="J38" i="6"/>
  <c r="J39" i="6" s="1"/>
  <c r="G35" i="6"/>
  <c r="K39" i="6"/>
  <c r="F68" i="1"/>
  <c r="K40" i="8" l="1"/>
  <c r="J40" i="8"/>
  <c r="K34" i="7"/>
  <c r="J34" i="7"/>
  <c r="K40" i="6"/>
  <c r="J40" i="6"/>
  <c r="G62" i="5"/>
  <c r="G61" i="5"/>
  <c r="G60" i="5"/>
  <c r="P61" i="5"/>
  <c r="P60" i="5"/>
  <c r="P59" i="5"/>
  <c r="P58" i="5"/>
  <c r="P57" i="5"/>
  <c r="P56" i="5"/>
  <c r="P55" i="5"/>
  <c r="P54" i="5"/>
  <c r="P53" i="5"/>
  <c r="P52" i="5"/>
  <c r="G50" i="5"/>
  <c r="G51" i="5" s="1"/>
  <c r="G52" i="5" s="1"/>
  <c r="G53" i="5" s="1"/>
  <c r="G54" i="5" s="1"/>
  <c r="G55" i="5" s="1"/>
  <c r="G56" i="5" s="1"/>
  <c r="G57" i="5" s="1"/>
  <c r="G58" i="5" s="1"/>
  <c r="G59" i="5" s="1"/>
  <c r="I58" i="5"/>
  <c r="H57" i="5"/>
  <c r="I57" i="5" s="1"/>
  <c r="H56" i="5"/>
  <c r="I56" i="5" s="1"/>
  <c r="H55" i="5"/>
  <c r="I55" i="5" s="1"/>
  <c r="H54" i="5"/>
  <c r="I54" i="5" s="1"/>
  <c r="H53" i="5"/>
  <c r="I53" i="5" s="1"/>
  <c r="H52" i="5"/>
  <c r="I52" i="5" s="1"/>
  <c r="H51" i="5"/>
  <c r="I51" i="5" s="1"/>
  <c r="H50" i="5"/>
  <c r="H49" i="5"/>
  <c r="I49" i="5" s="1"/>
  <c r="I61" i="5"/>
  <c r="I60" i="5"/>
  <c r="I59" i="5"/>
  <c r="F68" i="5"/>
  <c r="G29" i="5" s="1"/>
  <c r="G30" i="5" s="1"/>
  <c r="G31" i="5" s="1"/>
  <c r="G32" i="5" s="1"/>
  <c r="G33" i="5" s="1"/>
  <c r="G34" i="5" s="1"/>
  <c r="G35" i="5" s="1"/>
  <c r="G36" i="5" s="1"/>
  <c r="G38" i="5" s="1"/>
  <c r="G39" i="5" s="1"/>
  <c r="G40" i="5" s="1"/>
  <c r="G41" i="5" s="1"/>
  <c r="H41" i="5"/>
  <c r="I41" i="5" s="1"/>
  <c r="P41" i="5"/>
  <c r="P51" i="5"/>
  <c r="P50" i="5"/>
  <c r="I50" i="5"/>
  <c r="P49" i="5"/>
  <c r="P48" i="5"/>
  <c r="H48" i="5"/>
  <c r="I48" i="5" s="1"/>
  <c r="P47" i="5"/>
  <c r="H47" i="5"/>
  <c r="I47" i="5" s="1"/>
  <c r="P46" i="5"/>
  <c r="H46" i="5"/>
  <c r="I46" i="5" s="1"/>
  <c r="P45" i="5"/>
  <c r="H45" i="5"/>
  <c r="I45" i="5" s="1"/>
  <c r="P44" i="5"/>
  <c r="H44" i="5"/>
  <c r="I44" i="5" s="1"/>
  <c r="P43" i="5"/>
  <c r="H43" i="5"/>
  <c r="I43" i="5" s="1"/>
  <c r="P42" i="5"/>
  <c r="H42" i="5"/>
  <c r="I42" i="5" s="1"/>
  <c r="P40" i="5"/>
  <c r="H40" i="5"/>
  <c r="I40" i="5" s="1"/>
  <c r="P39" i="5"/>
  <c r="H39" i="5"/>
  <c r="I39" i="5" s="1"/>
  <c r="P38" i="5"/>
  <c r="H38" i="5"/>
  <c r="I38" i="5" s="1"/>
  <c r="P36" i="5"/>
  <c r="H36" i="5"/>
  <c r="I36" i="5" s="1"/>
  <c r="P35" i="5"/>
  <c r="H35" i="5"/>
  <c r="I35" i="5" s="1"/>
  <c r="P34" i="5"/>
  <c r="H34" i="5"/>
  <c r="I34" i="5" s="1"/>
  <c r="P33" i="5"/>
  <c r="H33" i="5"/>
  <c r="I33" i="5" s="1"/>
  <c r="P32" i="5"/>
  <c r="H32" i="5"/>
  <c r="I32" i="5" s="1"/>
  <c r="P31" i="5"/>
  <c r="H31" i="5"/>
  <c r="I31" i="5" s="1"/>
  <c r="P30" i="5"/>
  <c r="H30" i="5"/>
  <c r="I30" i="5" s="1"/>
  <c r="B30" i="5"/>
  <c r="B31" i="5" s="1"/>
  <c r="B32" i="5" s="1"/>
  <c r="B33" i="5" s="1"/>
  <c r="B34" i="5" s="1"/>
  <c r="B35" i="5" s="1"/>
  <c r="B36" i="5" s="1"/>
  <c r="B38" i="5" s="1"/>
  <c r="B39" i="5" s="1"/>
  <c r="B40" i="5" s="1"/>
  <c r="P29" i="5"/>
  <c r="I29" i="5"/>
  <c r="J30" i="5" s="1"/>
  <c r="D8" i="5"/>
  <c r="K41" i="8" l="1"/>
  <c r="J41" i="8"/>
  <c r="J35" i="7"/>
  <c r="K35" i="7"/>
  <c r="J41" i="6"/>
  <c r="K41" i="6"/>
  <c r="B41" i="5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K30" i="5"/>
  <c r="K31" i="5" s="1"/>
  <c r="K32" i="5" s="1"/>
  <c r="G42" i="5"/>
  <c r="G43" i="5" s="1"/>
  <c r="G44" i="5" s="1"/>
  <c r="G45" i="5" s="1"/>
  <c r="G46" i="5" s="1"/>
  <c r="G47" i="5" s="1"/>
  <c r="G48" i="5" s="1"/>
  <c r="G49" i="5" s="1"/>
  <c r="J30" i="1"/>
  <c r="K42" i="8" l="1"/>
  <c r="J42" i="8"/>
  <c r="K36" i="7"/>
  <c r="J36" i="7"/>
  <c r="J42" i="6"/>
  <c r="K42" i="6"/>
  <c r="J31" i="5"/>
  <c r="J32" i="5" s="1"/>
  <c r="J33" i="5" s="1"/>
  <c r="K33" i="5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6" i="1"/>
  <c r="P35" i="1"/>
  <c r="P34" i="1"/>
  <c r="P33" i="1"/>
  <c r="P32" i="1"/>
  <c r="P31" i="1"/>
  <c r="P30" i="1"/>
  <c r="K30" i="1"/>
  <c r="I51" i="1"/>
  <c r="I50" i="1"/>
  <c r="I49" i="1"/>
  <c r="I29" i="1"/>
  <c r="K43" i="8" l="1"/>
  <c r="J43" i="8"/>
  <c r="J38" i="7"/>
  <c r="K38" i="7"/>
  <c r="K43" i="6"/>
  <c r="J43" i="6"/>
  <c r="K34" i="5"/>
  <c r="J34" i="5"/>
  <c r="P29" i="1"/>
  <c r="K44" i="8" l="1"/>
  <c r="J44" i="8"/>
  <c r="K39" i="7"/>
  <c r="J39" i="7"/>
  <c r="K44" i="6"/>
  <c r="J44" i="6"/>
  <c r="J45" i="6"/>
  <c r="K45" i="6"/>
  <c r="K35" i="5"/>
  <c r="J35" i="5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6" i="1"/>
  <c r="H35" i="1"/>
  <c r="H34" i="1"/>
  <c r="H33" i="1"/>
  <c r="H32" i="1"/>
  <c r="H31" i="1"/>
  <c r="H30" i="1"/>
  <c r="D8" i="1"/>
  <c r="G29" i="1"/>
  <c r="G30" i="1" s="1"/>
  <c r="G31" i="1" s="1"/>
  <c r="G32" i="1" s="1"/>
  <c r="G33" i="1" s="1"/>
  <c r="G34" i="1" s="1"/>
  <c r="G35" i="1" s="1"/>
  <c r="G36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J45" i="8" l="1"/>
  <c r="K45" i="8"/>
  <c r="J40" i="7"/>
  <c r="K40" i="7"/>
  <c r="K46" i="6"/>
  <c r="J46" i="6"/>
  <c r="J36" i="5"/>
  <c r="K36" i="5"/>
  <c r="I32" i="1"/>
  <c r="I34" i="1"/>
  <c r="I36" i="1"/>
  <c r="I31" i="1"/>
  <c r="I33" i="1"/>
  <c r="I35" i="1"/>
  <c r="I30" i="1"/>
  <c r="B30" i="1"/>
  <c r="B31" i="1" s="1"/>
  <c r="B32" i="1" s="1"/>
  <c r="B33" i="1" s="1"/>
  <c r="B34" i="1" s="1"/>
  <c r="B35" i="1" s="1"/>
  <c r="B36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K46" i="8" l="1"/>
  <c r="J46" i="8"/>
  <c r="K41" i="7"/>
  <c r="J41" i="7"/>
  <c r="K47" i="6"/>
  <c r="J47" i="6"/>
  <c r="K38" i="5"/>
  <c r="J38" i="5"/>
  <c r="K31" i="1"/>
  <c r="K32" i="1" s="1"/>
  <c r="K33" i="1" s="1"/>
  <c r="K34" i="1" s="1"/>
  <c r="K35" i="1" s="1"/>
  <c r="J31" i="1"/>
  <c r="J32" i="1" s="1"/>
  <c r="J47" i="8" l="1"/>
  <c r="K47" i="8"/>
  <c r="J42" i="7"/>
  <c r="K42" i="7"/>
  <c r="J48" i="6"/>
  <c r="K48" i="6"/>
  <c r="K36" i="1"/>
  <c r="K38" i="1" s="1"/>
  <c r="K39" i="5"/>
  <c r="J39" i="5"/>
  <c r="J33" i="1"/>
  <c r="J34" i="1" s="1"/>
  <c r="J35" i="1" s="1"/>
  <c r="K48" i="8" l="1"/>
  <c r="J48" i="8"/>
  <c r="J43" i="7"/>
  <c r="K43" i="7"/>
  <c r="K49" i="6"/>
  <c r="J49" i="6"/>
  <c r="J36" i="1"/>
  <c r="J38" i="1" s="1"/>
  <c r="J39" i="1" s="1"/>
  <c r="J40" i="5"/>
  <c r="K40" i="5"/>
  <c r="K39" i="1"/>
  <c r="K49" i="8" l="1"/>
  <c r="J49" i="8"/>
  <c r="K44" i="7"/>
  <c r="J44" i="7"/>
  <c r="J50" i="6"/>
  <c r="K50" i="6"/>
  <c r="J41" i="5"/>
  <c r="K41" i="5"/>
  <c r="K40" i="1"/>
  <c r="J40" i="1"/>
  <c r="K50" i="8" l="1"/>
  <c r="J50" i="8"/>
  <c r="K51" i="6"/>
  <c r="J51" i="6"/>
  <c r="K42" i="5"/>
  <c r="J42" i="5"/>
  <c r="K41" i="1"/>
  <c r="K42" i="1" s="1"/>
  <c r="K43" i="1" s="1"/>
  <c r="K44" i="1" s="1"/>
  <c r="K45" i="1" s="1"/>
  <c r="J41" i="1"/>
  <c r="K52" i="6" l="1"/>
  <c r="J52" i="6"/>
  <c r="K43" i="5"/>
  <c r="J43" i="5"/>
  <c r="K46" i="1"/>
  <c r="K47" i="1" s="1"/>
  <c r="J42" i="1"/>
  <c r="J43" i="1" s="1"/>
  <c r="J44" i="1" s="1"/>
  <c r="J45" i="1" s="1"/>
  <c r="J46" i="1" s="1"/>
  <c r="J47" i="1" s="1"/>
  <c r="K53" i="6" l="1"/>
  <c r="J53" i="6"/>
  <c r="K44" i="5"/>
  <c r="J44" i="5"/>
  <c r="K48" i="1"/>
  <c r="K49" i="1" s="1"/>
  <c r="J48" i="1"/>
  <c r="K54" i="6" l="1"/>
  <c r="J54" i="6"/>
  <c r="K45" i="5"/>
  <c r="J45" i="5"/>
  <c r="K50" i="1"/>
  <c r="K51" i="1" s="1"/>
  <c r="J49" i="1"/>
  <c r="J50" i="1" s="1"/>
  <c r="J51" i="1" l="1"/>
  <c r="K55" i="6"/>
  <c r="J55" i="6"/>
  <c r="K46" i="5"/>
  <c r="J46" i="5"/>
  <c r="K56" i="6" l="1"/>
  <c r="J56" i="6"/>
  <c r="K47" i="5"/>
  <c r="J47" i="5"/>
  <c r="K57" i="6" l="1"/>
  <c r="J57" i="6"/>
  <c r="J48" i="5"/>
  <c r="K48" i="5"/>
  <c r="K58" i="6" l="1"/>
  <c r="J58" i="6"/>
  <c r="K49" i="5"/>
  <c r="J49" i="5"/>
  <c r="K59" i="6" l="1"/>
  <c r="J59" i="6"/>
  <c r="K50" i="5"/>
  <c r="J50" i="5"/>
  <c r="J51" i="5" l="1"/>
  <c r="K51" i="5"/>
  <c r="K52" i="5" l="1"/>
  <c r="J52" i="5"/>
  <c r="J53" i="5" l="1"/>
  <c r="K53" i="5"/>
  <c r="K54" i="5" l="1"/>
  <c r="K55" i="5" s="1"/>
  <c r="J54" i="5"/>
  <c r="J55" i="5" l="1"/>
  <c r="K56" i="5"/>
  <c r="J56" i="5"/>
  <c r="K57" i="5" l="1"/>
  <c r="J57" i="5"/>
  <c r="K58" i="5" l="1"/>
  <c r="J58" i="5"/>
  <c r="K59" i="5" l="1"/>
  <c r="J59" i="5"/>
  <c r="J60" i="5" l="1"/>
  <c r="K60" i="5"/>
  <c r="K61" i="5" l="1"/>
  <c r="J61" i="5"/>
  <c r="K62" i="5" l="1"/>
  <c r="J62" i="5"/>
</calcChain>
</file>

<file path=xl/sharedStrings.xml><?xml version="1.0" encoding="utf-8"?>
<sst xmlns="http://schemas.openxmlformats.org/spreadsheetml/2006/main" count="583" uniqueCount="160">
  <si>
    <t>VESSEL NAME:</t>
  </si>
  <si>
    <t>DRAFT</t>
  </si>
  <si>
    <t xml:space="preserve">FROM </t>
  </si>
  <si>
    <t>TO</t>
  </si>
  <si>
    <t>ETA/ETD</t>
  </si>
  <si>
    <t>ETD/ETA</t>
  </si>
  <si>
    <t>NOTES:</t>
  </si>
  <si>
    <t>NO</t>
  </si>
  <si>
    <t>WPT</t>
  </si>
  <si>
    <t>COURSE</t>
  </si>
  <si>
    <t>DIST</t>
  </si>
  <si>
    <t>CD</t>
  </si>
  <si>
    <t>EARLIEST/LATES</t>
  </si>
  <si>
    <t>CHARACTERISTIC</t>
  </si>
  <si>
    <t>ACTUAL</t>
  </si>
  <si>
    <t>REMARKS</t>
  </si>
  <si>
    <t>m</t>
  </si>
  <si>
    <t>TIDE</t>
  </si>
  <si>
    <t>TILBURY</t>
  </si>
  <si>
    <t>SOUTHEND-ON-SEA</t>
  </si>
  <si>
    <t>SHIVERING SAND</t>
  </si>
  <si>
    <t>HW TIME</t>
  </si>
  <si>
    <t>HW m</t>
  </si>
  <si>
    <t>LW TIME</t>
  </si>
  <si>
    <t>LW H</t>
  </si>
  <si>
    <t>DATE:</t>
  </si>
  <si>
    <t>LOA/B</t>
  </si>
  <si>
    <t>HOT</t>
  </si>
  <si>
    <t>Surge.</t>
  </si>
  <si>
    <t>MARGATE/WALTON</t>
  </si>
  <si>
    <t>UKC</t>
  </si>
  <si>
    <t>GRAV.DIST</t>
  </si>
  <si>
    <t>BEARING</t>
  </si>
  <si>
    <t>SPEED</t>
  </si>
  <si>
    <t>MAX DRAFT:</t>
  </si>
  <si>
    <t>BOUY</t>
  </si>
  <si>
    <t>DEPTH ON THE BOUY</t>
  </si>
  <si>
    <t>DISTANCE</t>
  </si>
  <si>
    <t>DEPTH ON TRACK</t>
  </si>
  <si>
    <t>Position :</t>
  </si>
  <si>
    <t>Bound for:</t>
  </si>
  <si>
    <t>persons on board</t>
  </si>
  <si>
    <t>security level</t>
  </si>
  <si>
    <t>according to Master'statement vessel complies with navigational safety requiments of PLA General Directions</t>
  </si>
  <si>
    <t>ETA</t>
  </si>
  <si>
    <t>channel</t>
  </si>
  <si>
    <t>ETA Channel</t>
  </si>
  <si>
    <t>REPORT:</t>
  </si>
  <si>
    <t>RUDDER</t>
  </si>
  <si>
    <t>BT/ST</t>
  </si>
  <si>
    <t>PROPULSION:</t>
  </si>
  <si>
    <t>Tide</t>
  </si>
  <si>
    <t>WARPS</t>
  </si>
  <si>
    <t>Sea Reach 7N</t>
  </si>
  <si>
    <t>Sea Reach 6N</t>
  </si>
  <si>
    <t>Sea Reach 1N</t>
  </si>
  <si>
    <t>Sea Reach 2N</t>
  </si>
  <si>
    <t>Sea Reach 3N</t>
  </si>
  <si>
    <t>Sea Reach 4N</t>
  </si>
  <si>
    <t>Sea Reach 5N</t>
  </si>
  <si>
    <t>Scars Elbow</t>
  </si>
  <si>
    <t>&lt;- Tanker</t>
  </si>
  <si>
    <t>LG</t>
  </si>
  <si>
    <t>Mucking No1</t>
  </si>
  <si>
    <t xml:space="preserve">Owens </t>
  </si>
  <si>
    <t>Tilbury</t>
  </si>
  <si>
    <t>Diver</t>
  </si>
  <si>
    <t xml:space="preserve"> -&gt;Power Station</t>
  </si>
  <si>
    <t>Gravesend</t>
  </si>
  <si>
    <t>Fl Y 2.5s</t>
  </si>
  <si>
    <t>Fl G 5s</t>
  </si>
  <si>
    <t>QG</t>
  </si>
  <si>
    <t>Fl(2) G 5s</t>
  </si>
  <si>
    <t>VQG</t>
  </si>
  <si>
    <t>Fl G 2.5s</t>
  </si>
  <si>
    <t>Fl (3) G 10s</t>
  </si>
  <si>
    <t>Q (6) + LFl 15s</t>
  </si>
  <si>
    <t>L Fl G 10s</t>
  </si>
  <si>
    <t>Fl (3) R 10s</t>
  </si>
  <si>
    <t>LONDON</t>
  </si>
  <si>
    <t>Mucking No3</t>
  </si>
  <si>
    <t>Mucking No5</t>
  </si>
  <si>
    <t>Mucking No7</t>
  </si>
  <si>
    <t>Tilburness</t>
  </si>
  <si>
    <t>time</t>
  </si>
  <si>
    <t>min</t>
  </si>
  <si>
    <t>HRS</t>
  </si>
  <si>
    <t>&gt;Denton Slip</t>
  </si>
  <si>
    <t>Shommead</t>
  </si>
  <si>
    <t>Higham</t>
  </si>
  <si>
    <t>Lower Hope</t>
  </si>
  <si>
    <t>West Blyth</t>
  </si>
  <si>
    <t>Cliffe Fleet</t>
  </si>
  <si>
    <t>Tanker</t>
  </si>
  <si>
    <t>Fl (2)R 5s</t>
  </si>
  <si>
    <t>Fl R 5s</t>
  </si>
  <si>
    <t>QR</t>
  </si>
  <si>
    <t>Fl(3)R 10s</t>
  </si>
  <si>
    <t>Sea Reach 7S</t>
  </si>
  <si>
    <t>Sea Reach 6S</t>
  </si>
  <si>
    <t>Sea Reach 5S</t>
  </si>
  <si>
    <t>Sea Reach 4S</t>
  </si>
  <si>
    <t>Sea Reach 3S</t>
  </si>
  <si>
    <t>Sea Reach 2S</t>
  </si>
  <si>
    <t>Sea Reach 1S</t>
  </si>
  <si>
    <t>FL R 2.5s</t>
  </si>
  <si>
    <t>Fl R 5 S</t>
  </si>
  <si>
    <t>VQR</t>
  </si>
  <si>
    <t>Fl(2)R 5s</t>
  </si>
  <si>
    <t>FlR5s</t>
  </si>
  <si>
    <t>Fl R 2.5s</t>
  </si>
  <si>
    <t>Crnt</t>
  </si>
  <si>
    <t>TO GO</t>
  </si>
  <si>
    <t>NESPP</t>
  </si>
  <si>
    <t>Bound from/for:</t>
  </si>
  <si>
    <t>NESPIT &lt;&gt;</t>
  </si>
  <si>
    <t>NE SPIT</t>
  </si>
  <si>
    <t>Princes Outer</t>
  </si>
  <si>
    <t>Princes N</t>
  </si>
  <si>
    <t>Princes no1</t>
  </si>
  <si>
    <t>Princes no3</t>
  </si>
  <si>
    <t>Princes no5</t>
  </si>
  <si>
    <t>Princes no7</t>
  </si>
  <si>
    <t>Shivering Sand Twr S</t>
  </si>
  <si>
    <t>Oaze Deep</t>
  </si>
  <si>
    <t>Oaze Bank</t>
  </si>
  <si>
    <t>VQ(3) + LFl 15s</t>
  </si>
  <si>
    <t>VQ(6) +LFL 10s</t>
  </si>
  <si>
    <t>Fl(4) G 15s</t>
  </si>
  <si>
    <t>Fl(3)G1 0s</t>
  </si>
  <si>
    <t>Q(9)15s Bell</t>
  </si>
  <si>
    <t>Q(6)+ LFl 15s , Bell</t>
  </si>
  <si>
    <t>Broadness</t>
  </si>
  <si>
    <t>GRAYS NO1</t>
  </si>
  <si>
    <t>ARCO DIJK</t>
  </si>
  <si>
    <t>GRSND</t>
  </si>
  <si>
    <t>E Cant</t>
  </si>
  <si>
    <t>N Red Sand</t>
  </si>
  <si>
    <t>Princes No 8</t>
  </si>
  <si>
    <t>Princes No 6</t>
  </si>
  <si>
    <t>Princes No 4</t>
  </si>
  <si>
    <t>Princes No 2</t>
  </si>
  <si>
    <t>Princes S</t>
  </si>
  <si>
    <t>E. Margate</t>
  </si>
  <si>
    <t>&lt;&gt;NE SPIT</t>
  </si>
  <si>
    <t>Fl(4)R 15s</t>
  </si>
  <si>
    <t>EMS Highway</t>
  </si>
  <si>
    <t>TILDK</t>
  </si>
  <si>
    <t>Tilbury lock</t>
  </si>
  <si>
    <t>TWRM</t>
  </si>
  <si>
    <t>Shannon Fisher</t>
  </si>
  <si>
    <t>GSND</t>
  </si>
  <si>
    <t>fishtail</t>
  </si>
  <si>
    <t>cpp</t>
  </si>
  <si>
    <t>300kW</t>
  </si>
  <si>
    <t>ANMIRO</t>
  </si>
  <si>
    <t>Rotterdam</t>
  </si>
  <si>
    <t>FPP</t>
  </si>
  <si>
    <t>Becker</t>
  </si>
  <si>
    <t>252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</si>
</sst>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00"/>
    <numFmt numFmtId="166" formatCode="00"/>
    <numFmt numFmtId="167" formatCode="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/>
    <xf numFmtId="0" fontId="1" fillId="0" borderId="1" xfId="0" applyFont="1" applyBorder="1"/>
    <xf numFmtId="0" fontId="3" fillId="0" borderId="1" xfId="0" applyFont="1" applyBorder="1"/>
    <xf numFmtId="0" fontId="1" fillId="0" borderId="2" xfId="0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1" fillId="0" borderId="3" xfId="0" applyFont="1" applyBorder="1"/>
    <xf numFmtId="0" fontId="0" fillId="0" borderId="2" xfId="0" applyBorder="1"/>
    <xf numFmtId="0" fontId="0" fillId="0" borderId="5" xfId="0" applyBorder="1"/>
    <xf numFmtId="0" fontId="0" fillId="0" borderId="6" xfId="0" applyBorder="1" applyAlignment="1"/>
    <xf numFmtId="0" fontId="1" fillId="0" borderId="0" xfId="0" applyFont="1" applyAlignment="1">
      <alignment shrinkToFit="1"/>
    </xf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/>
    <xf numFmtId="0" fontId="0" fillId="0" borderId="17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5" fillId="0" borderId="4" xfId="0" applyFont="1" applyBorder="1" applyAlignment="1">
      <alignment horizontal="center" shrinkToFi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shrinkToFit="1"/>
    </xf>
    <xf numFmtId="0" fontId="1" fillId="0" borderId="4" xfId="0" applyFont="1" applyBorder="1" applyAlignment="1">
      <alignment horizontal="center"/>
    </xf>
    <xf numFmtId="0" fontId="0" fillId="0" borderId="1" xfId="0" applyBorder="1" applyAlignment="1">
      <alignment shrinkToFit="1"/>
    </xf>
    <xf numFmtId="0" fontId="4" fillId="0" borderId="1" xfId="0" applyFont="1" applyBorder="1"/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2" borderId="10" xfId="0" applyFont="1" applyFill="1" applyBorder="1"/>
    <xf numFmtId="0" fontId="0" fillId="2" borderId="8" xfId="0" applyFill="1" applyBorder="1"/>
    <xf numFmtId="0" fontId="4" fillId="2" borderId="1" xfId="0" applyFont="1" applyFill="1" applyBorder="1"/>
    <xf numFmtId="0" fontId="0" fillId="2" borderId="1" xfId="0" applyFill="1" applyBorder="1"/>
    <xf numFmtId="0" fontId="4" fillId="2" borderId="11" xfId="0" applyFont="1" applyFill="1" applyBorder="1"/>
    <xf numFmtId="0" fontId="2" fillId="3" borderId="4" xfId="0" applyFont="1" applyFill="1" applyBorder="1"/>
    <xf numFmtId="0" fontId="4" fillId="3" borderId="1" xfId="0" applyFont="1" applyFill="1" applyBorder="1"/>
    <xf numFmtId="0" fontId="4" fillId="3" borderId="4" xfId="0" applyFont="1" applyFill="1" applyBorder="1"/>
    <xf numFmtId="0" fontId="4" fillId="3" borderId="7" xfId="0" applyFont="1" applyFill="1" applyBorder="1"/>
    <xf numFmtId="0" fontId="0" fillId="3" borderId="1" xfId="0" applyFill="1" applyBorder="1"/>
    <xf numFmtId="0" fontId="0" fillId="3" borderId="3" xfId="0" applyFill="1" applyBorder="1"/>
    <xf numFmtId="0" fontId="1" fillId="0" borderId="8" xfId="0" applyFont="1" applyBorder="1"/>
    <xf numFmtId="164" fontId="0" fillId="0" borderId="1" xfId="0" applyNumberFormat="1" applyBorder="1"/>
    <xf numFmtId="14" fontId="0" fillId="0" borderId="6" xfId="0" applyNumberFormat="1" applyBorder="1"/>
    <xf numFmtId="0" fontId="0" fillId="3" borderId="21" xfId="0" applyFill="1" applyBorder="1"/>
    <xf numFmtId="20" fontId="0" fillId="3" borderId="1" xfId="0" applyNumberFormat="1" applyFill="1" applyBorder="1"/>
    <xf numFmtId="20" fontId="0" fillId="0" borderId="1" xfId="0" applyNumberFormat="1" applyBorder="1"/>
    <xf numFmtId="1" fontId="0" fillId="0" borderId="0" xfId="0" applyNumberFormat="1"/>
    <xf numFmtId="0" fontId="0" fillId="0" borderId="0" xfId="0" applyBorder="1" applyAlignment="1">
      <alignment horizontal="center"/>
    </xf>
    <xf numFmtId="1" fontId="0" fillId="0" borderId="1" xfId="0" applyNumberFormat="1" applyBorder="1"/>
    <xf numFmtId="0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 shrinkToFit="1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7" fillId="0" borderId="1" xfId="0" applyFont="1" applyBorder="1" applyAlignment="1">
      <alignment shrinkToFit="1"/>
    </xf>
    <xf numFmtId="0" fontId="7" fillId="0" borderId="1" xfId="0" applyFont="1" applyBorder="1"/>
    <xf numFmtId="165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Border="1"/>
    <xf numFmtId="1" fontId="7" fillId="0" borderId="1" xfId="0" applyNumberFormat="1" applyFont="1" applyBorder="1"/>
    <xf numFmtId="1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/>
    <xf numFmtId="1" fontId="7" fillId="0" borderId="0" xfId="0" applyNumberFormat="1" applyFont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/>
    <xf numFmtId="1" fontId="8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wrapText="1"/>
    </xf>
    <xf numFmtId="0" fontId="4" fillId="2" borderId="6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0" borderId="0" xfId="0" applyFont="1" applyAlignment="1"/>
    <xf numFmtId="0" fontId="0" fillId="0" borderId="22" xfId="0" applyBorder="1" applyAlignment="1"/>
    <xf numFmtId="0" fontId="1" fillId="0" borderId="22" xfId="0" applyFont="1" applyBorder="1" applyAlignment="1"/>
    <xf numFmtId="0" fontId="0" fillId="0" borderId="12" xfId="0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67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8"/>
  <sheetViews>
    <sheetView topLeftCell="B1" workbookViewId="0">
      <selection activeCell="B1" sqref="B1"/>
    </sheetView>
  </sheetViews>
  <sheetFormatPr defaultRowHeight="15" x14ac:dyDescent="0.25"/>
  <cols>
    <col min="1" max="1" width="1.140625" customWidth="1"/>
    <col min="2" max="2" width="2.42578125" customWidth="1"/>
    <col min="3" max="3" width="20.42578125" customWidth="1"/>
    <col min="4" max="4" width="18" customWidth="1"/>
    <col min="5" max="5" width="9.140625" style="1"/>
    <col min="6" max="6" width="7" style="1" customWidth="1"/>
    <col min="7" max="7" width="10.140625" style="1" customWidth="1"/>
    <col min="8" max="8" width="4.42578125" customWidth="1"/>
    <col min="9" max="9" width="3.42578125" customWidth="1"/>
    <col min="10" max="11" width="4.42578125" customWidth="1"/>
    <col min="12" max="12" width="6.85546875" style="1" customWidth="1"/>
    <col min="13" max="13" width="6.7109375" customWidth="1"/>
    <col min="14" max="14" width="4.5703125" customWidth="1"/>
    <col min="15" max="15" width="11.7109375" customWidth="1"/>
    <col min="16" max="16" width="6.28515625" style="1" customWidth="1"/>
    <col min="18" max="18" width="18.42578125" customWidth="1"/>
  </cols>
  <sheetData>
    <row r="2" spans="3:19" x14ac:dyDescent="0.25">
      <c r="C2" s="4" t="s">
        <v>25</v>
      </c>
      <c r="D2" s="53">
        <v>42794</v>
      </c>
    </row>
    <row r="3" spans="3:19" x14ac:dyDescent="0.25">
      <c r="C3" s="4" t="s">
        <v>0</v>
      </c>
      <c r="D3" s="113" t="s">
        <v>150</v>
      </c>
      <c r="E3" s="113"/>
      <c r="F3" s="113"/>
      <c r="H3" s="3"/>
      <c r="I3" s="3"/>
      <c r="J3" s="121" t="s">
        <v>2</v>
      </c>
      <c r="K3" s="122"/>
      <c r="L3" s="116" t="s">
        <v>113</v>
      </c>
      <c r="M3" s="120"/>
      <c r="N3" s="120"/>
      <c r="O3" s="115"/>
      <c r="P3" s="72" t="s">
        <v>4</v>
      </c>
      <c r="Q3" s="114">
        <v>0.45833333333333331</v>
      </c>
      <c r="R3" s="115"/>
      <c r="S3" s="1"/>
    </row>
    <row r="4" spans="3:19" ht="15.75" thickBot="1" x14ac:dyDescent="0.3">
      <c r="C4" s="6" t="s">
        <v>26</v>
      </c>
      <c r="D4" s="7">
        <v>85.3</v>
      </c>
      <c r="E4" s="116"/>
      <c r="F4" s="115"/>
      <c r="G4" s="1" t="s">
        <v>16</v>
      </c>
      <c r="J4" s="121" t="s">
        <v>3</v>
      </c>
      <c r="K4" s="122"/>
      <c r="L4" s="123" t="s">
        <v>151</v>
      </c>
      <c r="M4" s="124"/>
      <c r="N4" s="124"/>
      <c r="O4" s="125"/>
      <c r="P4" s="72" t="s">
        <v>5</v>
      </c>
      <c r="Q4" s="117">
        <v>0.65625</v>
      </c>
      <c r="R4" s="118"/>
      <c r="S4" s="1"/>
    </row>
    <row r="5" spans="3:19" x14ac:dyDescent="0.25">
      <c r="C5" s="10" t="s">
        <v>1</v>
      </c>
      <c r="D5" s="11">
        <v>5.8</v>
      </c>
      <c r="E5" s="75" t="s">
        <v>16</v>
      </c>
      <c r="F5" s="119"/>
      <c r="G5" s="119"/>
      <c r="H5" s="75"/>
      <c r="I5" s="75"/>
      <c r="J5" s="75"/>
      <c r="L5" s="69"/>
      <c r="M5" s="20"/>
      <c r="N5" s="20"/>
      <c r="O5" s="20"/>
      <c r="P5" s="73"/>
      <c r="Q5" s="20"/>
      <c r="R5" s="21"/>
    </row>
    <row r="6" spans="3:19" x14ac:dyDescent="0.25">
      <c r="C6" s="6"/>
      <c r="D6" s="116"/>
      <c r="E6" s="120"/>
      <c r="F6" s="120"/>
      <c r="G6" s="115"/>
      <c r="H6" s="75"/>
      <c r="I6" s="75"/>
      <c r="J6" s="75"/>
      <c r="K6" s="3"/>
      <c r="L6" s="70"/>
      <c r="M6" s="9"/>
      <c r="N6" s="9"/>
      <c r="O6" s="9"/>
      <c r="P6" s="75"/>
      <c r="Q6" s="9"/>
      <c r="R6" s="23"/>
    </row>
    <row r="7" spans="3:19" x14ac:dyDescent="0.25">
      <c r="C7" s="40" t="s">
        <v>47</v>
      </c>
      <c r="D7" s="41"/>
      <c r="E7" s="77" t="s">
        <v>6</v>
      </c>
      <c r="F7" s="66"/>
      <c r="G7" s="66"/>
      <c r="H7" s="15"/>
      <c r="I7" s="15"/>
      <c r="J7" s="15"/>
      <c r="K7" s="15"/>
      <c r="L7" s="70"/>
      <c r="M7" s="9"/>
      <c r="N7" s="9"/>
      <c r="O7" s="9"/>
      <c r="P7" s="75"/>
      <c r="Q7" s="9"/>
      <c r="R7" s="23"/>
    </row>
    <row r="8" spans="3:19" x14ac:dyDescent="0.25">
      <c r="C8" s="42" t="s">
        <v>0</v>
      </c>
      <c r="D8" s="43" t="str">
        <f>D3</f>
        <v>Shannon Fisher</v>
      </c>
      <c r="E8" s="75"/>
      <c r="F8" s="75"/>
      <c r="G8" s="75"/>
      <c r="H8" s="9"/>
      <c r="I8" s="9"/>
      <c r="J8" s="9"/>
      <c r="K8" s="9"/>
      <c r="L8" s="70"/>
      <c r="M8" s="9"/>
      <c r="N8" s="9"/>
      <c r="O8" s="9"/>
      <c r="P8" s="75"/>
      <c r="Q8" s="9"/>
      <c r="R8" s="23"/>
    </row>
    <row r="9" spans="3:19" x14ac:dyDescent="0.25">
      <c r="C9" s="44" t="s">
        <v>39</v>
      </c>
      <c r="D9" s="43"/>
      <c r="E9" s="75"/>
      <c r="F9" s="75"/>
      <c r="G9" s="75"/>
      <c r="H9" s="9"/>
      <c r="I9" s="9"/>
      <c r="J9" s="9"/>
      <c r="K9" s="9"/>
      <c r="L9" s="70"/>
      <c r="M9" s="9"/>
      <c r="N9" s="9"/>
      <c r="O9" s="9"/>
      <c r="P9" s="75"/>
      <c r="Q9" s="9"/>
      <c r="R9" s="23"/>
    </row>
    <row r="10" spans="3:19" x14ac:dyDescent="0.25">
      <c r="C10" s="42" t="s">
        <v>114</v>
      </c>
      <c r="D10" s="43"/>
      <c r="E10" s="75"/>
      <c r="F10" s="75"/>
      <c r="G10" s="75"/>
      <c r="H10" s="9"/>
      <c r="I10" s="9"/>
      <c r="J10" s="9"/>
      <c r="K10" s="9"/>
      <c r="L10" s="70"/>
      <c r="M10" s="9"/>
      <c r="N10" s="9"/>
      <c r="O10" s="9"/>
      <c r="P10" s="75"/>
      <c r="Q10" s="9"/>
      <c r="R10" s="23"/>
    </row>
    <row r="11" spans="3:19" x14ac:dyDescent="0.25">
      <c r="C11" s="42" t="s">
        <v>34</v>
      </c>
      <c r="D11" s="43"/>
      <c r="E11" s="75"/>
      <c r="F11" s="75"/>
      <c r="G11" s="75"/>
      <c r="H11" s="9"/>
      <c r="I11" s="9"/>
      <c r="J11" s="9"/>
      <c r="K11" s="9"/>
      <c r="L11" s="70"/>
      <c r="M11" s="9"/>
      <c r="N11" s="9"/>
      <c r="O11" s="9"/>
      <c r="P11" s="75"/>
      <c r="Q11" s="9"/>
      <c r="R11" s="23"/>
    </row>
    <row r="12" spans="3:19" ht="38.25" customHeight="1" x14ac:dyDescent="0.25">
      <c r="C12" s="111" t="s">
        <v>43</v>
      </c>
      <c r="D12" s="112"/>
      <c r="E12" s="75"/>
      <c r="F12" s="75"/>
      <c r="G12" s="75"/>
      <c r="H12" s="9"/>
      <c r="I12" s="9"/>
      <c r="J12" s="9"/>
      <c r="K12" s="9"/>
      <c r="L12" s="70"/>
      <c r="M12" s="9"/>
      <c r="N12" s="9"/>
      <c r="O12" s="9"/>
      <c r="P12" s="75"/>
      <c r="Q12" s="9"/>
      <c r="R12" s="23"/>
    </row>
    <row r="13" spans="3:19" x14ac:dyDescent="0.25">
      <c r="C13" s="42" t="s">
        <v>41</v>
      </c>
      <c r="D13" s="42"/>
      <c r="F13" s="75"/>
      <c r="G13" s="75"/>
      <c r="H13" s="9"/>
      <c r="I13" s="9"/>
      <c r="J13" s="9"/>
      <c r="K13" s="9"/>
      <c r="L13" s="70"/>
      <c r="M13" s="9"/>
      <c r="N13" s="9"/>
      <c r="O13" s="9"/>
      <c r="P13" s="75"/>
      <c r="Q13" s="9"/>
      <c r="R13" s="23"/>
    </row>
    <row r="14" spans="3:19" x14ac:dyDescent="0.25">
      <c r="C14" s="42" t="s">
        <v>42</v>
      </c>
      <c r="D14" s="43"/>
      <c r="E14" s="75"/>
      <c r="F14" s="75"/>
      <c r="G14" s="75"/>
      <c r="H14" s="9"/>
      <c r="I14" s="9"/>
      <c r="J14" s="9"/>
      <c r="K14" s="9"/>
      <c r="L14" s="70"/>
      <c r="M14" s="9"/>
      <c r="N14" s="9"/>
      <c r="O14" s="9"/>
      <c r="P14" s="75"/>
      <c r="Q14" s="9"/>
      <c r="R14" s="23"/>
    </row>
    <row r="15" spans="3:19" x14ac:dyDescent="0.25">
      <c r="C15" s="42" t="s">
        <v>44</v>
      </c>
      <c r="D15" s="43"/>
      <c r="E15" s="75"/>
      <c r="F15" s="75"/>
      <c r="G15" s="75"/>
      <c r="H15" s="9"/>
      <c r="I15" s="9"/>
      <c r="J15" s="9"/>
      <c r="K15" s="9"/>
      <c r="L15" s="70"/>
      <c r="M15" s="9"/>
      <c r="N15" s="9"/>
      <c r="O15" s="9"/>
      <c r="P15" s="75"/>
      <c r="Q15" s="9"/>
      <c r="R15" s="23"/>
    </row>
    <row r="16" spans="3:19" x14ac:dyDescent="0.25">
      <c r="C16" s="42" t="s">
        <v>45</v>
      </c>
      <c r="D16" s="43"/>
      <c r="E16" s="75"/>
      <c r="F16" s="75"/>
      <c r="G16" s="75"/>
      <c r="H16" s="9"/>
      <c r="I16" s="9"/>
      <c r="J16" s="9"/>
      <c r="K16" s="9"/>
      <c r="L16" s="70"/>
      <c r="M16" s="9"/>
      <c r="N16" s="9"/>
      <c r="O16" s="9"/>
      <c r="P16" s="75"/>
      <c r="Q16" s="9"/>
      <c r="R16" s="23"/>
    </row>
    <row r="17" spans="2:20" x14ac:dyDescent="0.25">
      <c r="C17" s="42" t="s">
        <v>46</v>
      </c>
      <c r="D17" s="43"/>
      <c r="E17" s="75"/>
      <c r="F17" s="75"/>
      <c r="G17" s="75"/>
      <c r="H17" s="9"/>
      <c r="I17" s="9"/>
      <c r="J17" s="9"/>
      <c r="K17" s="9"/>
      <c r="L17" s="70"/>
      <c r="M17" s="9"/>
      <c r="N17" s="9"/>
      <c r="O17" s="9"/>
      <c r="P17" s="75"/>
      <c r="Q17" s="9"/>
      <c r="R17" s="23"/>
    </row>
    <row r="18" spans="2:20" x14ac:dyDescent="0.25">
      <c r="C18" s="35" t="s">
        <v>50</v>
      </c>
      <c r="D18" s="104" t="s">
        <v>153</v>
      </c>
      <c r="E18" s="75"/>
      <c r="F18" s="75"/>
      <c r="G18" s="75"/>
      <c r="H18" s="9"/>
      <c r="I18" s="9"/>
      <c r="J18" s="9"/>
      <c r="K18" s="9"/>
      <c r="L18" s="70"/>
      <c r="M18" s="9"/>
      <c r="N18" s="9"/>
      <c r="O18" s="9"/>
      <c r="P18" s="75"/>
      <c r="Q18" s="9"/>
      <c r="R18" s="23"/>
    </row>
    <row r="19" spans="2:20" x14ac:dyDescent="0.25">
      <c r="C19" s="35" t="s">
        <v>48</v>
      </c>
      <c r="D19" s="104" t="s">
        <v>152</v>
      </c>
      <c r="E19" s="75"/>
      <c r="F19" s="75"/>
      <c r="G19" s="75"/>
      <c r="H19" s="9"/>
      <c r="I19" s="9"/>
      <c r="J19" s="9"/>
      <c r="K19" s="9"/>
      <c r="L19" s="70"/>
      <c r="M19" s="9"/>
      <c r="N19" s="9"/>
      <c r="O19" s="9"/>
      <c r="P19" s="75"/>
      <c r="Q19" s="9"/>
      <c r="R19" s="23"/>
    </row>
    <row r="20" spans="2:20" x14ac:dyDescent="0.25">
      <c r="C20" s="35" t="s">
        <v>49</v>
      </c>
      <c r="D20" s="104" t="s">
        <v>154</v>
      </c>
      <c r="E20" s="75"/>
      <c r="F20" s="75"/>
      <c r="G20" s="75"/>
      <c r="H20" s="9"/>
      <c r="I20" s="9"/>
      <c r="J20" s="9"/>
      <c r="K20" s="9"/>
      <c r="L20" s="70"/>
      <c r="M20" s="9"/>
      <c r="N20" s="9"/>
      <c r="O20" s="9"/>
      <c r="P20" s="75"/>
      <c r="Q20" s="9"/>
      <c r="R20" s="23"/>
    </row>
    <row r="21" spans="2:20" x14ac:dyDescent="0.25">
      <c r="C21" s="2" t="s">
        <v>33</v>
      </c>
      <c r="D21" s="104">
        <v>11</v>
      </c>
      <c r="E21" s="67"/>
      <c r="F21" s="67"/>
      <c r="G21" s="67"/>
      <c r="H21" s="16"/>
      <c r="I21" s="16"/>
      <c r="J21" s="16"/>
      <c r="K21" s="16"/>
      <c r="L21" s="70"/>
      <c r="M21" s="9"/>
      <c r="N21" s="9"/>
      <c r="O21" s="9"/>
      <c r="P21" s="75"/>
      <c r="Q21" s="9"/>
      <c r="R21" s="23"/>
    </row>
    <row r="22" spans="2:20" ht="15.75" x14ac:dyDescent="0.25">
      <c r="C22" s="45" t="s">
        <v>17</v>
      </c>
      <c r="D22" s="46" t="s">
        <v>21</v>
      </c>
      <c r="E22" s="68" t="s">
        <v>22</v>
      </c>
      <c r="F22" s="68" t="s">
        <v>23</v>
      </c>
      <c r="G22" s="68" t="s">
        <v>24</v>
      </c>
      <c r="H22" s="108"/>
      <c r="I22" s="109"/>
      <c r="J22" s="110"/>
      <c r="K22" s="48" t="s">
        <v>28</v>
      </c>
      <c r="L22" s="70"/>
      <c r="M22" s="9"/>
      <c r="N22" s="9"/>
      <c r="O22" s="9"/>
      <c r="P22" s="75"/>
      <c r="Q22" s="9"/>
      <c r="R22" s="23"/>
    </row>
    <row r="23" spans="2:20" x14ac:dyDescent="0.25">
      <c r="C23" s="49" t="s">
        <v>18</v>
      </c>
      <c r="D23" s="93">
        <v>1343</v>
      </c>
      <c r="E23" s="78">
        <v>6.6</v>
      </c>
      <c r="F23" s="93">
        <v>2001</v>
      </c>
      <c r="G23" s="78">
        <v>0.7</v>
      </c>
      <c r="H23" s="105"/>
      <c r="I23" s="106"/>
      <c r="J23" s="107"/>
      <c r="K23" s="50"/>
      <c r="L23" s="70"/>
      <c r="M23" s="9"/>
      <c r="N23" s="9"/>
      <c r="O23" s="9"/>
      <c r="P23" s="75"/>
      <c r="Q23" s="9"/>
      <c r="R23" s="23"/>
    </row>
    <row r="24" spans="2:20" x14ac:dyDescent="0.25">
      <c r="C24" s="49" t="s">
        <v>19</v>
      </c>
      <c r="D24" s="93">
        <v>1309</v>
      </c>
      <c r="E24" s="78">
        <v>5.9</v>
      </c>
      <c r="F24" s="93">
        <v>1921</v>
      </c>
      <c r="G24" s="78">
        <v>0.6</v>
      </c>
      <c r="H24" s="105"/>
      <c r="I24" s="106"/>
      <c r="J24" s="107"/>
      <c r="K24" s="50"/>
      <c r="L24" s="70"/>
      <c r="M24" s="9"/>
      <c r="N24" s="9"/>
      <c r="O24" s="9"/>
      <c r="P24" s="75"/>
      <c r="Q24" s="9"/>
      <c r="R24" s="23"/>
    </row>
    <row r="25" spans="2:20" x14ac:dyDescent="0.25">
      <c r="C25" s="49" t="s">
        <v>20</v>
      </c>
      <c r="D25" s="93">
        <v>1253</v>
      </c>
      <c r="E25" s="78">
        <v>5.3</v>
      </c>
      <c r="F25" s="93">
        <v>1901</v>
      </c>
      <c r="G25" s="78">
        <v>0.6</v>
      </c>
      <c r="H25" s="105"/>
      <c r="I25" s="106"/>
      <c r="J25" s="107"/>
      <c r="K25" s="50"/>
      <c r="L25" s="70"/>
      <c r="M25" s="9"/>
      <c r="N25" s="9"/>
      <c r="O25" s="9"/>
      <c r="P25" s="75"/>
      <c r="Q25" s="9"/>
      <c r="R25" s="23"/>
    </row>
    <row r="26" spans="2:20" x14ac:dyDescent="0.25">
      <c r="C26" s="49" t="s">
        <v>29</v>
      </c>
      <c r="D26" s="93">
        <v>1245</v>
      </c>
      <c r="E26" s="78">
        <v>4.7</v>
      </c>
      <c r="F26" s="93">
        <v>639</v>
      </c>
      <c r="G26" s="78">
        <v>0.5</v>
      </c>
      <c r="H26" s="105"/>
      <c r="I26" s="106"/>
      <c r="J26" s="107"/>
      <c r="K26" s="50"/>
      <c r="L26" s="70"/>
      <c r="M26" s="9"/>
      <c r="N26" s="9"/>
      <c r="O26" s="9"/>
      <c r="P26" s="75"/>
      <c r="Q26" s="9"/>
      <c r="R26" s="23"/>
    </row>
    <row r="27" spans="2:20" ht="15.75" thickBot="1" x14ac:dyDescent="0.3">
      <c r="C27" s="54" t="s">
        <v>79</v>
      </c>
      <c r="D27" s="93">
        <v>1434</v>
      </c>
      <c r="E27" s="78"/>
      <c r="L27" s="71"/>
      <c r="M27" s="26"/>
      <c r="N27" s="26"/>
      <c r="O27" s="26"/>
      <c r="P27" s="74"/>
      <c r="Q27" s="26"/>
      <c r="R27" s="27"/>
    </row>
    <row r="28" spans="2:20" x14ac:dyDescent="0.25">
      <c r="B28" s="5" t="s">
        <v>7</v>
      </c>
      <c r="C28" s="4" t="s">
        <v>8</v>
      </c>
      <c r="D28" s="29" t="s">
        <v>13</v>
      </c>
      <c r="E28" s="29" t="s">
        <v>32</v>
      </c>
      <c r="F28" s="29" t="s">
        <v>10</v>
      </c>
      <c r="G28" s="30" t="s">
        <v>112</v>
      </c>
      <c r="H28" s="30" t="s">
        <v>33</v>
      </c>
      <c r="I28" s="30" t="s">
        <v>84</v>
      </c>
      <c r="J28" s="30" t="s">
        <v>86</v>
      </c>
      <c r="K28" s="29" t="s">
        <v>85</v>
      </c>
      <c r="L28" s="29" t="s">
        <v>11</v>
      </c>
      <c r="M28" s="28" t="s">
        <v>27</v>
      </c>
      <c r="N28" s="28" t="s">
        <v>51</v>
      </c>
      <c r="O28" s="31" t="s">
        <v>12</v>
      </c>
      <c r="P28" s="32" t="s">
        <v>30</v>
      </c>
      <c r="Q28" s="32" t="s">
        <v>14</v>
      </c>
      <c r="R28" s="33" t="s">
        <v>15</v>
      </c>
    </row>
    <row r="29" spans="2:20" ht="18" customHeight="1" x14ac:dyDescent="0.25">
      <c r="B29" s="34">
        <v>1</v>
      </c>
      <c r="C29" s="2" t="s">
        <v>115</v>
      </c>
      <c r="D29" s="2"/>
      <c r="E29" s="65">
        <v>0</v>
      </c>
      <c r="F29" s="62">
        <v>3</v>
      </c>
      <c r="G29" s="76">
        <f>F68-0</f>
        <v>47.2</v>
      </c>
      <c r="H29" s="52">
        <v>10</v>
      </c>
      <c r="I29" s="59">
        <f>F29/H29*60</f>
        <v>18</v>
      </c>
      <c r="J29" s="61">
        <v>11</v>
      </c>
      <c r="K29" s="60">
        <v>0</v>
      </c>
      <c r="L29" s="76">
        <v>13</v>
      </c>
      <c r="M29" s="2">
        <v>3.3</v>
      </c>
      <c r="N29" s="2"/>
      <c r="O29" s="2"/>
      <c r="P29" s="76">
        <f>L29+M29-$D$5</f>
        <v>10.5</v>
      </c>
      <c r="Q29" s="2"/>
      <c r="R29" s="2"/>
    </row>
    <row r="30" spans="2:20" ht="18" customHeight="1" x14ac:dyDescent="0.25">
      <c r="B30" s="34">
        <f>B29+1</f>
        <v>2</v>
      </c>
      <c r="C30" s="2" t="s">
        <v>116</v>
      </c>
      <c r="D30" s="2" t="s">
        <v>126</v>
      </c>
      <c r="E30" s="65">
        <v>278</v>
      </c>
      <c r="F30" s="62">
        <v>6.2</v>
      </c>
      <c r="G30" s="76">
        <f>G29-F29</f>
        <v>44.2</v>
      </c>
      <c r="H30" s="52">
        <f t="shared" ref="H30:H36" si="0">$D$21+N30</f>
        <v>11</v>
      </c>
      <c r="I30" s="59">
        <f t="shared" ref="I30:I36" si="1">F30/H30*60</f>
        <v>33.818181818181813</v>
      </c>
      <c r="J30" s="61">
        <f>IF(K29+I29&gt;60,J29+1,J29)</f>
        <v>11</v>
      </c>
      <c r="K30" s="61">
        <f>IF((K29+I29)&gt;60,(K29+I29)-60,K29+I29)</f>
        <v>18</v>
      </c>
      <c r="L30" s="76">
        <v>14</v>
      </c>
      <c r="M30" s="2">
        <v>3.7</v>
      </c>
      <c r="N30" s="2"/>
      <c r="O30" s="2"/>
      <c r="P30" s="76">
        <f t="shared" ref="P30:P36" si="2">L30+M30-$D$5</f>
        <v>11.899999999999999</v>
      </c>
      <c r="Q30" s="2"/>
      <c r="R30" s="2">
        <v>1.7</v>
      </c>
      <c r="S30" s="57"/>
      <c r="T30" s="57"/>
    </row>
    <row r="31" spans="2:20" ht="18" customHeight="1" x14ac:dyDescent="0.25">
      <c r="B31" s="34">
        <f t="shared" ref="B31:B68" si="3">B30+1</f>
        <v>3</v>
      </c>
      <c r="C31" s="2" t="s">
        <v>117</v>
      </c>
      <c r="D31" s="2" t="s">
        <v>127</v>
      </c>
      <c r="E31" s="65">
        <v>295</v>
      </c>
      <c r="F31" s="62">
        <v>1.1000000000000001</v>
      </c>
      <c r="G31" s="76">
        <f t="shared" ref="G31:G36" si="4">G30-F30</f>
        <v>38</v>
      </c>
      <c r="H31" s="52">
        <f t="shared" si="0"/>
        <v>11</v>
      </c>
      <c r="I31" s="59">
        <f t="shared" si="1"/>
        <v>6</v>
      </c>
      <c r="J31" s="61">
        <f t="shared" ref="J31:J36" si="5">IF(K30+I30&gt;60,J30+1,J30)</f>
        <v>11</v>
      </c>
      <c r="K31" s="61">
        <f t="shared" ref="K31:K36" si="6">IF((K30+I30)&gt;60,(K30+I30)-60,K30+I30)</f>
        <v>51.818181818181813</v>
      </c>
      <c r="L31" s="76">
        <v>10.4</v>
      </c>
      <c r="M31" s="2">
        <v>4.2</v>
      </c>
      <c r="N31" s="2"/>
      <c r="O31" s="2"/>
      <c r="P31" s="76">
        <f t="shared" si="2"/>
        <v>8.8000000000000007</v>
      </c>
      <c r="Q31" s="2"/>
      <c r="R31" s="2">
        <v>1.5</v>
      </c>
      <c r="S31" s="57"/>
      <c r="T31" s="57"/>
    </row>
    <row r="32" spans="2:20" ht="18" customHeight="1" x14ac:dyDescent="0.25">
      <c r="B32" s="34">
        <f t="shared" si="3"/>
        <v>4</v>
      </c>
      <c r="C32" s="2" t="s">
        <v>118</v>
      </c>
      <c r="D32" s="2" t="s">
        <v>71</v>
      </c>
      <c r="E32" s="65">
        <v>269</v>
      </c>
      <c r="F32" s="62">
        <v>1.5</v>
      </c>
      <c r="G32" s="76">
        <f t="shared" si="4"/>
        <v>36.9</v>
      </c>
      <c r="H32" s="52">
        <f t="shared" si="0"/>
        <v>11</v>
      </c>
      <c r="I32" s="59">
        <f t="shared" si="1"/>
        <v>8.1818181818181817</v>
      </c>
      <c r="J32" s="61">
        <f t="shared" si="5"/>
        <v>11</v>
      </c>
      <c r="K32" s="61">
        <f t="shared" si="6"/>
        <v>57.818181818181813</v>
      </c>
      <c r="L32" s="76">
        <v>11.5</v>
      </c>
      <c r="M32" s="2">
        <v>4.3</v>
      </c>
      <c r="N32" s="2"/>
      <c r="O32" s="2"/>
      <c r="P32" s="76">
        <f t="shared" si="2"/>
        <v>10</v>
      </c>
      <c r="Q32" s="2"/>
      <c r="R32" s="2">
        <v>1.5</v>
      </c>
      <c r="S32" s="57"/>
      <c r="T32" s="57"/>
    </row>
    <row r="33" spans="2:20" ht="18" customHeight="1" x14ac:dyDescent="0.25">
      <c r="B33" s="34">
        <f t="shared" si="3"/>
        <v>5</v>
      </c>
      <c r="C33" s="2" t="s">
        <v>119</v>
      </c>
      <c r="D33" s="2" t="s">
        <v>128</v>
      </c>
      <c r="E33" s="65">
        <v>273</v>
      </c>
      <c r="F33" s="62">
        <v>1.8</v>
      </c>
      <c r="G33" s="76">
        <f t="shared" si="4"/>
        <v>35.4</v>
      </c>
      <c r="H33" s="52">
        <f t="shared" si="0"/>
        <v>11</v>
      </c>
      <c r="I33" s="59">
        <f t="shared" si="1"/>
        <v>9.8181818181818183</v>
      </c>
      <c r="J33" s="61">
        <f t="shared" si="5"/>
        <v>12</v>
      </c>
      <c r="K33" s="61">
        <f t="shared" si="6"/>
        <v>6</v>
      </c>
      <c r="L33" s="76">
        <v>18</v>
      </c>
      <c r="M33" s="2">
        <v>4.4000000000000004</v>
      </c>
      <c r="N33" s="2"/>
      <c r="O33" s="2"/>
      <c r="P33" s="76">
        <f t="shared" si="2"/>
        <v>16.599999999999998</v>
      </c>
      <c r="Q33" s="2"/>
      <c r="R33" s="2">
        <v>1.5</v>
      </c>
      <c r="S33" s="57"/>
      <c r="T33" s="57"/>
    </row>
    <row r="34" spans="2:20" ht="18" customHeight="1" x14ac:dyDescent="0.25">
      <c r="B34" s="34">
        <f t="shared" si="3"/>
        <v>6</v>
      </c>
      <c r="C34" s="2" t="s">
        <v>120</v>
      </c>
      <c r="D34" s="2" t="s">
        <v>72</v>
      </c>
      <c r="E34" s="65">
        <v>272</v>
      </c>
      <c r="F34" s="62">
        <v>1.9</v>
      </c>
      <c r="G34" s="76">
        <f t="shared" si="4"/>
        <v>33.6</v>
      </c>
      <c r="H34" s="52">
        <f t="shared" si="0"/>
        <v>11</v>
      </c>
      <c r="I34" s="59">
        <f t="shared" si="1"/>
        <v>10.363636363636363</v>
      </c>
      <c r="J34" s="61">
        <f t="shared" si="5"/>
        <v>12</v>
      </c>
      <c r="K34" s="61">
        <f t="shared" si="6"/>
        <v>15.818181818181818</v>
      </c>
      <c r="L34" s="76">
        <v>19</v>
      </c>
      <c r="M34" s="2">
        <v>4.5</v>
      </c>
      <c r="N34" s="2"/>
      <c r="O34" s="2"/>
      <c r="P34" s="76">
        <f t="shared" si="2"/>
        <v>17.7</v>
      </c>
      <c r="Q34" s="2"/>
      <c r="R34" s="2">
        <v>1.9</v>
      </c>
      <c r="S34" s="57"/>
      <c r="T34" s="57"/>
    </row>
    <row r="35" spans="2:20" ht="18" customHeight="1" x14ac:dyDescent="0.25">
      <c r="B35" s="34">
        <f t="shared" si="3"/>
        <v>7</v>
      </c>
      <c r="C35" s="2" t="s">
        <v>121</v>
      </c>
      <c r="D35" s="2" t="s">
        <v>129</v>
      </c>
      <c r="E35" s="65">
        <v>276</v>
      </c>
      <c r="F35" s="62">
        <v>1.8</v>
      </c>
      <c r="G35" s="76">
        <f t="shared" si="4"/>
        <v>31.700000000000003</v>
      </c>
      <c r="H35" s="52">
        <f t="shared" si="0"/>
        <v>11</v>
      </c>
      <c r="I35" s="59">
        <f t="shared" si="1"/>
        <v>9.8181818181818183</v>
      </c>
      <c r="J35" s="61">
        <f t="shared" si="5"/>
        <v>12</v>
      </c>
      <c r="K35" s="61">
        <f t="shared" si="6"/>
        <v>26.18181818181818</v>
      </c>
      <c r="L35" s="76">
        <v>8</v>
      </c>
      <c r="M35" s="2">
        <v>4.8</v>
      </c>
      <c r="N35" s="2"/>
      <c r="O35" s="2"/>
      <c r="P35" s="76">
        <f t="shared" si="2"/>
        <v>7.0000000000000009</v>
      </c>
      <c r="Q35" s="2"/>
      <c r="R35" s="2">
        <v>1.5</v>
      </c>
      <c r="S35" s="57"/>
      <c r="T35" s="57"/>
    </row>
    <row r="36" spans="2:20" ht="18" customHeight="1" x14ac:dyDescent="0.25">
      <c r="B36" s="34">
        <f t="shared" si="3"/>
        <v>8</v>
      </c>
      <c r="C36" s="2" t="s">
        <v>122</v>
      </c>
      <c r="D36" s="2" t="s">
        <v>130</v>
      </c>
      <c r="E36" s="65">
        <v>276</v>
      </c>
      <c r="F36" s="62">
        <v>1.4</v>
      </c>
      <c r="G36" s="76">
        <f t="shared" si="4"/>
        <v>29.900000000000002</v>
      </c>
      <c r="H36" s="52">
        <f t="shared" si="0"/>
        <v>11</v>
      </c>
      <c r="I36" s="59">
        <f t="shared" si="1"/>
        <v>7.6363636363636358</v>
      </c>
      <c r="J36" s="61">
        <f t="shared" si="5"/>
        <v>12</v>
      </c>
      <c r="K36" s="61">
        <f t="shared" si="6"/>
        <v>36</v>
      </c>
      <c r="L36" s="76">
        <v>8</v>
      </c>
      <c r="M36" s="2">
        <v>5</v>
      </c>
      <c r="N36" s="2"/>
      <c r="O36" s="2"/>
      <c r="P36" s="76">
        <f t="shared" si="2"/>
        <v>7.2</v>
      </c>
      <c r="Q36" s="2"/>
      <c r="R36" s="2">
        <v>1.2</v>
      </c>
      <c r="S36" s="57"/>
      <c r="T36" s="57"/>
    </row>
    <row r="37" spans="2:20" ht="18" customHeight="1" x14ac:dyDescent="0.25">
      <c r="B37" s="5" t="s">
        <v>7</v>
      </c>
      <c r="C37" s="4" t="s">
        <v>8</v>
      </c>
      <c r="D37" s="29" t="s">
        <v>13</v>
      </c>
      <c r="E37" s="29" t="s">
        <v>9</v>
      </c>
      <c r="F37" s="29" t="s">
        <v>10</v>
      </c>
      <c r="G37" s="30" t="s">
        <v>112</v>
      </c>
      <c r="H37" s="30" t="s">
        <v>33</v>
      </c>
      <c r="I37" s="30" t="s">
        <v>84</v>
      </c>
      <c r="J37" s="30" t="s">
        <v>86</v>
      </c>
      <c r="K37" s="29" t="s">
        <v>85</v>
      </c>
      <c r="L37" s="29" t="s">
        <v>11</v>
      </c>
      <c r="M37" s="28" t="s">
        <v>27</v>
      </c>
      <c r="N37" s="28" t="s">
        <v>51</v>
      </c>
      <c r="O37" s="31" t="s">
        <v>12</v>
      </c>
      <c r="P37" s="32" t="s">
        <v>30</v>
      </c>
      <c r="Q37" s="32" t="s">
        <v>14</v>
      </c>
      <c r="R37" s="33" t="s">
        <v>15</v>
      </c>
    </row>
    <row r="38" spans="2:20" ht="18" customHeight="1" x14ac:dyDescent="0.25">
      <c r="B38" s="34">
        <f>B36+1</f>
        <v>9</v>
      </c>
      <c r="C38" s="2" t="s">
        <v>123</v>
      </c>
      <c r="D38" s="2" t="s">
        <v>131</v>
      </c>
      <c r="E38" s="65">
        <v>274</v>
      </c>
      <c r="F38" s="62">
        <v>3</v>
      </c>
      <c r="G38" s="76">
        <f>G36-F36</f>
        <v>28.500000000000004</v>
      </c>
      <c r="H38" s="52">
        <f t="shared" ref="H38:H57" si="7">$D$21+N38</f>
        <v>11</v>
      </c>
      <c r="I38" s="59">
        <f>F38/H38*60</f>
        <v>16.363636363636363</v>
      </c>
      <c r="J38" s="61">
        <f>IF(K36+I36&gt;60,J36+1,J36)</f>
        <v>12</v>
      </c>
      <c r="K38" s="61">
        <f>IF((K36+I36)&gt;60,(K36+I36)-60,K36+I36)</f>
        <v>43.636363636363633</v>
      </c>
      <c r="L38" s="76">
        <v>8</v>
      </c>
      <c r="M38" s="2">
        <v>5.0999999999999996</v>
      </c>
      <c r="N38" s="2"/>
      <c r="O38" s="2"/>
      <c r="P38" s="76">
        <f t="shared" ref="P38:P61" si="8">L38+M38-$D$5</f>
        <v>7.3</v>
      </c>
      <c r="Q38" s="2"/>
      <c r="R38" s="2">
        <v>0.7</v>
      </c>
      <c r="S38" s="57"/>
      <c r="T38" s="57"/>
    </row>
    <row r="39" spans="2:20" ht="18" customHeight="1" x14ac:dyDescent="0.25">
      <c r="B39" s="34">
        <f t="shared" si="3"/>
        <v>10</v>
      </c>
      <c r="C39" s="2" t="s">
        <v>124</v>
      </c>
      <c r="D39" s="2" t="s">
        <v>72</v>
      </c>
      <c r="E39" s="65">
        <v>247</v>
      </c>
      <c r="F39" s="62">
        <v>2.2000000000000002</v>
      </c>
      <c r="G39" s="76">
        <f>G38-F38</f>
        <v>25.500000000000004</v>
      </c>
      <c r="H39" s="52">
        <f t="shared" si="7"/>
        <v>11</v>
      </c>
      <c r="I39" s="59">
        <f t="shared" ref="I39:I61" si="9">F39/H39*60</f>
        <v>12</v>
      </c>
      <c r="J39" s="61">
        <f>IF(K38+I38&gt;60,J38+1,J38)</f>
        <v>12</v>
      </c>
      <c r="K39" s="61">
        <f>IF((K38+I38)&gt;60,(K38+I38)-60,K38+I38)</f>
        <v>60</v>
      </c>
      <c r="L39" s="76">
        <v>17</v>
      </c>
      <c r="M39" s="2">
        <v>5.3</v>
      </c>
      <c r="N39" s="2"/>
      <c r="O39" s="2"/>
      <c r="P39" s="76">
        <f t="shared" si="8"/>
        <v>16.5</v>
      </c>
      <c r="Q39" s="2"/>
      <c r="R39" s="2">
        <v>0.5</v>
      </c>
      <c r="S39" s="57"/>
      <c r="T39" s="57"/>
    </row>
    <row r="40" spans="2:20" ht="18" customHeight="1" x14ac:dyDescent="0.25">
      <c r="B40" s="34">
        <f t="shared" si="3"/>
        <v>11</v>
      </c>
      <c r="C40" s="2" t="s">
        <v>125</v>
      </c>
      <c r="D40" s="2" t="s">
        <v>71</v>
      </c>
      <c r="E40" s="65">
        <v>279</v>
      </c>
      <c r="F40" s="62">
        <v>2.6</v>
      </c>
      <c r="G40" s="76">
        <f t="shared" ref="G40:G59" si="10">G39-F39</f>
        <v>23.300000000000004</v>
      </c>
      <c r="H40" s="52">
        <f t="shared" si="7"/>
        <v>11</v>
      </c>
      <c r="I40" s="59">
        <f t="shared" si="9"/>
        <v>14.181818181818182</v>
      </c>
      <c r="J40" s="61">
        <f t="shared" ref="J40:J51" si="11">IF(K39+I39&gt;60,J39+1,J39)</f>
        <v>13</v>
      </c>
      <c r="K40" s="61">
        <f t="shared" ref="K40:K51" si="12">IF((K39+I39)&gt;60,(K39+I39)-60,K39+I39)</f>
        <v>12</v>
      </c>
      <c r="L40" s="76">
        <v>8</v>
      </c>
      <c r="M40" s="2">
        <v>5.3</v>
      </c>
      <c r="N40" s="2"/>
      <c r="O40" s="2"/>
      <c r="P40" s="76">
        <f t="shared" si="8"/>
        <v>7.5000000000000009</v>
      </c>
      <c r="Q40" s="2"/>
      <c r="R40" s="2">
        <v>0.5</v>
      </c>
      <c r="S40" s="57"/>
      <c r="T40" s="57"/>
    </row>
    <row r="41" spans="2:20" ht="18" customHeight="1" x14ac:dyDescent="0.25">
      <c r="B41" s="34">
        <f>B40+1</f>
        <v>12</v>
      </c>
      <c r="C41" s="2" t="s">
        <v>55</v>
      </c>
      <c r="D41" s="2" t="s">
        <v>69</v>
      </c>
      <c r="E41" s="65">
        <v>268</v>
      </c>
      <c r="F41" s="62">
        <v>1.9</v>
      </c>
      <c r="G41" s="76">
        <f t="shared" si="10"/>
        <v>20.700000000000003</v>
      </c>
      <c r="H41" s="52">
        <f t="shared" si="7"/>
        <v>10</v>
      </c>
      <c r="I41" s="59">
        <f t="shared" si="9"/>
        <v>11.4</v>
      </c>
      <c r="J41" s="61">
        <f t="shared" si="11"/>
        <v>13</v>
      </c>
      <c r="K41" s="61">
        <f t="shared" si="12"/>
        <v>26.18181818181818</v>
      </c>
      <c r="L41" s="76">
        <v>13.7</v>
      </c>
      <c r="M41" s="2">
        <v>5.8</v>
      </c>
      <c r="N41" s="2">
        <v>-1</v>
      </c>
      <c r="O41" s="2"/>
      <c r="P41" s="76">
        <f t="shared" si="8"/>
        <v>13.7</v>
      </c>
      <c r="Q41" s="2"/>
      <c r="R41" s="2">
        <v>0.3</v>
      </c>
      <c r="S41" s="57"/>
      <c r="T41" s="57"/>
    </row>
    <row r="42" spans="2:20" ht="18" customHeight="1" x14ac:dyDescent="0.25">
      <c r="B42" s="34">
        <f>B41+1</f>
        <v>13</v>
      </c>
      <c r="C42" s="2" t="s">
        <v>56</v>
      </c>
      <c r="D42" s="2" t="s">
        <v>70</v>
      </c>
      <c r="E42" s="65">
        <v>268</v>
      </c>
      <c r="F42" s="62">
        <v>1.8</v>
      </c>
      <c r="G42" s="76">
        <f>G41-F41</f>
        <v>18.800000000000004</v>
      </c>
      <c r="H42" s="52">
        <f t="shared" si="7"/>
        <v>10</v>
      </c>
      <c r="I42" s="59">
        <f t="shared" si="9"/>
        <v>10.799999999999999</v>
      </c>
      <c r="J42" s="61">
        <f>IF(K41+I41&gt;60,J41+1,J41)</f>
        <v>13</v>
      </c>
      <c r="K42" s="61">
        <f>IF((K41+I41)&gt;60,(K41+I41)-60,K41+I41)</f>
        <v>37.581818181818178</v>
      </c>
      <c r="L42" s="76">
        <v>13.9</v>
      </c>
      <c r="M42" s="2">
        <v>5.8</v>
      </c>
      <c r="N42" s="2">
        <v>-1</v>
      </c>
      <c r="O42" s="2"/>
      <c r="P42" s="76">
        <f t="shared" si="8"/>
        <v>13.899999999999999</v>
      </c>
      <c r="Q42" s="2"/>
      <c r="R42" s="2">
        <v>0</v>
      </c>
      <c r="S42" s="57"/>
      <c r="T42" s="57"/>
    </row>
    <row r="43" spans="2:20" ht="18" customHeight="1" x14ac:dyDescent="0.25">
      <c r="B43" s="34">
        <f t="shared" si="3"/>
        <v>14</v>
      </c>
      <c r="C43" s="2" t="s">
        <v>57</v>
      </c>
      <c r="D43" s="2" t="s">
        <v>71</v>
      </c>
      <c r="E43" s="65">
        <v>280</v>
      </c>
      <c r="F43" s="62">
        <v>1.7</v>
      </c>
      <c r="G43" s="76">
        <f t="shared" si="10"/>
        <v>17.000000000000004</v>
      </c>
      <c r="H43" s="52">
        <f t="shared" si="7"/>
        <v>10</v>
      </c>
      <c r="I43" s="59">
        <f t="shared" si="9"/>
        <v>10.199999999999999</v>
      </c>
      <c r="J43" s="61">
        <f t="shared" si="11"/>
        <v>13</v>
      </c>
      <c r="K43" s="61">
        <f t="shared" si="12"/>
        <v>48.381818181818176</v>
      </c>
      <c r="L43" s="76">
        <v>10</v>
      </c>
      <c r="M43" s="2">
        <v>5.8</v>
      </c>
      <c r="N43" s="2">
        <v>-1</v>
      </c>
      <c r="O43" s="2"/>
      <c r="P43" s="76">
        <f t="shared" si="8"/>
        <v>10</v>
      </c>
      <c r="Q43" s="2"/>
      <c r="R43" s="2">
        <v>0</v>
      </c>
      <c r="S43" s="57"/>
      <c r="T43" s="57"/>
    </row>
    <row r="44" spans="2:20" ht="18" customHeight="1" x14ac:dyDescent="0.25">
      <c r="B44" s="34">
        <f t="shared" si="3"/>
        <v>15</v>
      </c>
      <c r="C44" s="2" t="s">
        <v>58</v>
      </c>
      <c r="D44" s="2" t="s">
        <v>72</v>
      </c>
      <c r="E44" s="65">
        <v>282</v>
      </c>
      <c r="F44" s="62">
        <v>1.7</v>
      </c>
      <c r="G44" s="76">
        <f t="shared" si="10"/>
        <v>15.300000000000004</v>
      </c>
      <c r="H44" s="52">
        <f t="shared" si="7"/>
        <v>10</v>
      </c>
      <c r="I44" s="59">
        <f t="shared" si="9"/>
        <v>10.199999999999999</v>
      </c>
      <c r="J44" s="61">
        <f t="shared" si="11"/>
        <v>13</v>
      </c>
      <c r="K44" s="61">
        <f t="shared" si="12"/>
        <v>58.581818181818178</v>
      </c>
      <c r="L44" s="76">
        <v>8.1999999999999993</v>
      </c>
      <c r="M44" s="2">
        <v>5.9</v>
      </c>
      <c r="N44" s="2">
        <v>-1</v>
      </c>
      <c r="O44" s="2"/>
      <c r="P44" s="76">
        <f t="shared" si="8"/>
        <v>8.3000000000000007</v>
      </c>
      <c r="Q44" s="2"/>
      <c r="R44" s="2">
        <v>-0.6</v>
      </c>
      <c r="S44" s="57"/>
      <c r="T44" s="57"/>
    </row>
    <row r="45" spans="2:20" ht="18" customHeight="1" x14ac:dyDescent="0.25">
      <c r="B45" s="34">
        <f t="shared" si="3"/>
        <v>16</v>
      </c>
      <c r="C45" s="2" t="s">
        <v>59</v>
      </c>
      <c r="D45" s="2" t="s">
        <v>73</v>
      </c>
      <c r="E45" s="65">
        <v>275</v>
      </c>
      <c r="F45" s="62">
        <v>1</v>
      </c>
      <c r="G45" s="76">
        <f t="shared" si="10"/>
        <v>13.600000000000005</v>
      </c>
      <c r="H45" s="52">
        <f t="shared" si="7"/>
        <v>10</v>
      </c>
      <c r="I45" s="59">
        <f t="shared" si="9"/>
        <v>6</v>
      </c>
      <c r="J45" s="61">
        <f t="shared" si="11"/>
        <v>14</v>
      </c>
      <c r="K45" s="61">
        <f t="shared" si="12"/>
        <v>8.7818181818181813</v>
      </c>
      <c r="L45" s="76">
        <v>11</v>
      </c>
      <c r="M45" s="2">
        <v>5.8</v>
      </c>
      <c r="N45" s="2">
        <v>-1</v>
      </c>
      <c r="O45" s="2"/>
      <c r="P45" s="76">
        <f t="shared" si="8"/>
        <v>11</v>
      </c>
      <c r="Q45" s="2"/>
      <c r="R45" s="2">
        <v>-0.6</v>
      </c>
      <c r="S45" s="57"/>
      <c r="T45" s="57"/>
    </row>
    <row r="46" spans="2:20" ht="18" customHeight="1" x14ac:dyDescent="0.25">
      <c r="B46" s="34">
        <f t="shared" si="3"/>
        <v>17</v>
      </c>
      <c r="C46" s="2" t="s">
        <v>54</v>
      </c>
      <c r="D46" s="2" t="s">
        <v>70</v>
      </c>
      <c r="E46" s="65">
        <v>272</v>
      </c>
      <c r="F46" s="62">
        <v>1.9</v>
      </c>
      <c r="G46" s="76">
        <f t="shared" si="10"/>
        <v>12.600000000000005</v>
      </c>
      <c r="H46" s="52">
        <f t="shared" si="7"/>
        <v>10</v>
      </c>
      <c r="I46" s="59">
        <f t="shared" si="9"/>
        <v>11.4</v>
      </c>
      <c r="J46" s="61">
        <f t="shared" si="11"/>
        <v>14</v>
      </c>
      <c r="K46" s="61">
        <f t="shared" si="12"/>
        <v>14.781818181818181</v>
      </c>
      <c r="L46" s="76">
        <v>10</v>
      </c>
      <c r="M46" s="2">
        <v>5.8</v>
      </c>
      <c r="N46" s="2">
        <v>-1</v>
      </c>
      <c r="O46" s="2"/>
      <c r="P46" s="76">
        <f t="shared" si="8"/>
        <v>10</v>
      </c>
      <c r="Q46" s="2"/>
      <c r="R46" s="2">
        <v>-0.6</v>
      </c>
      <c r="S46" s="57"/>
      <c r="T46" s="57"/>
    </row>
    <row r="47" spans="2:20" ht="18" customHeight="1" x14ac:dyDescent="0.25">
      <c r="B47" s="34">
        <f t="shared" si="3"/>
        <v>18</v>
      </c>
      <c r="C47" s="2" t="s">
        <v>53</v>
      </c>
      <c r="D47" s="2" t="s">
        <v>69</v>
      </c>
      <c r="E47" s="65">
        <v>275</v>
      </c>
      <c r="F47" s="62">
        <v>1.5</v>
      </c>
      <c r="G47" s="76">
        <f t="shared" si="10"/>
        <v>10.700000000000005</v>
      </c>
      <c r="H47" s="52">
        <f t="shared" si="7"/>
        <v>10</v>
      </c>
      <c r="I47" s="59">
        <f t="shared" si="9"/>
        <v>9</v>
      </c>
      <c r="J47" s="61">
        <f t="shared" si="11"/>
        <v>14</v>
      </c>
      <c r="K47" s="61">
        <f t="shared" si="12"/>
        <v>26.18181818181818</v>
      </c>
      <c r="L47" s="76">
        <v>7.6</v>
      </c>
      <c r="M47" s="2">
        <v>5.7</v>
      </c>
      <c r="N47" s="2">
        <v>-1</v>
      </c>
      <c r="O47" s="2"/>
      <c r="P47" s="76">
        <f t="shared" si="8"/>
        <v>7.5000000000000009</v>
      </c>
      <c r="Q47" s="2"/>
      <c r="R47" s="2">
        <v>-0.6</v>
      </c>
      <c r="S47" s="57"/>
      <c r="T47" s="57"/>
    </row>
    <row r="48" spans="2:20" ht="18" customHeight="1" x14ac:dyDescent="0.25">
      <c r="B48" s="34">
        <f t="shared" si="3"/>
        <v>19</v>
      </c>
      <c r="C48" s="2" t="s">
        <v>60</v>
      </c>
      <c r="D48" s="2" t="s">
        <v>74</v>
      </c>
      <c r="E48" s="65">
        <v>272</v>
      </c>
      <c r="F48" s="62">
        <v>1.4</v>
      </c>
      <c r="G48" s="76">
        <f t="shared" si="10"/>
        <v>9.2000000000000046</v>
      </c>
      <c r="H48" s="52">
        <f t="shared" si="7"/>
        <v>10</v>
      </c>
      <c r="I48" s="59">
        <f t="shared" si="9"/>
        <v>8.3999999999999986</v>
      </c>
      <c r="J48" s="61">
        <f t="shared" si="11"/>
        <v>14</v>
      </c>
      <c r="K48" s="61">
        <f t="shared" si="12"/>
        <v>35.18181818181818</v>
      </c>
      <c r="L48" s="76">
        <v>15</v>
      </c>
      <c r="M48" s="2">
        <v>5.6</v>
      </c>
      <c r="N48" s="2">
        <v>-1</v>
      </c>
      <c r="O48" s="2"/>
      <c r="P48" s="76">
        <f t="shared" si="8"/>
        <v>14.8</v>
      </c>
      <c r="Q48" s="2"/>
      <c r="R48" s="2">
        <v>-0.6</v>
      </c>
      <c r="S48" s="57"/>
      <c r="T48" s="57"/>
    </row>
    <row r="49" spans="2:20" ht="18" customHeight="1" x14ac:dyDescent="0.25">
      <c r="B49" s="34">
        <f t="shared" si="3"/>
        <v>20</v>
      </c>
      <c r="C49" s="2" t="s">
        <v>61</v>
      </c>
      <c r="D49" s="2" t="s">
        <v>78</v>
      </c>
      <c r="E49" s="65">
        <v>260</v>
      </c>
      <c r="F49" s="62">
        <v>2.2000000000000002</v>
      </c>
      <c r="G49" s="62">
        <f t="shared" si="10"/>
        <v>7.8000000000000043</v>
      </c>
      <c r="H49" s="52">
        <f t="shared" si="7"/>
        <v>10</v>
      </c>
      <c r="I49" s="59">
        <f t="shared" si="9"/>
        <v>13.200000000000001</v>
      </c>
      <c r="J49" s="61">
        <f t="shared" si="11"/>
        <v>14</v>
      </c>
      <c r="K49" s="61">
        <f t="shared" si="12"/>
        <v>43.581818181818178</v>
      </c>
      <c r="L49" s="76">
        <v>9.1</v>
      </c>
      <c r="M49" s="2">
        <v>5.5</v>
      </c>
      <c r="N49" s="2">
        <v>-1</v>
      </c>
      <c r="O49" s="2"/>
      <c r="P49" s="76">
        <f t="shared" si="8"/>
        <v>8.8000000000000007</v>
      </c>
      <c r="Q49" s="2"/>
      <c r="R49" s="2">
        <v>-0.6</v>
      </c>
      <c r="S49" s="57"/>
      <c r="T49" s="57"/>
    </row>
    <row r="50" spans="2:20" ht="18" customHeight="1" x14ac:dyDescent="0.25">
      <c r="B50" s="34">
        <f t="shared" si="3"/>
        <v>21</v>
      </c>
      <c r="C50" s="2" t="s">
        <v>62</v>
      </c>
      <c r="D50" s="2"/>
      <c r="E50" s="65"/>
      <c r="F50" s="62">
        <v>0.5</v>
      </c>
      <c r="G50" s="62">
        <f t="shared" si="10"/>
        <v>5.6000000000000041</v>
      </c>
      <c r="H50" s="52">
        <f t="shared" si="7"/>
        <v>10</v>
      </c>
      <c r="I50" s="59">
        <f t="shared" si="9"/>
        <v>3</v>
      </c>
      <c r="J50" s="61">
        <f t="shared" si="11"/>
        <v>14</v>
      </c>
      <c r="K50" s="61">
        <f t="shared" si="12"/>
        <v>56.781818181818181</v>
      </c>
      <c r="L50" s="76">
        <v>15</v>
      </c>
      <c r="M50" s="2">
        <v>5.4</v>
      </c>
      <c r="N50" s="2">
        <v>-1</v>
      </c>
      <c r="O50" s="2"/>
      <c r="P50" s="76">
        <f t="shared" si="8"/>
        <v>14.599999999999998</v>
      </c>
      <c r="Q50" s="2"/>
      <c r="R50" s="2">
        <v>-0.6</v>
      </c>
    </row>
    <row r="51" spans="2:20" ht="18" customHeight="1" x14ac:dyDescent="0.25">
      <c r="B51" s="34">
        <f t="shared" si="3"/>
        <v>22</v>
      </c>
      <c r="C51" s="2" t="s">
        <v>63</v>
      </c>
      <c r="D51" s="2" t="s">
        <v>71</v>
      </c>
      <c r="E51" s="65">
        <v>215</v>
      </c>
      <c r="F51" s="62">
        <v>0.5</v>
      </c>
      <c r="G51" s="62">
        <f t="shared" si="10"/>
        <v>5.1000000000000041</v>
      </c>
      <c r="H51" s="52">
        <f t="shared" si="7"/>
        <v>8</v>
      </c>
      <c r="I51" s="59">
        <f t="shared" si="9"/>
        <v>3.75</v>
      </c>
      <c r="J51" s="61">
        <f t="shared" si="11"/>
        <v>14</v>
      </c>
      <c r="K51" s="61">
        <f t="shared" si="12"/>
        <v>59.781818181818181</v>
      </c>
      <c r="L51" s="76">
        <v>8</v>
      </c>
      <c r="M51" s="2">
        <v>5.4</v>
      </c>
      <c r="N51" s="2">
        <v>-3</v>
      </c>
      <c r="O51" s="2"/>
      <c r="P51" s="76">
        <f t="shared" si="8"/>
        <v>7.6000000000000005</v>
      </c>
      <c r="Q51" s="2"/>
      <c r="R51" s="2">
        <v>-1</v>
      </c>
    </row>
    <row r="52" spans="2:20" ht="18" customHeight="1" x14ac:dyDescent="0.25">
      <c r="B52" s="34">
        <f t="shared" si="3"/>
        <v>23</v>
      </c>
      <c r="C52" s="2" t="s">
        <v>80</v>
      </c>
      <c r="D52" s="2" t="s">
        <v>74</v>
      </c>
      <c r="E52" s="65">
        <v>208</v>
      </c>
      <c r="F52" s="62">
        <v>0.6</v>
      </c>
      <c r="G52" s="62">
        <f t="shared" si="10"/>
        <v>4.6000000000000041</v>
      </c>
      <c r="H52" s="52">
        <f t="shared" si="7"/>
        <v>8</v>
      </c>
      <c r="I52" s="59">
        <f t="shared" si="9"/>
        <v>4.5</v>
      </c>
      <c r="J52" s="61">
        <f t="shared" ref="J52:J62" si="13">IF(K51+I51&gt;60,J51+1,J51)</f>
        <v>15</v>
      </c>
      <c r="K52" s="61">
        <f t="shared" ref="K52:K62" si="14">IF((K51+I51)&gt;60,(K51+I51)-60,K51+I51)</f>
        <v>3.5318181818181813</v>
      </c>
      <c r="L52" s="76">
        <v>9.3000000000000007</v>
      </c>
      <c r="M52" s="2">
        <v>5.4</v>
      </c>
      <c r="N52" s="2">
        <v>-3</v>
      </c>
      <c r="O52" s="2"/>
      <c r="P52" s="76">
        <f t="shared" si="8"/>
        <v>8.9000000000000021</v>
      </c>
      <c r="Q52" s="2"/>
      <c r="R52" s="2">
        <v>-1</v>
      </c>
    </row>
    <row r="53" spans="2:20" ht="18" customHeight="1" x14ac:dyDescent="0.25">
      <c r="B53" s="34">
        <f t="shared" si="3"/>
        <v>24</v>
      </c>
      <c r="C53" s="2" t="s">
        <v>81</v>
      </c>
      <c r="D53" s="2" t="s">
        <v>75</v>
      </c>
      <c r="E53" s="65">
        <v>200</v>
      </c>
      <c r="F53" s="62">
        <v>0.8</v>
      </c>
      <c r="G53" s="62">
        <f t="shared" si="10"/>
        <v>4.0000000000000044</v>
      </c>
      <c r="H53" s="52">
        <f t="shared" si="7"/>
        <v>8</v>
      </c>
      <c r="I53" s="59">
        <f t="shared" si="9"/>
        <v>6</v>
      </c>
      <c r="J53" s="61">
        <f t="shared" si="13"/>
        <v>15</v>
      </c>
      <c r="K53" s="61">
        <f t="shared" si="14"/>
        <v>8.0318181818181813</v>
      </c>
      <c r="L53" s="76">
        <v>9.1</v>
      </c>
      <c r="M53" s="2">
        <v>5.4</v>
      </c>
      <c r="N53" s="2">
        <v>-3</v>
      </c>
      <c r="O53" s="2"/>
      <c r="P53" s="76">
        <f t="shared" si="8"/>
        <v>8.6999999999999993</v>
      </c>
      <c r="Q53" s="2"/>
      <c r="R53" s="2">
        <v>-1</v>
      </c>
    </row>
    <row r="54" spans="2:20" ht="18" customHeight="1" x14ac:dyDescent="0.25">
      <c r="B54" s="34">
        <f t="shared" si="3"/>
        <v>25</v>
      </c>
      <c r="C54" s="2" t="s">
        <v>82</v>
      </c>
      <c r="D54" s="2" t="s">
        <v>70</v>
      </c>
      <c r="E54" s="65">
        <v>206</v>
      </c>
      <c r="F54" s="62">
        <v>0.6</v>
      </c>
      <c r="G54" s="62">
        <f t="shared" si="10"/>
        <v>3.2000000000000046</v>
      </c>
      <c r="H54" s="52">
        <f t="shared" si="7"/>
        <v>8</v>
      </c>
      <c r="I54" s="59">
        <f t="shared" si="9"/>
        <v>4.5</v>
      </c>
      <c r="J54" s="61">
        <f t="shared" si="13"/>
        <v>15</v>
      </c>
      <c r="K54" s="61">
        <f t="shared" si="14"/>
        <v>14.031818181818181</v>
      </c>
      <c r="L54" s="76">
        <v>9.5</v>
      </c>
      <c r="M54" s="2">
        <v>5.4</v>
      </c>
      <c r="N54" s="2">
        <v>-3</v>
      </c>
      <c r="O54" s="2"/>
      <c r="P54" s="76">
        <f t="shared" si="8"/>
        <v>9.1000000000000014</v>
      </c>
      <c r="Q54" s="2"/>
      <c r="R54" s="2">
        <v>-1</v>
      </c>
    </row>
    <row r="55" spans="2:20" ht="18" customHeight="1" x14ac:dyDescent="0.25">
      <c r="B55" s="34">
        <f t="shared" si="3"/>
        <v>26</v>
      </c>
      <c r="C55" s="2" t="s">
        <v>64</v>
      </c>
      <c r="D55" s="2" t="s">
        <v>71</v>
      </c>
      <c r="E55" s="65">
        <v>238</v>
      </c>
      <c r="F55" s="62">
        <v>0.6</v>
      </c>
      <c r="G55" s="62">
        <f t="shared" si="10"/>
        <v>2.6000000000000045</v>
      </c>
      <c r="H55" s="52">
        <f t="shared" si="7"/>
        <v>8</v>
      </c>
      <c r="I55" s="59">
        <f t="shared" si="9"/>
        <v>4.5</v>
      </c>
      <c r="J55" s="61">
        <f t="shared" si="13"/>
        <v>15</v>
      </c>
      <c r="K55" s="61">
        <f t="shared" si="14"/>
        <v>18.531818181818181</v>
      </c>
      <c r="L55" s="76">
        <v>6.4</v>
      </c>
      <c r="M55" s="2">
        <v>5.4</v>
      </c>
      <c r="N55" s="2">
        <v>-3</v>
      </c>
      <c r="O55" s="2"/>
      <c r="P55" s="76">
        <f t="shared" si="8"/>
        <v>6.0000000000000009</v>
      </c>
      <c r="Q55" s="2"/>
      <c r="R55" s="2">
        <v>-1</v>
      </c>
    </row>
    <row r="56" spans="2:20" ht="18" customHeight="1" x14ac:dyDescent="0.25">
      <c r="B56" s="34">
        <f t="shared" si="3"/>
        <v>27</v>
      </c>
      <c r="C56" s="2" t="s">
        <v>65</v>
      </c>
      <c r="D56" s="2" t="s">
        <v>76</v>
      </c>
      <c r="E56" s="65">
        <v>262</v>
      </c>
      <c r="F56" s="62">
        <v>0.6</v>
      </c>
      <c r="G56" s="62">
        <f t="shared" si="10"/>
        <v>2.0000000000000044</v>
      </c>
      <c r="H56" s="52">
        <f t="shared" si="7"/>
        <v>8</v>
      </c>
      <c r="I56" s="59">
        <f t="shared" si="9"/>
        <v>4.5</v>
      </c>
      <c r="J56" s="61">
        <f t="shared" si="13"/>
        <v>15</v>
      </c>
      <c r="K56" s="61">
        <f t="shared" si="14"/>
        <v>23.031818181818181</v>
      </c>
      <c r="L56" s="76">
        <v>8</v>
      </c>
      <c r="M56" s="2">
        <v>5.4</v>
      </c>
      <c r="N56" s="2">
        <v>-3</v>
      </c>
      <c r="O56" s="2"/>
      <c r="P56" s="76">
        <f t="shared" si="8"/>
        <v>7.6000000000000005</v>
      </c>
      <c r="Q56" s="2"/>
      <c r="R56" s="2">
        <v>-1</v>
      </c>
    </row>
    <row r="57" spans="2:20" ht="18" customHeight="1" x14ac:dyDescent="0.25">
      <c r="B57" s="34">
        <f t="shared" si="3"/>
        <v>28</v>
      </c>
      <c r="C57" s="2" t="s">
        <v>66</v>
      </c>
      <c r="D57" s="2" t="s">
        <v>77</v>
      </c>
      <c r="E57" s="65">
        <v>270</v>
      </c>
      <c r="F57" s="62">
        <v>0.8</v>
      </c>
      <c r="G57" s="62">
        <f t="shared" si="10"/>
        <v>1.4000000000000044</v>
      </c>
      <c r="H57" s="52">
        <f t="shared" si="7"/>
        <v>8</v>
      </c>
      <c r="I57" s="59">
        <f t="shared" si="9"/>
        <v>6</v>
      </c>
      <c r="J57" s="61">
        <f t="shared" si="13"/>
        <v>15</v>
      </c>
      <c r="K57" s="61">
        <f t="shared" si="14"/>
        <v>27.531818181818181</v>
      </c>
      <c r="L57" s="76">
        <v>10</v>
      </c>
      <c r="M57" s="2">
        <v>5.4</v>
      </c>
      <c r="N57" s="2">
        <v>-3</v>
      </c>
      <c r="O57" s="2"/>
      <c r="P57" s="76">
        <f t="shared" si="8"/>
        <v>9.6000000000000014</v>
      </c>
      <c r="Q57" s="2"/>
      <c r="R57" s="2">
        <v>-1</v>
      </c>
    </row>
    <row r="58" spans="2:20" ht="18" customHeight="1" x14ac:dyDescent="0.25">
      <c r="B58" s="34">
        <f t="shared" si="3"/>
        <v>29</v>
      </c>
      <c r="C58" s="2" t="s">
        <v>67</v>
      </c>
      <c r="D58" s="2"/>
      <c r="E58" s="65">
        <v>269</v>
      </c>
      <c r="F58" s="62">
        <v>0.6</v>
      </c>
      <c r="G58" s="62">
        <f t="shared" si="10"/>
        <v>0.60000000000000431</v>
      </c>
      <c r="H58" s="52">
        <v>6</v>
      </c>
      <c r="I58" s="59">
        <f t="shared" si="9"/>
        <v>5.9999999999999991</v>
      </c>
      <c r="J58" s="61">
        <f t="shared" si="13"/>
        <v>15</v>
      </c>
      <c r="K58" s="61">
        <f t="shared" si="14"/>
        <v>33.531818181818181</v>
      </c>
      <c r="L58" s="76">
        <v>9.5</v>
      </c>
      <c r="M58" s="2">
        <v>5.4</v>
      </c>
      <c r="N58" s="2">
        <v>-4</v>
      </c>
      <c r="O58" s="2"/>
      <c r="P58" s="76">
        <f t="shared" si="8"/>
        <v>9.1000000000000014</v>
      </c>
      <c r="Q58" s="2"/>
      <c r="R58" s="2">
        <v>-1</v>
      </c>
    </row>
    <row r="59" spans="2:20" s="87" customFormat="1" ht="18" customHeight="1" x14ac:dyDescent="0.25">
      <c r="B59" s="79">
        <f t="shared" si="3"/>
        <v>30</v>
      </c>
      <c r="C59" s="80" t="s">
        <v>68</v>
      </c>
      <c r="D59" s="80"/>
      <c r="E59" s="81">
        <v>268</v>
      </c>
      <c r="F59" s="82">
        <v>1.3</v>
      </c>
      <c r="G59" s="82">
        <f t="shared" si="10"/>
        <v>4.3298697960381105E-15</v>
      </c>
      <c r="H59" s="83">
        <v>6</v>
      </c>
      <c r="I59" s="84">
        <f t="shared" si="9"/>
        <v>13</v>
      </c>
      <c r="J59" s="85">
        <f t="shared" si="13"/>
        <v>15</v>
      </c>
      <c r="K59" s="85">
        <f t="shared" si="14"/>
        <v>39.531818181818181</v>
      </c>
      <c r="L59" s="86">
        <v>11</v>
      </c>
      <c r="M59" s="2">
        <v>5.4</v>
      </c>
      <c r="N59" s="2"/>
      <c r="O59" s="80"/>
      <c r="P59" s="86">
        <f t="shared" si="8"/>
        <v>10.599999999999998</v>
      </c>
      <c r="Q59" s="80"/>
      <c r="R59" s="80"/>
    </row>
    <row r="60" spans="2:20" ht="18" customHeight="1" x14ac:dyDescent="0.25">
      <c r="B60" s="34">
        <f t="shared" si="3"/>
        <v>31</v>
      </c>
      <c r="C60" s="98" t="s">
        <v>83</v>
      </c>
      <c r="D60" s="98"/>
      <c r="E60" s="99"/>
      <c r="F60" s="100">
        <v>1.7</v>
      </c>
      <c r="G60" s="100">
        <f>F59</f>
        <v>1.3</v>
      </c>
      <c r="H60" s="98">
        <v>6</v>
      </c>
      <c r="I60" s="101">
        <f t="shared" si="9"/>
        <v>17</v>
      </c>
      <c r="J60" s="102">
        <f t="shared" si="13"/>
        <v>15</v>
      </c>
      <c r="K60" s="102">
        <f t="shared" si="14"/>
        <v>52.531818181818181</v>
      </c>
      <c r="L60" s="103">
        <v>6.8</v>
      </c>
      <c r="M60" s="98">
        <v>4.4000000000000004</v>
      </c>
      <c r="N60" s="98"/>
      <c r="O60" s="98"/>
      <c r="P60" s="103">
        <f t="shared" si="8"/>
        <v>5.3999999999999995</v>
      </c>
      <c r="Q60" s="98"/>
      <c r="R60" s="2"/>
    </row>
    <row r="61" spans="2:20" ht="18" customHeight="1" x14ac:dyDescent="0.25">
      <c r="B61" s="34">
        <f t="shared" si="3"/>
        <v>32</v>
      </c>
      <c r="C61" s="98" t="s">
        <v>132</v>
      </c>
      <c r="D61" s="98"/>
      <c r="E61" s="99"/>
      <c r="F61" s="100">
        <v>0.5</v>
      </c>
      <c r="G61" s="100">
        <f>G60+F60</f>
        <v>3</v>
      </c>
      <c r="H61" s="98">
        <v>3</v>
      </c>
      <c r="I61" s="101">
        <f t="shared" si="9"/>
        <v>10</v>
      </c>
      <c r="J61" s="102">
        <f t="shared" si="13"/>
        <v>16</v>
      </c>
      <c r="K61" s="102">
        <f t="shared" si="14"/>
        <v>9.5318181818181813</v>
      </c>
      <c r="L61" s="103">
        <v>8.1</v>
      </c>
      <c r="M61" s="98">
        <v>4.0999999999999996</v>
      </c>
      <c r="N61" s="98"/>
      <c r="O61" s="98"/>
      <c r="P61" s="103">
        <f t="shared" si="8"/>
        <v>6.3999999999999995</v>
      </c>
      <c r="Q61" s="98"/>
      <c r="R61" s="2"/>
    </row>
    <row r="62" spans="2:20" ht="18" customHeight="1" x14ac:dyDescent="0.25">
      <c r="B62" s="34">
        <f t="shared" si="3"/>
        <v>33</v>
      </c>
      <c r="C62" s="98" t="s">
        <v>133</v>
      </c>
      <c r="D62" s="98"/>
      <c r="E62" s="99"/>
      <c r="F62" s="100"/>
      <c r="G62" s="100">
        <f>G61+F61</f>
        <v>3.5</v>
      </c>
      <c r="H62" s="98"/>
      <c r="I62" s="101"/>
      <c r="J62" s="102">
        <f t="shared" si="13"/>
        <v>16</v>
      </c>
      <c r="K62" s="102">
        <f t="shared" si="14"/>
        <v>19.531818181818181</v>
      </c>
      <c r="L62" s="103"/>
      <c r="M62" s="98">
        <v>3.8</v>
      </c>
      <c r="N62" s="98"/>
      <c r="O62" s="98"/>
      <c r="P62" s="103"/>
      <c r="Q62" s="98"/>
      <c r="R62" s="2"/>
    </row>
    <row r="63" spans="2:20" ht="18" customHeight="1" x14ac:dyDescent="0.25">
      <c r="B63" s="34">
        <f t="shared" si="3"/>
        <v>34</v>
      </c>
      <c r="C63" s="2"/>
      <c r="D63" s="2"/>
      <c r="E63" s="65"/>
      <c r="F63" s="62"/>
      <c r="G63" s="76"/>
      <c r="H63" s="2"/>
      <c r="I63" s="59"/>
      <c r="J63" s="61"/>
      <c r="K63" s="61"/>
      <c r="L63" s="76"/>
      <c r="M63" s="2"/>
      <c r="N63" s="2"/>
      <c r="O63" s="2"/>
      <c r="P63" s="76"/>
      <c r="Q63" s="2"/>
      <c r="R63" s="2"/>
    </row>
    <row r="64" spans="2:20" ht="18" customHeight="1" x14ac:dyDescent="0.25">
      <c r="B64" s="34">
        <f t="shared" si="3"/>
        <v>35</v>
      </c>
      <c r="C64" s="2"/>
      <c r="D64" s="2"/>
      <c r="E64" s="65"/>
      <c r="F64" s="62"/>
      <c r="G64" s="76"/>
      <c r="H64" s="2"/>
      <c r="I64" s="59"/>
      <c r="J64" s="61"/>
      <c r="K64" s="61"/>
      <c r="L64" s="76"/>
      <c r="M64" s="2"/>
      <c r="N64" s="2"/>
      <c r="O64" s="2"/>
      <c r="P64" s="76"/>
      <c r="Q64" s="2"/>
      <c r="R64" s="2"/>
    </row>
    <row r="65" spans="2:18" ht="18" customHeight="1" x14ac:dyDescent="0.25">
      <c r="B65" s="34">
        <f t="shared" si="3"/>
        <v>36</v>
      </c>
      <c r="C65" s="2"/>
      <c r="D65" s="2"/>
      <c r="E65" s="65"/>
      <c r="F65" s="62"/>
      <c r="G65" s="76"/>
      <c r="H65" s="2"/>
      <c r="I65" s="2"/>
      <c r="J65" s="2"/>
      <c r="K65" s="56"/>
      <c r="L65" s="76"/>
      <c r="M65" s="2"/>
      <c r="N65" s="2"/>
      <c r="O65" s="2"/>
      <c r="P65" s="76"/>
      <c r="Q65" s="2"/>
      <c r="R65" s="2"/>
    </row>
    <row r="66" spans="2:18" ht="18" customHeight="1" x14ac:dyDescent="0.25">
      <c r="B66" s="34">
        <f t="shared" si="3"/>
        <v>37</v>
      </c>
      <c r="C66" s="2"/>
      <c r="D66" s="2"/>
      <c r="E66" s="65"/>
      <c r="F66" s="62"/>
      <c r="G66" s="76"/>
      <c r="H66" s="2"/>
      <c r="I66" s="2"/>
      <c r="J66" s="2"/>
      <c r="K66" s="56"/>
      <c r="L66" s="76"/>
      <c r="M66" s="2"/>
      <c r="N66" s="2"/>
      <c r="O66" s="2"/>
      <c r="P66" s="76"/>
      <c r="Q66" s="2"/>
      <c r="R66" s="2"/>
    </row>
    <row r="67" spans="2:18" ht="18" customHeight="1" x14ac:dyDescent="0.25">
      <c r="B67" s="34">
        <f t="shared" si="3"/>
        <v>38</v>
      </c>
      <c r="C67" s="2"/>
      <c r="D67" s="2"/>
      <c r="E67" s="65"/>
      <c r="F67" s="62"/>
      <c r="G67" s="76"/>
      <c r="H67" s="2"/>
      <c r="I67" s="2"/>
      <c r="J67" s="2"/>
      <c r="K67" s="56"/>
      <c r="L67" s="76"/>
      <c r="M67" s="2"/>
      <c r="N67" s="2"/>
      <c r="O67" s="2"/>
      <c r="P67" s="76"/>
      <c r="Q67" s="2"/>
      <c r="R67" s="2"/>
    </row>
    <row r="68" spans="2:18" x14ac:dyDescent="0.25">
      <c r="B68" s="34">
        <f t="shared" si="3"/>
        <v>39</v>
      </c>
      <c r="C68" s="2"/>
      <c r="D68" s="2"/>
      <c r="E68" s="76"/>
      <c r="F68" s="62">
        <f>SUM(F29:F36)+SUM(F38:F58)</f>
        <v>47.2</v>
      </c>
      <c r="G68" s="76"/>
      <c r="H68" s="2"/>
      <c r="I68" s="2"/>
      <c r="J68" s="2"/>
      <c r="K68" s="2"/>
      <c r="L68" s="76"/>
      <c r="M68" s="2"/>
      <c r="N68" s="2"/>
      <c r="O68" s="2"/>
      <c r="P68" s="76"/>
      <c r="Q68" s="2"/>
      <c r="R68" s="2"/>
    </row>
  </sheetData>
  <mergeCells count="16">
    <mergeCell ref="C12:D12"/>
    <mergeCell ref="D3:F3"/>
    <mergeCell ref="Q3:R3"/>
    <mergeCell ref="E4:F4"/>
    <mergeCell ref="Q4:R4"/>
    <mergeCell ref="F5:G5"/>
    <mergeCell ref="D6:G6"/>
    <mergeCell ref="J3:K3"/>
    <mergeCell ref="J4:K4"/>
    <mergeCell ref="L3:O3"/>
    <mergeCell ref="L4:O4"/>
    <mergeCell ref="H23:J23"/>
    <mergeCell ref="H24:J24"/>
    <mergeCell ref="H22:J22"/>
    <mergeCell ref="H25:J25"/>
    <mergeCell ref="H26:J26"/>
  </mergeCells>
  <pageMargins left="3.937007874015748E-2" right="3.937007874015748E-2" top="0.19685039370078741" bottom="0.19685039370078741" header="0.31496062992125984" footer="0.31496062992125984"/>
  <pageSetup paperSize="9" scale="9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8"/>
  <sheetViews>
    <sheetView topLeftCell="A7" workbookViewId="0">
      <selection activeCell="D5" sqref="D5"/>
    </sheetView>
  </sheetViews>
  <sheetFormatPr defaultRowHeight="15" x14ac:dyDescent="0.25"/>
  <cols>
    <col min="1" max="1" width="1.140625" customWidth="1"/>
    <col min="2" max="2" width="2.42578125" customWidth="1"/>
    <col min="3" max="3" width="20.42578125" customWidth="1"/>
    <col min="4" max="4" width="18" customWidth="1"/>
    <col min="6" max="6" width="7" customWidth="1"/>
    <col min="7" max="7" width="10.140625" customWidth="1"/>
    <col min="8" max="8" width="4.42578125" customWidth="1"/>
    <col min="9" max="9" width="3.42578125" customWidth="1"/>
    <col min="10" max="11" width="4.42578125" customWidth="1"/>
    <col min="12" max="12" width="6.85546875" customWidth="1"/>
    <col min="13" max="13" width="6.7109375" customWidth="1"/>
    <col min="14" max="14" width="4.5703125" customWidth="1"/>
    <col min="15" max="15" width="11.7109375" customWidth="1"/>
    <col min="16" max="16" width="6.28515625" customWidth="1"/>
    <col min="18" max="18" width="18.42578125" customWidth="1"/>
  </cols>
  <sheetData>
    <row r="2" spans="3:19" x14ac:dyDescent="0.25">
      <c r="C2" s="4" t="s">
        <v>25</v>
      </c>
      <c r="D2" s="53">
        <v>42794</v>
      </c>
    </row>
    <row r="3" spans="3:19" x14ac:dyDescent="0.25">
      <c r="C3" s="4" t="s">
        <v>0</v>
      </c>
      <c r="D3" s="113" t="s">
        <v>150</v>
      </c>
      <c r="E3" s="113"/>
      <c r="F3" s="113"/>
      <c r="G3" s="3"/>
      <c r="H3" s="3"/>
      <c r="I3" s="3"/>
      <c r="J3" s="126" t="s">
        <v>2</v>
      </c>
      <c r="K3" s="127"/>
      <c r="L3" s="8" t="s">
        <v>52</v>
      </c>
      <c r="M3" s="12"/>
      <c r="N3" s="12"/>
      <c r="O3" s="13"/>
      <c r="P3" s="14" t="s">
        <v>4</v>
      </c>
      <c r="Q3" s="114">
        <v>0.5</v>
      </c>
      <c r="R3" s="115"/>
      <c r="S3" s="1"/>
    </row>
    <row r="4" spans="3:19" ht="15.75" thickBot="1" x14ac:dyDescent="0.3">
      <c r="C4" s="6" t="s">
        <v>26</v>
      </c>
      <c r="D4" s="7">
        <v>85.3</v>
      </c>
      <c r="E4" s="116"/>
      <c r="F4" s="115"/>
      <c r="G4" t="s">
        <v>16</v>
      </c>
      <c r="J4" s="126" t="s">
        <v>3</v>
      </c>
      <c r="K4" s="127"/>
      <c r="L4" s="17" t="s">
        <v>149</v>
      </c>
      <c r="M4" s="15"/>
      <c r="N4" s="15"/>
      <c r="O4" s="18"/>
      <c r="P4" s="14" t="s">
        <v>5</v>
      </c>
      <c r="Q4" s="117">
        <v>0.625</v>
      </c>
      <c r="R4" s="118"/>
      <c r="S4" s="1"/>
    </row>
    <row r="5" spans="3:19" x14ac:dyDescent="0.25">
      <c r="C5" s="10" t="s">
        <v>1</v>
      </c>
      <c r="D5" s="11">
        <v>4.5</v>
      </c>
      <c r="E5" s="9" t="s">
        <v>16</v>
      </c>
      <c r="F5" s="119"/>
      <c r="G5" s="119"/>
      <c r="H5" s="36"/>
      <c r="I5" s="58"/>
      <c r="J5" s="58"/>
      <c r="L5" s="19"/>
      <c r="M5" s="20"/>
      <c r="N5" s="20"/>
      <c r="O5" s="20"/>
      <c r="P5" s="20"/>
      <c r="Q5" s="20"/>
      <c r="R5" s="21"/>
    </row>
    <row r="6" spans="3:19" x14ac:dyDescent="0.25">
      <c r="C6" s="6"/>
      <c r="D6" s="116"/>
      <c r="E6" s="120"/>
      <c r="F6" s="120"/>
      <c r="G6" s="115"/>
      <c r="H6" s="36"/>
      <c r="I6" s="58"/>
      <c r="J6" s="58"/>
      <c r="K6" s="3"/>
      <c r="L6" s="22"/>
      <c r="M6" s="9"/>
      <c r="N6" s="9"/>
      <c r="O6" s="9"/>
      <c r="P6" s="9"/>
      <c r="Q6" s="9"/>
      <c r="R6" s="23"/>
    </row>
    <row r="7" spans="3:19" x14ac:dyDescent="0.25">
      <c r="C7" s="40" t="s">
        <v>47</v>
      </c>
      <c r="D7" s="41"/>
      <c r="E7" s="51" t="s">
        <v>6</v>
      </c>
      <c r="F7" s="15"/>
      <c r="G7" s="15"/>
      <c r="H7" s="15"/>
      <c r="I7" s="15"/>
      <c r="J7" s="15"/>
      <c r="K7" s="15"/>
      <c r="L7" s="24"/>
      <c r="M7" s="9"/>
      <c r="N7" s="9"/>
      <c r="O7" s="9"/>
      <c r="P7" s="9"/>
      <c r="Q7" s="9"/>
      <c r="R7" s="23"/>
    </row>
    <row r="8" spans="3:19" x14ac:dyDescent="0.25">
      <c r="C8" s="42" t="s">
        <v>0</v>
      </c>
      <c r="D8" s="43" t="str">
        <f>D3</f>
        <v>Shannon Fisher</v>
      </c>
      <c r="E8" s="9"/>
      <c r="F8" s="9"/>
      <c r="G8" s="9"/>
      <c r="H8" s="9"/>
      <c r="I8" s="9"/>
      <c r="J8" s="9"/>
      <c r="K8" s="9"/>
      <c r="L8" s="24"/>
      <c r="M8" s="9"/>
      <c r="N8" s="9"/>
      <c r="O8" s="9"/>
      <c r="P8" s="9"/>
      <c r="Q8" s="9"/>
      <c r="R8" s="23"/>
    </row>
    <row r="9" spans="3:19" x14ac:dyDescent="0.25">
      <c r="C9" s="44" t="s">
        <v>39</v>
      </c>
      <c r="D9" s="43"/>
      <c r="E9" s="9"/>
      <c r="F9" s="9"/>
      <c r="G9" s="9"/>
      <c r="H9" s="9"/>
      <c r="I9" s="9"/>
      <c r="J9" s="9"/>
      <c r="K9" s="9"/>
      <c r="L9" s="24"/>
      <c r="M9" s="9"/>
      <c r="N9" s="9"/>
      <c r="O9" s="9"/>
      <c r="P9" s="9"/>
      <c r="Q9" s="9"/>
      <c r="R9" s="23"/>
    </row>
    <row r="10" spans="3:19" x14ac:dyDescent="0.25">
      <c r="C10" s="42" t="s">
        <v>40</v>
      </c>
      <c r="D10" s="43"/>
      <c r="E10" s="9"/>
      <c r="F10" s="9"/>
      <c r="G10" s="9"/>
      <c r="H10" s="9"/>
      <c r="I10" s="9"/>
      <c r="J10" s="9"/>
      <c r="K10" s="9"/>
      <c r="L10" s="24"/>
      <c r="M10" s="9"/>
      <c r="N10" s="9"/>
      <c r="O10" s="9"/>
      <c r="P10" s="9"/>
      <c r="Q10" s="9"/>
      <c r="R10" s="23"/>
    </row>
    <row r="11" spans="3:19" x14ac:dyDescent="0.25">
      <c r="C11" s="42" t="s">
        <v>34</v>
      </c>
      <c r="D11" s="43"/>
      <c r="E11" s="9"/>
      <c r="F11" s="9"/>
      <c r="G11" s="9"/>
      <c r="H11" s="9"/>
      <c r="I11" s="9"/>
      <c r="J11" s="9"/>
      <c r="K11" s="9"/>
      <c r="L11" s="24"/>
      <c r="M11" s="9"/>
      <c r="N11" s="9"/>
      <c r="O11" s="9"/>
      <c r="P11" s="9"/>
      <c r="Q11" s="9"/>
      <c r="R11" s="23"/>
    </row>
    <row r="12" spans="3:19" ht="38.25" customHeight="1" x14ac:dyDescent="0.25">
      <c r="C12" s="111" t="s">
        <v>43</v>
      </c>
      <c r="D12" s="112"/>
      <c r="E12" s="9"/>
      <c r="F12" s="9"/>
      <c r="G12" s="9"/>
      <c r="H12" s="9"/>
      <c r="I12" s="9"/>
      <c r="J12" s="9"/>
      <c r="K12" s="9"/>
      <c r="L12" s="24"/>
      <c r="M12" s="9"/>
      <c r="N12" s="9"/>
      <c r="O12" s="9"/>
      <c r="P12" s="9"/>
      <c r="Q12" s="9"/>
      <c r="R12" s="23"/>
    </row>
    <row r="13" spans="3:19" x14ac:dyDescent="0.25">
      <c r="C13" s="42" t="s">
        <v>41</v>
      </c>
      <c r="D13" s="42"/>
      <c r="F13" s="9"/>
      <c r="G13" s="9"/>
      <c r="H13" s="9"/>
      <c r="I13" s="9"/>
      <c r="J13" s="9"/>
      <c r="K13" s="9"/>
      <c r="L13" s="24"/>
      <c r="M13" s="9"/>
      <c r="N13" s="9"/>
      <c r="O13" s="9"/>
      <c r="P13" s="9"/>
      <c r="Q13" s="9"/>
      <c r="R13" s="23"/>
    </row>
    <row r="14" spans="3:19" x14ac:dyDescent="0.25">
      <c r="C14" s="42" t="s">
        <v>42</v>
      </c>
      <c r="D14" s="43"/>
      <c r="E14" s="9"/>
      <c r="F14" s="9"/>
      <c r="G14" s="9"/>
      <c r="H14" s="9"/>
      <c r="I14" s="9"/>
      <c r="J14" s="9"/>
      <c r="K14" s="9"/>
      <c r="L14" s="24"/>
      <c r="M14" s="9"/>
      <c r="N14" s="9"/>
      <c r="O14" s="9"/>
      <c r="P14" s="9"/>
      <c r="Q14" s="9"/>
      <c r="R14" s="23"/>
    </row>
    <row r="15" spans="3:19" x14ac:dyDescent="0.25">
      <c r="C15" s="42" t="s">
        <v>44</v>
      </c>
      <c r="D15" s="43"/>
      <c r="E15" s="9"/>
      <c r="F15" s="9"/>
      <c r="G15" s="9"/>
      <c r="H15" s="9"/>
      <c r="I15" s="9"/>
      <c r="J15" s="9"/>
      <c r="K15" s="9"/>
      <c r="L15" s="24"/>
      <c r="M15" s="9"/>
      <c r="N15" s="9"/>
      <c r="O15" s="9"/>
      <c r="P15" s="9"/>
      <c r="Q15" s="9"/>
      <c r="R15" s="23"/>
    </row>
    <row r="16" spans="3:19" x14ac:dyDescent="0.25">
      <c r="C16" s="42" t="s">
        <v>45</v>
      </c>
      <c r="D16" s="43"/>
      <c r="E16" s="9"/>
      <c r="F16" s="9"/>
      <c r="G16" s="9"/>
      <c r="H16" s="9"/>
      <c r="I16" s="9"/>
      <c r="J16" s="9"/>
      <c r="K16" s="9"/>
      <c r="L16" s="24"/>
      <c r="M16" s="9"/>
      <c r="N16" s="9"/>
      <c r="O16" s="9"/>
      <c r="P16" s="9"/>
      <c r="Q16" s="9"/>
      <c r="R16" s="23"/>
    </row>
    <row r="17" spans="2:20" x14ac:dyDescent="0.25">
      <c r="C17" s="42" t="s">
        <v>46</v>
      </c>
      <c r="D17" s="43"/>
      <c r="E17" s="9"/>
      <c r="F17" s="9"/>
      <c r="G17" s="9"/>
      <c r="H17" s="9"/>
      <c r="I17" s="9"/>
      <c r="J17" s="9"/>
      <c r="K17" s="9"/>
      <c r="L17" s="24"/>
      <c r="M17" s="9"/>
      <c r="N17" s="9"/>
      <c r="O17" s="9"/>
      <c r="P17" s="9"/>
      <c r="Q17" s="9"/>
      <c r="R17" s="23"/>
    </row>
    <row r="18" spans="2:20" x14ac:dyDescent="0.25">
      <c r="C18" s="35" t="s">
        <v>50</v>
      </c>
      <c r="D18" s="2"/>
      <c r="E18" s="9"/>
      <c r="F18" s="9"/>
      <c r="G18" s="9"/>
      <c r="H18" s="9"/>
      <c r="I18" s="9"/>
      <c r="J18" s="9"/>
      <c r="K18" s="9"/>
      <c r="L18" s="24"/>
      <c r="M18" s="9"/>
      <c r="N18" s="9"/>
      <c r="O18" s="9"/>
      <c r="P18" s="9"/>
      <c r="Q18" s="9"/>
      <c r="R18" s="23"/>
    </row>
    <row r="19" spans="2:20" x14ac:dyDescent="0.25">
      <c r="C19" s="35" t="s">
        <v>48</v>
      </c>
      <c r="D19" s="2"/>
      <c r="E19" s="9"/>
      <c r="F19" s="9"/>
      <c r="G19" s="9"/>
      <c r="H19" s="9"/>
      <c r="I19" s="9"/>
      <c r="J19" s="9"/>
      <c r="K19" s="9"/>
      <c r="L19" s="24"/>
      <c r="M19" s="9"/>
      <c r="N19" s="9"/>
      <c r="O19" s="9"/>
      <c r="P19" s="9"/>
      <c r="Q19" s="9"/>
      <c r="R19" s="23"/>
    </row>
    <row r="20" spans="2:20" x14ac:dyDescent="0.25">
      <c r="C20" s="35" t="s">
        <v>49</v>
      </c>
      <c r="D20" s="2"/>
      <c r="E20" s="9"/>
      <c r="F20" s="9"/>
      <c r="G20" s="9"/>
      <c r="H20" s="9"/>
      <c r="I20" s="9"/>
      <c r="J20" s="9"/>
      <c r="K20" s="9"/>
      <c r="L20" s="24"/>
      <c r="M20" s="9"/>
      <c r="N20" s="9"/>
      <c r="O20" s="9"/>
      <c r="P20" s="9"/>
      <c r="Q20" s="9"/>
      <c r="R20" s="23"/>
    </row>
    <row r="21" spans="2:20" x14ac:dyDescent="0.25">
      <c r="C21" s="2" t="s">
        <v>33</v>
      </c>
      <c r="D21" s="2">
        <v>10</v>
      </c>
      <c r="E21" s="16"/>
      <c r="F21" s="16"/>
      <c r="G21" s="16"/>
      <c r="H21" s="16"/>
      <c r="I21" s="16"/>
      <c r="J21" s="16"/>
      <c r="K21" s="16"/>
      <c r="L21" s="24"/>
      <c r="M21" s="9"/>
      <c r="N21" s="9"/>
      <c r="O21" s="9"/>
      <c r="P21" s="9"/>
      <c r="Q21" s="9"/>
      <c r="R21" s="23"/>
    </row>
    <row r="22" spans="2:20" ht="15.75" x14ac:dyDescent="0.25">
      <c r="C22" s="45" t="s">
        <v>17</v>
      </c>
      <c r="D22" s="46" t="s">
        <v>21</v>
      </c>
      <c r="E22" s="47" t="s">
        <v>22</v>
      </c>
      <c r="F22" s="47" t="s">
        <v>23</v>
      </c>
      <c r="G22" s="47" t="s">
        <v>24</v>
      </c>
      <c r="H22" s="48"/>
      <c r="I22" s="48"/>
      <c r="J22" s="48"/>
      <c r="K22" s="48" t="s">
        <v>28</v>
      </c>
      <c r="L22" s="24"/>
      <c r="M22" s="9"/>
      <c r="N22" s="9"/>
      <c r="O22" s="9"/>
      <c r="P22" s="9"/>
      <c r="Q22" s="9"/>
      <c r="R22" s="23"/>
    </row>
    <row r="23" spans="2:20" x14ac:dyDescent="0.25">
      <c r="C23" s="49" t="s">
        <v>18</v>
      </c>
      <c r="D23" s="93">
        <v>1304</v>
      </c>
      <c r="E23" s="49">
        <v>6.4</v>
      </c>
      <c r="F23" s="93">
        <v>1921</v>
      </c>
      <c r="G23" s="49">
        <v>0.8</v>
      </c>
      <c r="H23" s="50"/>
      <c r="I23" s="50"/>
      <c r="J23" s="50"/>
      <c r="K23" s="50"/>
      <c r="L23" s="24"/>
      <c r="M23" s="9"/>
      <c r="N23" s="9"/>
      <c r="O23" s="9"/>
      <c r="P23" s="9"/>
      <c r="Q23" s="9"/>
      <c r="R23" s="23"/>
    </row>
    <row r="24" spans="2:20" x14ac:dyDescent="0.25">
      <c r="C24" s="49" t="s">
        <v>19</v>
      </c>
      <c r="D24" s="93">
        <v>1230</v>
      </c>
      <c r="E24" s="49">
        <v>5.7</v>
      </c>
      <c r="F24" s="93">
        <v>1842</v>
      </c>
      <c r="G24" s="49">
        <v>0.8</v>
      </c>
      <c r="H24" s="50"/>
      <c r="I24" s="50"/>
      <c r="J24" s="50"/>
      <c r="K24" s="50"/>
      <c r="L24" s="24"/>
      <c r="M24" s="9"/>
      <c r="N24" s="9"/>
      <c r="O24" s="9"/>
      <c r="P24" s="9"/>
      <c r="Q24" s="9"/>
      <c r="R24" s="23"/>
    </row>
    <row r="25" spans="2:20" x14ac:dyDescent="0.25">
      <c r="C25" s="49" t="s">
        <v>20</v>
      </c>
      <c r="D25" s="93"/>
      <c r="E25" s="49"/>
      <c r="F25" s="93"/>
      <c r="G25" s="49"/>
      <c r="H25" s="50"/>
      <c r="I25" s="50"/>
      <c r="J25" s="50"/>
      <c r="K25" s="50"/>
      <c r="L25" s="24"/>
      <c r="M25" s="9"/>
      <c r="N25" s="9"/>
      <c r="O25" s="9"/>
      <c r="P25" s="9"/>
      <c r="Q25" s="9"/>
      <c r="R25" s="23"/>
    </row>
    <row r="26" spans="2:20" x14ac:dyDescent="0.25">
      <c r="C26" s="49" t="s">
        <v>29</v>
      </c>
      <c r="D26" s="93"/>
      <c r="E26" s="49"/>
      <c r="F26" s="93"/>
      <c r="G26" s="49"/>
      <c r="H26" s="50"/>
      <c r="I26" s="50"/>
      <c r="J26" s="50"/>
      <c r="K26" s="50"/>
      <c r="L26" s="24"/>
      <c r="M26" s="9"/>
      <c r="N26" s="9"/>
      <c r="O26" s="9"/>
      <c r="P26" s="9"/>
      <c r="Q26" s="9"/>
      <c r="R26" s="23"/>
    </row>
    <row r="27" spans="2:20" ht="15.75" thickBot="1" x14ac:dyDescent="0.3">
      <c r="C27" s="54" t="s">
        <v>79</v>
      </c>
      <c r="D27" s="93">
        <v>1355</v>
      </c>
      <c r="E27" s="49"/>
      <c r="L27" s="25"/>
      <c r="M27" s="26"/>
      <c r="N27" s="26"/>
      <c r="O27" s="26"/>
      <c r="P27" s="26"/>
      <c r="Q27" s="26"/>
      <c r="R27" s="27"/>
    </row>
    <row r="28" spans="2:20" x14ac:dyDescent="0.25">
      <c r="B28" s="5" t="s">
        <v>7</v>
      </c>
      <c r="C28" s="4" t="s">
        <v>8</v>
      </c>
      <c r="D28" s="29" t="s">
        <v>13</v>
      </c>
      <c r="E28" s="29" t="s">
        <v>32</v>
      </c>
      <c r="F28" s="29" t="s">
        <v>10</v>
      </c>
      <c r="G28" s="30" t="s">
        <v>112</v>
      </c>
      <c r="H28" s="30" t="s">
        <v>33</v>
      </c>
      <c r="I28" s="30" t="s">
        <v>84</v>
      </c>
      <c r="J28" s="30" t="s">
        <v>86</v>
      </c>
      <c r="K28" s="29" t="s">
        <v>85</v>
      </c>
      <c r="L28" s="29" t="s">
        <v>11</v>
      </c>
      <c r="M28" s="28" t="s">
        <v>27</v>
      </c>
      <c r="N28" s="28" t="s">
        <v>51</v>
      </c>
      <c r="O28" s="31" t="s">
        <v>12</v>
      </c>
      <c r="P28" s="32" t="s">
        <v>30</v>
      </c>
      <c r="Q28" s="32" t="s">
        <v>14</v>
      </c>
      <c r="R28" s="33" t="s">
        <v>15</v>
      </c>
    </row>
    <row r="29" spans="2:20" ht="18" customHeight="1" x14ac:dyDescent="0.25">
      <c r="B29" s="34">
        <v>1</v>
      </c>
      <c r="C29" s="2" t="s">
        <v>52</v>
      </c>
      <c r="D29" s="2"/>
      <c r="E29" s="2">
        <v>257</v>
      </c>
      <c r="F29" s="2">
        <v>1.6</v>
      </c>
      <c r="G29" s="2">
        <f>F68-0</f>
        <v>21.9</v>
      </c>
      <c r="H29" s="52">
        <v>8</v>
      </c>
      <c r="I29" s="59">
        <f>F29/H29*60</f>
        <v>12</v>
      </c>
      <c r="J29" s="61">
        <v>12</v>
      </c>
      <c r="K29" s="60">
        <v>0</v>
      </c>
      <c r="L29" s="2">
        <v>13</v>
      </c>
      <c r="M29" s="2">
        <v>5.5</v>
      </c>
      <c r="N29" s="2"/>
      <c r="O29" s="2"/>
      <c r="P29" s="2">
        <f>L29+M29-$D$5</f>
        <v>14</v>
      </c>
      <c r="Q29" s="2"/>
      <c r="R29" s="2"/>
    </row>
    <row r="30" spans="2:20" ht="18" customHeight="1" x14ac:dyDescent="0.25">
      <c r="B30" s="34">
        <f>B29+1</f>
        <v>2</v>
      </c>
      <c r="C30" s="2" t="s">
        <v>55</v>
      </c>
      <c r="D30" s="2" t="s">
        <v>69</v>
      </c>
      <c r="E30" s="2">
        <v>268</v>
      </c>
      <c r="F30" s="2">
        <v>1.9</v>
      </c>
      <c r="G30" s="2">
        <f>G29-F29</f>
        <v>20.299999999999997</v>
      </c>
      <c r="H30" s="52">
        <f t="shared" ref="H30:H36" si="0">$D$21+N30</f>
        <v>9</v>
      </c>
      <c r="I30" s="59">
        <f t="shared" ref="I30:I36" si="1">F30/H30*60</f>
        <v>12.666666666666666</v>
      </c>
      <c r="J30" s="61">
        <f>IF(K29+I29&gt;60,J29+1,J29)</f>
        <v>12</v>
      </c>
      <c r="K30" s="61">
        <f>IF((K29+I29)&gt;60,(K29+I29)-60,K29+I29)</f>
        <v>12</v>
      </c>
      <c r="L30" s="2">
        <v>13.7</v>
      </c>
      <c r="M30" s="2">
        <v>5.6</v>
      </c>
      <c r="N30" s="2">
        <v>-1</v>
      </c>
      <c r="O30" s="2"/>
      <c r="P30" s="2">
        <f t="shared" ref="P30:P36" si="2">L30+M30-$D$5</f>
        <v>14.799999999999997</v>
      </c>
      <c r="Q30" s="2"/>
      <c r="R30" s="2"/>
      <c r="S30" s="57"/>
      <c r="T30" s="57"/>
    </row>
    <row r="31" spans="2:20" ht="18" customHeight="1" x14ac:dyDescent="0.25">
      <c r="B31" s="34">
        <f t="shared" ref="B31:B68" si="3">B30+1</f>
        <v>3</v>
      </c>
      <c r="C31" s="2" t="s">
        <v>56</v>
      </c>
      <c r="D31" s="2" t="s">
        <v>70</v>
      </c>
      <c r="E31" s="2">
        <v>268</v>
      </c>
      <c r="F31" s="2">
        <v>1.8</v>
      </c>
      <c r="G31" s="2">
        <f t="shared" ref="G31:G36" si="4">G30-F30</f>
        <v>18.399999999999999</v>
      </c>
      <c r="H31" s="52">
        <f t="shared" si="0"/>
        <v>9</v>
      </c>
      <c r="I31" s="59">
        <f t="shared" si="1"/>
        <v>12</v>
      </c>
      <c r="J31" s="61">
        <f t="shared" ref="J31:J35" si="5">IF(K30+I30&gt;60,J30+1,J30)</f>
        <v>12</v>
      </c>
      <c r="K31" s="61">
        <f t="shared" ref="K31:K35" si="6">IF((K30+I30)&gt;60,(K30+I30)-60,K30+I30)</f>
        <v>24.666666666666664</v>
      </c>
      <c r="L31" s="2">
        <v>13.9</v>
      </c>
      <c r="M31" s="2">
        <v>5.6</v>
      </c>
      <c r="N31" s="2">
        <v>-1</v>
      </c>
      <c r="O31" s="2"/>
      <c r="P31" s="2">
        <f t="shared" si="2"/>
        <v>15</v>
      </c>
      <c r="Q31" s="2"/>
      <c r="R31" s="2"/>
      <c r="S31" s="57"/>
      <c r="T31" s="57"/>
    </row>
    <row r="32" spans="2:20" ht="18" customHeight="1" x14ac:dyDescent="0.25">
      <c r="B32" s="34">
        <f t="shared" si="3"/>
        <v>4</v>
      </c>
      <c r="C32" s="2" t="s">
        <v>57</v>
      </c>
      <c r="D32" s="2" t="s">
        <v>71</v>
      </c>
      <c r="E32" s="2">
        <v>280</v>
      </c>
      <c r="F32" s="2">
        <v>1.7</v>
      </c>
      <c r="G32" s="2">
        <f t="shared" si="4"/>
        <v>16.599999999999998</v>
      </c>
      <c r="H32" s="52">
        <f t="shared" si="0"/>
        <v>9</v>
      </c>
      <c r="I32" s="59">
        <f t="shared" si="1"/>
        <v>11.333333333333332</v>
      </c>
      <c r="J32" s="61">
        <f t="shared" si="5"/>
        <v>12</v>
      </c>
      <c r="K32" s="61">
        <f t="shared" si="6"/>
        <v>36.666666666666664</v>
      </c>
      <c r="L32" s="2">
        <v>10</v>
      </c>
      <c r="M32" s="2">
        <v>5.6</v>
      </c>
      <c r="N32" s="2">
        <v>-1</v>
      </c>
      <c r="O32" s="2"/>
      <c r="P32" s="2">
        <f t="shared" si="2"/>
        <v>11.1</v>
      </c>
      <c r="Q32" s="2"/>
      <c r="R32" s="2"/>
      <c r="S32" s="57"/>
      <c r="T32" s="57"/>
    </row>
    <row r="33" spans="2:20" ht="18" customHeight="1" x14ac:dyDescent="0.25">
      <c r="B33" s="34">
        <f t="shared" si="3"/>
        <v>5</v>
      </c>
      <c r="C33" s="2" t="s">
        <v>58</v>
      </c>
      <c r="D33" s="2" t="s">
        <v>72</v>
      </c>
      <c r="E33" s="2">
        <v>282</v>
      </c>
      <c r="F33" s="2">
        <v>1.7</v>
      </c>
      <c r="G33" s="2">
        <f t="shared" si="4"/>
        <v>14.899999999999999</v>
      </c>
      <c r="H33" s="52">
        <f t="shared" si="0"/>
        <v>9</v>
      </c>
      <c r="I33" s="59">
        <f t="shared" si="1"/>
        <v>11.333333333333332</v>
      </c>
      <c r="J33" s="61">
        <f t="shared" si="5"/>
        <v>12</v>
      </c>
      <c r="K33" s="61">
        <f t="shared" si="6"/>
        <v>48</v>
      </c>
      <c r="L33" s="2">
        <v>8.1999999999999993</v>
      </c>
      <c r="M33" s="2">
        <v>5.6</v>
      </c>
      <c r="N33" s="2">
        <v>-1</v>
      </c>
      <c r="O33" s="2"/>
      <c r="P33" s="2">
        <f t="shared" si="2"/>
        <v>9.2999999999999989</v>
      </c>
      <c r="Q33" s="2"/>
      <c r="R33" s="2"/>
      <c r="S33" s="57"/>
      <c r="T33" s="57"/>
    </row>
    <row r="34" spans="2:20" ht="18" customHeight="1" x14ac:dyDescent="0.25">
      <c r="B34" s="34">
        <f t="shared" si="3"/>
        <v>6</v>
      </c>
      <c r="C34" s="2" t="s">
        <v>59</v>
      </c>
      <c r="D34" s="2" t="s">
        <v>73</v>
      </c>
      <c r="E34" s="2">
        <v>275</v>
      </c>
      <c r="F34" s="2">
        <v>1</v>
      </c>
      <c r="G34" s="2">
        <f t="shared" si="4"/>
        <v>13.2</v>
      </c>
      <c r="H34" s="52">
        <f t="shared" si="0"/>
        <v>9</v>
      </c>
      <c r="I34" s="59">
        <f t="shared" si="1"/>
        <v>6.6666666666666661</v>
      </c>
      <c r="J34" s="61">
        <f t="shared" si="5"/>
        <v>12</v>
      </c>
      <c r="K34" s="61">
        <f t="shared" si="6"/>
        <v>59.333333333333329</v>
      </c>
      <c r="L34" s="2">
        <v>11</v>
      </c>
      <c r="M34" s="2">
        <v>5.6</v>
      </c>
      <c r="N34" s="2">
        <v>-1</v>
      </c>
      <c r="O34" s="2"/>
      <c r="P34" s="2">
        <f t="shared" si="2"/>
        <v>12.100000000000001</v>
      </c>
      <c r="Q34" s="2"/>
      <c r="R34" s="2"/>
      <c r="S34" s="57"/>
      <c r="T34" s="57"/>
    </row>
    <row r="35" spans="2:20" ht="18" customHeight="1" x14ac:dyDescent="0.25">
      <c r="B35" s="34">
        <f t="shared" si="3"/>
        <v>7</v>
      </c>
      <c r="C35" s="2" t="s">
        <v>54</v>
      </c>
      <c r="D35" s="2" t="s">
        <v>70</v>
      </c>
      <c r="E35" s="2">
        <v>272</v>
      </c>
      <c r="F35" s="2">
        <v>1.9</v>
      </c>
      <c r="G35" s="2">
        <f t="shared" si="4"/>
        <v>12.2</v>
      </c>
      <c r="H35" s="52">
        <f t="shared" si="0"/>
        <v>9</v>
      </c>
      <c r="I35" s="59">
        <f t="shared" si="1"/>
        <v>12.666666666666666</v>
      </c>
      <c r="J35" s="61">
        <f t="shared" si="5"/>
        <v>13</v>
      </c>
      <c r="K35" s="61">
        <f t="shared" si="6"/>
        <v>6</v>
      </c>
      <c r="L35" s="2">
        <v>10</v>
      </c>
      <c r="M35" s="2">
        <v>5.6</v>
      </c>
      <c r="N35" s="2">
        <v>-1</v>
      </c>
      <c r="O35" s="2"/>
      <c r="P35" s="2">
        <f t="shared" si="2"/>
        <v>11.1</v>
      </c>
      <c r="Q35" s="2"/>
      <c r="R35" s="2"/>
      <c r="S35" s="57"/>
      <c r="T35" s="57"/>
    </row>
    <row r="36" spans="2:20" ht="18" customHeight="1" x14ac:dyDescent="0.25">
      <c r="B36" s="34">
        <f t="shared" si="3"/>
        <v>8</v>
      </c>
      <c r="C36" s="2" t="s">
        <v>53</v>
      </c>
      <c r="D36" s="2" t="s">
        <v>69</v>
      </c>
      <c r="E36" s="2">
        <v>275</v>
      </c>
      <c r="F36" s="2">
        <v>1.5</v>
      </c>
      <c r="G36" s="2">
        <f t="shared" si="4"/>
        <v>10.299999999999999</v>
      </c>
      <c r="H36" s="52">
        <f t="shared" si="0"/>
        <v>9</v>
      </c>
      <c r="I36" s="59">
        <f t="shared" si="1"/>
        <v>10</v>
      </c>
      <c r="J36" s="61">
        <f>IF(K35+I35&gt;60,J35+1,J35)</f>
        <v>13</v>
      </c>
      <c r="K36" s="61">
        <f>IF((K35+I35)&gt;60,(K35+I35)-60,K35+I35)</f>
        <v>18.666666666666664</v>
      </c>
      <c r="L36" s="2">
        <v>7.6</v>
      </c>
      <c r="M36" s="2">
        <v>5.6</v>
      </c>
      <c r="N36" s="2">
        <v>-1</v>
      </c>
      <c r="O36" s="2"/>
      <c r="P36" s="2">
        <f t="shared" si="2"/>
        <v>8.6999999999999993</v>
      </c>
      <c r="Q36" s="2"/>
      <c r="R36" s="2"/>
      <c r="S36" s="57"/>
      <c r="T36" s="57"/>
    </row>
    <row r="37" spans="2:20" ht="18" customHeight="1" x14ac:dyDescent="0.25">
      <c r="B37" s="5" t="s">
        <v>7</v>
      </c>
      <c r="C37" s="4" t="s">
        <v>8</v>
      </c>
      <c r="D37" s="29" t="s">
        <v>13</v>
      </c>
      <c r="E37" s="29" t="s">
        <v>9</v>
      </c>
      <c r="F37" s="29" t="s">
        <v>10</v>
      </c>
      <c r="G37" s="30" t="s">
        <v>112</v>
      </c>
      <c r="H37" s="30" t="s">
        <v>33</v>
      </c>
      <c r="I37" s="30" t="s">
        <v>84</v>
      </c>
      <c r="J37" s="30" t="s">
        <v>86</v>
      </c>
      <c r="K37" s="29" t="s">
        <v>85</v>
      </c>
      <c r="L37" s="29" t="s">
        <v>11</v>
      </c>
      <c r="M37" s="28" t="s">
        <v>27</v>
      </c>
      <c r="N37" s="28" t="s">
        <v>51</v>
      </c>
      <c r="O37" s="31" t="s">
        <v>12</v>
      </c>
      <c r="P37" s="32" t="s">
        <v>30</v>
      </c>
      <c r="Q37" s="32" t="s">
        <v>14</v>
      </c>
      <c r="R37" s="33" t="s">
        <v>15</v>
      </c>
    </row>
    <row r="38" spans="2:20" ht="18" customHeight="1" x14ac:dyDescent="0.25">
      <c r="B38" s="34">
        <f>B36+1</f>
        <v>9</v>
      </c>
      <c r="C38" s="2" t="s">
        <v>60</v>
      </c>
      <c r="D38" s="2" t="s">
        <v>74</v>
      </c>
      <c r="E38" s="2">
        <v>272</v>
      </c>
      <c r="F38" s="2">
        <v>1.4</v>
      </c>
      <c r="G38" s="2">
        <f>G36-F36</f>
        <v>8.7999999999999989</v>
      </c>
      <c r="H38" s="52">
        <f t="shared" ref="H38:H48" si="7">$D$21+N38</f>
        <v>9</v>
      </c>
      <c r="I38" s="59">
        <f>F38/H38*60</f>
        <v>9.3333333333333339</v>
      </c>
      <c r="J38" s="61">
        <f>IF(K36+I36&gt;60,J36+1,J36)</f>
        <v>13</v>
      </c>
      <c r="K38" s="61">
        <f>IF((K36+I36)&gt;60,(K36+I36)-60,K36+I36)</f>
        <v>28.666666666666664</v>
      </c>
      <c r="L38" s="2">
        <v>15</v>
      </c>
      <c r="M38" s="2">
        <v>5.6</v>
      </c>
      <c r="N38" s="2">
        <v>-1</v>
      </c>
      <c r="O38" s="2"/>
      <c r="P38" s="2">
        <f t="shared" ref="P38:P51" si="8">L38+M38-$D$5</f>
        <v>16.100000000000001</v>
      </c>
      <c r="Q38" s="2"/>
      <c r="R38" s="2"/>
      <c r="S38" s="57"/>
      <c r="T38" s="57"/>
    </row>
    <row r="39" spans="2:20" ht="18" customHeight="1" x14ac:dyDescent="0.25">
      <c r="B39" s="34">
        <f t="shared" si="3"/>
        <v>10</v>
      </c>
      <c r="C39" s="2" t="s">
        <v>61</v>
      </c>
      <c r="D39" s="2" t="s">
        <v>78</v>
      </c>
      <c r="E39" s="2">
        <v>260</v>
      </c>
      <c r="F39" s="2">
        <v>2.2000000000000002</v>
      </c>
      <c r="G39" s="2">
        <f>G38-F38</f>
        <v>7.3999999999999986</v>
      </c>
      <c r="H39" s="52">
        <f t="shared" si="7"/>
        <v>9</v>
      </c>
      <c r="I39" s="59">
        <f t="shared" ref="I39:I51" si="9">F39/H39*60</f>
        <v>14.666666666666668</v>
      </c>
      <c r="J39" s="61">
        <f>IF(K38+I38&gt;60,J38+1,J38)</f>
        <v>13</v>
      </c>
      <c r="K39" s="61">
        <f>IF((K38+I38)&gt;60,(K38+I38)-60,K38+I38)</f>
        <v>38</v>
      </c>
      <c r="L39" s="2">
        <v>9.1</v>
      </c>
      <c r="M39" s="2">
        <v>5.6</v>
      </c>
      <c r="N39" s="2">
        <v>-1</v>
      </c>
      <c r="O39" s="2"/>
      <c r="P39" s="2">
        <f t="shared" si="8"/>
        <v>10.199999999999999</v>
      </c>
      <c r="Q39" s="2"/>
      <c r="R39" s="2"/>
      <c r="S39" s="57"/>
      <c r="T39" s="57"/>
    </row>
    <row r="40" spans="2:20" ht="18" customHeight="1" x14ac:dyDescent="0.25">
      <c r="B40" s="34">
        <f t="shared" si="3"/>
        <v>11</v>
      </c>
      <c r="C40" s="2" t="s">
        <v>62</v>
      </c>
      <c r="D40" s="2"/>
      <c r="E40" s="2"/>
      <c r="F40" s="2">
        <v>0.1</v>
      </c>
      <c r="G40" s="2">
        <f t="shared" ref="G40:G49" si="10">G39-F39</f>
        <v>5.1999999999999984</v>
      </c>
      <c r="H40" s="52">
        <f t="shared" si="7"/>
        <v>9</v>
      </c>
      <c r="I40" s="59">
        <f t="shared" si="9"/>
        <v>0.66666666666666674</v>
      </c>
      <c r="J40" s="61">
        <f t="shared" ref="J40:J51" si="11">IF(K39+I39&gt;60,J39+1,J39)</f>
        <v>13</v>
      </c>
      <c r="K40" s="61">
        <f t="shared" ref="K40:K51" si="12">IF((K39+I39)&gt;60,(K39+I39)-60,K39+I39)</f>
        <v>52.666666666666671</v>
      </c>
      <c r="L40" s="2">
        <v>15</v>
      </c>
      <c r="M40" s="2">
        <v>5.6</v>
      </c>
      <c r="N40" s="2">
        <v>-1</v>
      </c>
      <c r="O40" s="2"/>
      <c r="P40" s="2">
        <f t="shared" si="8"/>
        <v>16.100000000000001</v>
      </c>
      <c r="Q40" s="2"/>
      <c r="R40" s="2"/>
      <c r="S40" s="57"/>
      <c r="T40" s="57"/>
    </row>
    <row r="41" spans="2:20" ht="18" customHeight="1" x14ac:dyDescent="0.25">
      <c r="B41" s="34">
        <f>B40+1</f>
        <v>12</v>
      </c>
      <c r="C41" s="2" t="s">
        <v>63</v>
      </c>
      <c r="D41" s="2" t="s">
        <v>71</v>
      </c>
      <c r="E41" s="2">
        <v>215</v>
      </c>
      <c r="F41" s="2">
        <v>0.5</v>
      </c>
      <c r="G41" s="2">
        <f t="shared" si="10"/>
        <v>5.0999999999999988</v>
      </c>
      <c r="H41" s="52">
        <f t="shared" si="7"/>
        <v>9</v>
      </c>
      <c r="I41" s="59">
        <f t="shared" si="9"/>
        <v>3.333333333333333</v>
      </c>
      <c r="J41" s="61">
        <f t="shared" si="11"/>
        <v>13</v>
      </c>
      <c r="K41" s="61">
        <f t="shared" si="12"/>
        <v>53.333333333333336</v>
      </c>
      <c r="L41" s="2">
        <v>8</v>
      </c>
      <c r="M41" s="2">
        <v>5.6</v>
      </c>
      <c r="N41" s="2">
        <v>-1</v>
      </c>
      <c r="O41" s="2"/>
      <c r="P41" s="2">
        <f t="shared" si="8"/>
        <v>9.1</v>
      </c>
      <c r="Q41" s="2"/>
      <c r="R41" s="2"/>
      <c r="S41" s="57"/>
      <c r="T41" s="57"/>
    </row>
    <row r="42" spans="2:20" ht="18" customHeight="1" x14ac:dyDescent="0.25">
      <c r="B42" s="34">
        <f>B41+1</f>
        <v>13</v>
      </c>
      <c r="C42" s="2" t="s">
        <v>80</v>
      </c>
      <c r="D42" s="2" t="s">
        <v>74</v>
      </c>
      <c r="E42" s="2">
        <v>208</v>
      </c>
      <c r="F42" s="2">
        <v>0.6</v>
      </c>
      <c r="G42" s="2">
        <f t="shared" si="10"/>
        <v>4.5999999999999988</v>
      </c>
      <c r="H42" s="52">
        <f t="shared" si="7"/>
        <v>9</v>
      </c>
      <c r="I42" s="59">
        <f t="shared" si="9"/>
        <v>4</v>
      </c>
      <c r="J42" s="61">
        <f t="shared" si="11"/>
        <v>13</v>
      </c>
      <c r="K42" s="61">
        <f t="shared" si="12"/>
        <v>56.666666666666671</v>
      </c>
      <c r="L42" s="2">
        <v>9.3000000000000007</v>
      </c>
      <c r="M42" s="2">
        <v>5.6</v>
      </c>
      <c r="N42" s="2">
        <v>-1</v>
      </c>
      <c r="O42" s="2"/>
      <c r="P42" s="2">
        <f t="shared" si="8"/>
        <v>10.4</v>
      </c>
      <c r="Q42" s="2"/>
      <c r="R42" s="2"/>
      <c r="S42" s="57"/>
      <c r="T42" s="57"/>
    </row>
    <row r="43" spans="2:20" ht="18" customHeight="1" x14ac:dyDescent="0.25">
      <c r="B43" s="34">
        <f t="shared" si="3"/>
        <v>14</v>
      </c>
      <c r="C43" s="2" t="s">
        <v>81</v>
      </c>
      <c r="D43" s="2" t="s">
        <v>75</v>
      </c>
      <c r="E43" s="2">
        <v>200</v>
      </c>
      <c r="F43" s="2">
        <v>0.8</v>
      </c>
      <c r="G43" s="2">
        <f t="shared" si="10"/>
        <v>3.9999999999999987</v>
      </c>
      <c r="H43" s="52">
        <f t="shared" si="7"/>
        <v>9</v>
      </c>
      <c r="I43" s="59">
        <f t="shared" si="9"/>
        <v>5.3333333333333339</v>
      </c>
      <c r="J43" s="61">
        <f t="shared" si="11"/>
        <v>14</v>
      </c>
      <c r="K43" s="61">
        <f t="shared" si="12"/>
        <v>0.6666666666666714</v>
      </c>
      <c r="L43" s="2">
        <v>9.1</v>
      </c>
      <c r="M43" s="2">
        <v>5.6</v>
      </c>
      <c r="N43" s="2">
        <v>-1</v>
      </c>
      <c r="O43" s="2"/>
      <c r="P43" s="2">
        <f t="shared" si="8"/>
        <v>10.199999999999999</v>
      </c>
      <c r="Q43" s="2"/>
      <c r="R43" s="2"/>
      <c r="S43" s="57"/>
      <c r="T43" s="57"/>
    </row>
    <row r="44" spans="2:20" ht="18" customHeight="1" x14ac:dyDescent="0.25">
      <c r="B44" s="34">
        <f t="shared" si="3"/>
        <v>15</v>
      </c>
      <c r="C44" s="2" t="s">
        <v>82</v>
      </c>
      <c r="D44" s="2" t="s">
        <v>70</v>
      </c>
      <c r="E44" s="2">
        <v>206</v>
      </c>
      <c r="F44" s="2">
        <v>0.6</v>
      </c>
      <c r="G44" s="2">
        <f t="shared" si="10"/>
        <v>3.1999999999999984</v>
      </c>
      <c r="H44" s="52">
        <f t="shared" si="7"/>
        <v>9</v>
      </c>
      <c r="I44" s="59">
        <f t="shared" si="9"/>
        <v>4</v>
      </c>
      <c r="J44" s="61">
        <f t="shared" si="11"/>
        <v>14</v>
      </c>
      <c r="K44" s="61">
        <f t="shared" si="12"/>
        <v>6.0000000000000053</v>
      </c>
      <c r="L44" s="2">
        <v>9.5</v>
      </c>
      <c r="M44" s="2">
        <v>5.6</v>
      </c>
      <c r="N44" s="2">
        <v>-1</v>
      </c>
      <c r="O44" s="2"/>
      <c r="P44" s="2">
        <f t="shared" si="8"/>
        <v>10.6</v>
      </c>
      <c r="Q44" s="2"/>
      <c r="R44" s="2"/>
      <c r="S44" s="57"/>
      <c r="T44" s="57"/>
    </row>
    <row r="45" spans="2:20" ht="18" customHeight="1" x14ac:dyDescent="0.25">
      <c r="B45" s="34">
        <f t="shared" si="3"/>
        <v>16</v>
      </c>
      <c r="C45" s="2" t="s">
        <v>64</v>
      </c>
      <c r="D45" s="2" t="s">
        <v>71</v>
      </c>
      <c r="E45" s="2">
        <v>238</v>
      </c>
      <c r="F45" s="2">
        <v>0.6</v>
      </c>
      <c r="G45" s="2">
        <f t="shared" si="10"/>
        <v>2.5999999999999983</v>
      </c>
      <c r="H45" s="52">
        <f t="shared" si="7"/>
        <v>9</v>
      </c>
      <c r="I45" s="59">
        <f t="shared" si="9"/>
        <v>4</v>
      </c>
      <c r="J45" s="61">
        <f t="shared" si="11"/>
        <v>14</v>
      </c>
      <c r="K45" s="61">
        <f t="shared" si="12"/>
        <v>10.000000000000005</v>
      </c>
      <c r="L45" s="2">
        <v>6.4</v>
      </c>
      <c r="M45" s="2">
        <v>5.6</v>
      </c>
      <c r="N45" s="2">
        <v>-1</v>
      </c>
      <c r="O45" s="2"/>
      <c r="P45" s="2">
        <f t="shared" si="8"/>
        <v>7.5</v>
      </c>
      <c r="Q45" s="2"/>
      <c r="R45" s="2"/>
      <c r="S45" s="57"/>
      <c r="T45" s="57"/>
    </row>
    <row r="46" spans="2:20" ht="18" customHeight="1" x14ac:dyDescent="0.25">
      <c r="B46" s="34">
        <f t="shared" si="3"/>
        <v>17</v>
      </c>
      <c r="C46" s="2" t="s">
        <v>65</v>
      </c>
      <c r="D46" s="2" t="s">
        <v>76</v>
      </c>
      <c r="E46" s="2">
        <v>262</v>
      </c>
      <c r="F46" s="2">
        <v>0.6</v>
      </c>
      <c r="G46" s="2">
        <f t="shared" si="10"/>
        <v>1.9999999999999982</v>
      </c>
      <c r="H46" s="52">
        <f t="shared" si="7"/>
        <v>9</v>
      </c>
      <c r="I46" s="59">
        <f t="shared" si="9"/>
        <v>4</v>
      </c>
      <c r="J46" s="61">
        <f t="shared" si="11"/>
        <v>14</v>
      </c>
      <c r="K46" s="61">
        <f t="shared" si="12"/>
        <v>14.000000000000005</v>
      </c>
      <c r="L46" s="2">
        <v>8</v>
      </c>
      <c r="M46" s="2">
        <v>5.6</v>
      </c>
      <c r="N46" s="2">
        <v>-1</v>
      </c>
      <c r="O46" s="2"/>
      <c r="P46" s="2">
        <f t="shared" si="8"/>
        <v>9.1</v>
      </c>
      <c r="Q46" s="2"/>
      <c r="R46" s="2"/>
      <c r="S46" s="57"/>
      <c r="T46" s="57"/>
    </row>
    <row r="47" spans="2:20" ht="18" customHeight="1" x14ac:dyDescent="0.25">
      <c r="B47" s="34">
        <f t="shared" si="3"/>
        <v>18</v>
      </c>
      <c r="C47" s="2" t="s">
        <v>66</v>
      </c>
      <c r="D47" s="2" t="s">
        <v>77</v>
      </c>
      <c r="E47" s="2">
        <v>270</v>
      </c>
      <c r="F47" s="2">
        <v>0.8</v>
      </c>
      <c r="G47" s="2">
        <f t="shared" si="10"/>
        <v>1.3999999999999981</v>
      </c>
      <c r="H47" s="52">
        <f t="shared" si="7"/>
        <v>8</v>
      </c>
      <c r="I47" s="59">
        <f t="shared" si="9"/>
        <v>6</v>
      </c>
      <c r="J47" s="61">
        <f t="shared" si="11"/>
        <v>14</v>
      </c>
      <c r="K47" s="61">
        <f t="shared" si="12"/>
        <v>18.000000000000007</v>
      </c>
      <c r="L47" s="2">
        <v>10</v>
      </c>
      <c r="M47" s="2">
        <v>5.5</v>
      </c>
      <c r="N47" s="2">
        <v>-2</v>
      </c>
      <c r="O47" s="2"/>
      <c r="P47" s="2">
        <f t="shared" si="8"/>
        <v>11</v>
      </c>
      <c r="Q47" s="2"/>
      <c r="R47" s="2"/>
      <c r="S47" s="57"/>
      <c r="T47" s="57"/>
    </row>
    <row r="48" spans="2:20" ht="18" customHeight="1" x14ac:dyDescent="0.25">
      <c r="B48" s="34">
        <f t="shared" si="3"/>
        <v>19</v>
      </c>
      <c r="C48" s="2" t="s">
        <v>67</v>
      </c>
      <c r="D48" s="2"/>
      <c r="E48" s="2">
        <v>269</v>
      </c>
      <c r="F48" s="2">
        <v>0.6</v>
      </c>
      <c r="G48" s="2">
        <f t="shared" si="10"/>
        <v>0.59999999999999809</v>
      </c>
      <c r="H48" s="52">
        <f t="shared" si="7"/>
        <v>8</v>
      </c>
      <c r="I48" s="59">
        <f t="shared" si="9"/>
        <v>4.5</v>
      </c>
      <c r="J48" s="61">
        <f t="shared" si="11"/>
        <v>14</v>
      </c>
      <c r="K48" s="61">
        <f t="shared" si="12"/>
        <v>24.000000000000007</v>
      </c>
      <c r="L48" s="2">
        <v>9.5</v>
      </c>
      <c r="M48" s="2">
        <v>5.4</v>
      </c>
      <c r="N48" s="2">
        <v>-2</v>
      </c>
      <c r="O48" s="2"/>
      <c r="P48" s="2">
        <f t="shared" si="8"/>
        <v>10.4</v>
      </c>
      <c r="Q48" s="2"/>
      <c r="R48" s="2"/>
      <c r="S48" s="57"/>
      <c r="T48" s="57"/>
    </row>
    <row r="49" spans="2:20" s="87" customFormat="1" ht="18" customHeight="1" x14ac:dyDescent="0.25">
      <c r="B49" s="79">
        <f t="shared" si="3"/>
        <v>20</v>
      </c>
      <c r="C49" s="80" t="s">
        <v>68</v>
      </c>
      <c r="D49" s="80"/>
      <c r="E49" s="80">
        <v>268</v>
      </c>
      <c r="F49" s="80">
        <v>1.3</v>
      </c>
      <c r="G49" s="83">
        <f t="shared" si="10"/>
        <v>-1.8873791418627661E-15</v>
      </c>
      <c r="H49" s="83">
        <v>6</v>
      </c>
      <c r="I49" s="84">
        <f t="shared" si="9"/>
        <v>13</v>
      </c>
      <c r="J49" s="85">
        <f t="shared" si="11"/>
        <v>14</v>
      </c>
      <c r="K49" s="85">
        <f t="shared" si="12"/>
        <v>28.500000000000007</v>
      </c>
      <c r="L49" s="80">
        <v>11</v>
      </c>
      <c r="M49" s="80">
        <v>5.3</v>
      </c>
      <c r="N49" s="80"/>
      <c r="O49" s="80"/>
      <c r="P49" s="80">
        <f t="shared" si="8"/>
        <v>11.8</v>
      </c>
      <c r="Q49" s="80"/>
      <c r="R49" s="80"/>
      <c r="S49" s="88"/>
      <c r="T49" s="88"/>
    </row>
    <row r="50" spans="2:20" ht="18" customHeight="1" x14ac:dyDescent="0.25">
      <c r="B50" s="34">
        <f t="shared" si="3"/>
        <v>21</v>
      </c>
      <c r="C50" s="2" t="s">
        <v>83</v>
      </c>
      <c r="D50" s="2"/>
      <c r="E50" s="2"/>
      <c r="F50" s="2">
        <v>0.6</v>
      </c>
      <c r="G50" s="2"/>
      <c r="H50" s="2">
        <v>3</v>
      </c>
      <c r="I50" s="59">
        <f t="shared" si="9"/>
        <v>11.999999999999998</v>
      </c>
      <c r="J50" s="61">
        <f t="shared" si="11"/>
        <v>14</v>
      </c>
      <c r="K50" s="61">
        <f t="shared" si="12"/>
        <v>41.500000000000007</v>
      </c>
      <c r="L50" s="2">
        <v>6.8</v>
      </c>
      <c r="M50" s="2">
        <v>5.0999999999999996</v>
      </c>
      <c r="N50" s="2">
        <v>-2.5</v>
      </c>
      <c r="O50" s="2"/>
      <c r="P50" s="2">
        <f t="shared" si="8"/>
        <v>7.3999999999999986</v>
      </c>
      <c r="Q50" s="2"/>
      <c r="R50" s="2"/>
    </row>
    <row r="51" spans="2:20" ht="18" customHeight="1" x14ac:dyDescent="0.25">
      <c r="B51" s="34">
        <f t="shared" si="3"/>
        <v>22</v>
      </c>
      <c r="C51" s="2" t="s">
        <v>149</v>
      </c>
      <c r="D51" s="2"/>
      <c r="E51" s="2"/>
      <c r="F51" s="2">
        <v>0</v>
      </c>
      <c r="G51" s="2"/>
      <c r="H51" s="2">
        <v>1</v>
      </c>
      <c r="I51" s="59">
        <f t="shared" si="9"/>
        <v>0</v>
      </c>
      <c r="J51" s="61">
        <f t="shared" si="11"/>
        <v>14</v>
      </c>
      <c r="K51" s="61">
        <f t="shared" si="12"/>
        <v>53.500000000000007</v>
      </c>
      <c r="L51" s="2">
        <v>10.5</v>
      </c>
      <c r="M51" s="2">
        <v>4.7</v>
      </c>
      <c r="N51" s="2">
        <v>-2.7</v>
      </c>
      <c r="O51" s="2"/>
      <c r="P51" s="2">
        <f t="shared" si="8"/>
        <v>10.7</v>
      </c>
      <c r="Q51" s="2"/>
      <c r="R51" s="2"/>
    </row>
    <row r="52" spans="2:20" ht="18" customHeight="1" x14ac:dyDescent="0.25">
      <c r="B52" s="34">
        <f t="shared" si="3"/>
        <v>23</v>
      </c>
      <c r="C52" s="2"/>
      <c r="D52" s="2"/>
      <c r="E52" s="2"/>
      <c r="F52" s="2"/>
      <c r="G52" s="2"/>
      <c r="H52" s="2"/>
      <c r="I52" s="2"/>
      <c r="J52" s="2"/>
      <c r="K52" s="56"/>
      <c r="L52" s="2"/>
      <c r="M52" s="2"/>
      <c r="N52" s="2"/>
      <c r="O52" s="2"/>
      <c r="P52" s="2"/>
      <c r="Q52" s="2"/>
      <c r="R52" s="2"/>
    </row>
    <row r="53" spans="2:20" ht="18" customHeight="1" x14ac:dyDescent="0.25">
      <c r="B53" s="34">
        <f t="shared" si="3"/>
        <v>24</v>
      </c>
      <c r="C53" s="2"/>
      <c r="D53" s="2"/>
      <c r="E53" s="2"/>
      <c r="F53" s="2"/>
      <c r="G53" s="2"/>
      <c r="H53" s="2"/>
      <c r="I53" s="2"/>
      <c r="J53" s="2"/>
      <c r="K53" s="56"/>
      <c r="L53" s="2"/>
      <c r="M53" s="2"/>
      <c r="N53" s="2"/>
      <c r="O53" s="2"/>
      <c r="P53" s="2"/>
      <c r="Q53" s="2"/>
      <c r="R53" s="2"/>
    </row>
    <row r="54" spans="2:20" ht="18" customHeight="1" x14ac:dyDescent="0.25">
      <c r="B54" s="34">
        <f t="shared" si="3"/>
        <v>25</v>
      </c>
      <c r="C54" s="2"/>
      <c r="D54" s="2"/>
      <c r="E54" s="2"/>
      <c r="F54" s="2"/>
      <c r="G54" s="2"/>
      <c r="H54" s="2"/>
      <c r="I54" s="2"/>
      <c r="J54" s="2"/>
      <c r="K54" s="56"/>
      <c r="L54" s="2"/>
      <c r="M54" s="2"/>
      <c r="N54" s="2"/>
      <c r="O54" s="2"/>
      <c r="P54" s="2"/>
      <c r="Q54" s="2"/>
      <c r="R54" s="2"/>
    </row>
    <row r="55" spans="2:20" ht="18" customHeight="1" x14ac:dyDescent="0.25">
      <c r="B55" s="34">
        <f t="shared" si="3"/>
        <v>26</v>
      </c>
      <c r="C55" s="2"/>
      <c r="D55" s="2"/>
      <c r="E55" s="2"/>
      <c r="F55" s="2"/>
      <c r="G55" s="2"/>
      <c r="H55" s="2"/>
      <c r="I55" s="2"/>
      <c r="J55" s="2"/>
      <c r="K55" s="56"/>
      <c r="L55" s="2"/>
      <c r="M55" s="2"/>
      <c r="N55" s="2"/>
      <c r="O55" s="2"/>
      <c r="P55" s="2"/>
      <c r="Q55" s="2"/>
      <c r="R55" s="2"/>
    </row>
    <row r="56" spans="2:20" ht="18" customHeight="1" x14ac:dyDescent="0.25">
      <c r="B56" s="34">
        <f t="shared" si="3"/>
        <v>27</v>
      </c>
      <c r="C56" s="2"/>
      <c r="D56" s="2"/>
      <c r="E56" s="2"/>
      <c r="F56" s="2"/>
      <c r="G56" s="2"/>
      <c r="H56" s="2"/>
      <c r="I56" s="2"/>
      <c r="J56" s="2"/>
      <c r="K56" s="56"/>
      <c r="L56" s="2"/>
      <c r="M56" s="2"/>
      <c r="N56" s="2"/>
      <c r="O56" s="2"/>
      <c r="P56" s="2"/>
      <c r="Q56" s="2"/>
      <c r="R56" s="2"/>
    </row>
    <row r="57" spans="2:20" ht="18" customHeight="1" x14ac:dyDescent="0.25">
      <c r="B57" s="34">
        <f t="shared" si="3"/>
        <v>28</v>
      </c>
      <c r="C57" s="2"/>
      <c r="D57" s="2"/>
      <c r="E57" s="2"/>
      <c r="F57" s="2"/>
      <c r="G57" s="2"/>
      <c r="H57" s="2"/>
      <c r="I57" s="2"/>
      <c r="J57" s="2"/>
      <c r="K57" s="56"/>
      <c r="L57" s="2"/>
      <c r="M57" s="2"/>
      <c r="N57" s="2"/>
      <c r="O57" s="2"/>
      <c r="P57" s="2"/>
      <c r="Q57" s="2"/>
      <c r="R57" s="2"/>
    </row>
    <row r="58" spans="2:20" ht="18" customHeight="1" x14ac:dyDescent="0.25">
      <c r="B58" s="34">
        <f t="shared" si="3"/>
        <v>29</v>
      </c>
      <c r="C58" s="2"/>
      <c r="D58" s="2"/>
      <c r="E58" s="2"/>
      <c r="F58" s="2"/>
      <c r="G58" s="2"/>
      <c r="H58" s="2"/>
      <c r="I58" s="2"/>
      <c r="J58" s="2"/>
      <c r="K58" s="56"/>
      <c r="L58" s="2"/>
      <c r="M58" s="2"/>
      <c r="N58" s="2"/>
      <c r="O58" s="2"/>
      <c r="P58" s="2"/>
      <c r="Q58" s="2"/>
      <c r="R58" s="2"/>
    </row>
    <row r="59" spans="2:20" ht="18" customHeight="1" x14ac:dyDescent="0.25">
      <c r="B59" s="34">
        <f t="shared" si="3"/>
        <v>30</v>
      </c>
      <c r="C59" s="2"/>
      <c r="D59" s="2"/>
      <c r="E59" s="2"/>
      <c r="F59" s="2"/>
      <c r="G59" s="2"/>
      <c r="H59" s="2"/>
      <c r="I59" s="2"/>
      <c r="J59" s="2"/>
      <c r="K59" s="56"/>
      <c r="L59" s="2"/>
      <c r="M59" s="2"/>
      <c r="N59" s="2"/>
      <c r="O59" s="2"/>
      <c r="P59" s="2"/>
      <c r="Q59" s="2"/>
      <c r="R59" s="2"/>
    </row>
    <row r="60" spans="2:20" ht="18" customHeight="1" x14ac:dyDescent="0.25">
      <c r="B60" s="34">
        <f t="shared" si="3"/>
        <v>31</v>
      </c>
      <c r="C60" s="2"/>
      <c r="D60" s="2"/>
      <c r="E60" s="2"/>
      <c r="F60" s="2"/>
      <c r="G60" s="2"/>
      <c r="H60" s="2"/>
      <c r="I60" s="2"/>
      <c r="J60" s="2"/>
      <c r="K60" s="56"/>
      <c r="L60" s="2"/>
      <c r="M60" s="2"/>
      <c r="N60" s="2"/>
      <c r="O60" s="2"/>
      <c r="P60" s="2"/>
      <c r="Q60" s="2"/>
      <c r="R60" s="2"/>
    </row>
    <row r="61" spans="2:20" ht="18" customHeight="1" x14ac:dyDescent="0.25">
      <c r="B61" s="34">
        <f t="shared" si="3"/>
        <v>32</v>
      </c>
      <c r="C61" s="2"/>
      <c r="D61" s="2"/>
      <c r="E61" s="2"/>
      <c r="F61" s="2"/>
      <c r="G61" s="2"/>
      <c r="H61" s="2"/>
      <c r="I61" s="2"/>
      <c r="J61" s="2"/>
      <c r="K61" s="56"/>
      <c r="L61" s="2"/>
      <c r="M61" s="2"/>
      <c r="N61" s="2"/>
      <c r="O61" s="2"/>
      <c r="P61" s="2"/>
      <c r="Q61" s="2"/>
      <c r="R61" s="2"/>
    </row>
    <row r="62" spans="2:20" ht="18" customHeight="1" x14ac:dyDescent="0.25">
      <c r="B62" s="34">
        <f t="shared" si="3"/>
        <v>33</v>
      </c>
      <c r="C62" s="2"/>
      <c r="D62" s="2"/>
      <c r="E62" s="2"/>
      <c r="F62" s="2"/>
      <c r="G62" s="2"/>
      <c r="H62" s="2"/>
      <c r="I62" s="2"/>
      <c r="J62" s="2"/>
      <c r="K62" s="56"/>
      <c r="L62" s="2"/>
      <c r="M62" s="2"/>
      <c r="N62" s="2"/>
      <c r="O62" s="2"/>
      <c r="P62" s="2"/>
      <c r="Q62" s="2"/>
      <c r="R62" s="2"/>
    </row>
    <row r="63" spans="2:20" ht="18" customHeight="1" x14ac:dyDescent="0.25">
      <c r="B63" s="34">
        <f t="shared" si="3"/>
        <v>34</v>
      </c>
      <c r="C63" s="2"/>
      <c r="D63" s="2"/>
      <c r="E63" s="2"/>
      <c r="F63" s="2"/>
      <c r="G63" s="2"/>
      <c r="H63" s="2"/>
      <c r="I63" s="2"/>
      <c r="J63" s="2"/>
      <c r="K63" s="56"/>
      <c r="L63" s="2"/>
      <c r="M63" s="2"/>
      <c r="N63" s="2"/>
      <c r="O63" s="2"/>
      <c r="P63" s="2"/>
      <c r="Q63" s="2"/>
      <c r="R63" s="2"/>
    </row>
    <row r="64" spans="2:20" ht="18" customHeight="1" x14ac:dyDescent="0.25">
      <c r="B64" s="34">
        <f t="shared" si="3"/>
        <v>35</v>
      </c>
      <c r="C64" s="2"/>
      <c r="D64" s="2"/>
      <c r="E64" s="2"/>
      <c r="F64" s="2"/>
      <c r="G64" s="2"/>
      <c r="H64" s="2"/>
      <c r="I64" s="2"/>
      <c r="J64" s="2"/>
      <c r="K64" s="56"/>
      <c r="L64" s="2"/>
      <c r="M64" s="2"/>
      <c r="N64" s="2"/>
      <c r="O64" s="2"/>
      <c r="P64" s="2"/>
      <c r="Q64" s="2"/>
      <c r="R64" s="2"/>
    </row>
    <row r="65" spans="2:18" ht="18" customHeight="1" x14ac:dyDescent="0.25">
      <c r="B65" s="34">
        <f t="shared" si="3"/>
        <v>36</v>
      </c>
      <c r="C65" s="2"/>
      <c r="D65" s="2"/>
      <c r="E65" s="2"/>
      <c r="F65" s="2"/>
      <c r="G65" s="2"/>
      <c r="H65" s="2"/>
      <c r="I65" s="2"/>
      <c r="J65" s="2"/>
      <c r="K65" s="56"/>
      <c r="L65" s="2"/>
      <c r="M65" s="2"/>
      <c r="N65" s="2"/>
      <c r="O65" s="2"/>
      <c r="P65" s="2"/>
      <c r="Q65" s="2"/>
      <c r="R65" s="2"/>
    </row>
    <row r="66" spans="2:18" ht="18" customHeight="1" x14ac:dyDescent="0.25">
      <c r="B66" s="34">
        <f t="shared" si="3"/>
        <v>37</v>
      </c>
      <c r="C66" s="2"/>
      <c r="D66" s="2"/>
      <c r="E66" s="2"/>
      <c r="F66" s="2"/>
      <c r="G66" s="2"/>
      <c r="H66" s="2"/>
      <c r="I66" s="2"/>
      <c r="J66" s="2"/>
      <c r="K66" s="56"/>
      <c r="L66" s="2"/>
      <c r="M66" s="2"/>
      <c r="N66" s="2"/>
      <c r="O66" s="2"/>
      <c r="P66" s="2"/>
      <c r="Q66" s="2"/>
      <c r="R66" s="2"/>
    </row>
    <row r="67" spans="2:18" ht="18" customHeight="1" x14ac:dyDescent="0.25">
      <c r="B67" s="34">
        <f t="shared" si="3"/>
        <v>38</v>
      </c>
      <c r="C67" s="2"/>
      <c r="D67" s="2"/>
      <c r="E67" s="2"/>
      <c r="F67" s="2"/>
      <c r="G67" s="2"/>
      <c r="H67" s="2"/>
      <c r="I67" s="2"/>
      <c r="J67" s="2"/>
      <c r="K67" s="56"/>
      <c r="L67" s="2"/>
      <c r="M67" s="2"/>
      <c r="N67" s="2"/>
      <c r="O67" s="2"/>
      <c r="P67" s="2"/>
      <c r="Q67" s="2"/>
      <c r="R67" s="2"/>
    </row>
    <row r="68" spans="2:18" x14ac:dyDescent="0.25">
      <c r="B68" s="34">
        <f t="shared" si="3"/>
        <v>39</v>
      </c>
      <c r="C68" s="2"/>
      <c r="D68" s="2"/>
      <c r="E68" s="2"/>
      <c r="F68" s="2">
        <f>SUM(F29:F36)+SUM(F38:F48)</f>
        <v>21.9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</sheetData>
  <mergeCells count="9">
    <mergeCell ref="C12:D12"/>
    <mergeCell ref="F5:G5"/>
    <mergeCell ref="D3:F3"/>
    <mergeCell ref="D6:G6"/>
    <mergeCell ref="Q3:R3"/>
    <mergeCell ref="Q4:R4"/>
    <mergeCell ref="E4:F4"/>
    <mergeCell ref="J3:K3"/>
    <mergeCell ref="J4:K4"/>
  </mergeCells>
  <pageMargins left="3.937007874015748E-2" right="3.937007874015748E-2" top="0.19685039370078741" bottom="0.19685039370078741" header="0.31496062992125984" footer="0.31496062992125984"/>
  <pageSetup paperSize="9" scale="9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8"/>
  <sheetViews>
    <sheetView topLeftCell="A36" workbookViewId="0">
      <selection activeCell="D2" sqref="D2"/>
    </sheetView>
  </sheetViews>
  <sheetFormatPr defaultRowHeight="15" x14ac:dyDescent="0.25"/>
  <cols>
    <col min="1" max="1" width="1.140625" customWidth="1"/>
    <col min="2" max="2" width="2.42578125" customWidth="1"/>
    <col min="3" max="3" width="20.42578125" customWidth="1"/>
    <col min="4" max="4" width="18" customWidth="1"/>
    <col min="6" max="6" width="7" style="1" customWidth="1"/>
    <col min="7" max="7" width="10.140625" customWidth="1"/>
    <col min="8" max="8" width="4.42578125" customWidth="1"/>
    <col min="9" max="9" width="3.42578125" customWidth="1"/>
    <col min="10" max="11" width="4.42578125" customWidth="1"/>
    <col min="12" max="12" width="6.85546875" style="1" customWidth="1"/>
    <col min="13" max="13" width="5.85546875" style="1" customWidth="1"/>
    <col min="14" max="14" width="5.7109375" style="1" customWidth="1"/>
    <col min="15" max="15" width="11.7109375" style="1" customWidth="1"/>
    <col min="16" max="16" width="6.28515625" style="1" customWidth="1"/>
    <col min="18" max="18" width="18.42578125" customWidth="1"/>
  </cols>
  <sheetData>
    <row r="2" spans="3:19" x14ac:dyDescent="0.25">
      <c r="C2" s="4" t="s">
        <v>25</v>
      </c>
      <c r="D2" s="53">
        <v>42791</v>
      </c>
      <c r="F2"/>
      <c r="L2"/>
      <c r="M2"/>
      <c r="N2"/>
      <c r="O2"/>
      <c r="P2"/>
    </row>
    <row r="3" spans="3:19" x14ac:dyDescent="0.25">
      <c r="C3" s="4" t="s">
        <v>0</v>
      </c>
      <c r="D3" s="116" t="s">
        <v>146</v>
      </c>
      <c r="E3" s="120"/>
      <c r="F3" s="115"/>
      <c r="G3" s="3"/>
      <c r="H3" s="3"/>
      <c r="I3" s="3"/>
      <c r="J3" s="126" t="s">
        <v>2</v>
      </c>
      <c r="K3" s="128"/>
      <c r="L3" s="8" t="s">
        <v>147</v>
      </c>
      <c r="M3" s="12"/>
      <c r="N3" s="12"/>
      <c r="O3" s="13"/>
      <c r="P3" s="14" t="s">
        <v>4</v>
      </c>
      <c r="Q3" s="114">
        <v>0.75</v>
      </c>
      <c r="R3" s="115"/>
      <c r="S3" s="1"/>
    </row>
    <row r="4" spans="3:19" ht="15.75" thickBot="1" x14ac:dyDescent="0.3">
      <c r="C4" s="6" t="s">
        <v>26</v>
      </c>
      <c r="D4" s="7">
        <v>99.9</v>
      </c>
      <c r="E4" s="116"/>
      <c r="F4" s="115"/>
      <c r="G4" t="s">
        <v>16</v>
      </c>
      <c r="J4" s="126" t="s">
        <v>3</v>
      </c>
      <c r="K4" s="128"/>
      <c r="L4" s="17" t="s">
        <v>116</v>
      </c>
      <c r="M4" s="15"/>
      <c r="N4" s="15"/>
      <c r="O4" s="90"/>
      <c r="P4" s="14" t="s">
        <v>5</v>
      </c>
      <c r="Q4" s="117"/>
      <c r="R4" s="118"/>
      <c r="S4" s="1"/>
    </row>
    <row r="5" spans="3:19" x14ac:dyDescent="0.25">
      <c r="C5" s="10" t="s">
        <v>1</v>
      </c>
      <c r="D5" s="11">
        <v>4.8</v>
      </c>
      <c r="E5" s="9" t="s">
        <v>16</v>
      </c>
      <c r="F5" s="129"/>
      <c r="G5" s="129"/>
      <c r="H5" s="91"/>
      <c r="I5" s="91"/>
      <c r="J5" s="91"/>
      <c r="L5" s="19"/>
      <c r="M5" s="20"/>
      <c r="N5" s="20"/>
      <c r="O5" s="20"/>
      <c r="P5" s="20"/>
      <c r="Q5" s="20"/>
      <c r="R5" s="21"/>
    </row>
    <row r="6" spans="3:19" x14ac:dyDescent="0.25">
      <c r="C6" s="6"/>
      <c r="D6" s="116"/>
      <c r="E6" s="120"/>
      <c r="F6" s="120"/>
      <c r="G6" s="115"/>
      <c r="H6" s="91"/>
      <c r="I6" s="91"/>
      <c r="J6" s="91"/>
      <c r="K6" s="3"/>
      <c r="L6" s="70"/>
      <c r="M6" s="91"/>
      <c r="N6" s="91"/>
      <c r="O6" s="91"/>
      <c r="P6" s="91"/>
      <c r="Q6" s="9"/>
      <c r="R6" s="23"/>
    </row>
    <row r="7" spans="3:19" x14ac:dyDescent="0.25">
      <c r="C7" s="40" t="s">
        <v>47</v>
      </c>
      <c r="D7" s="41"/>
      <c r="E7" s="51" t="s">
        <v>6</v>
      </c>
      <c r="F7" s="66"/>
      <c r="G7" s="15"/>
      <c r="H7" s="15"/>
      <c r="I7" s="15"/>
      <c r="J7" s="15"/>
      <c r="K7" s="15"/>
      <c r="L7" s="70"/>
      <c r="M7" s="91"/>
      <c r="N7" s="91"/>
      <c r="O7" s="91"/>
      <c r="P7" s="91"/>
      <c r="Q7" s="9"/>
      <c r="R7" s="23"/>
    </row>
    <row r="8" spans="3:19" x14ac:dyDescent="0.25">
      <c r="C8" s="42" t="s">
        <v>0</v>
      </c>
      <c r="D8" s="43" t="str">
        <f>D3</f>
        <v>EMS Highway</v>
      </c>
      <c r="E8" s="9"/>
      <c r="F8" s="91"/>
      <c r="G8" s="9"/>
      <c r="H8" s="9"/>
      <c r="I8" s="9"/>
      <c r="J8" s="9"/>
      <c r="K8" s="9"/>
      <c r="L8" s="70"/>
      <c r="M8" s="91"/>
      <c r="N8" s="91"/>
      <c r="O8" s="91"/>
      <c r="P8" s="91"/>
      <c r="Q8" s="9"/>
      <c r="R8" s="23"/>
    </row>
    <row r="9" spans="3:19" x14ac:dyDescent="0.25">
      <c r="C9" s="44" t="s">
        <v>39</v>
      </c>
      <c r="D9" s="43"/>
      <c r="E9" s="9"/>
      <c r="F9" s="91"/>
      <c r="G9" s="9"/>
      <c r="H9" s="9"/>
      <c r="I9" s="9"/>
      <c r="J9" s="9"/>
      <c r="K9" s="9"/>
      <c r="L9" s="70"/>
      <c r="M9" s="91"/>
      <c r="N9" s="91"/>
      <c r="O9" s="91"/>
      <c r="P9" s="91"/>
      <c r="Q9" s="9"/>
      <c r="R9" s="23"/>
    </row>
    <row r="10" spans="3:19" x14ac:dyDescent="0.25">
      <c r="C10" s="42" t="s">
        <v>40</v>
      </c>
      <c r="D10" s="43"/>
      <c r="E10" s="9"/>
      <c r="F10" s="91"/>
      <c r="G10" s="9"/>
      <c r="H10" s="9"/>
      <c r="I10" s="9"/>
      <c r="J10" s="9"/>
      <c r="K10" s="9"/>
      <c r="L10" s="70"/>
      <c r="M10" s="91"/>
      <c r="N10" s="91"/>
      <c r="O10" s="91"/>
      <c r="P10" s="91"/>
      <c r="Q10" s="9"/>
      <c r="R10" s="23"/>
    </row>
    <row r="11" spans="3:19" x14ac:dyDescent="0.25">
      <c r="C11" s="42" t="s">
        <v>34</v>
      </c>
      <c r="D11" s="43"/>
      <c r="E11" s="9"/>
      <c r="F11" s="91"/>
      <c r="G11" s="9"/>
      <c r="H11" s="9"/>
      <c r="I11" s="9"/>
      <c r="J11" s="9"/>
      <c r="K11" s="9"/>
      <c r="L11" s="70"/>
      <c r="M11" s="91"/>
      <c r="N11" s="91"/>
      <c r="O11" s="91"/>
      <c r="P11" s="91"/>
      <c r="Q11" s="9"/>
      <c r="R11" s="23"/>
    </row>
    <row r="12" spans="3:19" ht="38.25" customHeight="1" x14ac:dyDescent="0.25">
      <c r="C12" s="111" t="s">
        <v>43</v>
      </c>
      <c r="D12" s="112"/>
      <c r="E12" s="9"/>
      <c r="F12" s="91"/>
      <c r="G12" s="9"/>
      <c r="H12" s="9"/>
      <c r="I12" s="9"/>
      <c r="J12" s="9"/>
      <c r="K12" s="9"/>
      <c r="L12" s="70"/>
      <c r="M12" s="91"/>
      <c r="N12" s="91"/>
      <c r="O12" s="91"/>
      <c r="P12" s="91"/>
      <c r="Q12" s="9"/>
      <c r="R12" s="23"/>
    </row>
    <row r="13" spans="3:19" x14ac:dyDescent="0.25">
      <c r="C13" s="42" t="s">
        <v>41</v>
      </c>
      <c r="D13" s="42"/>
      <c r="F13" s="91"/>
      <c r="G13" s="9"/>
      <c r="H13" s="9"/>
      <c r="I13" s="9"/>
      <c r="J13" s="9"/>
      <c r="K13" s="9"/>
      <c r="L13" s="70"/>
      <c r="M13" s="91"/>
      <c r="N13" s="91"/>
      <c r="O13" s="91"/>
      <c r="P13" s="91"/>
      <c r="Q13" s="9"/>
      <c r="R13" s="23"/>
    </row>
    <row r="14" spans="3:19" x14ac:dyDescent="0.25">
      <c r="C14" s="42" t="s">
        <v>42</v>
      </c>
      <c r="D14" s="43"/>
      <c r="E14" s="9"/>
      <c r="F14" s="91"/>
      <c r="G14" s="9"/>
      <c r="H14" s="9"/>
      <c r="I14" s="9"/>
      <c r="J14" s="9"/>
      <c r="K14" s="9"/>
      <c r="L14" s="70"/>
      <c r="M14" s="91"/>
      <c r="N14" s="91"/>
      <c r="O14" s="91"/>
      <c r="P14" s="91"/>
      <c r="Q14" s="9"/>
      <c r="R14" s="23"/>
    </row>
    <row r="15" spans="3:19" x14ac:dyDescent="0.25">
      <c r="C15" s="42" t="s">
        <v>44</v>
      </c>
      <c r="D15" s="43"/>
      <c r="E15" s="9"/>
      <c r="F15" s="91"/>
      <c r="G15" s="9"/>
      <c r="H15" s="9"/>
      <c r="I15" s="9"/>
      <c r="J15" s="9"/>
      <c r="K15" s="9"/>
      <c r="L15" s="70"/>
      <c r="M15" s="91"/>
      <c r="N15" s="91"/>
      <c r="O15" s="91"/>
      <c r="P15" s="91"/>
      <c r="Q15" s="9"/>
      <c r="R15" s="23"/>
    </row>
    <row r="16" spans="3:19" x14ac:dyDescent="0.25">
      <c r="C16" s="42" t="s">
        <v>45</v>
      </c>
      <c r="D16" s="43"/>
      <c r="E16" s="9"/>
      <c r="F16" s="91"/>
      <c r="G16" s="9"/>
      <c r="H16" s="9"/>
      <c r="I16" s="9"/>
      <c r="J16" s="9"/>
      <c r="K16" s="9"/>
      <c r="L16" s="70"/>
      <c r="M16" s="91"/>
      <c r="N16" s="91"/>
      <c r="O16" s="91"/>
      <c r="P16" s="91"/>
      <c r="Q16" s="9"/>
      <c r="R16" s="23"/>
    </row>
    <row r="17" spans="2:20" x14ac:dyDescent="0.25">
      <c r="C17" s="42" t="s">
        <v>46</v>
      </c>
      <c r="D17" s="43"/>
      <c r="E17" s="9"/>
      <c r="F17" s="91"/>
      <c r="G17" s="9"/>
      <c r="H17" s="9"/>
      <c r="I17" s="9"/>
      <c r="J17" s="9"/>
      <c r="K17" s="9"/>
      <c r="L17" s="70"/>
      <c r="M17" s="91"/>
      <c r="N17" s="91"/>
      <c r="O17" s="91"/>
      <c r="P17" s="91"/>
      <c r="Q17" s="9"/>
      <c r="R17" s="23"/>
    </row>
    <row r="18" spans="2:20" x14ac:dyDescent="0.25">
      <c r="C18" s="35" t="s">
        <v>50</v>
      </c>
      <c r="D18" s="2"/>
      <c r="E18" s="9"/>
      <c r="F18" s="91"/>
      <c r="G18" s="9"/>
      <c r="H18" s="9"/>
      <c r="I18" s="9"/>
      <c r="J18" s="9"/>
      <c r="K18" s="9"/>
      <c r="L18" s="70"/>
      <c r="M18" s="91"/>
      <c r="N18" s="91"/>
      <c r="O18" s="91"/>
      <c r="P18" s="91"/>
      <c r="Q18" s="9"/>
      <c r="R18" s="23"/>
    </row>
    <row r="19" spans="2:20" x14ac:dyDescent="0.25">
      <c r="C19" s="35" t="s">
        <v>48</v>
      </c>
      <c r="D19" s="2"/>
      <c r="E19" s="9"/>
      <c r="F19" s="91"/>
      <c r="G19" s="9"/>
      <c r="H19" s="9"/>
      <c r="I19" s="9"/>
      <c r="J19" s="9"/>
      <c r="K19" s="9"/>
      <c r="L19" s="70"/>
      <c r="M19" s="91"/>
      <c r="N19" s="91"/>
      <c r="O19" s="91"/>
      <c r="P19" s="91"/>
      <c r="Q19" s="9"/>
      <c r="R19" s="23"/>
    </row>
    <row r="20" spans="2:20" x14ac:dyDescent="0.25">
      <c r="C20" s="35" t="s">
        <v>49</v>
      </c>
      <c r="D20" s="2"/>
      <c r="E20" s="9"/>
      <c r="F20" s="91"/>
      <c r="G20" s="9"/>
      <c r="H20" s="9"/>
      <c r="I20" s="9"/>
      <c r="J20" s="9"/>
      <c r="K20" s="9"/>
      <c r="L20" s="70"/>
      <c r="M20" s="91"/>
      <c r="N20" s="91"/>
      <c r="O20" s="91"/>
      <c r="P20" s="91"/>
      <c r="Q20" s="9"/>
      <c r="R20" s="23"/>
    </row>
    <row r="21" spans="2:20" x14ac:dyDescent="0.25">
      <c r="C21" s="2" t="s">
        <v>33</v>
      </c>
      <c r="D21" s="2">
        <v>13</v>
      </c>
      <c r="E21" s="16"/>
      <c r="F21" s="92"/>
      <c r="G21" s="16"/>
      <c r="H21" s="16"/>
      <c r="I21" s="16"/>
      <c r="J21" s="16"/>
      <c r="K21" s="16"/>
      <c r="L21" s="70"/>
      <c r="M21" s="91"/>
      <c r="N21" s="91"/>
      <c r="O21" s="91"/>
      <c r="P21" s="91"/>
      <c r="Q21" s="9"/>
      <c r="R21" s="23"/>
    </row>
    <row r="22" spans="2:20" ht="15.75" x14ac:dyDescent="0.25">
      <c r="C22" s="45" t="s">
        <v>17</v>
      </c>
      <c r="D22" s="46" t="s">
        <v>21</v>
      </c>
      <c r="E22" s="47" t="s">
        <v>22</v>
      </c>
      <c r="F22" s="68" t="s">
        <v>23</v>
      </c>
      <c r="G22" s="47" t="s">
        <v>24</v>
      </c>
      <c r="H22" s="48"/>
      <c r="I22" s="48"/>
      <c r="J22" s="48"/>
      <c r="K22" s="48" t="s">
        <v>28</v>
      </c>
      <c r="L22" s="70"/>
      <c r="M22" s="91"/>
      <c r="N22" s="91"/>
      <c r="O22" s="91"/>
      <c r="P22" s="91"/>
      <c r="Q22" s="9"/>
      <c r="R22" s="23"/>
    </row>
    <row r="23" spans="2:20" x14ac:dyDescent="0.25">
      <c r="C23" s="49" t="s">
        <v>18</v>
      </c>
      <c r="D23" s="55">
        <v>0.51597222222222217</v>
      </c>
      <c r="E23" s="49">
        <v>6.2</v>
      </c>
      <c r="F23" s="55">
        <v>0.77708333333333324</v>
      </c>
      <c r="G23" s="49">
        <v>0.9</v>
      </c>
      <c r="H23" s="50"/>
      <c r="I23" s="50"/>
      <c r="J23" s="50"/>
      <c r="K23" s="50"/>
      <c r="L23" s="70"/>
      <c r="M23" s="91"/>
      <c r="N23" s="91"/>
      <c r="O23" s="91"/>
      <c r="P23" s="91"/>
      <c r="Q23" s="9"/>
      <c r="R23" s="23"/>
    </row>
    <row r="24" spans="2:20" x14ac:dyDescent="0.25">
      <c r="C24" s="49" t="s">
        <v>19</v>
      </c>
      <c r="D24" s="55">
        <v>7.6388888888888886E-3</v>
      </c>
      <c r="E24" s="49">
        <v>5.5</v>
      </c>
      <c r="F24" s="55">
        <v>0.75277777777777777</v>
      </c>
      <c r="G24" s="49">
        <v>0.9</v>
      </c>
      <c r="H24" s="50"/>
      <c r="I24" s="50"/>
      <c r="J24" s="50"/>
      <c r="K24" s="50"/>
      <c r="L24" s="70"/>
      <c r="M24" s="91"/>
      <c r="N24" s="91"/>
      <c r="O24" s="91"/>
      <c r="P24" s="91"/>
      <c r="Q24" s="9"/>
      <c r="R24" s="23"/>
    </row>
    <row r="25" spans="2:20" x14ac:dyDescent="0.25">
      <c r="C25" s="49" t="s">
        <v>20</v>
      </c>
      <c r="D25" s="55">
        <v>0.99513888888888891</v>
      </c>
      <c r="E25" s="49">
        <v>5.0999999999999996</v>
      </c>
      <c r="F25" s="55">
        <v>0.73958333333333337</v>
      </c>
      <c r="G25" s="49">
        <v>0.9</v>
      </c>
      <c r="H25" s="50"/>
      <c r="I25" s="50"/>
      <c r="J25" s="50"/>
      <c r="K25" s="50"/>
      <c r="L25" s="70"/>
      <c r="M25" s="91"/>
      <c r="N25" s="91"/>
      <c r="O25" s="91"/>
      <c r="P25" s="91"/>
      <c r="Q25" s="9"/>
      <c r="R25" s="23"/>
    </row>
    <row r="26" spans="2:20" x14ac:dyDescent="0.25">
      <c r="C26" s="49" t="s">
        <v>29</v>
      </c>
      <c r="D26" s="55">
        <v>0.98611111111111116</v>
      </c>
      <c r="E26" s="49">
        <v>4.5999999999999996</v>
      </c>
      <c r="F26" s="55">
        <v>0.73055555555555562</v>
      </c>
      <c r="G26" s="49">
        <v>0.9</v>
      </c>
      <c r="H26" s="50"/>
      <c r="I26" s="50"/>
      <c r="J26" s="50"/>
      <c r="K26" s="50"/>
      <c r="L26" s="70"/>
      <c r="M26" s="91"/>
      <c r="N26" s="91"/>
      <c r="O26" s="91"/>
      <c r="P26" s="91"/>
      <c r="Q26" s="9"/>
      <c r="R26" s="23"/>
    </row>
    <row r="27" spans="2:20" ht="15.75" thickBot="1" x14ac:dyDescent="0.3">
      <c r="C27" s="54" t="s">
        <v>79</v>
      </c>
      <c r="D27" s="55">
        <v>0.55138888888888882</v>
      </c>
      <c r="E27" s="49"/>
      <c r="F27"/>
      <c r="L27" s="71"/>
      <c r="M27" s="74"/>
      <c r="N27" s="74"/>
      <c r="O27" s="74"/>
      <c r="P27" s="74"/>
      <c r="Q27" s="26"/>
      <c r="R27" s="27"/>
    </row>
    <row r="28" spans="2:20" x14ac:dyDescent="0.25">
      <c r="B28" s="5" t="s">
        <v>7</v>
      </c>
      <c r="C28" s="4" t="s">
        <v>8</v>
      </c>
      <c r="D28" s="29" t="s">
        <v>13</v>
      </c>
      <c r="E28" s="29" t="s">
        <v>32</v>
      </c>
      <c r="F28" s="29" t="s">
        <v>10</v>
      </c>
      <c r="G28" s="30" t="s">
        <v>31</v>
      </c>
      <c r="H28" s="30" t="s">
        <v>33</v>
      </c>
      <c r="I28" s="30" t="s">
        <v>84</v>
      </c>
      <c r="J28" s="30" t="s">
        <v>86</v>
      </c>
      <c r="K28" s="29" t="s">
        <v>85</v>
      </c>
      <c r="L28" s="29" t="s">
        <v>11</v>
      </c>
      <c r="M28" s="28" t="s">
        <v>27</v>
      </c>
      <c r="N28" s="28" t="s">
        <v>111</v>
      </c>
      <c r="O28" s="31" t="s">
        <v>12</v>
      </c>
      <c r="P28" s="32" t="s">
        <v>30</v>
      </c>
      <c r="Q28" s="32" t="s">
        <v>14</v>
      </c>
      <c r="R28" s="33" t="s">
        <v>15</v>
      </c>
    </row>
    <row r="29" spans="2:20" ht="18" customHeight="1" x14ac:dyDescent="0.25">
      <c r="B29" s="34">
        <v>1</v>
      </c>
      <c r="C29" s="2"/>
      <c r="D29" s="2"/>
      <c r="E29" s="65"/>
      <c r="F29" s="89"/>
      <c r="G29" s="89"/>
      <c r="H29" s="52"/>
      <c r="I29" s="59"/>
      <c r="J29" s="61"/>
      <c r="K29" s="63"/>
      <c r="L29" s="89"/>
      <c r="M29" s="89"/>
      <c r="N29" s="89"/>
      <c r="O29" s="89"/>
      <c r="P29" s="89"/>
      <c r="Q29" s="2"/>
      <c r="R29" s="2"/>
    </row>
    <row r="30" spans="2:20" ht="18" customHeight="1" x14ac:dyDescent="0.25">
      <c r="B30" s="34">
        <f>B29+1</f>
        <v>2</v>
      </c>
      <c r="C30" s="2"/>
      <c r="D30" s="2"/>
      <c r="E30" s="65"/>
      <c r="F30" s="89"/>
      <c r="G30" s="89"/>
      <c r="H30" s="52"/>
      <c r="I30" s="59"/>
      <c r="J30" s="61"/>
      <c r="K30" s="63"/>
      <c r="L30" s="89"/>
      <c r="M30" s="89"/>
      <c r="N30" s="89"/>
      <c r="O30" s="89"/>
      <c r="P30" s="89"/>
      <c r="Q30" s="2"/>
      <c r="R30" s="2"/>
      <c r="S30" s="57"/>
      <c r="T30" s="57"/>
    </row>
    <row r="31" spans="2:20" ht="18" customHeight="1" x14ac:dyDescent="0.25">
      <c r="B31" s="34">
        <f t="shared" ref="B31:B68" si="0">B30+1</f>
        <v>3</v>
      </c>
      <c r="C31" s="2"/>
      <c r="D31" s="2"/>
      <c r="E31" s="65"/>
      <c r="F31" s="89"/>
      <c r="G31" s="89"/>
      <c r="H31" s="52"/>
      <c r="I31" s="59"/>
      <c r="J31" s="61"/>
      <c r="K31" s="63"/>
      <c r="L31" s="89"/>
      <c r="M31" s="89"/>
      <c r="N31" s="89"/>
      <c r="O31" s="89"/>
      <c r="P31" s="89"/>
      <c r="Q31" s="2"/>
      <c r="R31" s="2"/>
      <c r="S31" s="57"/>
      <c r="T31" s="57"/>
    </row>
    <row r="32" spans="2:20" ht="18" customHeight="1" x14ac:dyDescent="0.25">
      <c r="B32" s="34">
        <f t="shared" si="0"/>
        <v>4</v>
      </c>
      <c r="C32" s="2"/>
      <c r="D32" s="2"/>
      <c r="E32" s="65"/>
      <c r="F32" s="89"/>
      <c r="G32" s="89"/>
      <c r="H32" s="52"/>
      <c r="I32" s="59"/>
      <c r="J32" s="61"/>
      <c r="K32" s="63"/>
      <c r="L32" s="89"/>
      <c r="M32" s="89"/>
      <c r="N32" s="89"/>
      <c r="O32" s="89"/>
      <c r="P32" s="89"/>
      <c r="Q32" s="2"/>
      <c r="R32" s="2"/>
      <c r="S32" s="57"/>
      <c r="T32" s="57"/>
    </row>
    <row r="33" spans="2:20" ht="18" customHeight="1" x14ac:dyDescent="0.25">
      <c r="B33" s="34">
        <f t="shared" si="0"/>
        <v>5</v>
      </c>
      <c r="C33" s="2" t="s">
        <v>148</v>
      </c>
      <c r="D33" s="2"/>
      <c r="E33" s="65"/>
      <c r="F33" s="89">
        <v>0.3</v>
      </c>
      <c r="G33" s="89"/>
      <c r="H33" s="52"/>
      <c r="I33" s="59"/>
      <c r="J33" s="61">
        <v>18</v>
      </c>
      <c r="K33" s="63">
        <v>0</v>
      </c>
      <c r="L33" s="89">
        <v>7.2</v>
      </c>
      <c r="M33" s="89">
        <v>1</v>
      </c>
      <c r="N33" s="89"/>
      <c r="O33" s="89"/>
      <c r="P33" s="89">
        <f t="shared" ref="P33:P34" si="1">L33+M33-$D$5</f>
        <v>3.3999999999999995</v>
      </c>
      <c r="Q33" s="2"/>
      <c r="R33" s="2"/>
      <c r="S33" s="57"/>
      <c r="T33" s="57"/>
    </row>
    <row r="34" spans="2:20" ht="18" customHeight="1" x14ac:dyDescent="0.25">
      <c r="B34" s="34">
        <f t="shared" si="0"/>
        <v>6</v>
      </c>
      <c r="C34" s="2" t="s">
        <v>83</v>
      </c>
      <c r="D34" s="2"/>
      <c r="E34" s="65"/>
      <c r="F34" s="89">
        <v>1.3</v>
      </c>
      <c r="G34" s="89"/>
      <c r="H34" s="52">
        <v>10</v>
      </c>
      <c r="I34" s="59">
        <f>F34/H34*60</f>
        <v>7.8000000000000007</v>
      </c>
      <c r="J34" s="61">
        <v>18</v>
      </c>
      <c r="K34" s="63">
        <v>10</v>
      </c>
      <c r="L34" s="89">
        <v>6.9</v>
      </c>
      <c r="M34" s="89">
        <v>0.9</v>
      </c>
      <c r="N34" s="89"/>
      <c r="O34" s="89"/>
      <c r="P34" s="89">
        <f t="shared" si="1"/>
        <v>3.0000000000000009</v>
      </c>
      <c r="Q34" s="2"/>
      <c r="R34" s="2"/>
      <c r="S34" s="57"/>
      <c r="T34" s="57"/>
    </row>
    <row r="35" spans="2:20" ht="18" customHeight="1" x14ac:dyDescent="0.25">
      <c r="B35" s="34">
        <f t="shared" si="0"/>
        <v>7</v>
      </c>
      <c r="C35" s="2" t="s">
        <v>68</v>
      </c>
      <c r="D35" s="2"/>
      <c r="E35" s="65"/>
      <c r="F35" s="89">
        <v>0.5</v>
      </c>
      <c r="G35" s="89">
        <f>F68</f>
        <v>44.900000000000006</v>
      </c>
      <c r="H35" s="52">
        <v>10</v>
      </c>
      <c r="I35" s="59">
        <f>F35/H35*60</f>
        <v>3</v>
      </c>
      <c r="J35" s="61">
        <v>18</v>
      </c>
      <c r="K35" s="63">
        <v>20</v>
      </c>
      <c r="L35" s="89">
        <v>11</v>
      </c>
      <c r="M35" s="89">
        <v>0.9</v>
      </c>
      <c r="N35" s="89"/>
      <c r="O35" s="89"/>
      <c r="P35" s="89">
        <f>L35+M35-$D$5</f>
        <v>7.1000000000000005</v>
      </c>
      <c r="Q35" s="2"/>
      <c r="R35" s="2"/>
      <c r="S35" s="57"/>
      <c r="T35" s="57"/>
    </row>
    <row r="36" spans="2:20" ht="18" customHeight="1" x14ac:dyDescent="0.25">
      <c r="B36" s="34">
        <f t="shared" si="0"/>
        <v>8</v>
      </c>
      <c r="C36" s="2" t="s">
        <v>87</v>
      </c>
      <c r="D36" s="2"/>
      <c r="E36" s="65"/>
      <c r="F36" s="89">
        <v>1.7</v>
      </c>
      <c r="G36" s="89">
        <f>F$68-F35</f>
        <v>44.400000000000006</v>
      </c>
      <c r="H36" s="52">
        <f t="shared" ref="H36" si="2">$D$21+N36</f>
        <v>13.6</v>
      </c>
      <c r="I36" s="59">
        <f t="shared" ref="I36" si="3">F36/H36*60</f>
        <v>7.5</v>
      </c>
      <c r="J36" s="61">
        <f>IF(K35+I35&gt;60,J35+1,J35)</f>
        <v>18</v>
      </c>
      <c r="K36" s="63">
        <f>IF((K35+I35)&gt;60,(K35+I35)-60,K35+I35)</f>
        <v>23</v>
      </c>
      <c r="L36" s="89">
        <v>7.4</v>
      </c>
      <c r="M36" s="89">
        <v>0.9</v>
      </c>
      <c r="N36" s="89">
        <v>0.6</v>
      </c>
      <c r="O36" s="89"/>
      <c r="P36" s="89">
        <f t="shared" ref="P36" si="4">L36+M36-$D$5</f>
        <v>3.5000000000000009</v>
      </c>
      <c r="Q36" s="2"/>
      <c r="R36" s="2"/>
      <c r="S36" s="57"/>
      <c r="T36" s="57"/>
    </row>
    <row r="37" spans="2:20" ht="18" customHeight="1" x14ac:dyDescent="0.25">
      <c r="B37" s="5" t="s">
        <v>7</v>
      </c>
      <c r="C37" s="4" t="s">
        <v>8</v>
      </c>
      <c r="D37" s="29" t="s">
        <v>13</v>
      </c>
      <c r="E37" s="29" t="s">
        <v>9</v>
      </c>
      <c r="F37" s="29" t="s">
        <v>10</v>
      </c>
      <c r="G37" s="30" t="s">
        <v>31</v>
      </c>
      <c r="H37" s="30" t="s">
        <v>33</v>
      </c>
      <c r="I37" s="30" t="s">
        <v>84</v>
      </c>
      <c r="J37" s="30" t="s">
        <v>86</v>
      </c>
      <c r="K37" s="29" t="s">
        <v>85</v>
      </c>
      <c r="L37" s="29" t="s">
        <v>11</v>
      </c>
      <c r="M37" s="28" t="s">
        <v>27</v>
      </c>
      <c r="N37" s="28" t="s">
        <v>111</v>
      </c>
      <c r="O37" s="31" t="s">
        <v>12</v>
      </c>
      <c r="P37" s="32" t="s">
        <v>30</v>
      </c>
      <c r="Q37" s="32" t="s">
        <v>14</v>
      </c>
      <c r="R37" s="33" t="s">
        <v>15</v>
      </c>
    </row>
    <row r="38" spans="2:20" ht="18" customHeight="1" x14ac:dyDescent="0.25">
      <c r="B38" s="34">
        <f>B36+1</f>
        <v>9</v>
      </c>
      <c r="C38" s="2" t="s">
        <v>88</v>
      </c>
      <c r="D38" s="2"/>
      <c r="E38" s="65"/>
      <c r="F38" s="89">
        <v>0.5</v>
      </c>
      <c r="G38" s="89">
        <f>G36-F36</f>
        <v>42.7</v>
      </c>
      <c r="H38" s="52">
        <f t="shared" ref="H38:H43" si="5">$D$21+N38</f>
        <v>13.5</v>
      </c>
      <c r="I38" s="59">
        <f t="shared" ref="I38:I43" si="6">F38/H38*60</f>
        <v>2.2222222222222223</v>
      </c>
      <c r="J38" s="61">
        <f>IF(K36+I36&gt;60,J36+1,J36)</f>
        <v>18</v>
      </c>
      <c r="K38" s="63">
        <f>IF((K36+I36)&gt;60,(K36+I36)-60,K36+I36)</f>
        <v>30.5</v>
      </c>
      <c r="L38" s="89">
        <v>7.6</v>
      </c>
      <c r="M38" s="89">
        <v>0.9</v>
      </c>
      <c r="N38" s="89">
        <v>0.5</v>
      </c>
      <c r="O38" s="89"/>
      <c r="P38" s="89">
        <f t="shared" ref="P38:P43" si="7">L38+M38-$D$5</f>
        <v>3.7</v>
      </c>
      <c r="Q38" s="2"/>
      <c r="R38" s="2"/>
      <c r="S38" s="57"/>
      <c r="T38" s="57"/>
    </row>
    <row r="39" spans="2:20" ht="18" customHeight="1" x14ac:dyDescent="0.25">
      <c r="B39" s="34">
        <f t="shared" si="0"/>
        <v>10</v>
      </c>
      <c r="C39" s="2" t="s">
        <v>89</v>
      </c>
      <c r="D39" s="2" t="s">
        <v>94</v>
      </c>
      <c r="E39" s="65">
        <v>21</v>
      </c>
      <c r="F39" s="89">
        <v>2.1</v>
      </c>
      <c r="G39" s="89">
        <f>G38-F38</f>
        <v>42.2</v>
      </c>
      <c r="H39" s="52">
        <f t="shared" si="5"/>
        <v>13.5</v>
      </c>
      <c r="I39" s="59">
        <f t="shared" si="6"/>
        <v>9.3333333333333339</v>
      </c>
      <c r="J39" s="61">
        <f t="shared" ref="J39:J43" si="8">IF(K38+I38&gt;60,J38+1,J38)</f>
        <v>18</v>
      </c>
      <c r="K39" s="63">
        <f t="shared" ref="K39:K43" si="9">IF((K38+I38)&gt;60,(K38+I38)-60,K38+I38)</f>
        <v>32.722222222222221</v>
      </c>
      <c r="L39" s="89">
        <v>6.4</v>
      </c>
      <c r="M39" s="89">
        <v>0.9</v>
      </c>
      <c r="N39" s="89">
        <v>0.5</v>
      </c>
      <c r="O39" s="89"/>
      <c r="P39" s="89">
        <f t="shared" si="7"/>
        <v>2.5000000000000009</v>
      </c>
      <c r="Q39" s="2"/>
      <c r="R39" s="2"/>
      <c r="S39" s="57"/>
      <c r="T39" s="57"/>
    </row>
    <row r="40" spans="2:20" ht="18" customHeight="1" x14ac:dyDescent="0.25">
      <c r="B40" s="34">
        <f t="shared" si="0"/>
        <v>11</v>
      </c>
      <c r="C40" s="2" t="s">
        <v>90</v>
      </c>
      <c r="D40" s="2" t="s">
        <v>95</v>
      </c>
      <c r="E40" s="65">
        <v>50</v>
      </c>
      <c r="F40" s="89">
        <v>0.6</v>
      </c>
      <c r="G40" s="89">
        <f t="shared" ref="G40:G59" si="10">G39-F39</f>
        <v>40.1</v>
      </c>
      <c r="H40" s="52">
        <f t="shared" si="5"/>
        <v>13</v>
      </c>
      <c r="I40" s="59">
        <f t="shared" si="6"/>
        <v>2.7692307692307692</v>
      </c>
      <c r="J40" s="61">
        <f t="shared" si="8"/>
        <v>18</v>
      </c>
      <c r="K40" s="63">
        <f t="shared" si="9"/>
        <v>42.055555555555557</v>
      </c>
      <c r="L40" s="89">
        <v>7.3</v>
      </c>
      <c r="M40" s="89">
        <v>0.9</v>
      </c>
      <c r="N40" s="89">
        <v>0</v>
      </c>
      <c r="O40" s="89"/>
      <c r="P40" s="89">
        <f t="shared" si="7"/>
        <v>3.3999999999999995</v>
      </c>
      <c r="Q40" s="2"/>
      <c r="R40" s="2"/>
      <c r="S40" s="57"/>
      <c r="T40" s="57"/>
    </row>
    <row r="41" spans="2:20" ht="18" customHeight="1" x14ac:dyDescent="0.25">
      <c r="B41" s="34">
        <f>B40+1</f>
        <v>12</v>
      </c>
      <c r="C41" s="2" t="s">
        <v>91</v>
      </c>
      <c r="D41" s="2" t="s">
        <v>96</v>
      </c>
      <c r="E41" s="65">
        <v>79</v>
      </c>
      <c r="F41" s="89">
        <v>1.2</v>
      </c>
      <c r="G41" s="89">
        <f t="shared" si="10"/>
        <v>39.5</v>
      </c>
      <c r="H41" s="52">
        <f t="shared" si="5"/>
        <v>13</v>
      </c>
      <c r="I41" s="59">
        <f t="shared" si="6"/>
        <v>5.5384615384615383</v>
      </c>
      <c r="J41" s="61">
        <f t="shared" si="8"/>
        <v>18</v>
      </c>
      <c r="K41" s="63">
        <f t="shared" si="9"/>
        <v>44.824786324786324</v>
      </c>
      <c r="L41" s="89">
        <v>8.1</v>
      </c>
      <c r="M41" s="89">
        <v>0.9</v>
      </c>
      <c r="N41" s="89">
        <v>0</v>
      </c>
      <c r="O41" s="89"/>
      <c r="P41" s="89">
        <f t="shared" si="7"/>
        <v>4.2</v>
      </c>
      <c r="Q41" s="2"/>
      <c r="R41" s="2"/>
      <c r="S41" s="57"/>
      <c r="T41" s="57"/>
    </row>
    <row r="42" spans="2:20" ht="18" customHeight="1" x14ac:dyDescent="0.25">
      <c r="B42" s="34">
        <f>B41+1</f>
        <v>13</v>
      </c>
      <c r="C42" s="2" t="s">
        <v>92</v>
      </c>
      <c r="D42" s="2" t="s">
        <v>96</v>
      </c>
      <c r="E42" s="65">
        <v>85</v>
      </c>
      <c r="F42" s="89">
        <v>1</v>
      </c>
      <c r="G42" s="89">
        <f t="shared" si="10"/>
        <v>38.299999999999997</v>
      </c>
      <c r="H42" s="52">
        <f t="shared" si="5"/>
        <v>13</v>
      </c>
      <c r="I42" s="59">
        <f t="shared" si="6"/>
        <v>4.6153846153846159</v>
      </c>
      <c r="J42" s="61">
        <f t="shared" si="8"/>
        <v>18</v>
      </c>
      <c r="K42" s="63">
        <f t="shared" si="9"/>
        <v>50.363247863247864</v>
      </c>
      <c r="L42" s="89">
        <v>10.5</v>
      </c>
      <c r="M42" s="89">
        <v>1</v>
      </c>
      <c r="N42" s="89">
        <v>0</v>
      </c>
      <c r="O42" s="89"/>
      <c r="P42" s="89">
        <f t="shared" si="7"/>
        <v>6.7</v>
      </c>
      <c r="Q42" s="2"/>
      <c r="R42" s="2"/>
      <c r="S42" s="57"/>
      <c r="T42" s="57"/>
    </row>
    <row r="43" spans="2:20" ht="18" customHeight="1" x14ac:dyDescent="0.25">
      <c r="B43" s="34">
        <f t="shared" si="0"/>
        <v>14</v>
      </c>
      <c r="C43" s="2" t="s">
        <v>93</v>
      </c>
      <c r="D43" s="2" t="s">
        <v>97</v>
      </c>
      <c r="E43" s="65">
        <v>91</v>
      </c>
      <c r="F43" s="89">
        <v>2.8</v>
      </c>
      <c r="G43" s="89">
        <f t="shared" si="10"/>
        <v>37.299999999999997</v>
      </c>
      <c r="H43" s="52">
        <f t="shared" si="5"/>
        <v>13</v>
      </c>
      <c r="I43" s="59">
        <f t="shared" si="6"/>
        <v>12.923076923076922</v>
      </c>
      <c r="J43" s="61">
        <f t="shared" si="8"/>
        <v>18</v>
      </c>
      <c r="K43" s="63">
        <f t="shared" si="9"/>
        <v>54.978632478632477</v>
      </c>
      <c r="L43" s="89">
        <v>8.6</v>
      </c>
      <c r="M43" s="89">
        <v>1</v>
      </c>
      <c r="N43" s="89">
        <v>0</v>
      </c>
      <c r="O43" s="89"/>
      <c r="P43" s="89">
        <f t="shared" si="7"/>
        <v>4.8</v>
      </c>
      <c r="Q43" s="2"/>
      <c r="R43" s="2"/>
      <c r="S43" s="57"/>
      <c r="T43" s="57"/>
    </row>
    <row r="44" spans="2:20" ht="18" customHeight="1" x14ac:dyDescent="0.25">
      <c r="B44" s="34">
        <f t="shared" si="0"/>
        <v>15</v>
      </c>
      <c r="C44" s="2" t="s">
        <v>98</v>
      </c>
      <c r="D44" s="2" t="s">
        <v>105</v>
      </c>
      <c r="E44" s="65">
        <v>92</v>
      </c>
      <c r="F44" s="89">
        <v>1.9</v>
      </c>
      <c r="G44" s="89">
        <f t="shared" si="10"/>
        <v>34.5</v>
      </c>
      <c r="H44" s="52">
        <f t="shared" ref="H44:H50" si="11">$D$21+N44</f>
        <v>12.8</v>
      </c>
      <c r="I44" s="59">
        <f>F44/H44*60</f>
        <v>8.9062499999999982</v>
      </c>
      <c r="J44" s="61">
        <f t="shared" ref="J44" si="12">IF(K43+I43&gt;60,J43+1,J43)</f>
        <v>19</v>
      </c>
      <c r="K44" s="63">
        <f t="shared" ref="K44" si="13">IF((K43+I43)&gt;60,(K43+I43)-60,K43+I43)</f>
        <v>7.9017094017093967</v>
      </c>
      <c r="L44" s="89">
        <v>9.6</v>
      </c>
      <c r="M44" s="89">
        <v>1.2</v>
      </c>
      <c r="N44" s="89">
        <v>-0.2</v>
      </c>
      <c r="O44" s="89"/>
      <c r="P44" s="89">
        <f t="shared" ref="P44:P59" si="14">L44+M44-$D$5</f>
        <v>5.9999999999999991</v>
      </c>
      <c r="Q44" s="2"/>
      <c r="R44" s="2"/>
      <c r="S44" s="57"/>
      <c r="T44" s="57"/>
    </row>
    <row r="45" spans="2:20" ht="18" customHeight="1" x14ac:dyDescent="0.25">
      <c r="B45" s="34">
        <f t="shared" si="0"/>
        <v>16</v>
      </c>
      <c r="C45" s="2" t="s">
        <v>99</v>
      </c>
      <c r="D45" s="2" t="s">
        <v>106</v>
      </c>
      <c r="E45" s="65">
        <v>95</v>
      </c>
      <c r="F45" s="89">
        <v>1</v>
      </c>
      <c r="G45" s="89">
        <f t="shared" si="10"/>
        <v>32.6</v>
      </c>
      <c r="H45" s="52">
        <f t="shared" si="11"/>
        <v>12.8</v>
      </c>
      <c r="I45" s="59">
        <f t="shared" ref="I45:I50" si="15">F45/H45*60</f>
        <v>4.6875</v>
      </c>
      <c r="J45" s="61">
        <f>IF(K44+I44&gt;60,J44+1,J44)</f>
        <v>19</v>
      </c>
      <c r="K45" s="63">
        <f>IF((K44+I44)&gt;60,(K44+I44)-60,K44+I44)</f>
        <v>16.807959401709397</v>
      </c>
      <c r="L45" s="89">
        <v>7.7</v>
      </c>
      <c r="M45" s="89">
        <v>1.3</v>
      </c>
      <c r="N45" s="89">
        <v>-0.2</v>
      </c>
      <c r="O45" s="89"/>
      <c r="P45" s="89">
        <f t="shared" si="14"/>
        <v>4.2</v>
      </c>
      <c r="Q45" s="2"/>
      <c r="R45" s="2"/>
      <c r="S45" s="57"/>
      <c r="T45" s="57"/>
    </row>
    <row r="46" spans="2:20" ht="18" customHeight="1" x14ac:dyDescent="0.25">
      <c r="B46" s="34">
        <f t="shared" si="0"/>
        <v>17</v>
      </c>
      <c r="C46" s="2" t="s">
        <v>100</v>
      </c>
      <c r="D46" s="2" t="s">
        <v>107</v>
      </c>
      <c r="E46" s="65">
        <v>102</v>
      </c>
      <c r="F46" s="89">
        <v>1.7</v>
      </c>
      <c r="G46" s="89">
        <f t="shared" si="10"/>
        <v>31.6</v>
      </c>
      <c r="H46" s="52">
        <f t="shared" si="11"/>
        <v>12.8</v>
      </c>
      <c r="I46" s="59">
        <f t="shared" si="15"/>
        <v>7.96875</v>
      </c>
      <c r="J46" s="61">
        <f t="shared" ref="J46:J50" si="16">IF(K45+I45&gt;60,J45+1,J45)</f>
        <v>19</v>
      </c>
      <c r="K46" s="63">
        <f t="shared" ref="K46:K50" si="17">IF((K45+I45)&gt;60,(K45+I45)-60,K45+I45)</f>
        <v>21.495459401709397</v>
      </c>
      <c r="L46" s="89">
        <v>6.3</v>
      </c>
      <c r="M46" s="89">
        <v>1.4</v>
      </c>
      <c r="N46" s="89">
        <v>-0.2</v>
      </c>
      <c r="O46" s="89"/>
      <c r="P46" s="89">
        <f t="shared" si="14"/>
        <v>2.8999999999999995</v>
      </c>
      <c r="Q46" s="2"/>
      <c r="R46" s="2"/>
      <c r="S46" s="57"/>
      <c r="T46" s="57"/>
    </row>
    <row r="47" spans="2:20" ht="18" customHeight="1" x14ac:dyDescent="0.25">
      <c r="B47" s="34">
        <f t="shared" si="0"/>
        <v>18</v>
      </c>
      <c r="C47" s="2" t="s">
        <v>101</v>
      </c>
      <c r="D47" s="2" t="s">
        <v>108</v>
      </c>
      <c r="E47" s="65">
        <v>100</v>
      </c>
      <c r="F47" s="89">
        <v>1.7</v>
      </c>
      <c r="G47" s="89">
        <f t="shared" si="10"/>
        <v>29.900000000000002</v>
      </c>
      <c r="H47" s="52">
        <f t="shared" si="11"/>
        <v>12.5</v>
      </c>
      <c r="I47" s="59">
        <f t="shared" si="15"/>
        <v>8.16</v>
      </c>
      <c r="J47" s="61">
        <f t="shared" si="16"/>
        <v>19</v>
      </c>
      <c r="K47" s="63">
        <f t="shared" si="17"/>
        <v>29.464209401709397</v>
      </c>
      <c r="L47" s="89">
        <v>6.6</v>
      </c>
      <c r="M47" s="89">
        <v>1.6</v>
      </c>
      <c r="N47" s="89">
        <v>-0.5</v>
      </c>
      <c r="O47" s="89"/>
      <c r="P47" s="89">
        <f t="shared" si="14"/>
        <v>3.3999999999999995</v>
      </c>
      <c r="Q47" s="2"/>
      <c r="R47" s="2"/>
      <c r="S47" s="57"/>
      <c r="T47" s="57"/>
    </row>
    <row r="48" spans="2:20" ht="18" customHeight="1" x14ac:dyDescent="0.25">
      <c r="B48" s="34">
        <f t="shared" si="0"/>
        <v>19</v>
      </c>
      <c r="C48" s="2" t="s">
        <v>102</v>
      </c>
      <c r="D48" s="2" t="s">
        <v>96</v>
      </c>
      <c r="E48" s="65">
        <v>88</v>
      </c>
      <c r="F48" s="89">
        <v>1.9</v>
      </c>
      <c r="G48" s="89">
        <f t="shared" si="10"/>
        <v>28.200000000000003</v>
      </c>
      <c r="H48" s="52">
        <f t="shared" si="11"/>
        <v>12.5</v>
      </c>
      <c r="I48" s="59">
        <f t="shared" si="15"/>
        <v>9.1199999999999992</v>
      </c>
      <c r="J48" s="61">
        <f t="shared" si="16"/>
        <v>19</v>
      </c>
      <c r="K48" s="63">
        <f t="shared" si="17"/>
        <v>37.624209401709393</v>
      </c>
      <c r="L48" s="89">
        <v>8.1</v>
      </c>
      <c r="M48" s="89">
        <v>1.7</v>
      </c>
      <c r="N48" s="89">
        <v>-0.5</v>
      </c>
      <c r="O48" s="89"/>
      <c r="P48" s="89">
        <f t="shared" si="14"/>
        <v>4.9999999999999991</v>
      </c>
      <c r="Q48" s="2"/>
      <c r="R48" s="2"/>
      <c r="S48" s="57"/>
      <c r="T48" s="57"/>
    </row>
    <row r="49" spans="2:20" ht="18" customHeight="1" x14ac:dyDescent="0.25">
      <c r="B49" s="34">
        <f t="shared" si="0"/>
        <v>20</v>
      </c>
      <c r="C49" s="2" t="s">
        <v>103</v>
      </c>
      <c r="D49" s="2" t="s">
        <v>109</v>
      </c>
      <c r="E49" s="65">
        <v>88</v>
      </c>
      <c r="F49" s="89">
        <v>1.7</v>
      </c>
      <c r="G49" s="89">
        <f t="shared" si="10"/>
        <v>26.300000000000004</v>
      </c>
      <c r="H49" s="52">
        <f t="shared" si="11"/>
        <v>12.5</v>
      </c>
      <c r="I49" s="59">
        <f t="shared" si="15"/>
        <v>8.16</v>
      </c>
      <c r="J49" s="61">
        <f t="shared" si="16"/>
        <v>19</v>
      </c>
      <c r="K49" s="63">
        <f t="shared" si="17"/>
        <v>46.744209401709391</v>
      </c>
      <c r="L49" s="89">
        <v>10.4</v>
      </c>
      <c r="M49" s="89">
        <v>1.9</v>
      </c>
      <c r="N49" s="89">
        <v>-0.5</v>
      </c>
      <c r="O49" s="89"/>
      <c r="P49" s="89">
        <f t="shared" si="14"/>
        <v>7.5000000000000009</v>
      </c>
      <c r="Q49" s="2"/>
      <c r="R49" s="2"/>
      <c r="S49" s="57"/>
      <c r="T49" s="57"/>
    </row>
    <row r="50" spans="2:20" ht="18" customHeight="1" x14ac:dyDescent="0.25">
      <c r="B50" s="34">
        <f t="shared" si="0"/>
        <v>21</v>
      </c>
      <c r="C50" s="2" t="s">
        <v>104</v>
      </c>
      <c r="D50" s="2" t="s">
        <v>110</v>
      </c>
      <c r="E50" s="65">
        <v>113</v>
      </c>
      <c r="F50" s="89">
        <v>2.1</v>
      </c>
      <c r="G50" s="89">
        <f t="shared" si="10"/>
        <v>24.600000000000005</v>
      </c>
      <c r="H50" s="52">
        <f t="shared" si="11"/>
        <v>12.5</v>
      </c>
      <c r="I50" s="59">
        <f t="shared" si="15"/>
        <v>10.08</v>
      </c>
      <c r="J50" s="61">
        <f t="shared" si="16"/>
        <v>19</v>
      </c>
      <c r="K50" s="63">
        <f t="shared" si="17"/>
        <v>54.904209401709394</v>
      </c>
      <c r="L50" s="89">
        <v>11.7</v>
      </c>
      <c r="M50" s="89">
        <v>2</v>
      </c>
      <c r="N50" s="89">
        <v>-0.5</v>
      </c>
      <c r="O50" s="89"/>
      <c r="P50" s="89">
        <f t="shared" si="14"/>
        <v>8.8999999999999986</v>
      </c>
      <c r="Q50" s="2"/>
      <c r="R50" s="2"/>
    </row>
    <row r="51" spans="2:20" ht="18" customHeight="1" x14ac:dyDescent="0.25">
      <c r="B51" s="34">
        <f t="shared" si="0"/>
        <v>22</v>
      </c>
      <c r="C51" s="2" t="s">
        <v>136</v>
      </c>
      <c r="D51" s="2" t="s">
        <v>96</v>
      </c>
      <c r="E51" s="65">
        <v>85</v>
      </c>
      <c r="F51" s="89">
        <v>2.2999999999999998</v>
      </c>
      <c r="G51" s="89">
        <f t="shared" si="10"/>
        <v>22.500000000000004</v>
      </c>
      <c r="H51" s="52">
        <f t="shared" ref="H51:H59" si="18">$D$21+N51</f>
        <v>12</v>
      </c>
      <c r="I51" s="59">
        <f t="shared" ref="I51:I59" si="19">F51/H51*60</f>
        <v>11.5</v>
      </c>
      <c r="J51" s="61">
        <f t="shared" ref="J51:J59" si="20">IF(K50+I50&gt;60,J50+1,J50)</f>
        <v>20</v>
      </c>
      <c r="K51" s="63">
        <f t="shared" ref="K51:K59" si="21">IF((K50+I50)&gt;60,(K50+I50)-60,K50+I50)</f>
        <v>4.9842094017093928</v>
      </c>
      <c r="L51" s="89">
        <v>12</v>
      </c>
      <c r="M51" s="89">
        <v>2.1</v>
      </c>
      <c r="N51" s="89">
        <v>-1</v>
      </c>
      <c r="O51" s="89"/>
      <c r="P51" s="89">
        <f t="shared" si="14"/>
        <v>9.3000000000000007</v>
      </c>
      <c r="Q51" s="2"/>
      <c r="R51" s="2"/>
    </row>
    <row r="52" spans="2:20" ht="18" customHeight="1" x14ac:dyDescent="0.25">
      <c r="B52" s="34">
        <f t="shared" si="0"/>
        <v>23</v>
      </c>
      <c r="C52" s="2" t="s">
        <v>137</v>
      </c>
      <c r="D52" s="2" t="s">
        <v>97</v>
      </c>
      <c r="E52" s="65">
        <v>79</v>
      </c>
      <c r="F52" s="89">
        <v>2.2999999999999998</v>
      </c>
      <c r="G52" s="89">
        <f t="shared" si="10"/>
        <v>20.200000000000003</v>
      </c>
      <c r="H52" s="52">
        <f t="shared" si="18"/>
        <v>12</v>
      </c>
      <c r="I52" s="59">
        <f t="shared" si="19"/>
        <v>11.5</v>
      </c>
      <c r="J52" s="61">
        <f t="shared" si="20"/>
        <v>20</v>
      </c>
      <c r="K52" s="63">
        <f t="shared" si="21"/>
        <v>16.484209401709393</v>
      </c>
      <c r="L52" s="89">
        <v>6.8</v>
      </c>
      <c r="M52" s="89">
        <v>2.4</v>
      </c>
      <c r="N52" s="89">
        <v>-1</v>
      </c>
      <c r="O52" s="89"/>
      <c r="P52" s="89">
        <f t="shared" si="14"/>
        <v>4.3999999999999995</v>
      </c>
      <c r="Q52" s="2"/>
      <c r="R52" s="2"/>
    </row>
    <row r="53" spans="2:20" ht="18" customHeight="1" x14ac:dyDescent="0.25">
      <c r="B53" s="34">
        <f t="shared" si="0"/>
        <v>24</v>
      </c>
      <c r="C53" s="2" t="s">
        <v>138</v>
      </c>
      <c r="D53" s="2" t="s">
        <v>108</v>
      </c>
      <c r="E53" s="65">
        <v>89</v>
      </c>
      <c r="F53" s="89">
        <v>2.2999999999999998</v>
      </c>
      <c r="G53" s="89">
        <f t="shared" si="10"/>
        <v>17.900000000000002</v>
      </c>
      <c r="H53" s="52">
        <f t="shared" si="18"/>
        <v>12</v>
      </c>
      <c r="I53" s="59">
        <f t="shared" si="19"/>
        <v>11.5</v>
      </c>
      <c r="J53" s="61">
        <f t="shared" si="20"/>
        <v>20</v>
      </c>
      <c r="K53" s="63">
        <f t="shared" si="21"/>
        <v>27.984209401709393</v>
      </c>
      <c r="L53" s="89">
        <v>6.8</v>
      </c>
      <c r="M53" s="89">
        <v>2.7</v>
      </c>
      <c r="N53" s="89">
        <v>-1</v>
      </c>
      <c r="O53" s="89"/>
      <c r="P53" s="89">
        <f t="shared" si="14"/>
        <v>4.7</v>
      </c>
      <c r="Q53" s="2"/>
      <c r="R53" s="2"/>
    </row>
    <row r="54" spans="2:20" ht="18" customHeight="1" x14ac:dyDescent="0.25">
      <c r="B54" s="34">
        <f t="shared" si="0"/>
        <v>25</v>
      </c>
      <c r="C54" s="2" t="s">
        <v>139</v>
      </c>
      <c r="D54" s="2" t="s">
        <v>145</v>
      </c>
      <c r="E54" s="65">
        <v>100</v>
      </c>
      <c r="F54" s="89">
        <v>2.1</v>
      </c>
      <c r="G54" s="89">
        <f t="shared" si="10"/>
        <v>15.600000000000001</v>
      </c>
      <c r="H54" s="52">
        <f t="shared" si="18"/>
        <v>12</v>
      </c>
      <c r="I54" s="59">
        <f t="shared" si="19"/>
        <v>10.500000000000002</v>
      </c>
      <c r="J54" s="61">
        <f t="shared" si="20"/>
        <v>20</v>
      </c>
      <c r="K54" s="63">
        <f t="shared" si="21"/>
        <v>39.484209401709393</v>
      </c>
      <c r="L54" s="89">
        <v>5.3</v>
      </c>
      <c r="M54" s="89">
        <v>2.8</v>
      </c>
      <c r="N54" s="89">
        <v>-1</v>
      </c>
      <c r="O54" s="89"/>
      <c r="P54" s="89">
        <f t="shared" si="14"/>
        <v>3.3</v>
      </c>
      <c r="Q54" s="2"/>
      <c r="R54" s="2"/>
    </row>
    <row r="55" spans="2:20" ht="18" customHeight="1" x14ac:dyDescent="0.25">
      <c r="B55" s="34">
        <f t="shared" si="0"/>
        <v>26</v>
      </c>
      <c r="C55" s="2" t="s">
        <v>140</v>
      </c>
      <c r="D55" s="2" t="s">
        <v>97</v>
      </c>
      <c r="E55" s="65">
        <v>91</v>
      </c>
      <c r="F55" s="89">
        <v>2</v>
      </c>
      <c r="G55" s="89">
        <f t="shared" si="10"/>
        <v>13.500000000000002</v>
      </c>
      <c r="H55" s="52">
        <f t="shared" si="18"/>
        <v>12</v>
      </c>
      <c r="I55" s="59">
        <f t="shared" si="19"/>
        <v>10</v>
      </c>
      <c r="J55" s="61">
        <f t="shared" si="20"/>
        <v>20</v>
      </c>
      <c r="K55" s="63">
        <f t="shared" si="21"/>
        <v>49.984209401709393</v>
      </c>
      <c r="L55" s="89">
        <v>7.2</v>
      </c>
      <c r="M55" s="89">
        <v>2.9</v>
      </c>
      <c r="N55" s="89">
        <v>-1</v>
      </c>
      <c r="O55" s="89"/>
      <c r="P55" s="89">
        <f t="shared" si="14"/>
        <v>5.3</v>
      </c>
      <c r="Q55" s="2"/>
      <c r="R55" s="2"/>
    </row>
    <row r="56" spans="2:20" ht="18" customHeight="1" x14ac:dyDescent="0.25">
      <c r="B56" s="34">
        <f t="shared" si="0"/>
        <v>27</v>
      </c>
      <c r="C56" s="2" t="s">
        <v>141</v>
      </c>
      <c r="D56" s="2" t="s">
        <v>108</v>
      </c>
      <c r="E56" s="65">
        <v>92</v>
      </c>
      <c r="F56" s="89">
        <v>3.2</v>
      </c>
      <c r="G56" s="89">
        <f t="shared" si="10"/>
        <v>11.500000000000002</v>
      </c>
      <c r="H56" s="52">
        <f t="shared" si="18"/>
        <v>12</v>
      </c>
      <c r="I56" s="59">
        <f t="shared" si="19"/>
        <v>16</v>
      </c>
      <c r="J56" s="61">
        <f t="shared" si="20"/>
        <v>20</v>
      </c>
      <c r="K56" s="63">
        <f t="shared" si="21"/>
        <v>59.984209401709393</v>
      </c>
      <c r="L56" s="89">
        <v>18</v>
      </c>
      <c r="M56" s="89">
        <v>3</v>
      </c>
      <c r="N56" s="89">
        <v>-1</v>
      </c>
      <c r="O56" s="89"/>
      <c r="P56" s="89">
        <f t="shared" si="14"/>
        <v>16.2</v>
      </c>
      <c r="Q56" s="2"/>
      <c r="R56" s="2"/>
    </row>
    <row r="57" spans="2:20" ht="18" customHeight="1" x14ac:dyDescent="0.25">
      <c r="B57" s="34">
        <f t="shared" si="0"/>
        <v>28</v>
      </c>
      <c r="C57" s="2" t="s">
        <v>142</v>
      </c>
      <c r="D57" s="2" t="s">
        <v>96</v>
      </c>
      <c r="E57" s="65">
        <v>109</v>
      </c>
      <c r="F57" s="89">
        <v>5.3</v>
      </c>
      <c r="G57" s="89">
        <f t="shared" si="10"/>
        <v>8.3000000000000007</v>
      </c>
      <c r="H57" s="52">
        <f t="shared" si="18"/>
        <v>12</v>
      </c>
      <c r="I57" s="59">
        <f t="shared" si="19"/>
        <v>26.5</v>
      </c>
      <c r="J57" s="61">
        <f t="shared" si="20"/>
        <v>21</v>
      </c>
      <c r="K57" s="63">
        <f t="shared" si="21"/>
        <v>15.984209401709393</v>
      </c>
      <c r="L57" s="89">
        <v>11</v>
      </c>
      <c r="M57" s="89">
        <v>3.2</v>
      </c>
      <c r="N57" s="89">
        <v>-1</v>
      </c>
      <c r="O57" s="89"/>
      <c r="P57" s="89">
        <f t="shared" si="14"/>
        <v>9.3999999999999986</v>
      </c>
      <c r="Q57" s="2"/>
      <c r="R57" s="2"/>
    </row>
    <row r="58" spans="2:20" ht="18" customHeight="1" x14ac:dyDescent="0.25">
      <c r="B58" s="34">
        <f t="shared" si="0"/>
        <v>29</v>
      </c>
      <c r="C58" s="2" t="s">
        <v>143</v>
      </c>
      <c r="D58" s="2" t="s">
        <v>105</v>
      </c>
      <c r="E58" s="65">
        <v>133</v>
      </c>
      <c r="F58" s="89">
        <v>3</v>
      </c>
      <c r="G58" s="89">
        <f t="shared" si="10"/>
        <v>3.0000000000000009</v>
      </c>
      <c r="H58" s="52">
        <f t="shared" si="18"/>
        <v>12</v>
      </c>
      <c r="I58" s="59">
        <f t="shared" si="19"/>
        <v>15</v>
      </c>
      <c r="J58" s="61">
        <f t="shared" si="20"/>
        <v>21</v>
      </c>
      <c r="K58" s="63">
        <f t="shared" si="21"/>
        <v>42.484209401709393</v>
      </c>
      <c r="L58" s="89">
        <v>8.6</v>
      </c>
      <c r="M58" s="89">
        <v>3.6</v>
      </c>
      <c r="N58" s="89">
        <v>-1</v>
      </c>
      <c r="O58" s="89"/>
      <c r="P58" s="89">
        <f t="shared" si="14"/>
        <v>7.3999999999999995</v>
      </c>
      <c r="Q58" s="2"/>
      <c r="R58" s="2"/>
    </row>
    <row r="59" spans="2:20" ht="18" customHeight="1" x14ac:dyDescent="0.25">
      <c r="B59" s="34">
        <f t="shared" si="0"/>
        <v>30</v>
      </c>
      <c r="C59" s="2" t="s">
        <v>144</v>
      </c>
      <c r="D59" s="2"/>
      <c r="E59" s="65"/>
      <c r="F59" s="89"/>
      <c r="G59" s="89">
        <f t="shared" si="10"/>
        <v>0</v>
      </c>
      <c r="H59" s="52">
        <f t="shared" si="18"/>
        <v>12</v>
      </c>
      <c r="I59" s="59">
        <f t="shared" si="19"/>
        <v>0</v>
      </c>
      <c r="J59" s="61">
        <f t="shared" si="20"/>
        <v>21</v>
      </c>
      <c r="K59" s="63">
        <f t="shared" si="21"/>
        <v>57.484209401709393</v>
      </c>
      <c r="L59" s="89">
        <v>13</v>
      </c>
      <c r="M59" s="89">
        <v>3.8</v>
      </c>
      <c r="N59" s="89">
        <v>-1</v>
      </c>
      <c r="O59" s="89"/>
      <c r="P59" s="89">
        <f t="shared" si="14"/>
        <v>12</v>
      </c>
      <c r="Q59" s="2"/>
      <c r="R59" s="2"/>
    </row>
    <row r="60" spans="2:20" ht="18" customHeight="1" x14ac:dyDescent="0.25">
      <c r="B60" s="34">
        <f t="shared" si="0"/>
        <v>31</v>
      </c>
      <c r="C60" s="2"/>
      <c r="D60" s="2"/>
      <c r="E60" s="65"/>
      <c r="F60" s="89"/>
      <c r="G60" s="89"/>
      <c r="H60" s="2"/>
      <c r="I60" s="2"/>
      <c r="J60" s="2"/>
      <c r="K60" s="64"/>
      <c r="L60" s="89"/>
      <c r="M60" s="89"/>
      <c r="N60" s="89"/>
      <c r="O60" s="89"/>
      <c r="P60" s="89"/>
      <c r="Q60" s="2"/>
      <c r="R60" s="2"/>
    </row>
    <row r="61" spans="2:20" ht="18" customHeight="1" x14ac:dyDescent="0.25">
      <c r="B61" s="34">
        <f t="shared" si="0"/>
        <v>32</v>
      </c>
      <c r="C61" s="2"/>
      <c r="D61" s="2"/>
      <c r="E61" s="65"/>
      <c r="F61" s="89"/>
      <c r="G61" s="89"/>
      <c r="H61" s="2"/>
      <c r="I61" s="2"/>
      <c r="J61" s="2"/>
      <c r="K61" s="64"/>
      <c r="L61" s="89"/>
      <c r="M61" s="89"/>
      <c r="N61" s="89"/>
      <c r="O61" s="89"/>
      <c r="P61" s="89"/>
      <c r="Q61" s="2"/>
      <c r="R61" s="2"/>
    </row>
    <row r="62" spans="2:20" ht="18" customHeight="1" x14ac:dyDescent="0.25">
      <c r="B62" s="34">
        <f t="shared" si="0"/>
        <v>33</v>
      </c>
      <c r="C62" s="2"/>
      <c r="D62" s="2"/>
      <c r="E62" s="65"/>
      <c r="F62" s="89"/>
      <c r="G62" s="89"/>
      <c r="H62" s="2"/>
      <c r="I62" s="2"/>
      <c r="J62" s="2"/>
      <c r="K62" s="64"/>
      <c r="L62" s="89"/>
      <c r="M62" s="89"/>
      <c r="N62" s="89"/>
      <c r="O62" s="89"/>
      <c r="P62" s="89"/>
      <c r="Q62" s="2"/>
      <c r="R62" s="2"/>
    </row>
    <row r="63" spans="2:20" ht="18" customHeight="1" x14ac:dyDescent="0.25">
      <c r="B63" s="34">
        <f t="shared" si="0"/>
        <v>34</v>
      </c>
      <c r="C63" s="2"/>
      <c r="D63" s="2"/>
      <c r="E63" s="65"/>
      <c r="F63" s="89"/>
      <c r="G63" s="89"/>
      <c r="H63" s="2"/>
      <c r="I63" s="2"/>
      <c r="J63" s="2"/>
      <c r="K63" s="64"/>
      <c r="L63" s="89"/>
      <c r="M63" s="89"/>
      <c r="N63" s="89"/>
      <c r="O63" s="89"/>
      <c r="P63" s="89"/>
      <c r="Q63" s="2"/>
      <c r="R63" s="2"/>
    </row>
    <row r="64" spans="2:20" ht="18" customHeight="1" x14ac:dyDescent="0.25">
      <c r="B64" s="34">
        <f t="shared" si="0"/>
        <v>35</v>
      </c>
      <c r="C64" s="2"/>
      <c r="D64" s="2"/>
      <c r="E64" s="65"/>
      <c r="F64" s="89"/>
      <c r="G64" s="89"/>
      <c r="H64" s="2"/>
      <c r="I64" s="2"/>
      <c r="J64" s="2"/>
      <c r="K64" s="64"/>
      <c r="L64" s="89"/>
      <c r="M64" s="89"/>
      <c r="N64" s="89"/>
      <c r="O64" s="89"/>
      <c r="P64" s="89"/>
      <c r="Q64" s="2"/>
      <c r="R64" s="2"/>
    </row>
    <row r="65" spans="2:18" ht="18" customHeight="1" x14ac:dyDescent="0.25">
      <c r="B65" s="34">
        <f t="shared" si="0"/>
        <v>36</v>
      </c>
      <c r="C65" s="2"/>
      <c r="D65" s="2"/>
      <c r="E65" s="65"/>
      <c r="F65" s="89"/>
      <c r="G65" s="89"/>
      <c r="H65" s="2"/>
      <c r="I65" s="2"/>
      <c r="J65" s="2"/>
      <c r="K65" s="64"/>
      <c r="L65" s="89"/>
      <c r="M65" s="89"/>
      <c r="N65" s="89"/>
      <c r="O65" s="89"/>
      <c r="P65" s="89"/>
      <c r="Q65" s="2"/>
      <c r="R65" s="2"/>
    </row>
    <row r="66" spans="2:18" ht="18" customHeight="1" x14ac:dyDescent="0.25">
      <c r="B66" s="34">
        <f t="shared" si="0"/>
        <v>37</v>
      </c>
      <c r="C66" s="2"/>
      <c r="D66" s="2"/>
      <c r="E66" s="65"/>
      <c r="F66" s="89"/>
      <c r="G66" s="89"/>
      <c r="H66" s="2"/>
      <c r="I66" s="2"/>
      <c r="J66" s="2"/>
      <c r="K66" s="64"/>
      <c r="L66" s="89"/>
      <c r="M66" s="89"/>
      <c r="N66" s="89"/>
      <c r="O66" s="89"/>
      <c r="P66" s="89"/>
      <c r="Q66" s="2"/>
      <c r="R66" s="2"/>
    </row>
    <row r="67" spans="2:18" ht="18" customHeight="1" x14ac:dyDescent="0.25">
      <c r="B67" s="34">
        <f t="shared" si="0"/>
        <v>38</v>
      </c>
      <c r="C67" s="2"/>
      <c r="D67" s="2"/>
      <c r="E67" s="65"/>
      <c r="F67" s="89"/>
      <c r="G67" s="89"/>
      <c r="H67" s="2"/>
      <c r="I67" s="2"/>
      <c r="J67" s="2"/>
      <c r="K67" s="64"/>
      <c r="L67" s="89"/>
      <c r="M67" s="89"/>
      <c r="N67" s="89"/>
      <c r="O67" s="89"/>
      <c r="P67" s="89"/>
      <c r="Q67" s="2"/>
      <c r="R67" s="2"/>
    </row>
    <row r="68" spans="2:18" x14ac:dyDescent="0.25">
      <c r="B68" s="34">
        <f t="shared" si="0"/>
        <v>39</v>
      </c>
      <c r="C68" s="2"/>
      <c r="D68" s="2"/>
      <c r="E68" s="2"/>
      <c r="F68" s="89">
        <f>SUM(F35:F36)+SUM(F38:F67)</f>
        <v>44.900000000000006</v>
      </c>
      <c r="G68" s="89"/>
      <c r="H68" s="2"/>
      <c r="I68" s="2"/>
      <c r="J68" s="2"/>
      <c r="K68" s="64"/>
      <c r="L68" s="89"/>
      <c r="M68" s="89"/>
      <c r="N68" s="89"/>
      <c r="O68" s="89"/>
      <c r="P68" s="89"/>
      <c r="Q68" s="2"/>
      <c r="R68" s="2"/>
    </row>
  </sheetData>
  <mergeCells count="9">
    <mergeCell ref="D6:G6"/>
    <mergeCell ref="C12:D12"/>
    <mergeCell ref="D3:F3"/>
    <mergeCell ref="J3:K3"/>
    <mergeCell ref="Q3:R3"/>
    <mergeCell ref="E4:F4"/>
    <mergeCell ref="J4:K4"/>
    <mergeCell ref="Q4:R4"/>
    <mergeCell ref="F5:G5"/>
  </mergeCells>
  <pageMargins left="3.937007874015748E-2" right="3.937007874015748E-2" top="0.19685039370078741" bottom="0.19685039370078741" header="0.31496062992125984" footer="0.31496062992125984"/>
  <pageSetup paperSize="9" scale="9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8"/>
  <sheetViews>
    <sheetView tabSelected="1" topLeftCell="A34" workbookViewId="0">
      <selection activeCell="M41" sqref="M41"/>
    </sheetView>
  </sheetViews>
  <sheetFormatPr defaultRowHeight="15" x14ac:dyDescent="0.25"/>
  <cols>
    <col min="1" max="1" width="1.140625" customWidth="1"/>
    <col min="2" max="2" width="2.42578125" customWidth="1"/>
    <col min="3" max="3" width="20.42578125" customWidth="1"/>
    <col min="4" max="4" width="18" customWidth="1"/>
    <col min="6" max="6" width="7" style="1" customWidth="1"/>
    <col min="7" max="7" width="10.140625" customWidth="1"/>
    <col min="8" max="8" width="4.42578125" customWidth="1"/>
    <col min="9" max="9" width="3.42578125" customWidth="1"/>
    <col min="10" max="11" width="4.42578125" customWidth="1"/>
    <col min="12" max="12" width="6.85546875" style="1" customWidth="1"/>
    <col min="13" max="13" width="5.85546875" style="1" customWidth="1"/>
    <col min="14" max="14" width="5.7109375" style="1" customWidth="1"/>
    <col min="15" max="15" width="11.7109375" style="1" customWidth="1"/>
    <col min="16" max="16" width="6.28515625" style="1" customWidth="1"/>
    <col min="18" max="18" width="18.42578125" customWidth="1"/>
  </cols>
  <sheetData>
    <row r="2" spans="3:19" x14ac:dyDescent="0.25">
      <c r="C2" s="4" t="s">
        <v>25</v>
      </c>
      <c r="D2" s="53">
        <v>42795</v>
      </c>
      <c r="F2"/>
      <c r="L2"/>
      <c r="M2"/>
      <c r="N2"/>
      <c r="O2"/>
      <c r="P2"/>
    </row>
    <row r="3" spans="3:19" x14ac:dyDescent="0.25">
      <c r="C3" s="4" t="s">
        <v>0</v>
      </c>
      <c r="D3" s="116" t="s">
        <v>155</v>
      </c>
      <c r="E3" s="120"/>
      <c r="F3" s="115"/>
      <c r="G3" s="3"/>
      <c r="H3" s="3"/>
      <c r="I3" s="3"/>
      <c r="J3" s="126" t="s">
        <v>2</v>
      </c>
      <c r="K3" s="128"/>
      <c r="L3" s="8" t="s">
        <v>147</v>
      </c>
      <c r="M3" s="12"/>
      <c r="N3" s="12"/>
      <c r="O3" s="13"/>
      <c r="P3" s="14" t="s">
        <v>4</v>
      </c>
      <c r="Q3" s="114">
        <v>0.64583333333333337</v>
      </c>
      <c r="R3" s="115"/>
      <c r="S3" s="1"/>
    </row>
    <row r="4" spans="3:19" ht="15.75" thickBot="1" x14ac:dyDescent="0.3">
      <c r="C4" s="6" t="s">
        <v>26</v>
      </c>
      <c r="D4" s="7">
        <v>87.9</v>
      </c>
      <c r="E4" s="116"/>
      <c r="F4" s="115"/>
      <c r="G4" t="s">
        <v>16</v>
      </c>
      <c r="J4" s="126" t="s">
        <v>3</v>
      </c>
      <c r="K4" s="128"/>
      <c r="L4" s="17" t="s">
        <v>52</v>
      </c>
      <c r="M4" s="15"/>
      <c r="N4" s="15"/>
      <c r="O4" s="95"/>
      <c r="P4" s="14" t="s">
        <v>5</v>
      </c>
      <c r="Q4" s="117"/>
      <c r="R4" s="118"/>
      <c r="S4" s="1"/>
    </row>
    <row r="5" spans="3:19" x14ac:dyDescent="0.25">
      <c r="C5" s="10" t="s">
        <v>1</v>
      </c>
      <c r="D5" s="11">
        <v>5.5</v>
      </c>
      <c r="E5" s="9" t="s">
        <v>16</v>
      </c>
      <c r="F5" s="129"/>
      <c r="G5" s="129"/>
      <c r="H5" s="96"/>
      <c r="I5" s="96"/>
      <c r="J5" s="96"/>
      <c r="L5" s="19"/>
      <c r="M5" s="20"/>
      <c r="N5" s="20"/>
      <c r="O5" s="20"/>
      <c r="P5" s="20"/>
      <c r="Q5" s="20"/>
      <c r="R5" s="21"/>
    </row>
    <row r="6" spans="3:19" x14ac:dyDescent="0.25">
      <c r="C6" s="6"/>
      <c r="D6" s="116"/>
      <c r="E6" s="120"/>
      <c r="F6" s="120"/>
      <c r="G6" s="115"/>
      <c r="H6" s="96"/>
      <c r="I6" s="96"/>
      <c r="J6" s="96"/>
      <c r="K6" s="3"/>
      <c r="L6" s="70"/>
      <c r="M6" s="96"/>
      <c r="N6" s="96"/>
      <c r="O6" s="96"/>
      <c r="P6" s="96"/>
      <c r="Q6" s="9"/>
      <c r="R6" s="23"/>
    </row>
    <row r="7" spans="3:19" x14ac:dyDescent="0.25">
      <c r="C7" s="40" t="s">
        <v>47</v>
      </c>
      <c r="D7" s="41"/>
      <c r="E7" s="51" t="s">
        <v>6</v>
      </c>
      <c r="F7" s="66"/>
      <c r="G7" s="15"/>
      <c r="H7" s="15"/>
      <c r="I7" s="15"/>
      <c r="J7" s="15"/>
      <c r="K7" s="15"/>
      <c r="L7" s="70"/>
      <c r="M7" s="96"/>
      <c r="N7" s="96"/>
      <c r="O7" s="96"/>
      <c r="P7" s="96"/>
      <c r="Q7" s="9"/>
      <c r="R7" s="23"/>
    </row>
    <row r="8" spans="3:19" x14ac:dyDescent="0.25">
      <c r="C8" s="42" t="s">
        <v>0</v>
      </c>
      <c r="D8" s="43" t="str">
        <f>D3</f>
        <v>ANMIRO</v>
      </c>
      <c r="E8" s="9"/>
      <c r="F8" s="96"/>
      <c r="G8" s="9"/>
      <c r="H8" s="9"/>
      <c r="I8" s="9"/>
      <c r="J8" s="9"/>
      <c r="K8" s="9"/>
      <c r="L8" s="70"/>
      <c r="M8" s="96"/>
      <c r="N8" s="96"/>
      <c r="O8" s="96"/>
      <c r="P8" s="96"/>
      <c r="Q8" s="9"/>
      <c r="R8" s="23"/>
    </row>
    <row r="9" spans="3:19" x14ac:dyDescent="0.25">
      <c r="C9" s="44" t="s">
        <v>39</v>
      </c>
      <c r="D9" s="43"/>
      <c r="E9" s="9"/>
      <c r="F9" s="96"/>
      <c r="G9" s="9"/>
      <c r="H9" s="9"/>
      <c r="I9" s="9"/>
      <c r="J9" s="9"/>
      <c r="K9" s="9"/>
      <c r="L9" s="70"/>
      <c r="M9" s="96"/>
      <c r="N9" s="96"/>
      <c r="O9" s="96"/>
      <c r="P9" s="96"/>
      <c r="Q9" s="9"/>
      <c r="R9" s="23"/>
    </row>
    <row r="10" spans="3:19" x14ac:dyDescent="0.25">
      <c r="C10" s="42" t="s">
        <v>40</v>
      </c>
      <c r="D10" s="43" t="s">
        <v>156</v>
      </c>
      <c r="E10" s="9"/>
      <c r="F10" s="96"/>
      <c r="G10" s="9"/>
      <c r="H10" s="9"/>
      <c r="I10" s="9"/>
      <c r="J10" s="9"/>
      <c r="K10" s="9"/>
      <c r="L10" s="70"/>
      <c r="M10" s="96"/>
      <c r="N10" s="96"/>
      <c r="O10" s="96"/>
      <c r="P10" s="96"/>
      <c r="Q10" s="9"/>
      <c r="R10" s="23"/>
    </row>
    <row r="11" spans="3:19" x14ac:dyDescent="0.25">
      <c r="C11" s="42" t="s">
        <v>34</v>
      </c>
      <c r="D11" s="43"/>
      <c r="E11" s="9"/>
      <c r="F11" s="96"/>
      <c r="G11" s="9"/>
      <c r="H11" s="9"/>
      <c r="I11" s="9"/>
      <c r="J11" s="9"/>
      <c r="K11" s="9"/>
      <c r="L11" s="70"/>
      <c r="M11" s="96"/>
      <c r="N11" s="96"/>
      <c r="O11" s="96"/>
      <c r="P11" s="96"/>
      <c r="Q11" s="9"/>
      <c r="R11" s="23"/>
    </row>
    <row r="12" spans="3:19" ht="38.25" customHeight="1" x14ac:dyDescent="0.25">
      <c r="C12" s="111" t="s">
        <v>43</v>
      </c>
      <c r="D12" s="112"/>
      <c r="E12" s="9"/>
      <c r="F12" s="96"/>
      <c r="G12" s="9"/>
      <c r="H12" s="9"/>
      <c r="I12" s="9"/>
      <c r="J12" s="9"/>
      <c r="K12" s="9"/>
      <c r="L12" s="70"/>
      <c r="M12" s="96"/>
      <c r="N12" s="96"/>
      <c r="O12" s="96"/>
      <c r="P12" s="96"/>
      <c r="Q12" s="9"/>
      <c r="R12" s="23"/>
    </row>
    <row r="13" spans="3:19" x14ac:dyDescent="0.25">
      <c r="C13" s="42" t="s">
        <v>41</v>
      </c>
      <c r="D13" s="42"/>
      <c r="F13" s="96"/>
      <c r="G13" s="9"/>
      <c r="H13" s="9"/>
      <c r="I13" s="9"/>
      <c r="J13" s="9"/>
      <c r="K13" s="9"/>
      <c r="L13" s="70"/>
      <c r="M13" s="96"/>
      <c r="N13" s="96"/>
      <c r="O13" s="96"/>
      <c r="P13" s="96"/>
      <c r="Q13" s="9"/>
      <c r="R13" s="23"/>
    </row>
    <row r="14" spans="3:19" x14ac:dyDescent="0.25">
      <c r="C14" s="42" t="s">
        <v>42</v>
      </c>
      <c r="D14" s="43"/>
      <c r="E14" s="9"/>
      <c r="F14" s="96"/>
      <c r="G14" s="9"/>
      <c r="H14" s="9"/>
      <c r="I14" s="9"/>
      <c r="J14" s="9"/>
      <c r="K14" s="9"/>
      <c r="L14" s="70"/>
      <c r="M14" s="96"/>
      <c r="N14" s="96"/>
      <c r="O14" s="96"/>
      <c r="P14" s="96"/>
      <c r="Q14" s="9"/>
      <c r="R14" s="23"/>
    </row>
    <row r="15" spans="3:19" x14ac:dyDescent="0.25">
      <c r="C15" s="42" t="s">
        <v>44</v>
      </c>
      <c r="D15" s="43"/>
      <c r="E15" s="9"/>
      <c r="F15" s="96"/>
      <c r="G15" s="9"/>
      <c r="H15" s="9"/>
      <c r="I15" s="9"/>
      <c r="J15" s="9"/>
      <c r="K15" s="9"/>
      <c r="L15" s="70"/>
      <c r="M15" s="96"/>
      <c r="N15" s="96"/>
      <c r="O15" s="96"/>
      <c r="P15" s="96"/>
      <c r="Q15" s="9"/>
      <c r="R15" s="23"/>
    </row>
    <row r="16" spans="3:19" x14ac:dyDescent="0.25">
      <c r="C16" s="42" t="s">
        <v>45</v>
      </c>
      <c r="D16" s="43"/>
      <c r="E16" s="9"/>
      <c r="F16" s="96"/>
      <c r="G16" s="9"/>
      <c r="H16" s="9"/>
      <c r="I16" s="9"/>
      <c r="J16" s="9"/>
      <c r="K16" s="9"/>
      <c r="L16" s="70"/>
      <c r="M16" s="96"/>
      <c r="N16" s="96"/>
      <c r="O16" s="96"/>
      <c r="P16" s="96"/>
      <c r="Q16" s="9"/>
      <c r="R16" s="23"/>
    </row>
    <row r="17" spans="2:20" x14ac:dyDescent="0.25">
      <c r="C17" s="42" t="s">
        <v>46</v>
      </c>
      <c r="D17" s="43"/>
      <c r="E17" s="9"/>
      <c r="F17" s="96"/>
      <c r="G17" s="9"/>
      <c r="H17" s="9"/>
      <c r="I17" s="9"/>
      <c r="J17" s="9"/>
      <c r="K17" s="9"/>
      <c r="L17" s="70"/>
      <c r="M17" s="96"/>
      <c r="N17" s="96"/>
      <c r="O17" s="96"/>
      <c r="P17" s="96"/>
      <c r="Q17" s="9"/>
      <c r="R17" s="23"/>
    </row>
    <row r="18" spans="2:20" x14ac:dyDescent="0.25">
      <c r="C18" s="35" t="s">
        <v>50</v>
      </c>
      <c r="D18" s="2" t="s">
        <v>157</v>
      </c>
      <c r="E18" s="9"/>
      <c r="F18" s="96"/>
      <c r="G18" s="9"/>
      <c r="H18" s="9"/>
      <c r="I18" s="9"/>
      <c r="J18" s="9"/>
      <c r="K18" s="9"/>
      <c r="L18" s="70"/>
      <c r="M18" s="96"/>
      <c r="N18" s="96"/>
      <c r="O18" s="96"/>
      <c r="P18" s="96"/>
      <c r="Q18" s="9"/>
      <c r="R18" s="23"/>
    </row>
    <row r="19" spans="2:20" x14ac:dyDescent="0.25">
      <c r="C19" s="35" t="s">
        <v>48</v>
      </c>
      <c r="D19" s="2" t="s">
        <v>158</v>
      </c>
      <c r="E19" s="9"/>
      <c r="F19" s="96"/>
      <c r="G19" s="9"/>
      <c r="H19" s="9"/>
      <c r="I19" s="9"/>
      <c r="J19" s="9"/>
      <c r="K19" s="9"/>
      <c r="L19" s="70"/>
      <c r="M19" s="96"/>
      <c r="N19" s="96"/>
      <c r="O19" s="96"/>
      <c r="P19" s="96"/>
      <c r="Q19" s="9"/>
      <c r="R19" s="23"/>
    </row>
    <row r="20" spans="2:20" x14ac:dyDescent="0.25">
      <c r="C20" s="35" t="s">
        <v>49</v>
      </c>
      <c r="D20" s="2" t="s">
        <v>159</v>
      </c>
      <c r="E20" s="9"/>
      <c r="F20" s="96"/>
      <c r="G20" s="9"/>
      <c r="H20" s="9"/>
      <c r="I20" s="9"/>
      <c r="J20" s="9"/>
      <c r="K20" s="9"/>
      <c r="L20" s="70"/>
      <c r="M20" s="96"/>
      <c r="N20" s="96"/>
      <c r="O20" s="96"/>
      <c r="P20" s="96"/>
      <c r="Q20" s="9"/>
      <c r="R20" s="23"/>
    </row>
    <row r="21" spans="2:20" x14ac:dyDescent="0.25">
      <c r="C21" s="2" t="s">
        <v>33</v>
      </c>
      <c r="D21" s="2">
        <v>11</v>
      </c>
      <c r="E21" s="16"/>
      <c r="F21" s="97"/>
      <c r="G21" s="16"/>
      <c r="H21" s="16"/>
      <c r="I21" s="16"/>
      <c r="J21" s="16"/>
      <c r="K21" s="16"/>
      <c r="L21" s="70"/>
      <c r="M21" s="96"/>
      <c r="N21" s="96"/>
      <c r="O21" s="96"/>
      <c r="P21" s="96"/>
      <c r="Q21" s="9"/>
      <c r="R21" s="23"/>
    </row>
    <row r="22" spans="2:20" ht="15.75" x14ac:dyDescent="0.25">
      <c r="C22" s="45" t="s">
        <v>17</v>
      </c>
      <c r="D22" s="46" t="s">
        <v>21</v>
      </c>
      <c r="E22" s="47" t="s">
        <v>22</v>
      </c>
      <c r="F22" s="68" t="s">
        <v>23</v>
      </c>
      <c r="G22" s="47" t="s">
        <v>24</v>
      </c>
      <c r="H22" s="48"/>
      <c r="I22" s="48"/>
      <c r="J22" s="48"/>
      <c r="K22" s="48" t="s">
        <v>28</v>
      </c>
      <c r="L22" s="70"/>
      <c r="M22" s="96"/>
      <c r="N22" s="96"/>
      <c r="O22" s="96"/>
      <c r="P22" s="96"/>
      <c r="Q22" s="9"/>
      <c r="R22" s="23"/>
    </row>
    <row r="23" spans="2:20" x14ac:dyDescent="0.25">
      <c r="C23" s="49" t="s">
        <v>18</v>
      </c>
      <c r="D23" s="93">
        <v>1502</v>
      </c>
      <c r="E23" s="132">
        <v>6.7</v>
      </c>
      <c r="F23" s="131">
        <v>2120</v>
      </c>
      <c r="G23" s="49">
        <v>0.6</v>
      </c>
      <c r="H23" s="50"/>
      <c r="I23" s="50"/>
      <c r="J23" s="50"/>
      <c r="K23" s="50"/>
      <c r="L23" s="70"/>
      <c r="M23" s="96"/>
      <c r="N23" s="96"/>
      <c r="O23" s="96"/>
      <c r="P23" s="96"/>
      <c r="Q23" s="9"/>
      <c r="R23" s="23"/>
    </row>
    <row r="24" spans="2:20" x14ac:dyDescent="0.25">
      <c r="C24" s="49" t="s">
        <v>19</v>
      </c>
      <c r="D24" s="93">
        <v>1429</v>
      </c>
      <c r="E24" s="132">
        <v>6</v>
      </c>
      <c r="F24" s="131">
        <v>2040</v>
      </c>
      <c r="G24" s="49">
        <v>0.5</v>
      </c>
      <c r="H24" s="50"/>
      <c r="I24" s="50"/>
      <c r="J24" s="50"/>
      <c r="K24" s="50"/>
      <c r="L24" s="70"/>
      <c r="M24" s="96"/>
      <c r="N24" s="96"/>
      <c r="O24" s="96"/>
      <c r="P24" s="96"/>
      <c r="Q24" s="9"/>
      <c r="R24" s="23"/>
    </row>
    <row r="25" spans="2:20" x14ac:dyDescent="0.25">
      <c r="C25" s="49" t="s">
        <v>20</v>
      </c>
      <c r="D25" s="93">
        <v>1411</v>
      </c>
      <c r="E25" s="132">
        <v>5.4</v>
      </c>
      <c r="F25" s="131"/>
      <c r="G25" s="49"/>
      <c r="H25" s="50"/>
      <c r="I25" s="50"/>
      <c r="J25" s="50"/>
      <c r="K25" s="50"/>
      <c r="L25" s="70"/>
      <c r="M25" s="96"/>
      <c r="N25" s="96"/>
      <c r="O25" s="96"/>
      <c r="P25" s="96"/>
      <c r="Q25" s="9"/>
      <c r="R25" s="23"/>
    </row>
    <row r="26" spans="2:20" x14ac:dyDescent="0.25">
      <c r="C26" s="49" t="s">
        <v>29</v>
      </c>
      <c r="D26" s="93"/>
      <c r="E26" s="132"/>
      <c r="F26" s="131"/>
      <c r="G26" s="49"/>
      <c r="H26" s="50"/>
      <c r="I26" s="50"/>
      <c r="J26" s="50"/>
      <c r="K26" s="50"/>
      <c r="L26" s="70"/>
      <c r="M26" s="96"/>
      <c r="N26" s="96"/>
      <c r="O26" s="96"/>
      <c r="P26" s="96"/>
      <c r="Q26" s="9"/>
      <c r="R26" s="23"/>
    </row>
    <row r="27" spans="2:20" ht="15.75" thickBot="1" x14ac:dyDescent="0.3">
      <c r="C27" s="54" t="s">
        <v>79</v>
      </c>
      <c r="D27" s="93">
        <v>1551</v>
      </c>
      <c r="E27" s="49"/>
      <c r="F27"/>
      <c r="L27" s="71"/>
      <c r="M27" s="74"/>
      <c r="N27" s="74"/>
      <c r="O27" s="74"/>
      <c r="P27" s="74"/>
      <c r="Q27" s="26"/>
      <c r="R27" s="27"/>
    </row>
    <row r="28" spans="2:20" x14ac:dyDescent="0.25">
      <c r="B28" s="5" t="s">
        <v>7</v>
      </c>
      <c r="C28" s="4" t="s">
        <v>8</v>
      </c>
      <c r="D28" s="29" t="s">
        <v>13</v>
      </c>
      <c r="E28" s="29" t="s">
        <v>32</v>
      </c>
      <c r="F28" s="29" t="s">
        <v>10</v>
      </c>
      <c r="G28" s="30" t="s">
        <v>112</v>
      </c>
      <c r="H28" s="30" t="s">
        <v>33</v>
      </c>
      <c r="I28" s="30" t="s">
        <v>84</v>
      </c>
      <c r="J28" s="30" t="s">
        <v>86</v>
      </c>
      <c r="K28" s="29" t="s">
        <v>85</v>
      </c>
      <c r="L28" s="29" t="s">
        <v>11</v>
      </c>
      <c r="M28" s="28" t="s">
        <v>27</v>
      </c>
      <c r="N28" s="28" t="s">
        <v>111</v>
      </c>
      <c r="O28" s="31" t="s">
        <v>12</v>
      </c>
      <c r="P28" s="32" t="s">
        <v>30</v>
      </c>
      <c r="Q28" s="32" t="s">
        <v>14</v>
      </c>
      <c r="R28" s="33" t="s">
        <v>15</v>
      </c>
    </row>
    <row r="29" spans="2:20" ht="18" customHeight="1" x14ac:dyDescent="0.25">
      <c r="B29" s="34">
        <v>1</v>
      </c>
      <c r="C29" s="2"/>
      <c r="D29" s="2"/>
      <c r="E29" s="65"/>
      <c r="F29" s="94"/>
      <c r="G29" s="94"/>
      <c r="H29" s="52"/>
      <c r="I29" s="59"/>
      <c r="J29" s="61"/>
      <c r="K29" s="63"/>
      <c r="L29" s="94"/>
      <c r="M29" s="94"/>
      <c r="N29" s="94"/>
      <c r="O29" s="94"/>
      <c r="P29" s="94"/>
      <c r="Q29" s="2"/>
      <c r="R29" s="2"/>
    </row>
    <row r="30" spans="2:20" ht="18" customHeight="1" x14ac:dyDescent="0.25">
      <c r="B30" s="34">
        <f>B29+1</f>
        <v>2</v>
      </c>
      <c r="C30" s="2"/>
      <c r="D30" s="2"/>
      <c r="E30" s="65"/>
      <c r="F30" s="94"/>
      <c r="G30" s="94"/>
      <c r="H30" s="52"/>
      <c r="I30" s="59"/>
      <c r="J30" s="61"/>
      <c r="K30" s="63"/>
      <c r="L30" s="94"/>
      <c r="M30" s="94"/>
      <c r="N30" s="94"/>
      <c r="O30" s="94"/>
      <c r="P30" s="94"/>
      <c r="Q30" s="2"/>
      <c r="R30" s="2"/>
      <c r="S30" s="57"/>
      <c r="T30" s="57"/>
    </row>
    <row r="31" spans="2:20" ht="18" customHeight="1" x14ac:dyDescent="0.25">
      <c r="B31" s="34">
        <f t="shared" ref="B31:B68" si="0">B30+1</f>
        <v>3</v>
      </c>
      <c r="C31" s="2"/>
      <c r="D31" s="2"/>
      <c r="E31" s="65"/>
      <c r="F31" s="94"/>
      <c r="G31" s="94"/>
      <c r="H31" s="52"/>
      <c r="I31" s="59"/>
      <c r="J31" s="61"/>
      <c r="K31" s="63"/>
      <c r="L31" s="94"/>
      <c r="M31" s="94"/>
      <c r="N31" s="94"/>
      <c r="O31" s="94"/>
      <c r="P31" s="94"/>
      <c r="Q31" s="2"/>
      <c r="R31" s="2"/>
      <c r="S31" s="57"/>
      <c r="T31" s="57"/>
    </row>
    <row r="32" spans="2:20" ht="18" customHeight="1" x14ac:dyDescent="0.25">
      <c r="B32" s="34">
        <f t="shared" si="0"/>
        <v>4</v>
      </c>
      <c r="C32" s="2"/>
      <c r="D32" s="2"/>
      <c r="E32" s="65"/>
      <c r="F32" s="94"/>
      <c r="G32" s="94"/>
      <c r="H32" s="52"/>
      <c r="I32" s="59"/>
      <c r="J32" s="61"/>
      <c r="K32" s="63"/>
      <c r="L32" s="94"/>
      <c r="M32" s="94"/>
      <c r="N32" s="94"/>
      <c r="O32" s="94"/>
      <c r="P32" s="94"/>
      <c r="Q32" s="2"/>
      <c r="R32" s="2"/>
      <c r="S32" s="57"/>
      <c r="T32" s="57"/>
    </row>
    <row r="33" spans="2:20" ht="18" customHeight="1" x14ac:dyDescent="0.25">
      <c r="B33" s="34">
        <f t="shared" si="0"/>
        <v>5</v>
      </c>
      <c r="C33" s="2" t="s">
        <v>148</v>
      </c>
      <c r="D33" s="2"/>
      <c r="E33" s="65"/>
      <c r="F33" s="94">
        <v>0.3</v>
      </c>
      <c r="G33" s="94"/>
      <c r="H33" s="52">
        <v>2</v>
      </c>
      <c r="I33" s="59">
        <f>F33/H33*60</f>
        <v>9</v>
      </c>
      <c r="J33" s="61">
        <v>15</v>
      </c>
      <c r="K33" s="63">
        <v>30</v>
      </c>
      <c r="L33" s="94">
        <v>7.2</v>
      </c>
      <c r="M33" s="94">
        <v>6.5</v>
      </c>
      <c r="N33" s="94"/>
      <c r="O33" s="94"/>
      <c r="P33" s="94">
        <f t="shared" ref="P33:P34" si="1">L33+M33-$D$5</f>
        <v>8.1999999999999993</v>
      </c>
      <c r="Q33" s="2"/>
      <c r="R33" s="2"/>
      <c r="S33" s="57"/>
      <c r="T33" s="57"/>
    </row>
    <row r="34" spans="2:20" ht="18" customHeight="1" x14ac:dyDescent="0.25">
      <c r="B34" s="34">
        <f t="shared" si="0"/>
        <v>6</v>
      </c>
      <c r="C34" s="2" t="s">
        <v>83</v>
      </c>
      <c r="D34" s="2"/>
      <c r="E34" s="65"/>
      <c r="F34" s="94">
        <v>1.3</v>
      </c>
      <c r="G34" s="94"/>
      <c r="H34" s="52">
        <v>8</v>
      </c>
      <c r="I34" s="59">
        <f>F34/H34*60</f>
        <v>9.75</v>
      </c>
      <c r="J34" s="61">
        <f>IF(K33+I33&gt;60,J33+1,J33)</f>
        <v>15</v>
      </c>
      <c r="K34" s="63">
        <f>IF((K33+I33)&gt;60,(K33+I33)-60,K33+I33)</f>
        <v>39</v>
      </c>
      <c r="L34" s="94">
        <v>6.9</v>
      </c>
      <c r="M34" s="94">
        <v>6.4</v>
      </c>
      <c r="N34" s="94"/>
      <c r="O34" s="94"/>
      <c r="P34" s="94">
        <f t="shared" si="1"/>
        <v>7.8000000000000007</v>
      </c>
      <c r="Q34" s="2"/>
      <c r="R34" s="2"/>
      <c r="S34" s="57"/>
      <c r="T34" s="57"/>
    </row>
    <row r="35" spans="2:20" s="87" customFormat="1" ht="18" customHeight="1" x14ac:dyDescent="0.25">
      <c r="B35" s="79">
        <f t="shared" si="0"/>
        <v>7</v>
      </c>
      <c r="C35" s="80" t="s">
        <v>68</v>
      </c>
      <c r="D35" s="80"/>
      <c r="E35" s="81"/>
      <c r="F35" s="86">
        <v>0.5</v>
      </c>
      <c r="G35" s="86">
        <f>F68</f>
        <v>20.299999999999997</v>
      </c>
      <c r="H35" s="83">
        <v>10</v>
      </c>
      <c r="I35" s="84">
        <f>F35/H35*60</f>
        <v>3</v>
      </c>
      <c r="J35" s="85">
        <f>IF(K34+I34&gt;60,J34+1,J34)</f>
        <v>15</v>
      </c>
      <c r="K35" s="130">
        <f>IF((K34+I34)&gt;60,(K34+I34)-60,K34+I34)</f>
        <v>48.75</v>
      </c>
      <c r="L35" s="86">
        <v>11</v>
      </c>
      <c r="M35" s="86">
        <v>6.3</v>
      </c>
      <c r="N35" s="86">
        <v>0.8</v>
      </c>
      <c r="O35" s="86"/>
      <c r="P35" s="86">
        <f>L35+M35-$D$5</f>
        <v>11.8</v>
      </c>
      <c r="Q35" s="80"/>
      <c r="R35" s="80"/>
      <c r="S35" s="88"/>
      <c r="T35" s="88"/>
    </row>
    <row r="36" spans="2:20" ht="18" customHeight="1" x14ac:dyDescent="0.25">
      <c r="B36" s="34">
        <f t="shared" si="0"/>
        <v>8</v>
      </c>
      <c r="C36" s="2" t="s">
        <v>87</v>
      </c>
      <c r="D36" s="2"/>
      <c r="E36" s="65"/>
      <c r="F36" s="94">
        <v>1.7</v>
      </c>
      <c r="G36" s="94">
        <f>F$68-F35</f>
        <v>19.799999999999997</v>
      </c>
      <c r="H36" s="52">
        <f t="shared" ref="H36" si="2">$D$21+N36</f>
        <v>11.8</v>
      </c>
      <c r="I36" s="59">
        <f t="shared" ref="I36" si="3">F36/H36*60</f>
        <v>8.6440677966101678</v>
      </c>
      <c r="J36" s="61">
        <f>IF(K35+I35&gt;60,J35+1,J35)</f>
        <v>15</v>
      </c>
      <c r="K36" s="63">
        <f>IF((K35+I35)&gt;60,(K35+I35)-60,K35+I35)</f>
        <v>51.75</v>
      </c>
      <c r="L36" s="94">
        <v>7.4</v>
      </c>
      <c r="M36" s="94">
        <v>6.3</v>
      </c>
      <c r="N36" s="94">
        <v>0.8</v>
      </c>
      <c r="O36" s="94"/>
      <c r="P36" s="94">
        <f t="shared" ref="P36" si="4">L36+M36-$D$5</f>
        <v>8.1999999999999993</v>
      </c>
      <c r="Q36" s="2"/>
      <c r="R36" s="2"/>
      <c r="S36" s="57"/>
      <c r="T36" s="57"/>
    </row>
    <row r="37" spans="2:20" ht="18" customHeight="1" x14ac:dyDescent="0.25">
      <c r="B37" s="5" t="s">
        <v>7</v>
      </c>
      <c r="C37" s="4" t="s">
        <v>8</v>
      </c>
      <c r="D37" s="29" t="s">
        <v>13</v>
      </c>
      <c r="E37" s="29" t="s">
        <v>9</v>
      </c>
      <c r="F37" s="29" t="s">
        <v>10</v>
      </c>
      <c r="G37" s="30" t="s">
        <v>112</v>
      </c>
      <c r="H37" s="30" t="s">
        <v>33</v>
      </c>
      <c r="I37" s="30" t="s">
        <v>84</v>
      </c>
      <c r="J37" s="30" t="s">
        <v>86</v>
      </c>
      <c r="K37" s="29" t="s">
        <v>85</v>
      </c>
      <c r="L37" s="29" t="s">
        <v>11</v>
      </c>
      <c r="M37" s="28" t="s">
        <v>27</v>
      </c>
      <c r="N37" s="28" t="s">
        <v>111</v>
      </c>
      <c r="O37" s="31" t="s">
        <v>12</v>
      </c>
      <c r="P37" s="32" t="s">
        <v>30</v>
      </c>
      <c r="Q37" s="32" t="s">
        <v>14</v>
      </c>
      <c r="R37" s="33" t="s">
        <v>15</v>
      </c>
    </row>
    <row r="38" spans="2:20" ht="18" customHeight="1" x14ac:dyDescent="0.25">
      <c r="B38" s="34">
        <f>B36+1</f>
        <v>9</v>
      </c>
      <c r="C38" s="2" t="s">
        <v>88</v>
      </c>
      <c r="D38" s="2"/>
      <c r="E38" s="65"/>
      <c r="F38" s="94">
        <v>0.5</v>
      </c>
      <c r="G38" s="94">
        <f>G36-F36</f>
        <v>18.099999999999998</v>
      </c>
      <c r="H38" s="52">
        <f t="shared" ref="H38:H59" si="5">$D$21+N38</f>
        <v>11.9</v>
      </c>
      <c r="I38" s="59">
        <f t="shared" ref="I38:I43" si="6">F38/H38*60</f>
        <v>2.5210084033613445</v>
      </c>
      <c r="J38" s="61">
        <f>IF(K36+I36&gt;60,J36+1,J36)</f>
        <v>16</v>
      </c>
      <c r="K38" s="63">
        <f>IF((K36+I36)&gt;60,(K36+I36)-60,K36+I36)</f>
        <v>0.394067796610166</v>
      </c>
      <c r="L38" s="94">
        <v>7.6</v>
      </c>
      <c r="M38" s="94">
        <v>6.1</v>
      </c>
      <c r="N38" s="94">
        <v>0.9</v>
      </c>
      <c r="O38" s="94"/>
      <c r="P38" s="94">
        <f t="shared" ref="P38:P59" si="7">L38+M38-$D$5</f>
        <v>8.1999999999999993</v>
      </c>
      <c r="Q38" s="2"/>
      <c r="R38" s="2"/>
      <c r="S38" s="57"/>
      <c r="T38" s="57"/>
    </row>
    <row r="39" spans="2:20" ht="18" customHeight="1" x14ac:dyDescent="0.25">
      <c r="B39" s="34">
        <f t="shared" si="0"/>
        <v>10</v>
      </c>
      <c r="C39" s="2" t="s">
        <v>89</v>
      </c>
      <c r="D39" s="2" t="s">
        <v>94</v>
      </c>
      <c r="E39" s="65">
        <v>21</v>
      </c>
      <c r="F39" s="94">
        <v>2.1</v>
      </c>
      <c r="G39" s="94">
        <f>G38-F38</f>
        <v>17.599999999999998</v>
      </c>
      <c r="H39" s="52">
        <f t="shared" si="5"/>
        <v>12</v>
      </c>
      <c r="I39" s="59">
        <f t="shared" si="6"/>
        <v>10.500000000000002</v>
      </c>
      <c r="J39" s="61">
        <f t="shared" ref="J39:J44" si="8">IF(K38+I38&gt;60,J38+1,J38)</f>
        <v>16</v>
      </c>
      <c r="K39" s="63">
        <f t="shared" ref="K39:K44" si="9">IF((K38+I38)&gt;60,(K38+I38)-60,K38+I38)</f>
        <v>2.9150761999715105</v>
      </c>
      <c r="L39" s="94">
        <v>6.4</v>
      </c>
      <c r="M39" s="94">
        <v>6.1</v>
      </c>
      <c r="N39" s="94">
        <v>1</v>
      </c>
      <c r="O39" s="94"/>
      <c r="P39" s="94">
        <f t="shared" si="7"/>
        <v>7</v>
      </c>
      <c r="Q39" s="2"/>
      <c r="R39" s="2"/>
      <c r="S39" s="57"/>
      <c r="T39" s="57"/>
    </row>
    <row r="40" spans="2:20" ht="18" customHeight="1" x14ac:dyDescent="0.25">
      <c r="B40" s="34">
        <f t="shared" si="0"/>
        <v>11</v>
      </c>
      <c r="C40" s="2" t="s">
        <v>90</v>
      </c>
      <c r="D40" s="2" t="s">
        <v>95</v>
      </c>
      <c r="E40" s="65">
        <v>50</v>
      </c>
      <c r="F40" s="94">
        <v>0.6</v>
      </c>
      <c r="G40" s="94">
        <f t="shared" ref="G40:G59" si="10">G39-F39</f>
        <v>15.499999999999998</v>
      </c>
      <c r="H40" s="52">
        <f t="shared" si="5"/>
        <v>12.1</v>
      </c>
      <c r="I40" s="59">
        <f t="shared" si="6"/>
        <v>2.9752066115702478</v>
      </c>
      <c r="J40" s="61">
        <f t="shared" si="8"/>
        <v>16</v>
      </c>
      <c r="K40" s="63">
        <f t="shared" si="9"/>
        <v>13.415076199971512</v>
      </c>
      <c r="L40" s="94">
        <v>7.3</v>
      </c>
      <c r="M40" s="94">
        <v>5</v>
      </c>
      <c r="N40" s="94">
        <v>1.1000000000000001</v>
      </c>
      <c r="O40" s="94"/>
      <c r="P40" s="94">
        <f t="shared" si="7"/>
        <v>6.8000000000000007</v>
      </c>
      <c r="Q40" s="2"/>
      <c r="R40" s="2"/>
      <c r="S40" s="57"/>
      <c r="T40" s="57"/>
    </row>
    <row r="41" spans="2:20" ht="18" customHeight="1" x14ac:dyDescent="0.25">
      <c r="B41" s="34">
        <f>B40+1</f>
        <v>12</v>
      </c>
      <c r="C41" s="2" t="s">
        <v>91</v>
      </c>
      <c r="D41" s="2" t="s">
        <v>96</v>
      </c>
      <c r="E41" s="65">
        <v>79</v>
      </c>
      <c r="F41" s="94">
        <v>1.2</v>
      </c>
      <c r="G41" s="94">
        <f t="shared" si="10"/>
        <v>14.899999999999999</v>
      </c>
      <c r="H41" s="52">
        <f t="shared" si="5"/>
        <v>12.3</v>
      </c>
      <c r="I41" s="59">
        <f t="shared" si="6"/>
        <v>5.8536585365853648</v>
      </c>
      <c r="J41" s="61">
        <f t="shared" si="8"/>
        <v>16</v>
      </c>
      <c r="K41" s="63">
        <f t="shared" si="9"/>
        <v>16.390282811541759</v>
      </c>
      <c r="L41" s="94">
        <v>8.1</v>
      </c>
      <c r="M41" s="94">
        <v>5</v>
      </c>
      <c r="N41" s="94">
        <v>1.3</v>
      </c>
      <c r="O41" s="94"/>
      <c r="P41" s="94">
        <f t="shared" si="7"/>
        <v>7.6</v>
      </c>
      <c r="Q41" s="2"/>
      <c r="R41" s="2"/>
      <c r="S41" s="57"/>
      <c r="T41" s="57"/>
    </row>
    <row r="42" spans="2:20" ht="18" customHeight="1" x14ac:dyDescent="0.25">
      <c r="B42" s="34">
        <f>B41+1</f>
        <v>13</v>
      </c>
      <c r="C42" s="2" t="s">
        <v>92</v>
      </c>
      <c r="D42" s="2" t="s">
        <v>96</v>
      </c>
      <c r="E42" s="65">
        <v>85</v>
      </c>
      <c r="F42" s="94">
        <v>1</v>
      </c>
      <c r="G42" s="94">
        <f t="shared" si="10"/>
        <v>13.7</v>
      </c>
      <c r="H42" s="52">
        <f t="shared" si="5"/>
        <v>12.5</v>
      </c>
      <c r="I42" s="59">
        <f t="shared" si="6"/>
        <v>4.8</v>
      </c>
      <c r="J42" s="61">
        <f t="shared" si="8"/>
        <v>16</v>
      </c>
      <c r="K42" s="63">
        <f t="shared" si="9"/>
        <v>22.243941348127123</v>
      </c>
      <c r="L42" s="94">
        <v>10.5</v>
      </c>
      <c r="M42" s="94">
        <v>4.9000000000000004</v>
      </c>
      <c r="N42" s="94">
        <v>1.5</v>
      </c>
      <c r="O42" s="94"/>
      <c r="P42" s="94">
        <f t="shared" si="7"/>
        <v>9.9</v>
      </c>
      <c r="Q42" s="2"/>
      <c r="R42" s="2"/>
      <c r="S42" s="57"/>
      <c r="T42" s="57"/>
    </row>
    <row r="43" spans="2:20" ht="18" customHeight="1" x14ac:dyDescent="0.25">
      <c r="B43" s="34">
        <f t="shared" si="0"/>
        <v>14</v>
      </c>
      <c r="C43" s="2" t="s">
        <v>93</v>
      </c>
      <c r="D43" s="2" t="s">
        <v>97</v>
      </c>
      <c r="E43" s="65">
        <v>91</v>
      </c>
      <c r="F43" s="94">
        <v>2.8</v>
      </c>
      <c r="G43" s="94">
        <f t="shared" si="10"/>
        <v>12.7</v>
      </c>
      <c r="H43" s="52">
        <f t="shared" si="5"/>
        <v>12.9</v>
      </c>
      <c r="I43" s="59">
        <f t="shared" si="6"/>
        <v>13.023255813953487</v>
      </c>
      <c r="J43" s="61">
        <f t="shared" si="8"/>
        <v>16</v>
      </c>
      <c r="K43" s="63">
        <f t="shared" si="9"/>
        <v>27.043941348127124</v>
      </c>
      <c r="L43" s="94">
        <v>8.6</v>
      </c>
      <c r="M43" s="94">
        <v>4.7</v>
      </c>
      <c r="N43" s="94">
        <v>1.9</v>
      </c>
      <c r="O43" s="94"/>
      <c r="P43" s="94">
        <f t="shared" si="7"/>
        <v>7.8000000000000007</v>
      </c>
      <c r="Q43" s="2"/>
      <c r="R43" s="2"/>
      <c r="S43" s="57"/>
      <c r="T43" s="57"/>
    </row>
    <row r="44" spans="2:20" ht="18" customHeight="1" x14ac:dyDescent="0.25">
      <c r="B44" s="34">
        <f t="shared" si="0"/>
        <v>15</v>
      </c>
      <c r="C44" s="2" t="s">
        <v>98</v>
      </c>
      <c r="D44" s="2" t="s">
        <v>105</v>
      </c>
      <c r="E44" s="65">
        <v>92</v>
      </c>
      <c r="F44" s="94">
        <v>1.9</v>
      </c>
      <c r="G44" s="94">
        <f t="shared" si="10"/>
        <v>9.8999999999999986</v>
      </c>
      <c r="H44" s="52">
        <f t="shared" si="5"/>
        <v>12.9</v>
      </c>
      <c r="I44" s="59">
        <f>F44/H44*60</f>
        <v>8.8372093023255811</v>
      </c>
      <c r="J44" s="61">
        <f t="shared" si="8"/>
        <v>16</v>
      </c>
      <c r="K44" s="63">
        <f t="shared" si="9"/>
        <v>40.06719716208061</v>
      </c>
      <c r="L44" s="94">
        <v>9.6</v>
      </c>
      <c r="M44" s="94">
        <v>4.4000000000000004</v>
      </c>
      <c r="N44" s="94">
        <v>1.9</v>
      </c>
      <c r="O44" s="94"/>
      <c r="P44" s="94">
        <f t="shared" si="7"/>
        <v>8.5</v>
      </c>
      <c r="Q44" s="2"/>
      <c r="R44" s="2"/>
      <c r="S44" s="57"/>
      <c r="T44" s="57"/>
    </row>
    <row r="45" spans="2:20" ht="18" customHeight="1" x14ac:dyDescent="0.25">
      <c r="B45" s="34">
        <f t="shared" si="0"/>
        <v>16</v>
      </c>
      <c r="C45" s="2" t="s">
        <v>99</v>
      </c>
      <c r="D45" s="2" t="s">
        <v>106</v>
      </c>
      <c r="E45" s="65">
        <v>95</v>
      </c>
      <c r="F45" s="94">
        <v>1</v>
      </c>
      <c r="G45" s="94">
        <f t="shared" si="10"/>
        <v>7.9999999999999982</v>
      </c>
      <c r="H45" s="52">
        <f t="shared" si="5"/>
        <v>12.9</v>
      </c>
      <c r="I45" s="59">
        <f t="shared" ref="I45:I59" si="11">F45/H45*60</f>
        <v>4.6511627906976747</v>
      </c>
      <c r="J45" s="61">
        <f>IF(K44+I44&gt;60,J44+1,J44)</f>
        <v>16</v>
      </c>
      <c r="K45" s="63">
        <f>IF((K44+I44)&gt;60,(K44+I44)-60,K44+I44)</f>
        <v>48.904406464406193</v>
      </c>
      <c r="L45" s="94">
        <v>7.7</v>
      </c>
      <c r="M45" s="94">
        <v>4.2</v>
      </c>
      <c r="N45" s="94">
        <v>1.9</v>
      </c>
      <c r="O45" s="94"/>
      <c r="P45" s="94">
        <f t="shared" si="7"/>
        <v>6.4</v>
      </c>
      <c r="Q45" s="2"/>
      <c r="R45" s="2"/>
      <c r="S45" s="57"/>
      <c r="T45" s="57"/>
    </row>
    <row r="46" spans="2:20" ht="18" customHeight="1" x14ac:dyDescent="0.25">
      <c r="B46" s="34">
        <f t="shared" si="0"/>
        <v>17</v>
      </c>
      <c r="C46" s="2" t="s">
        <v>100</v>
      </c>
      <c r="D46" s="2" t="s">
        <v>107</v>
      </c>
      <c r="E46" s="65">
        <v>102</v>
      </c>
      <c r="F46" s="94">
        <v>1.7</v>
      </c>
      <c r="G46" s="94">
        <f t="shared" si="10"/>
        <v>6.9999999999999982</v>
      </c>
      <c r="H46" s="52">
        <f t="shared" si="5"/>
        <v>13</v>
      </c>
      <c r="I46" s="59">
        <f t="shared" si="11"/>
        <v>7.8461538461538467</v>
      </c>
      <c r="J46" s="61">
        <f t="shared" ref="J46:J59" si="12">IF(K45+I45&gt;60,J45+1,J45)</f>
        <v>16</v>
      </c>
      <c r="K46" s="63">
        <f t="shared" ref="K46:K59" si="13">IF((K45+I45)&gt;60,(K45+I45)-60,K45+I45)</f>
        <v>53.555569255103869</v>
      </c>
      <c r="L46" s="94">
        <v>6.3</v>
      </c>
      <c r="M46" s="94">
        <v>3.7</v>
      </c>
      <c r="N46" s="94">
        <v>2</v>
      </c>
      <c r="O46" s="94"/>
      <c r="P46" s="94">
        <f t="shared" si="7"/>
        <v>4.5</v>
      </c>
      <c r="Q46" s="2"/>
      <c r="R46" s="2"/>
      <c r="S46" s="57"/>
      <c r="T46" s="57"/>
    </row>
    <row r="47" spans="2:20" ht="18" customHeight="1" x14ac:dyDescent="0.25">
      <c r="B47" s="34">
        <f t="shared" si="0"/>
        <v>18</v>
      </c>
      <c r="C47" s="2" t="s">
        <v>101</v>
      </c>
      <c r="D47" s="2" t="s">
        <v>108</v>
      </c>
      <c r="E47" s="65">
        <v>100</v>
      </c>
      <c r="F47" s="94">
        <v>1.7</v>
      </c>
      <c r="G47" s="94">
        <f t="shared" si="10"/>
        <v>5.299999999999998</v>
      </c>
      <c r="H47" s="52">
        <f t="shared" si="5"/>
        <v>13</v>
      </c>
      <c r="I47" s="59">
        <f t="shared" si="11"/>
        <v>7.8461538461538467</v>
      </c>
      <c r="J47" s="61">
        <f t="shared" si="12"/>
        <v>17</v>
      </c>
      <c r="K47" s="63">
        <f t="shared" si="13"/>
        <v>1.4017231012577156</v>
      </c>
      <c r="L47" s="94">
        <v>6.6</v>
      </c>
      <c r="M47" s="94">
        <v>3.4</v>
      </c>
      <c r="N47" s="94">
        <v>2</v>
      </c>
      <c r="O47" s="94"/>
      <c r="P47" s="94">
        <f t="shared" si="7"/>
        <v>4.5</v>
      </c>
      <c r="Q47" s="2"/>
      <c r="R47" s="2"/>
      <c r="S47" s="57"/>
      <c r="T47" s="57"/>
    </row>
    <row r="48" spans="2:20" ht="18" customHeight="1" x14ac:dyDescent="0.25">
      <c r="B48" s="34">
        <f t="shared" si="0"/>
        <v>19</v>
      </c>
      <c r="C48" s="2" t="s">
        <v>102</v>
      </c>
      <c r="D48" s="2" t="s">
        <v>96</v>
      </c>
      <c r="E48" s="65">
        <v>88</v>
      </c>
      <c r="F48" s="94">
        <v>1.9</v>
      </c>
      <c r="G48" s="94">
        <f t="shared" si="10"/>
        <v>3.5999999999999979</v>
      </c>
      <c r="H48" s="52">
        <f t="shared" si="5"/>
        <v>13.1</v>
      </c>
      <c r="I48" s="59">
        <f t="shared" si="11"/>
        <v>8.7022900763358777</v>
      </c>
      <c r="J48" s="61">
        <f t="shared" si="12"/>
        <v>17</v>
      </c>
      <c r="K48" s="63">
        <f t="shared" si="13"/>
        <v>9.2478769474115623</v>
      </c>
      <c r="L48" s="94">
        <v>8.1</v>
      </c>
      <c r="M48" s="94">
        <v>3.2</v>
      </c>
      <c r="N48" s="94">
        <v>2.1</v>
      </c>
      <c r="O48" s="94"/>
      <c r="P48" s="94">
        <f t="shared" si="7"/>
        <v>5.8000000000000007</v>
      </c>
      <c r="Q48" s="2"/>
      <c r="R48" s="2"/>
      <c r="S48" s="57"/>
      <c r="T48" s="57"/>
    </row>
    <row r="49" spans="2:20" ht="18" customHeight="1" x14ac:dyDescent="0.25">
      <c r="B49" s="34">
        <f t="shared" si="0"/>
        <v>20</v>
      </c>
      <c r="C49" s="2" t="s">
        <v>103</v>
      </c>
      <c r="D49" s="2" t="s">
        <v>109</v>
      </c>
      <c r="E49" s="65">
        <v>88</v>
      </c>
      <c r="F49" s="94">
        <v>1.7</v>
      </c>
      <c r="G49" s="94">
        <f t="shared" si="10"/>
        <v>1.699999999999998</v>
      </c>
      <c r="H49" s="52">
        <f t="shared" si="5"/>
        <v>13.2</v>
      </c>
      <c r="I49" s="59">
        <f t="shared" si="11"/>
        <v>7.7272727272727266</v>
      </c>
      <c r="J49" s="61">
        <f t="shared" si="12"/>
        <v>17</v>
      </c>
      <c r="K49" s="63">
        <f t="shared" si="13"/>
        <v>17.95016702374744</v>
      </c>
      <c r="L49" s="94">
        <v>10.4</v>
      </c>
      <c r="M49" s="94">
        <v>3</v>
      </c>
      <c r="N49" s="94">
        <v>2.2000000000000002</v>
      </c>
      <c r="O49" s="94"/>
      <c r="P49" s="94">
        <f t="shared" si="7"/>
        <v>7.9</v>
      </c>
      <c r="Q49" s="2"/>
      <c r="R49" s="2"/>
      <c r="S49" s="57"/>
      <c r="T49" s="57"/>
    </row>
    <row r="50" spans="2:20" ht="18" customHeight="1" x14ac:dyDescent="0.25">
      <c r="B50" s="34">
        <f t="shared" si="0"/>
        <v>21</v>
      </c>
      <c r="C50" s="2" t="s">
        <v>104</v>
      </c>
      <c r="D50" s="2" t="s">
        <v>110</v>
      </c>
      <c r="E50" s="65"/>
      <c r="F50" s="94"/>
      <c r="G50" s="94"/>
      <c r="H50" s="52">
        <f t="shared" si="5"/>
        <v>13.3</v>
      </c>
      <c r="I50" s="59"/>
      <c r="J50" s="85">
        <f t="shared" si="12"/>
        <v>17</v>
      </c>
      <c r="K50" s="130">
        <f t="shared" si="13"/>
        <v>25.677439751020167</v>
      </c>
      <c r="L50" s="94">
        <v>11.7</v>
      </c>
      <c r="M50" s="94">
        <v>2.7</v>
      </c>
      <c r="N50" s="94">
        <v>2.2999999999999998</v>
      </c>
      <c r="O50" s="94"/>
      <c r="P50" s="94">
        <f t="shared" si="7"/>
        <v>8.8999999999999986</v>
      </c>
      <c r="Q50" s="2"/>
      <c r="R50" s="2"/>
    </row>
    <row r="51" spans="2:20" ht="18" customHeight="1" x14ac:dyDescent="0.25">
      <c r="B51" s="34">
        <f t="shared" si="0"/>
        <v>22</v>
      </c>
      <c r="C51" s="2"/>
      <c r="D51" s="2"/>
      <c r="E51" s="65"/>
      <c r="F51" s="94"/>
      <c r="G51" s="94"/>
      <c r="H51" s="52"/>
      <c r="I51" s="59"/>
      <c r="J51" s="61"/>
      <c r="K51" s="63"/>
      <c r="L51" s="94"/>
      <c r="M51" s="94"/>
      <c r="N51" s="94"/>
      <c r="O51" s="94"/>
      <c r="P51" s="94"/>
      <c r="Q51" s="2"/>
      <c r="R51" s="2"/>
    </row>
    <row r="52" spans="2:20" ht="18" customHeight="1" x14ac:dyDescent="0.25">
      <c r="B52" s="34">
        <f t="shared" si="0"/>
        <v>23</v>
      </c>
      <c r="C52" s="2"/>
      <c r="D52" s="2"/>
      <c r="E52" s="65"/>
      <c r="F52" s="94"/>
      <c r="G52" s="94"/>
      <c r="H52" s="52"/>
      <c r="I52" s="59"/>
      <c r="J52" s="61"/>
      <c r="K52" s="63"/>
      <c r="L52" s="94"/>
      <c r="M52" s="94"/>
      <c r="N52" s="94"/>
      <c r="O52" s="94"/>
      <c r="P52" s="94"/>
      <c r="Q52" s="2"/>
      <c r="R52" s="2"/>
    </row>
    <row r="53" spans="2:20" ht="18" customHeight="1" x14ac:dyDescent="0.25">
      <c r="B53" s="34">
        <f t="shared" si="0"/>
        <v>24</v>
      </c>
      <c r="C53" s="2"/>
      <c r="D53" s="2"/>
      <c r="E53" s="65"/>
      <c r="F53" s="94"/>
      <c r="G53" s="94"/>
      <c r="H53" s="52"/>
      <c r="I53" s="59"/>
      <c r="J53" s="61"/>
      <c r="K53" s="63"/>
      <c r="L53" s="94"/>
      <c r="M53" s="94"/>
      <c r="N53" s="94"/>
      <c r="O53" s="94"/>
      <c r="P53" s="94"/>
      <c r="Q53" s="2"/>
      <c r="R53" s="2"/>
    </row>
    <row r="54" spans="2:20" ht="18" customHeight="1" x14ac:dyDescent="0.25">
      <c r="B54" s="34">
        <f t="shared" si="0"/>
        <v>25</v>
      </c>
      <c r="C54" s="2"/>
      <c r="D54" s="2"/>
      <c r="E54" s="65"/>
      <c r="F54" s="94"/>
      <c r="G54" s="94"/>
      <c r="H54" s="52"/>
      <c r="I54" s="59"/>
      <c r="J54" s="61"/>
      <c r="K54" s="63"/>
      <c r="L54" s="94"/>
      <c r="M54" s="94"/>
      <c r="N54" s="94"/>
      <c r="O54" s="94"/>
      <c r="P54" s="94"/>
      <c r="Q54" s="2"/>
      <c r="R54" s="2"/>
    </row>
    <row r="55" spans="2:20" ht="18" customHeight="1" x14ac:dyDescent="0.25">
      <c r="B55" s="34">
        <f t="shared" si="0"/>
        <v>26</v>
      </c>
      <c r="C55" s="2"/>
      <c r="D55" s="2"/>
      <c r="E55" s="65"/>
      <c r="F55" s="94"/>
      <c r="G55" s="94"/>
      <c r="H55" s="52"/>
      <c r="I55" s="59"/>
      <c r="J55" s="61"/>
      <c r="K55" s="63"/>
      <c r="L55" s="94"/>
      <c r="M55" s="94"/>
      <c r="N55" s="94"/>
      <c r="O55" s="94"/>
      <c r="P55" s="94"/>
      <c r="Q55" s="2"/>
      <c r="R55" s="2"/>
    </row>
    <row r="56" spans="2:20" ht="18" customHeight="1" x14ac:dyDescent="0.25">
      <c r="B56" s="34">
        <f t="shared" si="0"/>
        <v>27</v>
      </c>
      <c r="C56" s="2"/>
      <c r="D56" s="2"/>
      <c r="E56" s="65"/>
      <c r="F56" s="94"/>
      <c r="G56" s="94"/>
      <c r="H56" s="52"/>
      <c r="I56" s="59"/>
      <c r="J56" s="61"/>
      <c r="K56" s="63"/>
      <c r="L56" s="94"/>
      <c r="M56" s="94"/>
      <c r="N56" s="94"/>
      <c r="O56" s="94"/>
      <c r="P56" s="94"/>
      <c r="Q56" s="2"/>
      <c r="R56" s="2"/>
    </row>
    <row r="57" spans="2:20" ht="18" customHeight="1" x14ac:dyDescent="0.25">
      <c r="B57" s="34">
        <f t="shared" si="0"/>
        <v>28</v>
      </c>
      <c r="C57" s="2"/>
      <c r="D57" s="2"/>
      <c r="E57" s="65"/>
      <c r="F57" s="94"/>
      <c r="G57" s="94"/>
      <c r="H57" s="52"/>
      <c r="I57" s="59"/>
      <c r="J57" s="61"/>
      <c r="K57" s="63"/>
      <c r="L57" s="94"/>
      <c r="M57" s="94"/>
      <c r="N57" s="94"/>
      <c r="O57" s="94"/>
      <c r="P57" s="94"/>
      <c r="Q57" s="2"/>
      <c r="R57" s="2"/>
    </row>
    <row r="58" spans="2:20" ht="18" customHeight="1" x14ac:dyDescent="0.25">
      <c r="B58" s="34">
        <f t="shared" si="0"/>
        <v>29</v>
      </c>
      <c r="C58" s="2"/>
      <c r="D58" s="2"/>
      <c r="E58" s="65"/>
      <c r="F58" s="94"/>
      <c r="G58" s="94"/>
      <c r="H58" s="52"/>
      <c r="I58" s="59"/>
      <c r="J58" s="61"/>
      <c r="K58" s="63"/>
      <c r="L58" s="94"/>
      <c r="M58" s="94"/>
      <c r="N58" s="94"/>
      <c r="O58" s="94"/>
      <c r="P58" s="94"/>
      <c r="Q58" s="2"/>
      <c r="R58" s="2"/>
    </row>
    <row r="59" spans="2:20" ht="18" customHeight="1" x14ac:dyDescent="0.25">
      <c r="B59" s="34">
        <f t="shared" si="0"/>
        <v>30</v>
      </c>
      <c r="C59" s="2"/>
      <c r="D59" s="2"/>
      <c r="E59" s="65"/>
      <c r="F59" s="94"/>
      <c r="G59" s="94"/>
      <c r="H59" s="52"/>
      <c r="I59" s="59"/>
      <c r="J59" s="61"/>
      <c r="K59" s="63"/>
      <c r="L59" s="94"/>
      <c r="M59" s="94"/>
      <c r="N59" s="94"/>
      <c r="O59" s="94"/>
      <c r="P59" s="94"/>
      <c r="Q59" s="2"/>
      <c r="R59" s="2"/>
    </row>
    <row r="60" spans="2:20" ht="18" customHeight="1" x14ac:dyDescent="0.25">
      <c r="B60" s="34">
        <f t="shared" si="0"/>
        <v>31</v>
      </c>
      <c r="C60" s="2"/>
      <c r="D60" s="2"/>
      <c r="E60" s="65"/>
      <c r="F60" s="94"/>
      <c r="G60" s="94"/>
      <c r="H60" s="2"/>
      <c r="I60" s="2"/>
      <c r="J60" s="2"/>
      <c r="K60" s="64"/>
      <c r="L60" s="94"/>
      <c r="M60" s="94"/>
      <c r="N60" s="94"/>
      <c r="O60" s="94"/>
      <c r="P60" s="94"/>
      <c r="Q60" s="2"/>
      <c r="R60" s="2"/>
    </row>
    <row r="61" spans="2:20" ht="18" customHeight="1" x14ac:dyDescent="0.25">
      <c r="B61" s="34">
        <f t="shared" si="0"/>
        <v>32</v>
      </c>
      <c r="C61" s="2"/>
      <c r="D61" s="2"/>
      <c r="E61" s="65"/>
      <c r="F61" s="94"/>
      <c r="G61" s="94"/>
      <c r="H61" s="2"/>
      <c r="I61" s="2"/>
      <c r="J61" s="2"/>
      <c r="K61" s="64"/>
      <c r="L61" s="94"/>
      <c r="M61" s="94"/>
      <c r="N61" s="94"/>
      <c r="O61" s="94"/>
      <c r="P61" s="94"/>
      <c r="Q61" s="2"/>
      <c r="R61" s="2"/>
    </row>
    <row r="62" spans="2:20" ht="18" customHeight="1" x14ac:dyDescent="0.25">
      <c r="B62" s="34">
        <f t="shared" si="0"/>
        <v>33</v>
      </c>
      <c r="C62" s="2"/>
      <c r="D62" s="2"/>
      <c r="E62" s="65"/>
      <c r="F62" s="94"/>
      <c r="G62" s="94"/>
      <c r="H62" s="2"/>
      <c r="I62" s="2"/>
      <c r="J62" s="2"/>
      <c r="K62" s="64"/>
      <c r="L62" s="94"/>
      <c r="M62" s="94"/>
      <c r="N62" s="94"/>
      <c r="O62" s="94"/>
      <c r="P62" s="94"/>
      <c r="Q62" s="2"/>
      <c r="R62" s="2"/>
    </row>
    <row r="63" spans="2:20" ht="18" customHeight="1" x14ac:dyDescent="0.25">
      <c r="B63" s="34">
        <f t="shared" si="0"/>
        <v>34</v>
      </c>
      <c r="C63" s="2"/>
      <c r="D63" s="2"/>
      <c r="E63" s="65"/>
      <c r="F63" s="94"/>
      <c r="G63" s="94"/>
      <c r="H63" s="2"/>
      <c r="I63" s="2"/>
      <c r="J63" s="2"/>
      <c r="K63" s="64"/>
      <c r="L63" s="94"/>
      <c r="M63" s="94"/>
      <c r="N63" s="94"/>
      <c r="O63" s="94"/>
      <c r="P63" s="94"/>
      <c r="Q63" s="2"/>
      <c r="R63" s="2"/>
    </row>
    <row r="64" spans="2:20" ht="18" customHeight="1" x14ac:dyDescent="0.25">
      <c r="B64" s="34">
        <f t="shared" si="0"/>
        <v>35</v>
      </c>
      <c r="C64" s="2"/>
      <c r="D64" s="2"/>
      <c r="E64" s="65"/>
      <c r="F64" s="94"/>
      <c r="G64" s="94"/>
      <c r="H64" s="2"/>
      <c r="I64" s="2"/>
      <c r="J64" s="2"/>
      <c r="K64" s="64"/>
      <c r="L64" s="94"/>
      <c r="M64" s="94"/>
      <c r="N64" s="94"/>
      <c r="O64" s="94"/>
      <c r="P64" s="94"/>
      <c r="Q64" s="2"/>
      <c r="R64" s="2"/>
    </row>
    <row r="65" spans="2:18" ht="18" customHeight="1" x14ac:dyDescent="0.25">
      <c r="B65" s="34">
        <f t="shared" si="0"/>
        <v>36</v>
      </c>
      <c r="C65" s="2"/>
      <c r="D65" s="2"/>
      <c r="E65" s="65"/>
      <c r="F65" s="94"/>
      <c r="G65" s="94"/>
      <c r="H65" s="2"/>
      <c r="I65" s="2"/>
      <c r="J65" s="2"/>
      <c r="K65" s="64"/>
      <c r="L65" s="94"/>
      <c r="M65" s="94"/>
      <c r="N65" s="94"/>
      <c r="O65" s="94"/>
      <c r="P65" s="94"/>
      <c r="Q65" s="2"/>
      <c r="R65" s="2"/>
    </row>
    <row r="66" spans="2:18" ht="18" customHeight="1" x14ac:dyDescent="0.25">
      <c r="B66" s="34">
        <f t="shared" si="0"/>
        <v>37</v>
      </c>
      <c r="C66" s="2"/>
      <c r="D66" s="2"/>
      <c r="E66" s="65"/>
      <c r="F66" s="94"/>
      <c r="G66" s="94"/>
      <c r="H66" s="2"/>
      <c r="I66" s="2"/>
      <c r="J66" s="2"/>
      <c r="K66" s="64"/>
      <c r="L66" s="94"/>
      <c r="M66" s="94"/>
      <c r="N66" s="94"/>
      <c r="O66" s="94"/>
      <c r="P66" s="94"/>
      <c r="Q66" s="2"/>
      <c r="R66" s="2"/>
    </row>
    <row r="67" spans="2:18" ht="18" customHeight="1" x14ac:dyDescent="0.25">
      <c r="B67" s="34">
        <f t="shared" si="0"/>
        <v>38</v>
      </c>
      <c r="C67" s="2"/>
      <c r="D67" s="2"/>
      <c r="E67" s="65"/>
      <c r="F67" s="94"/>
      <c r="G67" s="94"/>
      <c r="H67" s="2"/>
      <c r="I67" s="2"/>
      <c r="J67" s="2"/>
      <c r="K67" s="64"/>
      <c r="L67" s="94"/>
      <c r="M67" s="94"/>
      <c r="N67" s="94"/>
      <c r="O67" s="94"/>
      <c r="P67" s="94"/>
      <c r="Q67" s="2"/>
      <c r="R67" s="2"/>
    </row>
    <row r="68" spans="2:18" x14ac:dyDescent="0.25">
      <c r="B68" s="34">
        <f t="shared" si="0"/>
        <v>39</v>
      </c>
      <c r="C68" s="2"/>
      <c r="D68" s="2"/>
      <c r="E68" s="2"/>
      <c r="F68" s="94">
        <f>SUM(F35:F36)+SUM(F38:F67)</f>
        <v>20.299999999999997</v>
      </c>
      <c r="G68" s="94"/>
      <c r="H68" s="2"/>
      <c r="I68" s="2"/>
      <c r="J68" s="2"/>
      <c r="K68" s="64"/>
      <c r="L68" s="94"/>
      <c r="M68" s="94"/>
      <c r="N68" s="94"/>
      <c r="O68" s="94"/>
      <c r="P68" s="94"/>
      <c r="Q68" s="2"/>
      <c r="R68" s="2"/>
    </row>
  </sheetData>
  <mergeCells count="9">
    <mergeCell ref="F5:G5"/>
    <mergeCell ref="D6:G6"/>
    <mergeCell ref="C12:D12"/>
    <mergeCell ref="D3:F3"/>
    <mergeCell ref="J3:K3"/>
    <mergeCell ref="Q3:R3"/>
    <mergeCell ref="E4:F4"/>
    <mergeCell ref="J4:K4"/>
    <mergeCell ref="Q4:R4"/>
  </mergeCells>
  <pageMargins left="3.937007874015748E-2" right="3.937007874015748E-2" top="0.19685039370078741" bottom="0.19685039370078741" header="0.31496062992125984" footer="0.31496062992125984"/>
  <pageSetup paperSize="9" scale="9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8"/>
  <sheetViews>
    <sheetView topLeftCell="B7" workbookViewId="0">
      <selection activeCell="N19" sqref="N19"/>
    </sheetView>
  </sheetViews>
  <sheetFormatPr defaultRowHeight="15" x14ac:dyDescent="0.25"/>
  <cols>
    <col min="1" max="1" width="1.140625" customWidth="1"/>
    <col min="2" max="2" width="2.42578125" customWidth="1"/>
    <col min="3" max="3" width="20.42578125" customWidth="1"/>
    <col min="4" max="4" width="18" customWidth="1"/>
    <col min="6" max="6" width="7" style="1" customWidth="1"/>
    <col min="7" max="7" width="10.140625" customWidth="1"/>
    <col min="8" max="8" width="4.42578125" customWidth="1"/>
    <col min="9" max="9" width="3.42578125" customWidth="1"/>
    <col min="10" max="11" width="4.42578125" customWidth="1"/>
    <col min="12" max="12" width="6.85546875" style="1" customWidth="1"/>
    <col min="13" max="13" width="5.85546875" style="1" customWidth="1"/>
    <col min="14" max="14" width="5.7109375" style="1" customWidth="1"/>
    <col min="15" max="15" width="11.7109375" style="1" customWidth="1"/>
    <col min="16" max="16" width="6.28515625" style="1" customWidth="1"/>
    <col min="18" max="18" width="18.42578125" customWidth="1"/>
  </cols>
  <sheetData>
    <row r="2" spans="3:19" x14ac:dyDescent="0.25">
      <c r="C2" s="4" t="s">
        <v>25</v>
      </c>
      <c r="D2" s="53">
        <v>42787</v>
      </c>
      <c r="F2"/>
      <c r="L2"/>
      <c r="M2"/>
      <c r="N2"/>
      <c r="O2"/>
      <c r="P2"/>
    </row>
    <row r="3" spans="3:19" x14ac:dyDescent="0.25">
      <c r="C3" s="4" t="s">
        <v>0</v>
      </c>
      <c r="D3" s="116" t="s">
        <v>134</v>
      </c>
      <c r="E3" s="120"/>
      <c r="F3" s="115"/>
      <c r="G3" s="3"/>
      <c r="H3" s="3"/>
      <c r="I3" s="3"/>
      <c r="J3" s="126" t="s">
        <v>2</v>
      </c>
      <c r="K3" s="128"/>
      <c r="L3" s="8" t="s">
        <v>135</v>
      </c>
      <c r="M3" s="12"/>
      <c r="N3" s="12"/>
      <c r="O3" s="13"/>
      <c r="P3" s="14" t="s">
        <v>4</v>
      </c>
      <c r="Q3" s="114">
        <v>5.2083333333333336E-2</v>
      </c>
      <c r="R3" s="115"/>
      <c r="S3" s="1"/>
    </row>
    <row r="4" spans="3:19" ht="15.75" thickBot="1" x14ac:dyDescent="0.3">
      <c r="C4" s="6" t="s">
        <v>26</v>
      </c>
      <c r="D4" s="7">
        <v>113.2</v>
      </c>
      <c r="E4" s="116"/>
      <c r="F4" s="115"/>
      <c r="G4" t="s">
        <v>16</v>
      </c>
      <c r="J4" s="126" t="s">
        <v>3</v>
      </c>
      <c r="K4" s="128"/>
      <c r="L4" s="17" t="s">
        <v>52</v>
      </c>
      <c r="M4" s="15"/>
      <c r="N4" s="15"/>
      <c r="O4" s="95"/>
      <c r="P4" s="14" t="s">
        <v>5</v>
      </c>
      <c r="Q4" s="117"/>
      <c r="R4" s="118"/>
      <c r="S4" s="1"/>
    </row>
    <row r="5" spans="3:19" x14ac:dyDescent="0.25">
      <c r="C5" s="10" t="s">
        <v>1</v>
      </c>
      <c r="D5" s="11">
        <v>4.5</v>
      </c>
      <c r="E5" s="9" t="s">
        <v>16</v>
      </c>
      <c r="F5" s="129"/>
      <c r="G5" s="129"/>
      <c r="H5" s="96"/>
      <c r="I5" s="96"/>
      <c r="J5" s="96"/>
      <c r="L5" s="19"/>
      <c r="M5" s="20"/>
      <c r="N5" s="20"/>
      <c r="O5" s="20"/>
      <c r="P5" s="20"/>
      <c r="Q5" s="20"/>
      <c r="R5" s="21"/>
    </row>
    <row r="6" spans="3:19" x14ac:dyDescent="0.25">
      <c r="C6" s="6"/>
      <c r="D6" s="116"/>
      <c r="E6" s="120"/>
      <c r="F6" s="120"/>
      <c r="G6" s="115"/>
      <c r="H6" s="96"/>
      <c r="I6" s="96"/>
      <c r="J6" s="96"/>
      <c r="K6" s="3"/>
      <c r="L6" s="70"/>
      <c r="M6" s="96"/>
      <c r="N6" s="96"/>
      <c r="O6" s="96"/>
      <c r="P6" s="96"/>
      <c r="Q6" s="9"/>
      <c r="R6" s="23"/>
    </row>
    <row r="7" spans="3:19" x14ac:dyDescent="0.25">
      <c r="C7" s="40" t="s">
        <v>47</v>
      </c>
      <c r="D7" s="41"/>
      <c r="E7" s="51" t="s">
        <v>6</v>
      </c>
      <c r="F7" s="66"/>
      <c r="G7" s="15"/>
      <c r="H7" s="15"/>
      <c r="I7" s="15"/>
      <c r="J7" s="15"/>
      <c r="K7" s="15"/>
      <c r="L7" s="70"/>
      <c r="M7" s="96"/>
      <c r="N7" s="96"/>
      <c r="O7" s="96"/>
      <c r="P7" s="96"/>
      <c r="Q7" s="9"/>
      <c r="R7" s="23"/>
    </row>
    <row r="8" spans="3:19" x14ac:dyDescent="0.25">
      <c r="C8" s="42" t="s">
        <v>0</v>
      </c>
      <c r="D8" s="43" t="str">
        <f>D3</f>
        <v>ARCO DIJK</v>
      </c>
      <c r="E8" s="9"/>
      <c r="F8" s="96"/>
      <c r="G8" s="9"/>
      <c r="H8" s="9"/>
      <c r="I8" s="9"/>
      <c r="J8" s="9"/>
      <c r="K8" s="9"/>
      <c r="L8" s="70"/>
      <c r="M8" s="96"/>
      <c r="N8" s="96"/>
      <c r="O8" s="96"/>
      <c r="P8" s="96"/>
      <c r="Q8" s="9"/>
      <c r="R8" s="23"/>
    </row>
    <row r="9" spans="3:19" x14ac:dyDescent="0.25">
      <c r="C9" s="44" t="s">
        <v>39</v>
      </c>
      <c r="D9" s="43"/>
      <c r="E9" s="9"/>
      <c r="F9" s="96"/>
      <c r="G9" s="9"/>
      <c r="H9" s="9"/>
      <c r="I9" s="9"/>
      <c r="J9" s="9"/>
      <c r="K9" s="9"/>
      <c r="L9" s="70"/>
      <c r="M9" s="96"/>
      <c r="N9" s="96"/>
      <c r="O9" s="96"/>
      <c r="P9" s="96"/>
      <c r="Q9" s="9"/>
      <c r="R9" s="23"/>
    </row>
    <row r="10" spans="3:19" x14ac:dyDescent="0.25">
      <c r="C10" s="42" t="s">
        <v>40</v>
      </c>
      <c r="D10" s="43"/>
      <c r="E10" s="9"/>
      <c r="F10" s="96"/>
      <c r="G10" s="9"/>
      <c r="H10" s="9"/>
      <c r="I10" s="9"/>
      <c r="J10" s="9"/>
      <c r="K10" s="9"/>
      <c r="L10" s="70"/>
      <c r="M10" s="96"/>
      <c r="N10" s="96"/>
      <c r="O10" s="96"/>
      <c r="P10" s="96"/>
      <c r="Q10" s="9"/>
      <c r="R10" s="23"/>
    </row>
    <row r="11" spans="3:19" x14ac:dyDescent="0.25">
      <c r="C11" s="42" t="s">
        <v>34</v>
      </c>
      <c r="D11" s="43"/>
      <c r="E11" s="9"/>
      <c r="F11" s="96"/>
      <c r="G11" s="9"/>
      <c r="H11" s="9"/>
      <c r="I11" s="9"/>
      <c r="J11" s="9"/>
      <c r="K11" s="9"/>
      <c r="L11" s="70"/>
      <c r="M11" s="96"/>
      <c r="N11" s="96"/>
      <c r="O11" s="96"/>
      <c r="P11" s="96"/>
      <c r="Q11" s="9"/>
      <c r="R11" s="23"/>
    </row>
    <row r="12" spans="3:19" ht="38.25" customHeight="1" x14ac:dyDescent="0.25">
      <c r="C12" s="111" t="s">
        <v>43</v>
      </c>
      <c r="D12" s="112"/>
      <c r="E12" s="9"/>
      <c r="F12" s="96"/>
      <c r="G12" s="9"/>
      <c r="H12" s="9"/>
      <c r="I12" s="9"/>
      <c r="J12" s="9"/>
      <c r="K12" s="9"/>
      <c r="L12" s="70"/>
      <c r="M12" s="96"/>
      <c r="N12" s="96"/>
      <c r="O12" s="96"/>
      <c r="P12" s="96"/>
      <c r="Q12" s="9"/>
      <c r="R12" s="23"/>
    </row>
    <row r="13" spans="3:19" x14ac:dyDescent="0.25">
      <c r="C13" s="42" t="s">
        <v>41</v>
      </c>
      <c r="D13" s="42"/>
      <c r="F13" s="96"/>
      <c r="G13" s="9"/>
      <c r="H13" s="9"/>
      <c r="I13" s="9"/>
      <c r="J13" s="9"/>
      <c r="K13" s="9"/>
      <c r="L13" s="70"/>
      <c r="M13" s="96"/>
      <c r="N13" s="96"/>
      <c r="O13" s="96"/>
      <c r="P13" s="96"/>
      <c r="Q13" s="9"/>
      <c r="R13" s="23"/>
    </row>
    <row r="14" spans="3:19" x14ac:dyDescent="0.25">
      <c r="C14" s="42" t="s">
        <v>42</v>
      </c>
      <c r="D14" s="43"/>
      <c r="E14" s="9"/>
      <c r="F14" s="96"/>
      <c r="G14" s="9"/>
      <c r="H14" s="9"/>
      <c r="I14" s="9"/>
      <c r="J14" s="9"/>
      <c r="K14" s="9"/>
      <c r="L14" s="70"/>
      <c r="M14" s="96"/>
      <c r="N14" s="96"/>
      <c r="O14" s="96"/>
      <c r="P14" s="96"/>
      <c r="Q14" s="9"/>
      <c r="R14" s="23"/>
    </row>
    <row r="15" spans="3:19" x14ac:dyDescent="0.25">
      <c r="C15" s="42" t="s">
        <v>44</v>
      </c>
      <c r="D15" s="43"/>
      <c r="E15" s="9"/>
      <c r="F15" s="96"/>
      <c r="G15" s="9"/>
      <c r="H15" s="9"/>
      <c r="I15" s="9"/>
      <c r="J15" s="9"/>
      <c r="K15" s="9"/>
      <c r="L15" s="70"/>
      <c r="M15" s="96"/>
      <c r="N15" s="96"/>
      <c r="O15" s="96"/>
      <c r="P15" s="96"/>
      <c r="Q15" s="9"/>
      <c r="R15" s="23"/>
    </row>
    <row r="16" spans="3:19" x14ac:dyDescent="0.25">
      <c r="C16" s="42" t="s">
        <v>45</v>
      </c>
      <c r="D16" s="43"/>
      <c r="E16" s="9"/>
      <c r="F16" s="96"/>
      <c r="G16" s="9"/>
      <c r="H16" s="9"/>
      <c r="I16" s="9"/>
      <c r="J16" s="9"/>
      <c r="K16" s="9"/>
      <c r="L16" s="70"/>
      <c r="M16" s="96"/>
      <c r="N16" s="96"/>
      <c r="O16" s="96"/>
      <c r="P16" s="96"/>
      <c r="Q16" s="9"/>
      <c r="R16" s="23"/>
    </row>
    <row r="17" spans="2:20" x14ac:dyDescent="0.25">
      <c r="C17" s="42" t="s">
        <v>46</v>
      </c>
      <c r="D17" s="43"/>
      <c r="E17" s="9"/>
      <c r="F17" s="96"/>
      <c r="G17" s="9"/>
      <c r="H17" s="9"/>
      <c r="I17" s="9"/>
      <c r="J17" s="9"/>
      <c r="K17" s="9"/>
      <c r="L17" s="70"/>
      <c r="M17" s="96"/>
      <c r="N17" s="96"/>
      <c r="O17" s="96"/>
      <c r="P17" s="96"/>
      <c r="Q17" s="9"/>
      <c r="R17" s="23"/>
    </row>
    <row r="18" spans="2:20" x14ac:dyDescent="0.25">
      <c r="C18" s="35" t="s">
        <v>50</v>
      </c>
      <c r="D18" s="2"/>
      <c r="E18" s="9"/>
      <c r="F18" s="96"/>
      <c r="G18" s="9"/>
      <c r="H18" s="9"/>
      <c r="I18" s="9"/>
      <c r="J18" s="9"/>
      <c r="K18" s="9"/>
      <c r="L18" s="70"/>
      <c r="M18" s="96"/>
      <c r="N18" s="96"/>
      <c r="O18" s="96"/>
      <c r="P18" s="96"/>
      <c r="Q18" s="9"/>
      <c r="R18" s="23"/>
    </row>
    <row r="19" spans="2:20" x14ac:dyDescent="0.25">
      <c r="C19" s="35" t="s">
        <v>48</v>
      </c>
      <c r="D19" s="2"/>
      <c r="E19" s="9"/>
      <c r="F19" s="96"/>
      <c r="G19" s="9"/>
      <c r="H19" s="9"/>
      <c r="I19" s="9"/>
      <c r="J19" s="9"/>
      <c r="K19" s="9"/>
      <c r="L19" s="70"/>
      <c r="M19" s="96"/>
      <c r="N19" s="96"/>
      <c r="O19" s="96"/>
      <c r="P19" s="96"/>
      <c r="Q19" s="9"/>
      <c r="R19" s="23"/>
    </row>
    <row r="20" spans="2:20" x14ac:dyDescent="0.25">
      <c r="C20" s="35" t="s">
        <v>49</v>
      </c>
      <c r="D20" s="2"/>
      <c r="E20" s="9"/>
      <c r="F20" s="96"/>
      <c r="G20" s="9"/>
      <c r="H20" s="9"/>
      <c r="I20" s="9"/>
      <c r="J20" s="9"/>
      <c r="K20" s="9"/>
      <c r="L20" s="70"/>
      <c r="M20" s="96"/>
      <c r="N20" s="96"/>
      <c r="O20" s="96"/>
      <c r="P20" s="96"/>
      <c r="Q20" s="9"/>
      <c r="R20" s="23"/>
    </row>
    <row r="21" spans="2:20" x14ac:dyDescent="0.25">
      <c r="C21" s="2" t="s">
        <v>33</v>
      </c>
      <c r="D21" s="2">
        <v>12.7</v>
      </c>
      <c r="E21" s="16"/>
      <c r="F21" s="97"/>
      <c r="G21" s="16"/>
      <c r="H21" s="16"/>
      <c r="I21" s="16"/>
      <c r="J21" s="16"/>
      <c r="K21" s="16"/>
      <c r="L21" s="70"/>
      <c r="M21" s="96"/>
      <c r="N21" s="96"/>
      <c r="O21" s="96"/>
      <c r="P21" s="96"/>
      <c r="Q21" s="9"/>
      <c r="R21" s="23"/>
    </row>
    <row r="22" spans="2:20" ht="15.75" x14ac:dyDescent="0.25">
      <c r="C22" s="45" t="s">
        <v>17</v>
      </c>
      <c r="D22" s="46" t="s">
        <v>21</v>
      </c>
      <c r="E22" s="47" t="s">
        <v>22</v>
      </c>
      <c r="F22" s="68" t="s">
        <v>23</v>
      </c>
      <c r="G22" s="47" t="s">
        <v>24</v>
      </c>
      <c r="H22" s="48"/>
      <c r="I22" s="48"/>
      <c r="J22" s="48"/>
      <c r="K22" s="48" t="s">
        <v>28</v>
      </c>
      <c r="L22" s="70"/>
      <c r="M22" s="96"/>
      <c r="N22" s="96"/>
      <c r="O22" s="96"/>
      <c r="P22" s="96"/>
      <c r="Q22" s="9"/>
      <c r="R22" s="23"/>
    </row>
    <row r="23" spans="2:20" x14ac:dyDescent="0.25">
      <c r="C23" s="49" t="s">
        <v>18</v>
      </c>
      <c r="D23" s="55">
        <v>0.34861111111111115</v>
      </c>
      <c r="E23" s="49">
        <v>5.0999999999999996</v>
      </c>
      <c r="F23" s="55">
        <v>5.9722222222222225E-2</v>
      </c>
      <c r="G23" s="49">
        <v>1.8</v>
      </c>
      <c r="H23" s="50"/>
      <c r="I23" s="50"/>
      <c r="J23" s="50"/>
      <c r="K23" s="50"/>
      <c r="L23" s="70"/>
      <c r="M23" s="96"/>
      <c r="N23" s="96"/>
      <c r="O23" s="96"/>
      <c r="P23" s="96"/>
      <c r="Q23" s="9"/>
      <c r="R23" s="23"/>
    </row>
    <row r="24" spans="2:20" x14ac:dyDescent="0.25">
      <c r="C24" s="49" t="s">
        <v>19</v>
      </c>
      <c r="D24" s="55">
        <v>0.3298611111111111</v>
      </c>
      <c r="E24" s="49">
        <v>4.5</v>
      </c>
      <c r="F24" s="55">
        <v>5.2083333333333336E-2</v>
      </c>
      <c r="G24" s="49">
        <v>1.7</v>
      </c>
      <c r="H24" s="50"/>
      <c r="I24" s="50"/>
      <c r="J24" s="50"/>
      <c r="K24" s="50"/>
      <c r="L24" s="70"/>
      <c r="M24" s="96"/>
      <c r="N24" s="96"/>
      <c r="O24" s="96"/>
      <c r="P24" s="96"/>
      <c r="Q24" s="9"/>
      <c r="R24" s="23"/>
    </row>
    <row r="25" spans="2:20" x14ac:dyDescent="0.25">
      <c r="C25" s="49" t="s">
        <v>20</v>
      </c>
      <c r="D25" s="55"/>
      <c r="E25" s="49"/>
      <c r="F25" s="55"/>
      <c r="G25" s="49"/>
      <c r="H25" s="50"/>
      <c r="I25" s="50"/>
      <c r="J25" s="50"/>
      <c r="K25" s="50"/>
      <c r="L25" s="70"/>
      <c r="M25" s="96"/>
      <c r="N25" s="96"/>
      <c r="O25" s="96"/>
      <c r="P25" s="96"/>
      <c r="Q25" s="9"/>
      <c r="R25" s="23"/>
    </row>
    <row r="26" spans="2:20" x14ac:dyDescent="0.25">
      <c r="C26" s="49" t="s">
        <v>29</v>
      </c>
      <c r="D26" s="55"/>
      <c r="E26" s="49"/>
      <c r="F26" s="55"/>
      <c r="G26" s="49"/>
      <c r="H26" s="50"/>
      <c r="I26" s="50"/>
      <c r="J26" s="50"/>
      <c r="K26" s="50"/>
      <c r="L26" s="70"/>
      <c r="M26" s="96"/>
      <c r="N26" s="96"/>
      <c r="O26" s="96"/>
      <c r="P26" s="96"/>
      <c r="Q26" s="9"/>
      <c r="R26" s="23"/>
    </row>
    <row r="27" spans="2:20" ht="15.75" thickBot="1" x14ac:dyDescent="0.3">
      <c r="C27" s="54" t="s">
        <v>79</v>
      </c>
      <c r="D27" s="55">
        <v>0.84930555555555554</v>
      </c>
      <c r="E27" s="49"/>
      <c r="F27"/>
      <c r="L27" s="71"/>
      <c r="M27" s="74"/>
      <c r="N27" s="74"/>
      <c r="O27" s="74"/>
      <c r="P27" s="74"/>
      <c r="Q27" s="26"/>
      <c r="R27" s="27"/>
    </row>
    <row r="28" spans="2:20" x14ac:dyDescent="0.25">
      <c r="B28" s="5" t="s">
        <v>7</v>
      </c>
      <c r="C28" s="4" t="s">
        <v>8</v>
      </c>
      <c r="D28" s="29" t="s">
        <v>13</v>
      </c>
      <c r="E28" s="29" t="s">
        <v>32</v>
      </c>
      <c r="F28" s="29" t="s">
        <v>10</v>
      </c>
      <c r="G28" s="30" t="s">
        <v>31</v>
      </c>
      <c r="H28" s="30" t="s">
        <v>33</v>
      </c>
      <c r="I28" s="30" t="s">
        <v>84</v>
      </c>
      <c r="J28" s="30" t="s">
        <v>86</v>
      </c>
      <c r="K28" s="29" t="s">
        <v>85</v>
      </c>
      <c r="L28" s="29" t="s">
        <v>11</v>
      </c>
      <c r="M28" s="28" t="s">
        <v>27</v>
      </c>
      <c r="N28" s="28" t="s">
        <v>111</v>
      </c>
      <c r="O28" s="31" t="s">
        <v>12</v>
      </c>
      <c r="P28" s="32" t="s">
        <v>30</v>
      </c>
      <c r="Q28" s="32" t="s">
        <v>14</v>
      </c>
      <c r="R28" s="33" t="s">
        <v>15</v>
      </c>
    </row>
    <row r="29" spans="2:20" ht="18" customHeight="1" x14ac:dyDescent="0.25">
      <c r="B29" s="34">
        <v>1</v>
      </c>
      <c r="C29" s="2" t="s">
        <v>68</v>
      </c>
      <c r="D29" s="2"/>
      <c r="E29" s="65"/>
      <c r="F29" s="94">
        <v>0.5</v>
      </c>
      <c r="G29" s="94">
        <f>F68-0</f>
        <v>20.299999999999997</v>
      </c>
      <c r="H29" s="52">
        <v>10</v>
      </c>
      <c r="I29" s="59">
        <f>F29/H29*60</f>
        <v>3</v>
      </c>
      <c r="J29" s="61">
        <v>1</v>
      </c>
      <c r="K29" s="63">
        <v>15</v>
      </c>
      <c r="L29" s="94">
        <v>11</v>
      </c>
      <c r="M29" s="94"/>
      <c r="N29" s="94">
        <v>0.5</v>
      </c>
      <c r="O29" s="94"/>
      <c r="P29" s="94">
        <f>L29+M29-$D$5</f>
        <v>6.5</v>
      </c>
      <c r="Q29" s="2"/>
      <c r="R29" s="2"/>
    </row>
    <row r="30" spans="2:20" ht="18" customHeight="1" x14ac:dyDescent="0.25">
      <c r="B30" s="34">
        <f>B29+1</f>
        <v>2</v>
      </c>
      <c r="C30" s="2" t="s">
        <v>87</v>
      </c>
      <c r="D30" s="2"/>
      <c r="E30" s="65"/>
      <c r="F30" s="94">
        <v>1.7</v>
      </c>
      <c r="G30" s="94">
        <f>G29-F29</f>
        <v>19.799999999999997</v>
      </c>
      <c r="H30" s="52">
        <f t="shared" ref="H30:H36" si="0">$D$21+N30</f>
        <v>13.2</v>
      </c>
      <c r="I30" s="59">
        <f t="shared" ref="I30:I36" si="1">F30/H30*60</f>
        <v>7.7272727272727266</v>
      </c>
      <c r="J30" s="61">
        <f>IF(K29+I29&gt;60,J29+1,J29)</f>
        <v>1</v>
      </c>
      <c r="K30" s="63">
        <f>IF((K29+I29)&gt;60,(K29+I29)-60,K29+I29)</f>
        <v>18</v>
      </c>
      <c r="L30" s="94">
        <v>7.4</v>
      </c>
      <c r="M30" s="94"/>
      <c r="N30" s="94">
        <v>0.5</v>
      </c>
      <c r="O30" s="94"/>
      <c r="P30" s="94">
        <f t="shared" ref="P30:P36" si="2">L30+M30-$D$5</f>
        <v>2.9000000000000004</v>
      </c>
      <c r="Q30" s="2"/>
      <c r="R30" s="2"/>
      <c r="S30" s="57"/>
      <c r="T30" s="57"/>
    </row>
    <row r="31" spans="2:20" ht="18" customHeight="1" x14ac:dyDescent="0.25">
      <c r="B31" s="34">
        <f t="shared" ref="B31:B68" si="3">B30+1</f>
        <v>3</v>
      </c>
      <c r="C31" s="2" t="s">
        <v>88</v>
      </c>
      <c r="D31" s="2"/>
      <c r="E31" s="65"/>
      <c r="F31" s="94">
        <v>0.5</v>
      </c>
      <c r="G31" s="94">
        <f t="shared" ref="G31:G36" si="4">G30-F30</f>
        <v>18.099999999999998</v>
      </c>
      <c r="H31" s="52">
        <f t="shared" si="0"/>
        <v>13.2</v>
      </c>
      <c r="I31" s="59">
        <f t="shared" si="1"/>
        <v>2.2727272727272729</v>
      </c>
      <c r="J31" s="61">
        <f t="shared" ref="J31:J36" si="5">IF(K30+I30&gt;60,J30+1,J30)</f>
        <v>1</v>
      </c>
      <c r="K31" s="63">
        <f t="shared" ref="K31:K36" si="6">IF((K30+I30)&gt;60,(K30+I30)-60,K30+I30)</f>
        <v>25.727272727272727</v>
      </c>
      <c r="L31" s="94">
        <v>7.6</v>
      </c>
      <c r="M31" s="94"/>
      <c r="N31" s="94">
        <v>0.5</v>
      </c>
      <c r="O31" s="94"/>
      <c r="P31" s="94">
        <f t="shared" si="2"/>
        <v>3.0999999999999996</v>
      </c>
      <c r="Q31" s="2"/>
      <c r="R31" s="2"/>
      <c r="S31" s="57"/>
      <c r="T31" s="57"/>
    </row>
    <row r="32" spans="2:20" ht="18" customHeight="1" x14ac:dyDescent="0.25">
      <c r="B32" s="34">
        <f t="shared" si="3"/>
        <v>4</v>
      </c>
      <c r="C32" s="2" t="s">
        <v>89</v>
      </c>
      <c r="D32" s="2" t="s">
        <v>94</v>
      </c>
      <c r="E32" s="65">
        <v>21</v>
      </c>
      <c r="F32" s="94">
        <v>2.1</v>
      </c>
      <c r="G32" s="94">
        <f t="shared" si="4"/>
        <v>17.599999999999998</v>
      </c>
      <c r="H32" s="52">
        <f t="shared" si="0"/>
        <v>13.1</v>
      </c>
      <c r="I32" s="59">
        <f t="shared" si="1"/>
        <v>9.6183206106870234</v>
      </c>
      <c r="J32" s="61">
        <f t="shared" si="5"/>
        <v>1</v>
      </c>
      <c r="K32" s="63">
        <f t="shared" si="6"/>
        <v>28</v>
      </c>
      <c r="L32" s="94">
        <v>6.4</v>
      </c>
      <c r="M32" s="94"/>
      <c r="N32" s="94">
        <v>0.4</v>
      </c>
      <c r="O32" s="94"/>
      <c r="P32" s="94">
        <f t="shared" si="2"/>
        <v>1.9000000000000004</v>
      </c>
      <c r="Q32" s="2"/>
      <c r="R32" s="2"/>
      <c r="S32" s="57"/>
      <c r="T32" s="57"/>
    </row>
    <row r="33" spans="2:20" ht="18" customHeight="1" x14ac:dyDescent="0.25">
      <c r="B33" s="34">
        <f t="shared" si="3"/>
        <v>5</v>
      </c>
      <c r="C33" s="2" t="s">
        <v>90</v>
      </c>
      <c r="D33" s="2" t="s">
        <v>95</v>
      </c>
      <c r="E33" s="65">
        <v>50</v>
      </c>
      <c r="F33" s="94">
        <v>0.6</v>
      </c>
      <c r="G33" s="94">
        <f t="shared" si="4"/>
        <v>15.499999999999998</v>
      </c>
      <c r="H33" s="52">
        <f t="shared" si="0"/>
        <v>13</v>
      </c>
      <c r="I33" s="59">
        <f t="shared" si="1"/>
        <v>2.7692307692307692</v>
      </c>
      <c r="J33" s="61">
        <f t="shared" si="5"/>
        <v>1</v>
      </c>
      <c r="K33" s="63">
        <f t="shared" si="6"/>
        <v>37.618320610687022</v>
      </c>
      <c r="L33" s="94">
        <v>7.3</v>
      </c>
      <c r="M33" s="94"/>
      <c r="N33" s="94">
        <v>0.3</v>
      </c>
      <c r="O33" s="94"/>
      <c r="P33" s="94">
        <f t="shared" si="2"/>
        <v>2.8</v>
      </c>
      <c r="Q33" s="2"/>
      <c r="R33" s="2"/>
      <c r="S33" s="57"/>
      <c r="T33" s="57"/>
    </row>
    <row r="34" spans="2:20" ht="18" customHeight="1" x14ac:dyDescent="0.25">
      <c r="B34" s="34">
        <f t="shared" si="3"/>
        <v>6</v>
      </c>
      <c r="C34" s="2" t="s">
        <v>91</v>
      </c>
      <c r="D34" s="2" t="s">
        <v>96</v>
      </c>
      <c r="E34" s="65">
        <v>79</v>
      </c>
      <c r="F34" s="94">
        <v>1.2</v>
      </c>
      <c r="G34" s="94">
        <f t="shared" si="4"/>
        <v>14.899999999999999</v>
      </c>
      <c r="H34" s="52">
        <f t="shared" si="0"/>
        <v>12.899999999999999</v>
      </c>
      <c r="I34" s="59">
        <f t="shared" si="1"/>
        <v>5.5813953488372103</v>
      </c>
      <c r="J34" s="61">
        <f t="shared" si="5"/>
        <v>1</v>
      </c>
      <c r="K34" s="63">
        <f t="shared" si="6"/>
        <v>40.387551379917788</v>
      </c>
      <c r="L34" s="94">
        <v>8.1</v>
      </c>
      <c r="M34" s="94"/>
      <c r="N34" s="94">
        <v>0.2</v>
      </c>
      <c r="O34" s="94"/>
      <c r="P34" s="94">
        <f t="shared" si="2"/>
        <v>3.5999999999999996</v>
      </c>
      <c r="Q34" s="2"/>
      <c r="R34" s="2"/>
      <c r="S34" s="57"/>
      <c r="T34" s="57"/>
    </row>
    <row r="35" spans="2:20" ht="18" customHeight="1" x14ac:dyDescent="0.25">
      <c r="B35" s="34">
        <f t="shared" si="3"/>
        <v>7</v>
      </c>
      <c r="C35" s="2" t="s">
        <v>92</v>
      </c>
      <c r="D35" s="2" t="s">
        <v>96</v>
      </c>
      <c r="E35" s="65">
        <v>85</v>
      </c>
      <c r="F35" s="94">
        <v>1</v>
      </c>
      <c r="G35" s="94">
        <f t="shared" si="4"/>
        <v>13.7</v>
      </c>
      <c r="H35" s="52">
        <f t="shared" si="0"/>
        <v>12.7</v>
      </c>
      <c r="I35" s="59">
        <f t="shared" si="1"/>
        <v>4.7244094488188972</v>
      </c>
      <c r="J35" s="61">
        <f t="shared" si="5"/>
        <v>1</v>
      </c>
      <c r="K35" s="63">
        <f t="shared" si="6"/>
        <v>45.968946728755</v>
      </c>
      <c r="L35" s="94">
        <v>10.5</v>
      </c>
      <c r="M35" s="94"/>
      <c r="N35" s="94">
        <v>0</v>
      </c>
      <c r="O35" s="94"/>
      <c r="P35" s="94">
        <f t="shared" si="2"/>
        <v>6</v>
      </c>
      <c r="Q35" s="2"/>
      <c r="R35" s="2"/>
      <c r="S35" s="57"/>
      <c r="T35" s="57"/>
    </row>
    <row r="36" spans="2:20" ht="18" customHeight="1" x14ac:dyDescent="0.25">
      <c r="B36" s="34">
        <f t="shared" si="3"/>
        <v>8</v>
      </c>
      <c r="C36" s="2" t="s">
        <v>93</v>
      </c>
      <c r="D36" s="2" t="s">
        <v>97</v>
      </c>
      <c r="E36" s="65">
        <v>91</v>
      </c>
      <c r="F36" s="94">
        <v>2.8</v>
      </c>
      <c r="G36" s="94">
        <f t="shared" si="4"/>
        <v>12.7</v>
      </c>
      <c r="H36" s="52">
        <f t="shared" si="0"/>
        <v>12.7</v>
      </c>
      <c r="I36" s="59">
        <f t="shared" si="1"/>
        <v>13.228346456692913</v>
      </c>
      <c r="J36" s="61">
        <f t="shared" si="5"/>
        <v>1</v>
      </c>
      <c r="K36" s="63">
        <f t="shared" si="6"/>
        <v>50.693356177573897</v>
      </c>
      <c r="L36" s="94">
        <v>8.6</v>
      </c>
      <c r="M36" s="94"/>
      <c r="N36" s="94">
        <v>0</v>
      </c>
      <c r="O36" s="94"/>
      <c r="P36" s="94">
        <f t="shared" si="2"/>
        <v>4.0999999999999996</v>
      </c>
      <c r="Q36" s="2"/>
      <c r="R36" s="2"/>
      <c r="S36" s="57"/>
      <c r="T36" s="57"/>
    </row>
    <row r="37" spans="2:20" ht="18" customHeight="1" x14ac:dyDescent="0.25">
      <c r="B37" s="5" t="s">
        <v>7</v>
      </c>
      <c r="C37" s="4" t="s">
        <v>8</v>
      </c>
      <c r="D37" s="29" t="s">
        <v>13</v>
      </c>
      <c r="E37" s="29" t="s">
        <v>9</v>
      </c>
      <c r="F37" s="29" t="s">
        <v>10</v>
      </c>
      <c r="G37" s="30" t="s">
        <v>31</v>
      </c>
      <c r="H37" s="30" t="s">
        <v>33</v>
      </c>
      <c r="I37" s="30" t="s">
        <v>84</v>
      </c>
      <c r="J37" s="30" t="s">
        <v>86</v>
      </c>
      <c r="K37" s="29" t="s">
        <v>85</v>
      </c>
      <c r="L37" s="29" t="s">
        <v>11</v>
      </c>
      <c r="M37" s="28" t="s">
        <v>27</v>
      </c>
      <c r="N37" s="28" t="s">
        <v>111</v>
      </c>
      <c r="O37" s="31" t="s">
        <v>12</v>
      </c>
      <c r="P37" s="32" t="s">
        <v>30</v>
      </c>
      <c r="Q37" s="32" t="s">
        <v>14</v>
      </c>
      <c r="R37" s="33" t="s">
        <v>15</v>
      </c>
    </row>
    <row r="38" spans="2:20" ht="18" customHeight="1" x14ac:dyDescent="0.25">
      <c r="B38" s="34">
        <f>B36+1</f>
        <v>9</v>
      </c>
      <c r="C38" s="2" t="s">
        <v>98</v>
      </c>
      <c r="D38" s="2" t="s">
        <v>105</v>
      </c>
      <c r="E38" s="65">
        <v>92</v>
      </c>
      <c r="F38" s="94">
        <v>1.9</v>
      </c>
      <c r="G38" s="94">
        <f>G36-F36</f>
        <v>9.8999999999999986</v>
      </c>
      <c r="H38" s="52">
        <f t="shared" ref="H38:H44" si="7">$D$21+N38</f>
        <v>12.7</v>
      </c>
      <c r="I38" s="59">
        <f>F38/H38*60</f>
        <v>8.9763779527559056</v>
      </c>
      <c r="J38" s="61">
        <f>IF(K36+I36&gt;60,J36+1,J36)</f>
        <v>2</v>
      </c>
      <c r="K38" s="63">
        <f>IF((K36+I36)&gt;60,(K36+I36)-60,K36+I36)</f>
        <v>3.9217026342668078</v>
      </c>
      <c r="L38" s="94">
        <v>9.6</v>
      </c>
      <c r="M38" s="94"/>
      <c r="N38" s="94">
        <v>0</v>
      </c>
      <c r="O38" s="94"/>
      <c r="P38" s="94">
        <f t="shared" ref="P38:P44" si="8">L38+M38-$D$5</f>
        <v>5.0999999999999996</v>
      </c>
      <c r="Q38" s="2"/>
      <c r="R38" s="2"/>
      <c r="S38" s="57"/>
      <c r="T38" s="57"/>
    </row>
    <row r="39" spans="2:20" ht="18" customHeight="1" x14ac:dyDescent="0.25">
      <c r="B39" s="34">
        <f t="shared" si="3"/>
        <v>10</v>
      </c>
      <c r="C39" s="2" t="s">
        <v>99</v>
      </c>
      <c r="D39" s="2" t="s">
        <v>106</v>
      </c>
      <c r="E39" s="65">
        <v>95</v>
      </c>
      <c r="F39" s="94">
        <v>1</v>
      </c>
      <c r="G39" s="94">
        <f>G38-F38</f>
        <v>7.9999999999999982</v>
      </c>
      <c r="H39" s="52">
        <f t="shared" si="7"/>
        <v>12.7</v>
      </c>
      <c r="I39" s="59">
        <f t="shared" ref="I39:I43" si="9">F39/H39*60</f>
        <v>4.7244094488188972</v>
      </c>
      <c r="J39" s="61">
        <f>IF(K38+I38&gt;60,J38+1,J38)</f>
        <v>2</v>
      </c>
      <c r="K39" s="63">
        <f>IF((K38+I38)&gt;60,(K38+I38)-60,K38+I38)</f>
        <v>12.898080587022713</v>
      </c>
      <c r="L39" s="94">
        <v>7.7</v>
      </c>
      <c r="M39" s="94"/>
      <c r="N39" s="94">
        <v>0</v>
      </c>
      <c r="O39" s="94"/>
      <c r="P39" s="94">
        <f t="shared" si="8"/>
        <v>3.2</v>
      </c>
      <c r="Q39" s="2"/>
      <c r="R39" s="2"/>
      <c r="S39" s="57"/>
      <c r="T39" s="57"/>
    </row>
    <row r="40" spans="2:20" ht="18" customHeight="1" x14ac:dyDescent="0.25">
      <c r="B40" s="34">
        <f t="shared" si="3"/>
        <v>11</v>
      </c>
      <c r="C40" s="2" t="s">
        <v>100</v>
      </c>
      <c r="D40" s="2" t="s">
        <v>107</v>
      </c>
      <c r="E40" s="65">
        <v>102</v>
      </c>
      <c r="F40" s="94">
        <v>1.7</v>
      </c>
      <c r="G40" s="94">
        <f t="shared" ref="G40:G43" si="10">G39-F39</f>
        <v>6.9999999999999982</v>
      </c>
      <c r="H40" s="52">
        <f t="shared" si="7"/>
        <v>12.7</v>
      </c>
      <c r="I40" s="59">
        <f t="shared" si="9"/>
        <v>8.0314960629921259</v>
      </c>
      <c r="J40" s="61">
        <f t="shared" ref="J40:J44" si="11">IF(K39+I39&gt;60,J39+1,J39)</f>
        <v>2</v>
      </c>
      <c r="K40" s="63">
        <f t="shared" ref="K40:K44" si="12">IF((K39+I39)&gt;60,(K39+I39)-60,K39+I39)</f>
        <v>17.622490035841611</v>
      </c>
      <c r="L40" s="94">
        <v>6.3</v>
      </c>
      <c r="M40" s="94"/>
      <c r="N40" s="94">
        <v>0</v>
      </c>
      <c r="O40" s="94"/>
      <c r="P40" s="94">
        <f t="shared" si="8"/>
        <v>1.7999999999999998</v>
      </c>
      <c r="Q40" s="2"/>
      <c r="R40" s="2"/>
      <c r="S40" s="57"/>
      <c r="T40" s="57"/>
    </row>
    <row r="41" spans="2:20" ht="18" customHeight="1" x14ac:dyDescent="0.25">
      <c r="B41" s="34">
        <f>B40+1</f>
        <v>12</v>
      </c>
      <c r="C41" s="2" t="s">
        <v>101</v>
      </c>
      <c r="D41" s="2" t="s">
        <v>108</v>
      </c>
      <c r="E41" s="65">
        <v>100</v>
      </c>
      <c r="F41" s="94">
        <v>1.7</v>
      </c>
      <c r="G41" s="94">
        <f t="shared" si="10"/>
        <v>5.299999999999998</v>
      </c>
      <c r="H41" s="52">
        <f t="shared" si="7"/>
        <v>12.5</v>
      </c>
      <c r="I41" s="59">
        <f t="shared" si="9"/>
        <v>8.16</v>
      </c>
      <c r="J41" s="61">
        <f t="shared" si="11"/>
        <v>2</v>
      </c>
      <c r="K41" s="63">
        <f t="shared" si="12"/>
        <v>25.653986098833737</v>
      </c>
      <c r="L41" s="94">
        <v>6.6</v>
      </c>
      <c r="M41" s="94"/>
      <c r="N41" s="94">
        <v>-0.2</v>
      </c>
      <c r="O41" s="94"/>
      <c r="P41" s="94">
        <f t="shared" si="8"/>
        <v>2.0999999999999996</v>
      </c>
      <c r="Q41" s="2"/>
      <c r="R41" s="2"/>
      <c r="S41" s="57"/>
      <c r="T41" s="57"/>
    </row>
    <row r="42" spans="2:20" ht="18" customHeight="1" x14ac:dyDescent="0.25">
      <c r="B42" s="34">
        <f>B41+1</f>
        <v>13</v>
      </c>
      <c r="C42" s="2" t="s">
        <v>102</v>
      </c>
      <c r="D42" s="2" t="s">
        <v>96</v>
      </c>
      <c r="E42" s="65">
        <v>88</v>
      </c>
      <c r="F42" s="94">
        <v>1.9</v>
      </c>
      <c r="G42" s="94">
        <f t="shared" si="10"/>
        <v>3.5999999999999979</v>
      </c>
      <c r="H42" s="52">
        <f t="shared" si="7"/>
        <v>12.399999999999999</v>
      </c>
      <c r="I42" s="59">
        <f t="shared" si="9"/>
        <v>9.193548387096774</v>
      </c>
      <c r="J42" s="61">
        <f t="shared" si="11"/>
        <v>2</v>
      </c>
      <c r="K42" s="63">
        <f t="shared" si="12"/>
        <v>33.813986098833738</v>
      </c>
      <c r="L42" s="94">
        <v>8.1</v>
      </c>
      <c r="M42" s="94"/>
      <c r="N42" s="94">
        <v>-0.3</v>
      </c>
      <c r="O42" s="94"/>
      <c r="P42" s="94">
        <f t="shared" si="8"/>
        <v>3.5999999999999996</v>
      </c>
      <c r="Q42" s="2"/>
      <c r="R42" s="2"/>
      <c r="S42" s="57"/>
      <c r="T42" s="57"/>
    </row>
    <row r="43" spans="2:20" ht="18" customHeight="1" x14ac:dyDescent="0.25">
      <c r="B43" s="34">
        <f t="shared" si="3"/>
        <v>14</v>
      </c>
      <c r="C43" s="2" t="s">
        <v>103</v>
      </c>
      <c r="D43" s="2" t="s">
        <v>109</v>
      </c>
      <c r="E43" s="65">
        <v>88</v>
      </c>
      <c r="F43" s="94">
        <v>1.7</v>
      </c>
      <c r="G43" s="94">
        <f t="shared" si="10"/>
        <v>1.699999999999998</v>
      </c>
      <c r="H43" s="52">
        <f t="shared" si="7"/>
        <v>12.299999999999999</v>
      </c>
      <c r="I43" s="59">
        <f t="shared" si="9"/>
        <v>8.2926829268292686</v>
      </c>
      <c r="J43" s="61">
        <f t="shared" si="11"/>
        <v>2</v>
      </c>
      <c r="K43" s="63">
        <f t="shared" si="12"/>
        <v>43.007534485930513</v>
      </c>
      <c r="L43" s="94">
        <v>10.4</v>
      </c>
      <c r="M43" s="94"/>
      <c r="N43" s="94">
        <v>-0.4</v>
      </c>
      <c r="O43" s="94"/>
      <c r="P43" s="94">
        <f t="shared" si="8"/>
        <v>5.9</v>
      </c>
      <c r="Q43" s="2"/>
      <c r="R43" s="2"/>
      <c r="S43" s="57"/>
      <c r="T43" s="57"/>
    </row>
    <row r="44" spans="2:20" ht="18" customHeight="1" x14ac:dyDescent="0.25">
      <c r="B44" s="34">
        <f t="shared" si="3"/>
        <v>15</v>
      </c>
      <c r="C44" s="2" t="s">
        <v>104</v>
      </c>
      <c r="D44" s="2" t="s">
        <v>110</v>
      </c>
      <c r="E44" s="65"/>
      <c r="F44" s="94"/>
      <c r="G44" s="94"/>
      <c r="H44" s="52">
        <f t="shared" si="7"/>
        <v>12.2</v>
      </c>
      <c r="I44" s="59"/>
      <c r="J44" s="61">
        <f t="shared" si="11"/>
        <v>2</v>
      </c>
      <c r="K44" s="63">
        <f t="shared" si="12"/>
        <v>51.300217412759778</v>
      </c>
      <c r="L44" s="94">
        <v>11.7</v>
      </c>
      <c r="M44" s="94"/>
      <c r="N44" s="94">
        <v>-0.5</v>
      </c>
      <c r="O44" s="94"/>
      <c r="P44" s="94">
        <f t="shared" si="8"/>
        <v>7.1999999999999993</v>
      </c>
      <c r="Q44" s="2"/>
      <c r="R44" s="2"/>
      <c r="S44" s="57"/>
      <c r="T44" s="57"/>
    </row>
    <row r="45" spans="2:20" ht="18" customHeight="1" x14ac:dyDescent="0.25">
      <c r="B45" s="34">
        <f t="shared" si="3"/>
        <v>16</v>
      </c>
      <c r="C45" s="2"/>
      <c r="D45" s="2"/>
      <c r="E45" s="65"/>
      <c r="F45" s="94"/>
      <c r="G45" s="94"/>
      <c r="H45" s="52"/>
      <c r="I45" s="59"/>
      <c r="J45" s="61"/>
      <c r="K45" s="63"/>
      <c r="L45" s="94"/>
      <c r="M45" s="94"/>
      <c r="N45" s="94"/>
      <c r="O45" s="94"/>
      <c r="P45" s="94"/>
      <c r="Q45" s="2"/>
      <c r="R45" s="2"/>
      <c r="S45" s="57"/>
      <c r="T45" s="57"/>
    </row>
    <row r="46" spans="2:20" ht="18" customHeight="1" x14ac:dyDescent="0.25">
      <c r="B46" s="34">
        <f t="shared" si="3"/>
        <v>17</v>
      </c>
      <c r="C46" s="2"/>
      <c r="D46" s="2"/>
      <c r="E46" s="65"/>
      <c r="F46" s="94"/>
      <c r="G46" s="94"/>
      <c r="H46" s="52"/>
      <c r="I46" s="59"/>
      <c r="J46" s="61"/>
      <c r="K46" s="63"/>
      <c r="L46" s="94"/>
      <c r="M46" s="94"/>
      <c r="N46" s="94"/>
      <c r="O46" s="94"/>
      <c r="P46" s="94"/>
      <c r="Q46" s="2"/>
      <c r="R46" s="2"/>
      <c r="S46" s="57"/>
      <c r="T46" s="57"/>
    </row>
    <row r="47" spans="2:20" ht="18" customHeight="1" x14ac:dyDescent="0.25">
      <c r="B47" s="34">
        <f t="shared" si="3"/>
        <v>18</v>
      </c>
      <c r="C47" s="2"/>
      <c r="D47" s="2"/>
      <c r="E47" s="65"/>
      <c r="F47" s="94"/>
      <c r="G47" s="94"/>
      <c r="H47" s="52"/>
      <c r="I47" s="59"/>
      <c r="J47" s="61"/>
      <c r="K47" s="63"/>
      <c r="L47" s="94"/>
      <c r="M47" s="94"/>
      <c r="N47" s="94"/>
      <c r="O47" s="94"/>
      <c r="P47" s="94"/>
      <c r="Q47" s="2"/>
      <c r="R47" s="2"/>
      <c r="S47" s="57"/>
      <c r="T47" s="57"/>
    </row>
    <row r="48" spans="2:20" ht="18" customHeight="1" x14ac:dyDescent="0.25">
      <c r="B48" s="34">
        <f t="shared" si="3"/>
        <v>19</v>
      </c>
      <c r="C48" s="2"/>
      <c r="D48" s="2"/>
      <c r="E48" s="65"/>
      <c r="F48" s="94"/>
      <c r="G48" s="94"/>
      <c r="H48" s="52"/>
      <c r="I48" s="59"/>
      <c r="J48" s="61"/>
      <c r="K48" s="63"/>
      <c r="L48" s="94"/>
      <c r="M48" s="94"/>
      <c r="N48" s="94"/>
      <c r="O48" s="94"/>
      <c r="P48" s="94"/>
      <c r="Q48" s="2"/>
      <c r="R48" s="2"/>
      <c r="S48" s="57"/>
      <c r="T48" s="57"/>
    </row>
    <row r="49" spans="2:20" ht="18" customHeight="1" x14ac:dyDescent="0.25">
      <c r="B49" s="34">
        <f t="shared" si="3"/>
        <v>20</v>
      </c>
      <c r="C49" s="2"/>
      <c r="D49" s="2"/>
      <c r="E49" s="65"/>
      <c r="F49" s="94"/>
      <c r="G49" s="62"/>
      <c r="H49" s="52"/>
      <c r="I49" s="59"/>
      <c r="J49" s="61"/>
      <c r="K49" s="63"/>
      <c r="L49" s="94"/>
      <c r="M49" s="94"/>
      <c r="N49" s="94"/>
      <c r="O49" s="94"/>
      <c r="P49" s="94"/>
      <c r="Q49" s="2"/>
      <c r="R49" s="2"/>
      <c r="S49" s="57"/>
      <c r="T49" s="57"/>
    </row>
    <row r="50" spans="2:20" ht="18" customHeight="1" x14ac:dyDescent="0.25">
      <c r="B50" s="34">
        <f t="shared" si="3"/>
        <v>21</v>
      </c>
      <c r="C50" s="2"/>
      <c r="D50" s="2"/>
      <c r="E50" s="65"/>
      <c r="F50" s="94"/>
      <c r="G50" s="94"/>
      <c r="H50" s="2"/>
      <c r="I50" s="59"/>
      <c r="J50" s="61"/>
      <c r="K50" s="63"/>
      <c r="L50" s="94"/>
      <c r="M50" s="94"/>
      <c r="N50" s="94"/>
      <c r="O50" s="94"/>
      <c r="P50" s="94"/>
      <c r="Q50" s="2"/>
      <c r="R50" s="2"/>
    </row>
    <row r="51" spans="2:20" ht="18" customHeight="1" x14ac:dyDescent="0.25">
      <c r="B51" s="34">
        <f t="shared" si="3"/>
        <v>22</v>
      </c>
      <c r="C51" s="2"/>
      <c r="D51" s="2"/>
      <c r="E51" s="65"/>
      <c r="F51" s="94"/>
      <c r="G51" s="94"/>
      <c r="H51" s="2"/>
      <c r="I51" s="59"/>
      <c r="J51" s="61"/>
      <c r="K51" s="63"/>
      <c r="L51" s="94"/>
      <c r="M51" s="94"/>
      <c r="N51" s="94"/>
      <c r="O51" s="94"/>
      <c r="P51" s="94"/>
      <c r="Q51" s="2"/>
      <c r="R51" s="2"/>
    </row>
    <row r="52" spans="2:20" ht="18" customHeight="1" x14ac:dyDescent="0.25">
      <c r="B52" s="34">
        <f t="shared" si="3"/>
        <v>23</v>
      </c>
      <c r="C52" s="2"/>
      <c r="D52" s="2"/>
      <c r="E52" s="65"/>
      <c r="F52" s="94"/>
      <c r="G52" s="94"/>
      <c r="H52" s="2"/>
      <c r="I52" s="2"/>
      <c r="J52" s="2"/>
      <c r="K52" s="64"/>
      <c r="L52" s="94"/>
      <c r="M52" s="94"/>
      <c r="N52" s="94"/>
      <c r="O52" s="94"/>
      <c r="P52" s="94"/>
      <c r="Q52" s="2"/>
      <c r="R52" s="2"/>
    </row>
    <row r="53" spans="2:20" ht="18" customHeight="1" x14ac:dyDescent="0.25">
      <c r="B53" s="34">
        <f t="shared" si="3"/>
        <v>24</v>
      </c>
      <c r="C53" s="2"/>
      <c r="D53" s="2"/>
      <c r="E53" s="65"/>
      <c r="F53" s="94"/>
      <c r="G53" s="94"/>
      <c r="H53" s="2"/>
      <c r="I53" s="2"/>
      <c r="J53" s="2"/>
      <c r="K53" s="64"/>
      <c r="L53" s="94"/>
      <c r="M53" s="94"/>
      <c r="N53" s="94"/>
      <c r="O53" s="94"/>
      <c r="P53" s="94"/>
      <c r="Q53" s="2"/>
      <c r="R53" s="2"/>
    </row>
    <row r="54" spans="2:20" ht="18" customHeight="1" x14ac:dyDescent="0.25">
      <c r="B54" s="34">
        <f t="shared" si="3"/>
        <v>25</v>
      </c>
      <c r="C54" s="2"/>
      <c r="D54" s="2"/>
      <c r="E54" s="65"/>
      <c r="F54" s="94"/>
      <c r="G54" s="94"/>
      <c r="H54" s="2"/>
      <c r="I54" s="2"/>
      <c r="J54" s="2"/>
      <c r="K54" s="64"/>
      <c r="L54" s="94"/>
      <c r="M54" s="94"/>
      <c r="N54" s="94"/>
      <c r="O54" s="94"/>
      <c r="P54" s="94"/>
      <c r="Q54" s="2"/>
      <c r="R54" s="2"/>
    </row>
    <row r="55" spans="2:20" ht="18" customHeight="1" x14ac:dyDescent="0.25">
      <c r="B55" s="34">
        <f t="shared" si="3"/>
        <v>26</v>
      </c>
      <c r="C55" s="2"/>
      <c r="D55" s="2"/>
      <c r="E55" s="65"/>
      <c r="F55" s="94"/>
      <c r="G55" s="94"/>
      <c r="H55" s="2"/>
      <c r="I55" s="2"/>
      <c r="J55" s="2"/>
      <c r="K55" s="64"/>
      <c r="L55" s="94"/>
      <c r="M55" s="94"/>
      <c r="N55" s="94"/>
      <c r="O55" s="94"/>
      <c r="P55" s="94"/>
      <c r="Q55" s="2"/>
      <c r="R55" s="2"/>
    </row>
    <row r="56" spans="2:20" ht="18" customHeight="1" x14ac:dyDescent="0.25">
      <c r="B56" s="34">
        <f t="shared" si="3"/>
        <v>27</v>
      </c>
      <c r="C56" s="2"/>
      <c r="D56" s="2"/>
      <c r="E56" s="65"/>
      <c r="F56" s="94"/>
      <c r="G56" s="94"/>
      <c r="H56" s="2"/>
      <c r="I56" s="2"/>
      <c r="J56" s="2"/>
      <c r="K56" s="64"/>
      <c r="L56" s="94"/>
      <c r="M56" s="94"/>
      <c r="N56" s="94"/>
      <c r="O56" s="94"/>
      <c r="P56" s="94"/>
      <c r="Q56" s="2"/>
      <c r="R56" s="2"/>
    </row>
    <row r="57" spans="2:20" ht="18" customHeight="1" x14ac:dyDescent="0.25">
      <c r="B57" s="34">
        <f t="shared" si="3"/>
        <v>28</v>
      </c>
      <c r="C57" s="2"/>
      <c r="D57" s="2"/>
      <c r="E57" s="65"/>
      <c r="F57" s="94"/>
      <c r="G57" s="94"/>
      <c r="H57" s="2"/>
      <c r="I57" s="2"/>
      <c r="J57" s="2"/>
      <c r="K57" s="64"/>
      <c r="L57" s="94"/>
      <c r="M57" s="94"/>
      <c r="N57" s="94"/>
      <c r="O57" s="94"/>
      <c r="P57" s="94"/>
      <c r="Q57" s="2"/>
      <c r="R57" s="2"/>
    </row>
    <row r="58" spans="2:20" ht="18" customHeight="1" x14ac:dyDescent="0.25">
      <c r="B58" s="34">
        <f t="shared" si="3"/>
        <v>29</v>
      </c>
      <c r="C58" s="2"/>
      <c r="D58" s="2"/>
      <c r="E58" s="65"/>
      <c r="F58" s="94"/>
      <c r="G58" s="94"/>
      <c r="H58" s="2"/>
      <c r="I58" s="2"/>
      <c r="J58" s="2"/>
      <c r="K58" s="64"/>
      <c r="L58" s="94"/>
      <c r="M58" s="94"/>
      <c r="N58" s="94"/>
      <c r="O58" s="94"/>
      <c r="P58" s="94"/>
      <c r="Q58" s="2"/>
      <c r="R58" s="2"/>
    </row>
    <row r="59" spans="2:20" ht="18" customHeight="1" x14ac:dyDescent="0.25">
      <c r="B59" s="34">
        <f t="shared" si="3"/>
        <v>30</v>
      </c>
      <c r="C59" s="2"/>
      <c r="D59" s="2"/>
      <c r="E59" s="65"/>
      <c r="F59" s="94"/>
      <c r="G59" s="94"/>
      <c r="H59" s="2"/>
      <c r="I59" s="2"/>
      <c r="J59" s="2"/>
      <c r="K59" s="64"/>
      <c r="L59" s="94"/>
      <c r="M59" s="94"/>
      <c r="N59" s="94"/>
      <c r="O59" s="94"/>
      <c r="P59" s="94"/>
      <c r="Q59" s="2"/>
      <c r="R59" s="2"/>
    </row>
    <row r="60" spans="2:20" ht="18" customHeight="1" x14ac:dyDescent="0.25">
      <c r="B60" s="34">
        <f t="shared" si="3"/>
        <v>31</v>
      </c>
      <c r="C60" s="2"/>
      <c r="D60" s="2"/>
      <c r="E60" s="65"/>
      <c r="F60" s="94"/>
      <c r="G60" s="94"/>
      <c r="H60" s="2"/>
      <c r="I60" s="2"/>
      <c r="J60" s="2"/>
      <c r="K60" s="64"/>
      <c r="L60" s="94"/>
      <c r="M60" s="94"/>
      <c r="N60" s="94"/>
      <c r="O60" s="94"/>
      <c r="P60" s="94"/>
      <c r="Q60" s="2"/>
      <c r="R60" s="2"/>
    </row>
    <row r="61" spans="2:20" ht="18" customHeight="1" x14ac:dyDescent="0.25">
      <c r="B61" s="34">
        <f t="shared" si="3"/>
        <v>32</v>
      </c>
      <c r="C61" s="2"/>
      <c r="D61" s="2"/>
      <c r="E61" s="65"/>
      <c r="F61" s="94"/>
      <c r="G61" s="94"/>
      <c r="H61" s="2"/>
      <c r="I61" s="2"/>
      <c r="J61" s="2"/>
      <c r="K61" s="64"/>
      <c r="L61" s="94"/>
      <c r="M61" s="94"/>
      <c r="N61" s="94"/>
      <c r="O61" s="94"/>
      <c r="P61" s="94"/>
      <c r="Q61" s="2"/>
      <c r="R61" s="2"/>
    </row>
    <row r="62" spans="2:20" ht="18" customHeight="1" x14ac:dyDescent="0.25">
      <c r="B62" s="34">
        <f t="shared" si="3"/>
        <v>33</v>
      </c>
      <c r="C62" s="2"/>
      <c r="D62" s="2"/>
      <c r="E62" s="65"/>
      <c r="F62" s="94"/>
      <c r="G62" s="94"/>
      <c r="H62" s="2"/>
      <c r="I62" s="2"/>
      <c r="J62" s="2"/>
      <c r="K62" s="64"/>
      <c r="L62" s="94"/>
      <c r="M62" s="94"/>
      <c r="N62" s="94"/>
      <c r="O62" s="94"/>
      <c r="P62" s="94"/>
      <c r="Q62" s="2"/>
      <c r="R62" s="2"/>
    </row>
    <row r="63" spans="2:20" ht="18" customHeight="1" x14ac:dyDescent="0.25">
      <c r="B63" s="34">
        <f t="shared" si="3"/>
        <v>34</v>
      </c>
      <c r="C63" s="2"/>
      <c r="D63" s="2"/>
      <c r="E63" s="65"/>
      <c r="F63" s="94"/>
      <c r="G63" s="94"/>
      <c r="H63" s="2"/>
      <c r="I63" s="2"/>
      <c r="J63" s="2"/>
      <c r="K63" s="64"/>
      <c r="L63" s="94"/>
      <c r="M63" s="94"/>
      <c r="N63" s="94"/>
      <c r="O63" s="94"/>
      <c r="P63" s="94"/>
      <c r="Q63" s="2"/>
      <c r="R63" s="2"/>
    </row>
    <row r="64" spans="2:20" ht="18" customHeight="1" x14ac:dyDescent="0.25">
      <c r="B64" s="34">
        <f t="shared" si="3"/>
        <v>35</v>
      </c>
      <c r="C64" s="2"/>
      <c r="D64" s="2"/>
      <c r="E64" s="65"/>
      <c r="F64" s="94"/>
      <c r="G64" s="94"/>
      <c r="H64" s="2"/>
      <c r="I64" s="2"/>
      <c r="J64" s="2"/>
      <c r="K64" s="64"/>
      <c r="L64" s="94"/>
      <c r="M64" s="94"/>
      <c r="N64" s="94"/>
      <c r="O64" s="94"/>
      <c r="P64" s="94"/>
      <c r="Q64" s="2"/>
      <c r="R64" s="2"/>
    </row>
    <row r="65" spans="2:18" ht="18" customHeight="1" x14ac:dyDescent="0.25">
      <c r="B65" s="34">
        <f t="shared" si="3"/>
        <v>36</v>
      </c>
      <c r="C65" s="2"/>
      <c r="D65" s="2"/>
      <c r="E65" s="65"/>
      <c r="F65" s="94"/>
      <c r="G65" s="94"/>
      <c r="H65" s="2"/>
      <c r="I65" s="2"/>
      <c r="J65" s="2"/>
      <c r="K65" s="64"/>
      <c r="L65" s="94"/>
      <c r="M65" s="94"/>
      <c r="N65" s="94"/>
      <c r="O65" s="94"/>
      <c r="P65" s="94"/>
      <c r="Q65" s="2"/>
      <c r="R65" s="2"/>
    </row>
    <row r="66" spans="2:18" ht="18" customHeight="1" x14ac:dyDescent="0.25">
      <c r="B66" s="34">
        <f t="shared" si="3"/>
        <v>37</v>
      </c>
      <c r="C66" s="2"/>
      <c r="D66" s="2"/>
      <c r="E66" s="65"/>
      <c r="F66" s="94"/>
      <c r="G66" s="94"/>
      <c r="H66" s="2"/>
      <c r="I66" s="2"/>
      <c r="J66" s="2"/>
      <c r="K66" s="64"/>
      <c r="L66" s="94"/>
      <c r="M66" s="94"/>
      <c r="N66" s="94"/>
      <c r="O66" s="94"/>
      <c r="P66" s="94"/>
      <c r="Q66" s="2"/>
      <c r="R66" s="2"/>
    </row>
    <row r="67" spans="2:18" ht="18" customHeight="1" x14ac:dyDescent="0.25">
      <c r="B67" s="34">
        <f t="shared" si="3"/>
        <v>38</v>
      </c>
      <c r="C67" s="2"/>
      <c r="D67" s="2"/>
      <c r="E67" s="65"/>
      <c r="F67" s="94"/>
      <c r="G67" s="94"/>
      <c r="H67" s="2"/>
      <c r="I67" s="2"/>
      <c r="J67" s="2"/>
      <c r="K67" s="64"/>
      <c r="L67" s="94"/>
      <c r="M67" s="94"/>
      <c r="N67" s="94"/>
      <c r="O67" s="94"/>
      <c r="P67" s="94"/>
      <c r="Q67" s="2"/>
      <c r="R67" s="2"/>
    </row>
    <row r="68" spans="2:18" x14ac:dyDescent="0.25">
      <c r="B68" s="34">
        <f t="shared" si="3"/>
        <v>39</v>
      </c>
      <c r="C68" s="2"/>
      <c r="D68" s="2"/>
      <c r="E68" s="2"/>
      <c r="F68" s="94">
        <f>SUM(F29:F36)+SUM(F38:F67)</f>
        <v>20.299999999999997</v>
      </c>
      <c r="G68" s="94"/>
      <c r="H68" s="2"/>
      <c r="I68" s="2"/>
      <c r="J68" s="2"/>
      <c r="K68" s="64"/>
      <c r="L68" s="94"/>
      <c r="M68" s="94"/>
      <c r="N68" s="94"/>
      <c r="O68" s="94"/>
      <c r="P68" s="94"/>
      <c r="Q68" s="2"/>
      <c r="R68" s="2"/>
    </row>
  </sheetData>
  <mergeCells count="9">
    <mergeCell ref="F5:G5"/>
    <mergeCell ref="D6:G6"/>
    <mergeCell ref="C12:D12"/>
    <mergeCell ref="D3:F3"/>
    <mergeCell ref="J3:K3"/>
    <mergeCell ref="Q3:R3"/>
    <mergeCell ref="E4:F4"/>
    <mergeCell ref="J4:K4"/>
    <mergeCell ref="Q4:R4"/>
  </mergeCells>
  <pageMargins left="3.937007874015748E-2" right="3.937007874015748E-2" top="0.19685039370078741" bottom="0.19685039370078741" header="0.31496062992125984" footer="0.31496062992125984"/>
  <pageSetup paperSize="9" scale="8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36" sqref="C36"/>
    </sheetView>
  </sheetViews>
  <sheetFormatPr defaultRowHeight="15" x14ac:dyDescent="0.25"/>
  <cols>
    <col min="1" max="1" width="0.28515625" customWidth="1"/>
    <col min="2" max="2" width="21" customWidth="1"/>
    <col min="3" max="3" width="22" customWidth="1"/>
    <col min="4" max="4" width="7.28515625" customWidth="1"/>
    <col min="5" max="5" width="9.85546875" customWidth="1"/>
    <col min="6" max="6" width="9.5703125" customWidth="1"/>
    <col min="7" max="7" width="7.140625" customWidth="1"/>
    <col min="8" max="8" width="63.5703125" customWidth="1"/>
  </cols>
  <sheetData>
    <row r="2" spans="2:8" ht="30" customHeight="1" x14ac:dyDescent="0.25">
      <c r="B2" s="37" t="s">
        <v>35</v>
      </c>
      <c r="C2" s="37" t="s">
        <v>13</v>
      </c>
      <c r="D2" s="39" t="s">
        <v>36</v>
      </c>
      <c r="E2" s="37" t="s">
        <v>32</v>
      </c>
      <c r="F2" s="37" t="s">
        <v>37</v>
      </c>
      <c r="G2" s="39" t="s">
        <v>38</v>
      </c>
      <c r="H2" s="37" t="s">
        <v>15</v>
      </c>
    </row>
    <row r="3" spans="2:8" ht="20.100000000000001" customHeight="1" x14ac:dyDescent="0.25">
      <c r="B3" s="2"/>
      <c r="C3" s="38"/>
      <c r="D3" s="2"/>
      <c r="E3" s="2"/>
      <c r="F3" s="2"/>
      <c r="G3" s="2"/>
      <c r="H3" s="2"/>
    </row>
    <row r="4" spans="2:8" ht="20.100000000000001" customHeight="1" x14ac:dyDescent="0.25">
      <c r="B4" s="2"/>
      <c r="C4" s="2"/>
      <c r="D4" s="2"/>
      <c r="E4" s="2"/>
      <c r="F4" s="2"/>
      <c r="G4" s="2"/>
      <c r="H4" s="2"/>
    </row>
    <row r="5" spans="2:8" ht="20.100000000000001" customHeight="1" x14ac:dyDescent="0.25">
      <c r="B5" s="2"/>
      <c r="C5" s="2"/>
      <c r="D5" s="2"/>
      <c r="E5" s="2"/>
      <c r="F5" s="2"/>
      <c r="G5" s="2"/>
      <c r="H5" s="2"/>
    </row>
    <row r="6" spans="2:8" ht="20.100000000000001" customHeight="1" x14ac:dyDescent="0.25">
      <c r="B6" s="2"/>
      <c r="C6" s="2"/>
      <c r="D6" s="2"/>
      <c r="E6" s="2"/>
      <c r="F6" s="2"/>
      <c r="G6" s="2"/>
      <c r="H6" s="2"/>
    </row>
    <row r="7" spans="2:8" ht="20.100000000000001" customHeight="1" x14ac:dyDescent="0.25">
      <c r="B7" s="2"/>
      <c r="C7" s="2"/>
      <c r="D7" s="2"/>
      <c r="E7" s="2"/>
      <c r="F7" s="2"/>
      <c r="G7" s="2"/>
      <c r="H7" s="2"/>
    </row>
    <row r="8" spans="2:8" ht="20.100000000000001" customHeight="1" x14ac:dyDescent="0.25">
      <c r="B8" s="2"/>
      <c r="C8" s="2"/>
      <c r="D8" s="2"/>
      <c r="E8" s="2"/>
      <c r="F8" s="2"/>
      <c r="G8" s="2"/>
      <c r="H8" s="2"/>
    </row>
    <row r="9" spans="2:8" ht="20.100000000000001" customHeight="1" x14ac:dyDescent="0.25">
      <c r="B9" s="2"/>
      <c r="C9" s="2"/>
      <c r="D9" s="2"/>
      <c r="E9" s="2"/>
      <c r="F9" s="2"/>
      <c r="G9" s="2"/>
      <c r="H9" s="2"/>
    </row>
    <row r="10" spans="2:8" ht="20.100000000000001" customHeight="1" x14ac:dyDescent="0.25">
      <c r="B10" s="2"/>
      <c r="C10" s="2"/>
      <c r="D10" s="2"/>
      <c r="E10" s="2"/>
      <c r="F10" s="2"/>
      <c r="G10" s="2"/>
      <c r="H10" s="2"/>
    </row>
    <row r="11" spans="2:8" ht="20.100000000000001" customHeight="1" x14ac:dyDescent="0.25">
      <c r="B11" s="2"/>
      <c r="C11" s="2"/>
      <c r="D11" s="2"/>
      <c r="E11" s="2"/>
      <c r="F11" s="2"/>
      <c r="G11" s="2"/>
      <c r="H11" s="2"/>
    </row>
    <row r="12" spans="2:8" ht="20.100000000000001" customHeight="1" x14ac:dyDescent="0.25">
      <c r="B12" s="2"/>
      <c r="C12" s="2"/>
      <c r="D12" s="2"/>
      <c r="E12" s="2"/>
      <c r="F12" s="2"/>
      <c r="G12" s="2"/>
      <c r="H12" s="2"/>
    </row>
    <row r="13" spans="2:8" ht="20.100000000000001" customHeight="1" x14ac:dyDescent="0.25">
      <c r="B13" s="2"/>
      <c r="C13" s="2"/>
      <c r="D13" s="2"/>
      <c r="E13" s="2"/>
      <c r="F13" s="2"/>
      <c r="G13" s="2"/>
      <c r="H13" s="2"/>
    </row>
    <row r="14" spans="2:8" ht="20.100000000000001" customHeight="1" x14ac:dyDescent="0.25">
      <c r="B14" s="2"/>
      <c r="C14" s="2"/>
      <c r="D14" s="2"/>
      <c r="E14" s="2"/>
      <c r="F14" s="2"/>
      <c r="G14" s="2"/>
      <c r="H14" s="2"/>
    </row>
    <row r="15" spans="2:8" ht="20.100000000000001" customHeight="1" x14ac:dyDescent="0.25">
      <c r="B15" s="2"/>
      <c r="C15" s="2"/>
      <c r="D15" s="2"/>
      <c r="E15" s="2"/>
      <c r="F15" s="2"/>
      <c r="G15" s="2"/>
      <c r="H15" s="2"/>
    </row>
    <row r="16" spans="2:8" ht="20.100000000000001" customHeight="1" x14ac:dyDescent="0.25">
      <c r="B16" s="2"/>
      <c r="C16" s="2"/>
      <c r="D16" s="2"/>
      <c r="E16" s="2"/>
      <c r="F16" s="2"/>
      <c r="G16" s="2"/>
      <c r="H16" s="2"/>
    </row>
    <row r="17" spans="2:8" ht="20.100000000000001" customHeight="1" x14ac:dyDescent="0.25">
      <c r="B17" s="2"/>
      <c r="C17" s="2"/>
      <c r="D17" s="2"/>
      <c r="E17" s="2"/>
      <c r="F17" s="2"/>
      <c r="G17" s="2"/>
      <c r="H17" s="2"/>
    </row>
    <row r="18" spans="2:8" ht="20.100000000000001" customHeight="1" x14ac:dyDescent="0.25">
      <c r="B18" s="2"/>
      <c r="C18" s="2"/>
      <c r="D18" s="2"/>
      <c r="E18" s="2"/>
      <c r="F18" s="2"/>
      <c r="G18" s="2"/>
      <c r="H18" s="2"/>
    </row>
    <row r="19" spans="2:8" ht="20.100000000000001" customHeight="1" x14ac:dyDescent="0.25">
      <c r="B19" s="2"/>
      <c r="C19" s="2"/>
      <c r="D19" s="2"/>
      <c r="E19" s="2"/>
      <c r="F19" s="2"/>
      <c r="G19" s="2"/>
      <c r="H19" s="2"/>
    </row>
    <row r="20" spans="2:8" ht="20.100000000000001" customHeight="1" x14ac:dyDescent="0.25">
      <c r="B20" s="2"/>
      <c r="C20" s="2"/>
      <c r="D20" s="2"/>
      <c r="E20" s="2"/>
      <c r="F20" s="2"/>
      <c r="G20" s="2"/>
      <c r="H20" s="2"/>
    </row>
    <row r="21" spans="2:8" ht="20.100000000000001" customHeight="1" x14ac:dyDescent="0.25">
      <c r="B21" s="2"/>
      <c r="C21" s="2"/>
      <c r="D21" s="2"/>
      <c r="E21" s="2"/>
      <c r="F21" s="2"/>
      <c r="G21" s="2"/>
      <c r="H21" s="2"/>
    </row>
    <row r="22" spans="2:8" ht="20.100000000000001" customHeight="1" x14ac:dyDescent="0.25">
      <c r="B22" s="2"/>
      <c r="C22" s="2"/>
      <c r="D22" s="2"/>
      <c r="E22" s="2"/>
      <c r="F22" s="2"/>
      <c r="G22" s="2"/>
      <c r="H22" s="2"/>
    </row>
    <row r="23" spans="2:8" ht="20.100000000000001" customHeight="1" x14ac:dyDescent="0.25">
      <c r="B23" s="2"/>
      <c r="C23" s="2"/>
      <c r="D23" s="2"/>
      <c r="E23" s="2"/>
      <c r="F23" s="2"/>
      <c r="G23" s="2"/>
      <c r="H23" s="2"/>
    </row>
    <row r="24" spans="2:8" ht="20.100000000000001" customHeight="1" x14ac:dyDescent="0.25">
      <c r="B24" s="2"/>
      <c r="C24" s="2"/>
      <c r="D24" s="2"/>
      <c r="E24" s="2"/>
      <c r="F24" s="2"/>
      <c r="G24" s="2"/>
      <c r="H24" s="2"/>
    </row>
    <row r="25" spans="2:8" ht="20.100000000000001" customHeight="1" x14ac:dyDescent="0.25">
      <c r="B25" s="2"/>
      <c r="C25" s="2"/>
      <c r="D25" s="2"/>
      <c r="E25" s="2"/>
      <c r="F25" s="2"/>
      <c r="G25" s="2"/>
      <c r="H25" s="2"/>
    </row>
    <row r="26" spans="2:8" ht="20.100000000000001" customHeight="1" x14ac:dyDescent="0.25">
      <c r="B26" s="2"/>
      <c r="C26" s="2"/>
      <c r="D26" s="2"/>
      <c r="E26" s="2"/>
      <c r="F26" s="2"/>
      <c r="G26" s="2"/>
      <c r="H26" s="2"/>
    </row>
    <row r="27" spans="2:8" ht="20.100000000000001" customHeight="1" x14ac:dyDescent="0.25">
      <c r="B27" s="2"/>
      <c r="C27" s="2"/>
      <c r="D27" s="2"/>
      <c r="E27" s="2"/>
      <c r="F27" s="2"/>
      <c r="G27" s="2"/>
      <c r="H27" s="2"/>
    </row>
    <row r="28" spans="2:8" ht="20.100000000000001" customHeight="1" x14ac:dyDescent="0.25">
      <c r="B28" s="2"/>
      <c r="C28" s="2"/>
      <c r="D28" s="2"/>
      <c r="E28" s="2"/>
      <c r="F28" s="2"/>
      <c r="G28" s="2"/>
      <c r="H28" s="2"/>
    </row>
    <row r="29" spans="2:8" ht="20.100000000000001" customHeight="1" x14ac:dyDescent="0.25">
      <c r="B29" s="2"/>
      <c r="C29" s="2"/>
      <c r="D29" s="2"/>
      <c r="E29" s="2"/>
      <c r="F29" s="2"/>
      <c r="G29" s="2"/>
      <c r="H29" s="2"/>
    </row>
  </sheetData>
  <pageMargins left="3.937007874015748E-2" right="3.937007874015748E-2" top="0.19685039370078741" bottom="0.19685039370078741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 NESP</vt:lpstr>
      <vt:lpstr>in WARPS</vt:lpstr>
      <vt:lpstr>out NESP</vt:lpstr>
      <vt:lpstr>out WARPS</vt:lpstr>
      <vt:lpstr>out WARPS delivery</vt:lpstr>
      <vt:lpstr>bouys</vt:lpstr>
      <vt:lpstr>Sheet3</vt:lpstr>
    </vt:vector>
  </TitlesOfParts>
  <Company>Port of London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 of London Authority</dc:creator>
  <cp:lastModifiedBy>Wasowicz, Dominik</cp:lastModifiedBy>
  <cp:lastPrinted>2017-02-28T08:44:17Z</cp:lastPrinted>
  <dcterms:created xsi:type="dcterms:W3CDTF">2016-03-12T10:34:26Z</dcterms:created>
  <dcterms:modified xsi:type="dcterms:W3CDTF">2017-03-01T12:01:11Z</dcterms:modified>
</cp:coreProperties>
</file>