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es\"/>
    </mc:Choice>
  </mc:AlternateContent>
  <xr:revisionPtr revIDLastSave="0" documentId="13_ncr:1_{EF05FF52-9E1C-4872-B67F-2E14697BFBC8}" xr6:coauthVersionLast="47" xr6:coauthVersionMax="47" xr10:uidLastSave="{00000000-0000-0000-0000-000000000000}"/>
  <bookViews>
    <workbookView xWindow="-108" yWindow="-108" windowWidth="23256" windowHeight="12456" xr2:uid="{2877AD08-CDE0-458F-B672-DA6824AB50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2" i="1"/>
  <c r="G2" i="1"/>
  <c r="K123" i="1"/>
  <c r="M123" i="1" s="1"/>
  <c r="G123" i="1"/>
  <c r="K122" i="1"/>
  <c r="M122" i="1" s="1"/>
  <c r="G122" i="1"/>
  <c r="K121" i="1"/>
  <c r="M121" i="1" s="1"/>
  <c r="G121" i="1"/>
  <c r="K120" i="1"/>
  <c r="M120" i="1" s="1"/>
  <c r="G120" i="1"/>
  <c r="K119" i="1"/>
  <c r="M119" i="1" s="1"/>
  <c r="G119" i="1"/>
  <c r="K118" i="1"/>
  <c r="M118" i="1" s="1"/>
  <c r="G118" i="1"/>
  <c r="K117" i="1"/>
  <c r="M117" i="1" s="1"/>
  <c r="G117" i="1"/>
  <c r="K116" i="1"/>
  <c r="M116" i="1" s="1"/>
  <c r="G116" i="1"/>
  <c r="K115" i="1"/>
  <c r="M115" i="1" s="1"/>
  <c r="G115" i="1"/>
  <c r="K114" i="1"/>
  <c r="M114" i="1" s="1"/>
  <c r="G114" i="1"/>
  <c r="K113" i="1"/>
  <c r="M113" i="1" s="1"/>
  <c r="G113" i="1"/>
  <c r="K112" i="1"/>
  <c r="M112" i="1" s="1"/>
  <c r="G112" i="1"/>
  <c r="K111" i="1"/>
  <c r="M111" i="1" s="1"/>
  <c r="G111" i="1"/>
  <c r="K110" i="1"/>
  <c r="M110" i="1" s="1"/>
  <c r="G110" i="1"/>
  <c r="K109" i="1"/>
  <c r="M109" i="1" s="1"/>
  <c r="G109" i="1"/>
  <c r="K108" i="1"/>
  <c r="M108" i="1" s="1"/>
  <c r="G108" i="1"/>
  <c r="K107" i="1"/>
  <c r="M107" i="1" s="1"/>
  <c r="G107" i="1"/>
  <c r="K106" i="1"/>
  <c r="M106" i="1" s="1"/>
  <c r="G106" i="1"/>
  <c r="N105" i="1"/>
  <c r="N110" i="1" s="1"/>
  <c r="N115" i="1" s="1"/>
  <c r="N120" i="1" s="1"/>
  <c r="K105" i="1"/>
  <c r="M105" i="1" s="1"/>
  <c r="G105" i="1"/>
  <c r="K104" i="1"/>
  <c r="M104" i="1" s="1"/>
  <c r="G104" i="1"/>
  <c r="K103" i="1"/>
  <c r="M103" i="1" s="1"/>
  <c r="G103" i="1"/>
  <c r="K102" i="1"/>
  <c r="M102" i="1" s="1"/>
  <c r="G102" i="1"/>
  <c r="K101" i="1"/>
  <c r="M101" i="1" s="1"/>
  <c r="G101" i="1"/>
  <c r="K100" i="1"/>
  <c r="M100" i="1" s="1"/>
  <c r="G100" i="1"/>
  <c r="K99" i="1"/>
  <c r="M99" i="1" s="1"/>
  <c r="G99" i="1"/>
  <c r="K98" i="1"/>
  <c r="M98" i="1" s="1"/>
  <c r="G98" i="1"/>
  <c r="K97" i="1"/>
  <c r="M97" i="1" s="1"/>
  <c r="G97" i="1"/>
  <c r="K96" i="1"/>
  <c r="M96" i="1" s="1"/>
  <c r="G96" i="1"/>
  <c r="N95" i="1"/>
  <c r="N100" i="1" s="1"/>
  <c r="N104" i="1" s="1"/>
  <c r="K95" i="1"/>
  <c r="M95" i="1" s="1"/>
  <c r="G95" i="1"/>
  <c r="K94" i="1"/>
  <c r="M94" i="1" s="1"/>
  <c r="G94" i="1"/>
  <c r="K93" i="1"/>
  <c r="M93" i="1" s="1"/>
  <c r="G93" i="1"/>
  <c r="K92" i="1"/>
  <c r="M92" i="1" s="1"/>
  <c r="G92" i="1"/>
  <c r="K91" i="1"/>
  <c r="M91" i="1" s="1"/>
  <c r="G91" i="1"/>
  <c r="N90" i="1"/>
  <c r="K90" i="1"/>
  <c r="M90" i="1" s="1"/>
  <c r="G90" i="1"/>
  <c r="K89" i="1"/>
  <c r="M89" i="1" s="1"/>
  <c r="G89" i="1"/>
  <c r="K88" i="1"/>
  <c r="M88" i="1" s="1"/>
  <c r="G88" i="1"/>
  <c r="K87" i="1"/>
  <c r="M87" i="1" s="1"/>
  <c r="G87" i="1"/>
  <c r="K86" i="1"/>
  <c r="M86" i="1" s="1"/>
  <c r="G86" i="1"/>
  <c r="K85" i="1"/>
  <c r="M85" i="1" s="1"/>
  <c r="G85" i="1"/>
  <c r="K84" i="1"/>
  <c r="M84" i="1" s="1"/>
  <c r="G84" i="1"/>
  <c r="K83" i="1"/>
  <c r="M83" i="1" s="1"/>
  <c r="G83" i="1"/>
  <c r="K82" i="1"/>
  <c r="M82" i="1" s="1"/>
  <c r="G82" i="1"/>
  <c r="K81" i="1"/>
  <c r="M81" i="1" s="1"/>
  <c r="G81" i="1"/>
  <c r="K80" i="1"/>
  <c r="M80" i="1" s="1"/>
  <c r="G80" i="1"/>
  <c r="K79" i="1"/>
  <c r="M79" i="1" s="1"/>
  <c r="G79" i="1"/>
  <c r="K78" i="1"/>
  <c r="M78" i="1" s="1"/>
  <c r="G78" i="1"/>
  <c r="K77" i="1"/>
  <c r="M77" i="1" s="1"/>
  <c r="G77" i="1"/>
  <c r="K76" i="1"/>
  <c r="M76" i="1" s="1"/>
  <c r="G76" i="1"/>
  <c r="K75" i="1"/>
  <c r="M75" i="1" s="1"/>
  <c r="G75" i="1"/>
  <c r="K74" i="1"/>
  <c r="M74" i="1" s="1"/>
  <c r="G74" i="1"/>
  <c r="K73" i="1"/>
  <c r="M73" i="1" s="1"/>
  <c r="G73" i="1"/>
  <c r="K72" i="1"/>
  <c r="M72" i="1" s="1"/>
  <c r="G72" i="1"/>
  <c r="K71" i="1"/>
  <c r="M71" i="1" s="1"/>
  <c r="G71" i="1"/>
  <c r="K70" i="1"/>
  <c r="M70" i="1" s="1"/>
  <c r="G70" i="1"/>
  <c r="K69" i="1"/>
  <c r="M69" i="1" s="1"/>
  <c r="G69" i="1"/>
  <c r="K68" i="1"/>
  <c r="M68" i="1" s="1"/>
  <c r="G68" i="1"/>
  <c r="N67" i="1"/>
  <c r="N72" i="1" s="1"/>
  <c r="N77" i="1" s="1"/>
  <c r="N82" i="1" s="1"/>
  <c r="N87" i="1" s="1"/>
  <c r="N92" i="1" s="1"/>
  <c r="N97" i="1" s="1"/>
  <c r="N102" i="1" s="1"/>
  <c r="N108" i="1" s="1"/>
  <c r="N113" i="1" s="1"/>
  <c r="N117" i="1" s="1"/>
  <c r="N122" i="1" s="1"/>
  <c r="K67" i="1"/>
  <c r="M67" i="1" s="1"/>
  <c r="G67" i="1"/>
  <c r="N66" i="1"/>
  <c r="N71" i="1" s="1"/>
  <c r="N76" i="1" s="1"/>
  <c r="N81" i="1" s="1"/>
  <c r="N86" i="1" s="1"/>
  <c r="N91" i="1" s="1"/>
  <c r="N96" i="1" s="1"/>
  <c r="N101" i="1" s="1"/>
  <c r="N107" i="1" s="1"/>
  <c r="N112" i="1" s="1"/>
  <c r="K66" i="1"/>
  <c r="M66" i="1" s="1"/>
  <c r="G66" i="1"/>
  <c r="N65" i="1"/>
  <c r="N70" i="1" s="1"/>
  <c r="N75" i="1" s="1"/>
  <c r="N80" i="1" s="1"/>
  <c r="N85" i="1" s="1"/>
  <c r="N89" i="1" s="1"/>
  <c r="N94" i="1" s="1"/>
  <c r="N99" i="1" s="1"/>
  <c r="N106" i="1" s="1"/>
  <c r="N111" i="1" s="1"/>
  <c r="N116" i="1" s="1"/>
  <c r="N121" i="1" s="1"/>
  <c r="K65" i="1"/>
  <c r="M65" i="1" s="1"/>
  <c r="G65" i="1"/>
  <c r="N64" i="1"/>
  <c r="N69" i="1" s="1"/>
  <c r="N74" i="1" s="1"/>
  <c r="N79" i="1" s="1"/>
  <c r="N84" i="1" s="1"/>
  <c r="K64" i="1"/>
  <c r="M64" i="1" s="1"/>
  <c r="G64" i="1"/>
  <c r="N63" i="1"/>
  <c r="N68" i="1" s="1"/>
  <c r="N73" i="1" s="1"/>
  <c r="N78" i="1" s="1"/>
  <c r="N83" i="1" s="1"/>
  <c r="N88" i="1" s="1"/>
  <c r="N93" i="1" s="1"/>
  <c r="N98" i="1" s="1"/>
  <c r="N103" i="1" s="1"/>
  <c r="N109" i="1" s="1"/>
  <c r="N114" i="1" s="1"/>
  <c r="K63" i="1"/>
  <c r="M63" i="1" s="1"/>
  <c r="G63" i="1"/>
  <c r="K62" i="1"/>
  <c r="M62" i="1" s="1"/>
  <c r="G62" i="1"/>
  <c r="K61" i="1"/>
  <c r="M61" i="1" s="1"/>
  <c r="G61" i="1"/>
  <c r="K60" i="1"/>
  <c r="M60" i="1" s="1"/>
  <c r="G60" i="1"/>
  <c r="K59" i="1"/>
  <c r="M59" i="1" s="1"/>
  <c r="G59" i="1"/>
  <c r="K58" i="1"/>
  <c r="M58" i="1" s="1"/>
  <c r="G58" i="1"/>
  <c r="K57" i="1"/>
  <c r="M57" i="1" s="1"/>
  <c r="G57" i="1"/>
  <c r="K56" i="1"/>
  <c r="M56" i="1" s="1"/>
  <c r="G56" i="1"/>
  <c r="K55" i="1"/>
  <c r="M55" i="1" s="1"/>
  <c r="G55" i="1"/>
  <c r="K54" i="1"/>
  <c r="M54" i="1" s="1"/>
  <c r="G54" i="1"/>
  <c r="K53" i="1"/>
  <c r="M53" i="1" s="1"/>
  <c r="G53" i="1"/>
  <c r="K52" i="1"/>
  <c r="M52" i="1" s="1"/>
  <c r="G52" i="1"/>
  <c r="K51" i="1"/>
  <c r="M51" i="1" s="1"/>
  <c r="G51" i="1"/>
  <c r="K50" i="1"/>
  <c r="M50" i="1" s="1"/>
  <c r="G50" i="1"/>
  <c r="N49" i="1"/>
  <c r="N54" i="1" s="1"/>
  <c r="N59" i="1" s="1"/>
  <c r="K49" i="1"/>
  <c r="M49" i="1" s="1"/>
  <c r="G49" i="1"/>
  <c r="K48" i="1"/>
  <c r="M48" i="1" s="1"/>
  <c r="G48" i="1"/>
  <c r="K47" i="1"/>
  <c r="M47" i="1" s="1"/>
  <c r="G47" i="1"/>
  <c r="K46" i="1"/>
  <c r="M46" i="1" s="1"/>
  <c r="G46" i="1"/>
  <c r="K45" i="1"/>
  <c r="M45" i="1" s="1"/>
  <c r="G45" i="1"/>
  <c r="N44" i="1"/>
  <c r="K44" i="1"/>
  <c r="M44" i="1" s="1"/>
  <c r="G44" i="1"/>
  <c r="K43" i="1"/>
  <c r="M43" i="1" s="1"/>
  <c r="G43" i="1"/>
  <c r="K42" i="1"/>
  <c r="M42" i="1" s="1"/>
  <c r="G42" i="1"/>
  <c r="K41" i="1"/>
  <c r="M41" i="1" s="1"/>
  <c r="G41" i="1"/>
  <c r="K40" i="1"/>
  <c r="M40" i="1" s="1"/>
  <c r="G40" i="1"/>
  <c r="K39" i="1"/>
  <c r="M39" i="1" s="1"/>
  <c r="G39" i="1"/>
  <c r="K38" i="1"/>
  <c r="M38" i="1" s="1"/>
  <c r="G38" i="1"/>
  <c r="K37" i="1"/>
  <c r="M37" i="1" s="1"/>
  <c r="G37" i="1"/>
  <c r="K36" i="1"/>
  <c r="M36" i="1" s="1"/>
  <c r="G36" i="1"/>
  <c r="K35" i="1"/>
  <c r="M35" i="1" s="1"/>
  <c r="G35" i="1"/>
  <c r="K34" i="1"/>
  <c r="M34" i="1" s="1"/>
  <c r="G34" i="1"/>
  <c r="K33" i="1"/>
  <c r="M33" i="1" s="1"/>
  <c r="G33" i="1"/>
  <c r="K32" i="1"/>
  <c r="M32" i="1" s="1"/>
  <c r="G32" i="1"/>
  <c r="K31" i="1"/>
  <c r="M31" i="1" s="1"/>
  <c r="G31" i="1"/>
  <c r="K30" i="1"/>
  <c r="M30" i="1" s="1"/>
  <c r="G30" i="1"/>
  <c r="K29" i="1"/>
  <c r="M29" i="1" s="1"/>
  <c r="G29" i="1"/>
  <c r="K28" i="1"/>
  <c r="M28" i="1" s="1"/>
  <c r="G28" i="1"/>
  <c r="K27" i="1"/>
  <c r="M27" i="1" s="1"/>
  <c r="G27" i="1"/>
  <c r="K26" i="1"/>
  <c r="M26" i="1" s="1"/>
  <c r="G26" i="1"/>
  <c r="K25" i="1"/>
  <c r="M25" i="1" s="1"/>
  <c r="G25" i="1"/>
  <c r="K24" i="1"/>
  <c r="M24" i="1" s="1"/>
  <c r="G24" i="1"/>
  <c r="K23" i="1"/>
  <c r="M23" i="1" s="1"/>
  <c r="G23" i="1"/>
  <c r="K22" i="1"/>
  <c r="M22" i="1" s="1"/>
  <c r="G22" i="1"/>
  <c r="K21" i="1"/>
  <c r="M21" i="1" s="1"/>
  <c r="G21" i="1"/>
  <c r="K20" i="1"/>
  <c r="M20" i="1" s="1"/>
  <c r="G20" i="1"/>
  <c r="K19" i="1"/>
  <c r="M19" i="1" s="1"/>
  <c r="G19" i="1"/>
  <c r="K18" i="1"/>
  <c r="M18" i="1" s="1"/>
  <c r="G18" i="1"/>
  <c r="K17" i="1"/>
  <c r="M17" i="1" s="1"/>
  <c r="G17" i="1"/>
  <c r="K16" i="1"/>
  <c r="M16" i="1" s="1"/>
  <c r="G16" i="1"/>
  <c r="K15" i="1"/>
  <c r="M15" i="1" s="1"/>
  <c r="G15" i="1"/>
  <c r="K14" i="1"/>
  <c r="M14" i="1" s="1"/>
  <c r="G14" i="1"/>
  <c r="K13" i="1"/>
  <c r="M13" i="1" s="1"/>
  <c r="G13" i="1"/>
  <c r="K12" i="1"/>
  <c r="M12" i="1" s="1"/>
  <c r="G12" i="1"/>
  <c r="K11" i="1"/>
  <c r="M11" i="1" s="1"/>
  <c r="G11" i="1"/>
  <c r="K10" i="1"/>
  <c r="M10" i="1" s="1"/>
  <c r="G10" i="1"/>
  <c r="K9" i="1"/>
  <c r="M9" i="1" s="1"/>
  <c r="G9" i="1"/>
  <c r="K8" i="1"/>
  <c r="M8" i="1" s="1"/>
  <c r="G8" i="1"/>
  <c r="N7" i="1"/>
  <c r="N12" i="1" s="1"/>
  <c r="N17" i="1" s="1"/>
  <c r="N22" i="1" s="1"/>
  <c r="N27" i="1" s="1"/>
  <c r="N32" i="1" s="1"/>
  <c r="N37" i="1" s="1"/>
  <c r="N42" i="1" s="1"/>
  <c r="N48" i="1" s="1"/>
  <c r="N53" i="1" s="1"/>
  <c r="K7" i="1"/>
  <c r="M7" i="1" s="1"/>
  <c r="G7" i="1"/>
  <c r="N6" i="1"/>
  <c r="N11" i="1" s="1"/>
  <c r="N16" i="1" s="1"/>
  <c r="N21" i="1" s="1"/>
  <c r="N26" i="1" s="1"/>
  <c r="N31" i="1" s="1"/>
  <c r="N36" i="1" s="1"/>
  <c r="N41" i="1" s="1"/>
  <c r="N47" i="1" s="1"/>
  <c r="N52" i="1" s="1"/>
  <c r="N56" i="1" s="1"/>
  <c r="N61" i="1" s="1"/>
  <c r="K6" i="1"/>
  <c r="M6" i="1" s="1"/>
  <c r="G6" i="1"/>
  <c r="N5" i="1"/>
  <c r="N10" i="1" s="1"/>
  <c r="N15" i="1" s="1"/>
  <c r="N20" i="1" s="1"/>
  <c r="N25" i="1" s="1"/>
  <c r="N30" i="1" s="1"/>
  <c r="N35" i="1" s="1"/>
  <c r="N40" i="1" s="1"/>
  <c r="N46" i="1" s="1"/>
  <c r="N51" i="1" s="1"/>
  <c r="K5" i="1"/>
  <c r="M5" i="1" s="1"/>
  <c r="G5" i="1"/>
  <c r="N4" i="1"/>
  <c r="N9" i="1" s="1"/>
  <c r="N14" i="1" s="1"/>
  <c r="N19" i="1" s="1"/>
  <c r="N24" i="1" s="1"/>
  <c r="N29" i="1" s="1"/>
  <c r="N34" i="1" s="1"/>
  <c r="N39" i="1" s="1"/>
  <c r="N43" i="1" s="1"/>
  <c r="K4" i="1"/>
  <c r="M4" i="1" s="1"/>
  <c r="G4" i="1"/>
  <c r="N3" i="1"/>
  <c r="N8" i="1" s="1"/>
  <c r="N13" i="1" s="1"/>
  <c r="N18" i="1" s="1"/>
  <c r="N23" i="1" s="1"/>
  <c r="N28" i="1" s="1"/>
  <c r="N33" i="1" s="1"/>
  <c r="N38" i="1" s="1"/>
  <c r="N45" i="1" s="1"/>
  <c r="N50" i="1" s="1"/>
  <c r="N55" i="1" s="1"/>
  <c r="N60" i="1" s="1"/>
  <c r="K3" i="1"/>
  <c r="M3" i="1" s="1"/>
  <c r="G3" i="1"/>
  <c r="N2" i="1"/>
  <c r="K2" i="1"/>
  <c r="M2" i="1" s="1"/>
  <c r="N57" i="1" l="1"/>
  <c r="N62" i="1" s="1"/>
  <c r="N58" i="1"/>
  <c r="N119" i="1"/>
  <c r="N118" i="1"/>
  <c r="N123" i="1" s="1"/>
</calcChain>
</file>

<file path=xl/sharedStrings.xml><?xml version="1.0" encoding="utf-8"?>
<sst xmlns="http://schemas.openxmlformats.org/spreadsheetml/2006/main" count="259" uniqueCount="25">
  <si>
    <t>Зима</t>
  </si>
  <si>
    <t>Худі</t>
  </si>
  <si>
    <t>Куртки</t>
  </si>
  <si>
    <t>Футболки</t>
  </si>
  <si>
    <t>Головні убори</t>
  </si>
  <si>
    <t>Штани</t>
  </si>
  <si>
    <t xml:space="preserve">Весна </t>
  </si>
  <si>
    <t>Літо</t>
  </si>
  <si>
    <t>Шорти</t>
  </si>
  <si>
    <t>Осінь</t>
  </si>
  <si>
    <t>Закуплено товару</t>
  </si>
  <si>
    <t>Дата</t>
  </si>
  <si>
    <t>Місяць</t>
  </si>
  <si>
    <t>Сезон</t>
  </si>
  <si>
    <t>Категорія</t>
  </si>
  <si>
    <t>Загальна вартість</t>
  </si>
  <si>
    <t>Загальні витрати</t>
  </si>
  <si>
    <t>Націнка</t>
  </si>
  <si>
    <t>Акція на товар</t>
  </si>
  <si>
    <t>Вартість товару</t>
  </si>
  <si>
    <t>Продано товару</t>
  </si>
  <si>
    <t>Сума продажів</t>
  </si>
  <si>
    <t>Залишок товару</t>
  </si>
  <si>
    <t>Ціна</t>
  </si>
  <si>
    <t>Прибуток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</si>
</sst>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₴&quot;_-;\-* #,##0.00\ &quot;₴&quot;_-;_-* &quot;-&quot;??\ &quot;₴&quot;_-;_-@_-"/>
    <numFmt numFmtId="164" formatCode="dd\.mm\.yyyy;@"/>
    <numFmt numFmtId="165" formatCode="#,##0\ &quot;₴&quot;"/>
    <numFmt numFmtId="166" formatCode="_-* #,##0\ &quot;₴&quot;_-;\-* #,##0\ &quot;₴&quot;_-;_-* &quot;-&quot;??\ &quot;₴&quot;_-;_-@_-"/>
    <numFmt numFmtId="167" formatCode="yyyy\-mm\-dd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9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166" fontId="4" fillId="0" borderId="0" xfId="1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9" fontId="4" fillId="0" borderId="7" xfId="2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66" fontId="4" fillId="0" borderId="2" xfId="1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166" fontId="4" fillId="0" borderId="7" xfId="1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9" fontId="4" fillId="0" borderId="2" xfId="2" applyFont="1" applyBorder="1" applyAlignment="1">
      <alignment horizontal="center"/>
    </xf>
    <xf numFmtId="9" fontId="4" fillId="0" borderId="0" xfId="2" applyFont="1" applyBorder="1" applyAlignment="1">
      <alignment horizontal="center"/>
    </xf>
    <xf numFmtId="167" fontId="4" fillId="0" borderId="2" xfId="0" applyNumberFormat="1" applyFont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4" fillId="0" borderId="5" xfId="0" applyNumberFormat="1" applyFont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7E1E-EF6C-4273-99E9-BFC63714EF85}">
  <dimension ref="A1:O123"/>
  <sheetViews>
    <sheetView tabSelected="1" workbookViewId="0">
      <selection activeCell="O2" sqref="O2:O123"/>
    </sheetView>
  </sheetViews>
  <sheetFormatPr defaultRowHeight="14.4" x14ac:dyDescent="0.3"/>
  <cols>
    <col min="1" max="1" width="6.33203125" customWidth="1"/>
    <col min="2" max="3" width="12.5546875" customWidth="1"/>
    <col min="4" max="4" width="13" customWidth="1"/>
    <col min="5" max="5" width="14.88671875" customWidth="1"/>
    <col min="6" max="6" width="14.5546875" customWidth="1"/>
    <col min="7" max="8" width="13.88671875" customWidth="1"/>
    <col min="9" max="10" width="15.33203125" customWidth="1"/>
    <col min="11" max="11" width="13.77734375" customWidth="1"/>
    <col min="12" max="12" width="14.88671875" customWidth="1"/>
    <col min="13" max="13" width="14.5546875" customWidth="1"/>
    <col min="14" max="14" width="14.6640625" customWidth="1"/>
    <col min="15" max="15" width="12.6640625" customWidth="1"/>
  </cols>
  <sheetData>
    <row r="1" spans="1:15" x14ac:dyDescent="0.3">
      <c r="A1" s="46" t="s">
        <v>12</v>
      </c>
      <c r="B1" s="37" t="s">
        <v>11</v>
      </c>
      <c r="C1" s="1" t="s">
        <v>13</v>
      </c>
      <c r="D1" s="1" t="s">
        <v>14</v>
      </c>
      <c r="E1" s="1" t="s">
        <v>10</v>
      </c>
      <c r="F1" s="1" t="s">
        <v>23</v>
      </c>
      <c r="G1" s="2" t="s">
        <v>15</v>
      </c>
      <c r="H1" s="2" t="s">
        <v>16</v>
      </c>
      <c r="I1" s="1" t="s">
        <v>17</v>
      </c>
      <c r="J1" s="1" t="s">
        <v>18</v>
      </c>
      <c r="K1" s="1" t="s">
        <v>19</v>
      </c>
      <c r="L1" s="2" t="s">
        <v>20</v>
      </c>
      <c r="M1" s="1" t="s">
        <v>21</v>
      </c>
      <c r="N1" s="1" t="s">
        <v>22</v>
      </c>
      <c r="O1" s="47" t="s">
        <v>24</v>
      </c>
    </row>
    <row r="2" spans="1:15" x14ac:dyDescent="0.3">
      <c r="A2" s="44">
        <v>1</v>
      </c>
      <c r="B2" s="36">
        <v>44562</v>
      </c>
      <c r="C2" s="3" t="s">
        <v>0</v>
      </c>
      <c r="D2" s="4" t="s">
        <v>1</v>
      </c>
      <c r="E2" s="5">
        <v>350</v>
      </c>
      <c r="F2" s="6">
        <v>800</v>
      </c>
      <c r="G2" s="7">
        <f>E2*F2</f>
        <v>280000</v>
      </c>
      <c r="H2" s="8">
        <v>20000</v>
      </c>
      <c r="I2" s="9">
        <v>0.45</v>
      </c>
      <c r="J2" s="9"/>
      <c r="K2" s="6">
        <f>F2*1.45</f>
        <v>1160</v>
      </c>
      <c r="L2" s="10">
        <v>315</v>
      </c>
      <c r="M2" s="11">
        <f>L2*K2</f>
        <v>365400</v>
      </c>
      <c r="N2" s="12">
        <f>E2-L2</f>
        <v>35</v>
      </c>
      <c r="O2" s="48">
        <f>M2-G2-H2</f>
        <v>65400</v>
      </c>
    </row>
    <row r="3" spans="1:15" x14ac:dyDescent="0.3">
      <c r="A3" s="44">
        <v>1</v>
      </c>
      <c r="B3" s="41">
        <v>44562</v>
      </c>
      <c r="C3" s="3" t="s">
        <v>0</v>
      </c>
      <c r="D3" s="4" t="s">
        <v>2</v>
      </c>
      <c r="E3" s="5">
        <v>280</v>
      </c>
      <c r="F3" s="6">
        <v>1000</v>
      </c>
      <c r="G3" s="7">
        <f>E3*F3</f>
        <v>280000</v>
      </c>
      <c r="H3" s="8">
        <v>20000</v>
      </c>
      <c r="I3" s="9">
        <v>0.45</v>
      </c>
      <c r="J3" s="9"/>
      <c r="K3" s="6">
        <f t="shared" ref="K3:K6" si="0">F3*1.45</f>
        <v>1450</v>
      </c>
      <c r="L3" s="10">
        <v>278</v>
      </c>
      <c r="M3" s="11">
        <f>L3*K3</f>
        <v>403100</v>
      </c>
      <c r="N3" s="12">
        <f>E3-L3</f>
        <v>2</v>
      </c>
      <c r="O3" s="48">
        <f t="shared" ref="O3:O66" si="1">M3-G3-H3</f>
        <v>103100</v>
      </c>
    </row>
    <row r="4" spans="1:15" x14ac:dyDescent="0.3">
      <c r="A4" s="44">
        <v>1</v>
      </c>
      <c r="B4" s="41">
        <v>44562</v>
      </c>
      <c r="C4" s="3" t="s">
        <v>0</v>
      </c>
      <c r="D4" s="4" t="s">
        <v>3</v>
      </c>
      <c r="E4" s="5">
        <v>260</v>
      </c>
      <c r="F4" s="6">
        <v>300</v>
      </c>
      <c r="G4" s="7">
        <f t="shared" ref="G4:G6" si="2">E4*F4</f>
        <v>78000</v>
      </c>
      <c r="H4" s="8">
        <v>20000</v>
      </c>
      <c r="I4" s="9">
        <v>0.45</v>
      </c>
      <c r="J4" s="9"/>
      <c r="K4" s="6">
        <f t="shared" si="0"/>
        <v>435</v>
      </c>
      <c r="L4" s="10">
        <v>180</v>
      </c>
      <c r="M4" s="11">
        <f t="shared" ref="M4:M5" si="3">L4*K4</f>
        <v>78300</v>
      </c>
      <c r="N4" s="12">
        <f t="shared" ref="N4:N6" si="4">E4-L4</f>
        <v>80</v>
      </c>
      <c r="O4" s="48">
        <f t="shared" si="1"/>
        <v>-19700</v>
      </c>
    </row>
    <row r="5" spans="1:15" x14ac:dyDescent="0.3">
      <c r="A5" s="44">
        <v>1</v>
      </c>
      <c r="B5" s="41">
        <v>44562</v>
      </c>
      <c r="C5" s="3" t="s">
        <v>0</v>
      </c>
      <c r="D5" s="4" t="s">
        <v>4</v>
      </c>
      <c r="E5" s="5">
        <v>100</v>
      </c>
      <c r="F5" s="6">
        <v>350</v>
      </c>
      <c r="G5" s="7">
        <f t="shared" si="2"/>
        <v>35000</v>
      </c>
      <c r="H5" s="8">
        <v>20000</v>
      </c>
      <c r="I5" s="9">
        <v>0.45</v>
      </c>
      <c r="J5" s="9"/>
      <c r="K5" s="6">
        <f t="shared" si="0"/>
        <v>507.5</v>
      </c>
      <c r="L5" s="10">
        <v>97</v>
      </c>
      <c r="M5" s="11">
        <f t="shared" si="3"/>
        <v>49227.5</v>
      </c>
      <c r="N5" s="12">
        <f t="shared" si="4"/>
        <v>3</v>
      </c>
      <c r="O5" s="48">
        <f t="shared" si="1"/>
        <v>-5772.5</v>
      </c>
    </row>
    <row r="6" spans="1:15" x14ac:dyDescent="0.3">
      <c r="A6" s="44">
        <v>1</v>
      </c>
      <c r="B6" s="42">
        <v>44562</v>
      </c>
      <c r="C6" s="3" t="s">
        <v>0</v>
      </c>
      <c r="D6" s="4" t="s">
        <v>5</v>
      </c>
      <c r="E6" s="5">
        <v>230</v>
      </c>
      <c r="F6" s="6">
        <v>700</v>
      </c>
      <c r="G6" s="7">
        <f t="shared" si="2"/>
        <v>161000</v>
      </c>
      <c r="H6" s="8">
        <v>20000</v>
      </c>
      <c r="I6" s="13">
        <v>0.45</v>
      </c>
      <c r="J6" s="13"/>
      <c r="K6" s="6">
        <f t="shared" si="0"/>
        <v>1015</v>
      </c>
      <c r="L6" s="10">
        <v>220</v>
      </c>
      <c r="M6" s="11">
        <f>L6*K6</f>
        <v>223300</v>
      </c>
      <c r="N6" s="12">
        <f t="shared" si="4"/>
        <v>10</v>
      </c>
      <c r="O6" s="48">
        <f t="shared" si="1"/>
        <v>42300</v>
      </c>
    </row>
    <row r="7" spans="1:15" x14ac:dyDescent="0.3">
      <c r="A7" s="45">
        <v>2</v>
      </c>
      <c r="B7" s="40">
        <v>44593</v>
      </c>
      <c r="C7" s="3" t="s">
        <v>0</v>
      </c>
      <c r="D7" s="14" t="s">
        <v>1</v>
      </c>
      <c r="E7" s="15">
        <v>340</v>
      </c>
      <c r="F7" s="16">
        <v>800</v>
      </c>
      <c r="G7" s="17">
        <f>E7*F7</f>
        <v>272000</v>
      </c>
      <c r="H7" s="18">
        <v>20000</v>
      </c>
      <c r="I7" s="9">
        <v>0.45</v>
      </c>
      <c r="J7" s="9"/>
      <c r="K7" s="16">
        <f>F7*1.45</f>
        <v>1160</v>
      </c>
      <c r="L7" s="19">
        <v>360</v>
      </c>
      <c r="M7" s="20">
        <f>L7*K7</f>
        <v>417600</v>
      </c>
      <c r="N7" s="21">
        <f>(E7-L7)+N2</f>
        <v>15</v>
      </c>
      <c r="O7" s="48">
        <f t="shared" si="1"/>
        <v>125600</v>
      </c>
    </row>
    <row r="8" spans="1:15" x14ac:dyDescent="0.3">
      <c r="A8" s="45">
        <v>2</v>
      </c>
      <c r="B8" s="38">
        <v>44593</v>
      </c>
      <c r="C8" s="3" t="s">
        <v>0</v>
      </c>
      <c r="D8" s="4" t="s">
        <v>2</v>
      </c>
      <c r="E8" s="5">
        <v>300</v>
      </c>
      <c r="F8" s="22">
        <v>1000</v>
      </c>
      <c r="G8" s="7">
        <f>E8*F8</f>
        <v>300000</v>
      </c>
      <c r="H8" s="23">
        <v>20000</v>
      </c>
      <c r="I8" s="9">
        <v>0.45</v>
      </c>
      <c r="J8" s="9"/>
      <c r="K8" s="22">
        <f t="shared" ref="K8:K11" si="5">F8*1.45</f>
        <v>1450</v>
      </c>
      <c r="L8" s="10">
        <v>296</v>
      </c>
      <c r="M8" s="11">
        <f>L8*K8</f>
        <v>429200</v>
      </c>
      <c r="N8" s="12">
        <f t="shared" ref="N8:N41" si="6">(E8-L8)+N3</f>
        <v>6</v>
      </c>
      <c r="O8" s="48">
        <f t="shared" si="1"/>
        <v>109200</v>
      </c>
    </row>
    <row r="9" spans="1:15" x14ac:dyDescent="0.3">
      <c r="A9" s="45">
        <v>2</v>
      </c>
      <c r="B9" s="38">
        <v>44593</v>
      </c>
      <c r="C9" s="3" t="s">
        <v>0</v>
      </c>
      <c r="D9" s="4" t="s">
        <v>3</v>
      </c>
      <c r="E9" s="5">
        <v>30</v>
      </c>
      <c r="F9" s="22">
        <v>300</v>
      </c>
      <c r="G9" s="7">
        <f t="shared" ref="G9:G11" si="7">E9*F9</f>
        <v>9000</v>
      </c>
      <c r="H9" s="23">
        <v>20000</v>
      </c>
      <c r="I9" s="9">
        <v>0.45</v>
      </c>
      <c r="J9" s="9"/>
      <c r="K9" s="22">
        <f t="shared" si="5"/>
        <v>435</v>
      </c>
      <c r="L9" s="10">
        <v>104</v>
      </c>
      <c r="M9" s="24">
        <f t="shared" ref="M9:M10" si="8">L9*K9</f>
        <v>45240</v>
      </c>
      <c r="N9" s="12">
        <f t="shared" si="6"/>
        <v>6</v>
      </c>
      <c r="O9" s="48">
        <f t="shared" si="1"/>
        <v>16240</v>
      </c>
    </row>
    <row r="10" spans="1:15" x14ac:dyDescent="0.3">
      <c r="A10" s="45">
        <v>2</v>
      </c>
      <c r="B10" s="38">
        <v>44593</v>
      </c>
      <c r="C10" s="3" t="s">
        <v>0</v>
      </c>
      <c r="D10" s="4" t="s">
        <v>4</v>
      </c>
      <c r="E10" s="5">
        <v>130</v>
      </c>
      <c r="F10" s="22">
        <v>350</v>
      </c>
      <c r="G10" s="7">
        <f t="shared" si="7"/>
        <v>45500</v>
      </c>
      <c r="H10" s="23">
        <v>20000</v>
      </c>
      <c r="I10" s="9">
        <v>0.45</v>
      </c>
      <c r="J10" s="9"/>
      <c r="K10" s="22">
        <f t="shared" si="5"/>
        <v>507.5</v>
      </c>
      <c r="L10" s="10">
        <v>125</v>
      </c>
      <c r="M10" s="24">
        <f t="shared" si="8"/>
        <v>63437.5</v>
      </c>
      <c r="N10" s="12">
        <f t="shared" si="6"/>
        <v>8</v>
      </c>
      <c r="O10" s="48">
        <f t="shared" si="1"/>
        <v>-2062.5</v>
      </c>
    </row>
    <row r="11" spans="1:15" x14ac:dyDescent="0.3">
      <c r="A11" s="45">
        <v>2</v>
      </c>
      <c r="B11" s="39">
        <v>44593</v>
      </c>
      <c r="C11" s="3" t="s">
        <v>0</v>
      </c>
      <c r="D11" s="25" t="s">
        <v>5</v>
      </c>
      <c r="E11" s="26">
        <v>230</v>
      </c>
      <c r="F11" s="27">
        <v>700</v>
      </c>
      <c r="G11" s="28">
        <f t="shared" si="7"/>
        <v>161000</v>
      </c>
      <c r="H11" s="29">
        <v>20000</v>
      </c>
      <c r="I11" s="9">
        <v>0.45</v>
      </c>
      <c r="J11" s="13"/>
      <c r="K11" s="27">
        <f t="shared" si="5"/>
        <v>1015</v>
      </c>
      <c r="L11" s="30">
        <v>236</v>
      </c>
      <c r="M11" s="31">
        <f>L11*K11</f>
        <v>239540</v>
      </c>
      <c r="N11" s="32">
        <f t="shared" si="6"/>
        <v>4</v>
      </c>
      <c r="O11" s="48">
        <f t="shared" si="1"/>
        <v>58540</v>
      </c>
    </row>
    <row r="12" spans="1:15" x14ac:dyDescent="0.3">
      <c r="A12" s="44">
        <v>3</v>
      </c>
      <c r="B12" s="43">
        <v>44621</v>
      </c>
      <c r="C12" s="33" t="s">
        <v>6</v>
      </c>
      <c r="D12" s="14" t="s">
        <v>1</v>
      </c>
      <c r="E12" s="15">
        <v>380</v>
      </c>
      <c r="F12" s="6">
        <v>850</v>
      </c>
      <c r="G12" s="17">
        <f>E12*F12</f>
        <v>323000</v>
      </c>
      <c r="H12" s="18">
        <v>20000</v>
      </c>
      <c r="I12" s="34">
        <v>0.45</v>
      </c>
      <c r="J12" s="35"/>
      <c r="K12" s="22">
        <f>F12*1.45</f>
        <v>1232.5</v>
      </c>
      <c r="L12" s="19">
        <v>376</v>
      </c>
      <c r="M12" s="20">
        <f>L12*K12</f>
        <v>463420</v>
      </c>
      <c r="N12" s="21">
        <f>(E12-L12)+N7</f>
        <v>19</v>
      </c>
      <c r="O12" s="48">
        <f t="shared" si="1"/>
        <v>120420</v>
      </c>
    </row>
    <row r="13" spans="1:15" x14ac:dyDescent="0.3">
      <c r="A13" s="44">
        <v>3</v>
      </c>
      <c r="B13" s="41">
        <v>44621</v>
      </c>
      <c r="C13" s="33" t="s">
        <v>6</v>
      </c>
      <c r="D13" s="4" t="s">
        <v>2</v>
      </c>
      <c r="E13" s="5">
        <v>270</v>
      </c>
      <c r="F13" s="6">
        <v>1100</v>
      </c>
      <c r="G13" s="7">
        <f>E13*F13</f>
        <v>297000</v>
      </c>
      <c r="H13" s="23">
        <v>20000</v>
      </c>
      <c r="I13" s="35">
        <v>0.45</v>
      </c>
      <c r="J13" s="35"/>
      <c r="K13" s="22">
        <f t="shared" ref="K13:K16" si="9">F13*1.45</f>
        <v>1595</v>
      </c>
      <c r="L13" s="10">
        <v>260</v>
      </c>
      <c r="M13" s="11">
        <f>L13*K13</f>
        <v>414700</v>
      </c>
      <c r="N13" s="12">
        <f t="shared" si="6"/>
        <v>16</v>
      </c>
      <c r="O13" s="48">
        <f t="shared" si="1"/>
        <v>97700</v>
      </c>
    </row>
    <row r="14" spans="1:15" x14ac:dyDescent="0.3">
      <c r="A14" s="44">
        <v>3</v>
      </c>
      <c r="B14" s="41">
        <v>44621</v>
      </c>
      <c r="C14" s="33" t="s">
        <v>6</v>
      </c>
      <c r="D14" s="4" t="s">
        <v>3</v>
      </c>
      <c r="E14" s="5">
        <v>140</v>
      </c>
      <c r="F14" s="6">
        <v>350</v>
      </c>
      <c r="G14" s="7">
        <f t="shared" ref="G14:G16" si="10">E14*F14</f>
        <v>49000</v>
      </c>
      <c r="H14" s="23">
        <v>20000</v>
      </c>
      <c r="I14" s="35">
        <v>0.45</v>
      </c>
      <c r="J14" s="35"/>
      <c r="K14" s="22">
        <f t="shared" si="9"/>
        <v>507.5</v>
      </c>
      <c r="L14" s="10">
        <v>125</v>
      </c>
      <c r="M14" s="24">
        <f t="shared" ref="M14:M15" si="11">L14*K14</f>
        <v>63437.5</v>
      </c>
      <c r="N14" s="12">
        <f t="shared" si="6"/>
        <v>21</v>
      </c>
      <c r="O14" s="48">
        <f t="shared" si="1"/>
        <v>-5562.5</v>
      </c>
    </row>
    <row r="15" spans="1:15" x14ac:dyDescent="0.3">
      <c r="A15" s="44">
        <v>3</v>
      </c>
      <c r="B15" s="41">
        <v>44621</v>
      </c>
      <c r="C15" s="33" t="s">
        <v>6</v>
      </c>
      <c r="D15" s="4" t="s">
        <v>4</v>
      </c>
      <c r="E15" s="5">
        <v>150</v>
      </c>
      <c r="F15" s="6">
        <v>400</v>
      </c>
      <c r="G15" s="7">
        <f t="shared" si="10"/>
        <v>60000</v>
      </c>
      <c r="H15" s="23">
        <v>20000</v>
      </c>
      <c r="I15" s="35">
        <v>0.45</v>
      </c>
      <c r="J15" s="35"/>
      <c r="K15" s="22">
        <f t="shared" si="9"/>
        <v>580</v>
      </c>
      <c r="L15" s="10">
        <v>140</v>
      </c>
      <c r="M15" s="24">
        <f t="shared" si="11"/>
        <v>81200</v>
      </c>
      <c r="N15" s="12">
        <f t="shared" si="6"/>
        <v>18</v>
      </c>
      <c r="O15" s="48">
        <f t="shared" si="1"/>
        <v>1200</v>
      </c>
    </row>
    <row r="16" spans="1:15" x14ac:dyDescent="0.3">
      <c r="A16" s="44">
        <v>3</v>
      </c>
      <c r="B16" s="42">
        <v>44621</v>
      </c>
      <c r="C16" s="33" t="s">
        <v>6</v>
      </c>
      <c r="D16" s="25" t="s">
        <v>5</v>
      </c>
      <c r="E16" s="26">
        <v>260</v>
      </c>
      <c r="F16" s="6">
        <v>700</v>
      </c>
      <c r="G16" s="28">
        <f t="shared" si="10"/>
        <v>182000</v>
      </c>
      <c r="H16" s="29">
        <v>20000</v>
      </c>
      <c r="I16" s="13">
        <v>0.45</v>
      </c>
      <c r="J16" s="13"/>
      <c r="K16" s="22">
        <f t="shared" si="9"/>
        <v>1015</v>
      </c>
      <c r="L16" s="30">
        <v>258</v>
      </c>
      <c r="M16" s="31">
        <f>L16*K16</f>
        <v>261870</v>
      </c>
      <c r="N16" s="32">
        <f t="shared" si="6"/>
        <v>6</v>
      </c>
      <c r="O16" s="48">
        <f t="shared" si="1"/>
        <v>59870</v>
      </c>
    </row>
    <row r="17" spans="1:15" x14ac:dyDescent="0.3">
      <c r="A17" s="44">
        <v>4</v>
      </c>
      <c r="B17" s="43">
        <v>44652</v>
      </c>
      <c r="C17" s="33" t="s">
        <v>6</v>
      </c>
      <c r="D17" s="14" t="s">
        <v>1</v>
      </c>
      <c r="E17" s="15">
        <v>420</v>
      </c>
      <c r="F17" s="16">
        <v>850</v>
      </c>
      <c r="G17" s="17">
        <f>E17*F17</f>
        <v>357000</v>
      </c>
      <c r="H17" s="18">
        <v>20000</v>
      </c>
      <c r="I17" s="35">
        <v>0.45</v>
      </c>
      <c r="J17" s="35"/>
      <c r="K17" s="16">
        <f>F17*1.45</f>
        <v>1232.5</v>
      </c>
      <c r="L17" s="19">
        <v>423</v>
      </c>
      <c r="M17" s="20">
        <f>L17*K17</f>
        <v>521347.5</v>
      </c>
      <c r="N17" s="21">
        <f>(E17-L17)+N12</f>
        <v>16</v>
      </c>
      <c r="O17" s="48">
        <f t="shared" si="1"/>
        <v>144347.5</v>
      </c>
    </row>
    <row r="18" spans="1:15" x14ac:dyDescent="0.3">
      <c r="A18" s="44">
        <v>4</v>
      </c>
      <c r="B18" s="41">
        <v>44652</v>
      </c>
      <c r="C18" s="33" t="s">
        <v>6</v>
      </c>
      <c r="D18" s="4" t="s">
        <v>2</v>
      </c>
      <c r="E18" s="5">
        <v>320</v>
      </c>
      <c r="F18" s="22">
        <v>1100</v>
      </c>
      <c r="G18" s="7">
        <f>E18*F18</f>
        <v>352000</v>
      </c>
      <c r="H18" s="23">
        <v>20000</v>
      </c>
      <c r="I18" s="9">
        <v>0.45</v>
      </c>
      <c r="J18" s="9"/>
      <c r="K18" s="6">
        <f>F18*1.45</f>
        <v>1595</v>
      </c>
      <c r="L18" s="10">
        <v>332</v>
      </c>
      <c r="M18" s="11">
        <f>L18*K18</f>
        <v>529540</v>
      </c>
      <c r="N18" s="12">
        <f t="shared" si="6"/>
        <v>4</v>
      </c>
      <c r="O18" s="48">
        <f t="shared" si="1"/>
        <v>157540</v>
      </c>
    </row>
    <row r="19" spans="1:15" x14ac:dyDescent="0.3">
      <c r="A19" s="44">
        <v>4</v>
      </c>
      <c r="B19" s="41">
        <v>44652</v>
      </c>
      <c r="C19" s="33" t="s">
        <v>6</v>
      </c>
      <c r="D19" s="4" t="s">
        <v>3</v>
      </c>
      <c r="E19" s="5">
        <v>200</v>
      </c>
      <c r="F19" s="22">
        <v>350</v>
      </c>
      <c r="G19" s="7">
        <f t="shared" ref="G19:G21" si="12">E19*F19</f>
        <v>70000</v>
      </c>
      <c r="H19" s="23">
        <v>20000</v>
      </c>
      <c r="I19" s="35">
        <v>0.45</v>
      </c>
      <c r="J19" s="35"/>
      <c r="K19" s="22">
        <f t="shared" ref="K19:K21" si="13">F19*1.45</f>
        <v>507.5</v>
      </c>
      <c r="L19" s="10">
        <v>215</v>
      </c>
      <c r="M19" s="24">
        <f t="shared" ref="M19:M20" si="14">L19*K19</f>
        <v>109112.5</v>
      </c>
      <c r="N19" s="12">
        <f t="shared" si="6"/>
        <v>6</v>
      </c>
      <c r="O19" s="48">
        <f t="shared" si="1"/>
        <v>19112.5</v>
      </c>
    </row>
    <row r="20" spans="1:15" x14ac:dyDescent="0.3">
      <c r="A20" s="44">
        <v>4</v>
      </c>
      <c r="B20" s="41">
        <v>44652</v>
      </c>
      <c r="C20" s="33" t="s">
        <v>6</v>
      </c>
      <c r="D20" s="4" t="s">
        <v>4</v>
      </c>
      <c r="E20" s="5">
        <v>100</v>
      </c>
      <c r="F20" s="22">
        <v>400</v>
      </c>
      <c r="G20" s="7">
        <f t="shared" si="12"/>
        <v>40000</v>
      </c>
      <c r="H20" s="23">
        <v>20000</v>
      </c>
      <c r="I20" s="35">
        <v>0.45</v>
      </c>
      <c r="J20" s="35"/>
      <c r="K20" s="22">
        <f t="shared" si="13"/>
        <v>580</v>
      </c>
      <c r="L20" s="10">
        <v>88</v>
      </c>
      <c r="M20" s="24">
        <f t="shared" si="14"/>
        <v>51040</v>
      </c>
      <c r="N20" s="12">
        <f t="shared" si="6"/>
        <v>30</v>
      </c>
      <c r="O20" s="48">
        <f t="shared" si="1"/>
        <v>-8960</v>
      </c>
    </row>
    <row r="21" spans="1:15" x14ac:dyDescent="0.3">
      <c r="A21" s="44">
        <v>4</v>
      </c>
      <c r="B21" s="41">
        <v>44652</v>
      </c>
      <c r="C21" s="33" t="s">
        <v>6</v>
      </c>
      <c r="D21" s="25" t="s">
        <v>5</v>
      </c>
      <c r="E21" s="26">
        <v>260</v>
      </c>
      <c r="F21" s="27">
        <v>700</v>
      </c>
      <c r="G21" s="28">
        <f t="shared" si="12"/>
        <v>182000</v>
      </c>
      <c r="H21" s="29">
        <v>20000</v>
      </c>
      <c r="I21" s="13">
        <v>0.45</v>
      </c>
      <c r="J21" s="13"/>
      <c r="K21" s="27">
        <f t="shared" si="13"/>
        <v>1015</v>
      </c>
      <c r="L21" s="30">
        <v>246</v>
      </c>
      <c r="M21" s="31">
        <f>L21*K21</f>
        <v>249690</v>
      </c>
      <c r="N21" s="32">
        <f t="shared" si="6"/>
        <v>20</v>
      </c>
      <c r="O21" s="48">
        <f t="shared" si="1"/>
        <v>47690</v>
      </c>
    </row>
    <row r="22" spans="1:15" x14ac:dyDescent="0.3">
      <c r="A22" s="44">
        <v>5</v>
      </c>
      <c r="B22" s="43">
        <v>44682</v>
      </c>
      <c r="C22" s="33" t="s">
        <v>6</v>
      </c>
      <c r="D22" s="14" t="s">
        <v>1</v>
      </c>
      <c r="E22" s="15">
        <v>460</v>
      </c>
      <c r="F22" s="16">
        <v>850</v>
      </c>
      <c r="G22" s="17">
        <f>E22*F22</f>
        <v>391000</v>
      </c>
      <c r="H22" s="18">
        <v>20000</v>
      </c>
      <c r="I22" s="34">
        <v>0.45</v>
      </c>
      <c r="J22" s="34"/>
      <c r="K22" s="16">
        <f>F22*1.45</f>
        <v>1232.5</v>
      </c>
      <c r="L22" s="19">
        <v>455</v>
      </c>
      <c r="M22" s="20">
        <f>L22*K22</f>
        <v>560787.5</v>
      </c>
      <c r="N22" s="21">
        <f>(E22-L22)+N17</f>
        <v>21</v>
      </c>
      <c r="O22" s="48">
        <f t="shared" si="1"/>
        <v>149787.5</v>
      </c>
    </row>
    <row r="23" spans="1:15" x14ac:dyDescent="0.3">
      <c r="A23" s="44">
        <v>5</v>
      </c>
      <c r="B23" s="41">
        <v>44682</v>
      </c>
      <c r="C23" s="33" t="s">
        <v>6</v>
      </c>
      <c r="D23" s="4" t="s">
        <v>2</v>
      </c>
      <c r="E23" s="5">
        <v>350</v>
      </c>
      <c r="F23" s="22">
        <v>1100</v>
      </c>
      <c r="G23" s="7">
        <f>E23*F23</f>
        <v>385000</v>
      </c>
      <c r="H23" s="23">
        <v>20000</v>
      </c>
      <c r="I23" s="9">
        <v>0.45</v>
      </c>
      <c r="J23" s="9"/>
      <c r="K23" s="6">
        <f>F23*1.45</f>
        <v>1595</v>
      </c>
      <c r="L23" s="10">
        <v>315</v>
      </c>
      <c r="M23" s="11">
        <f>L23*K23</f>
        <v>502425</v>
      </c>
      <c r="N23" s="12">
        <f t="shared" si="6"/>
        <v>39</v>
      </c>
      <c r="O23" s="48">
        <f t="shared" si="1"/>
        <v>97425</v>
      </c>
    </row>
    <row r="24" spans="1:15" x14ac:dyDescent="0.3">
      <c r="A24" s="44">
        <v>5</v>
      </c>
      <c r="B24" s="41">
        <v>44682</v>
      </c>
      <c r="C24" s="33" t="s">
        <v>6</v>
      </c>
      <c r="D24" s="4" t="s">
        <v>3</v>
      </c>
      <c r="E24" s="5">
        <v>280</v>
      </c>
      <c r="F24" s="22">
        <v>350</v>
      </c>
      <c r="G24" s="7">
        <f t="shared" ref="G24:G26" si="15">E24*F24</f>
        <v>98000</v>
      </c>
      <c r="H24" s="23">
        <v>20000</v>
      </c>
      <c r="I24" s="35">
        <v>0.45</v>
      </c>
      <c r="J24" s="35"/>
      <c r="K24" s="22">
        <f t="shared" ref="K24:K26" si="16">F24*1.45</f>
        <v>507.5</v>
      </c>
      <c r="L24" s="10">
        <v>280</v>
      </c>
      <c r="M24" s="24">
        <f t="shared" ref="M24:M25" si="17">L24*K24</f>
        <v>142100</v>
      </c>
      <c r="N24" s="12">
        <f t="shared" si="6"/>
        <v>6</v>
      </c>
      <c r="O24" s="48">
        <f t="shared" si="1"/>
        <v>24100</v>
      </c>
    </row>
    <row r="25" spans="1:15" x14ac:dyDescent="0.3">
      <c r="A25" s="44">
        <v>5</v>
      </c>
      <c r="B25" s="41">
        <v>44682</v>
      </c>
      <c r="C25" s="33" t="s">
        <v>6</v>
      </c>
      <c r="D25" s="4" t="s">
        <v>4</v>
      </c>
      <c r="E25" s="5">
        <v>100</v>
      </c>
      <c r="F25" s="22">
        <v>400</v>
      </c>
      <c r="G25" s="7">
        <f t="shared" si="15"/>
        <v>40000</v>
      </c>
      <c r="H25" s="23">
        <v>20000</v>
      </c>
      <c r="I25" s="35">
        <v>0.45</v>
      </c>
      <c r="J25" s="35"/>
      <c r="K25" s="22">
        <f t="shared" si="16"/>
        <v>580</v>
      </c>
      <c r="L25" s="10">
        <v>90</v>
      </c>
      <c r="M25" s="24">
        <f t="shared" si="17"/>
        <v>52200</v>
      </c>
      <c r="N25" s="12">
        <f t="shared" si="6"/>
        <v>40</v>
      </c>
      <c r="O25" s="48">
        <f t="shared" si="1"/>
        <v>-7800</v>
      </c>
    </row>
    <row r="26" spans="1:15" x14ac:dyDescent="0.3">
      <c r="A26" s="44">
        <v>5</v>
      </c>
      <c r="B26" s="42">
        <v>44682</v>
      </c>
      <c r="C26" s="33" t="s">
        <v>6</v>
      </c>
      <c r="D26" s="25" t="s">
        <v>5</v>
      </c>
      <c r="E26" s="26">
        <v>230</v>
      </c>
      <c r="F26" s="27">
        <v>700</v>
      </c>
      <c r="G26" s="28">
        <f t="shared" si="15"/>
        <v>161000</v>
      </c>
      <c r="H26" s="29">
        <v>20000</v>
      </c>
      <c r="I26" s="13">
        <v>0.45</v>
      </c>
      <c r="J26" s="35"/>
      <c r="K26" s="22">
        <f t="shared" si="16"/>
        <v>1015</v>
      </c>
      <c r="L26" s="30">
        <v>226</v>
      </c>
      <c r="M26" s="31">
        <f>L26*K26</f>
        <v>229390</v>
      </c>
      <c r="N26" s="32">
        <f t="shared" si="6"/>
        <v>24</v>
      </c>
      <c r="O26" s="48">
        <f t="shared" si="1"/>
        <v>48390</v>
      </c>
    </row>
    <row r="27" spans="1:15" x14ac:dyDescent="0.3">
      <c r="A27" s="44">
        <v>6</v>
      </c>
      <c r="B27" s="41">
        <v>44713</v>
      </c>
      <c r="C27" s="33" t="s">
        <v>7</v>
      </c>
      <c r="D27" s="14" t="s">
        <v>1</v>
      </c>
      <c r="E27" s="15">
        <v>420</v>
      </c>
      <c r="F27" s="16">
        <v>900</v>
      </c>
      <c r="G27" s="17">
        <f>E27*F27</f>
        <v>378000</v>
      </c>
      <c r="H27" s="18">
        <v>20000</v>
      </c>
      <c r="I27" s="34">
        <v>0.48</v>
      </c>
      <c r="J27" s="34"/>
      <c r="K27" s="16">
        <f>F27*1.48</f>
        <v>1332</v>
      </c>
      <c r="L27" s="19">
        <v>310</v>
      </c>
      <c r="M27" s="20">
        <f>L27*K27</f>
        <v>412920</v>
      </c>
      <c r="N27" s="21">
        <f>(E27-L27)+N22</f>
        <v>131</v>
      </c>
      <c r="O27" s="48">
        <f t="shared" si="1"/>
        <v>14920</v>
      </c>
    </row>
    <row r="28" spans="1:15" x14ac:dyDescent="0.3">
      <c r="A28" s="44">
        <v>6</v>
      </c>
      <c r="B28" s="41">
        <v>44713</v>
      </c>
      <c r="C28" s="33" t="s">
        <v>7</v>
      </c>
      <c r="D28" s="4" t="s">
        <v>3</v>
      </c>
      <c r="E28" s="5">
        <v>380</v>
      </c>
      <c r="F28" s="6">
        <v>400</v>
      </c>
      <c r="G28" s="7">
        <f t="shared" ref="G28:G31" si="18">E28*F28</f>
        <v>152000</v>
      </c>
      <c r="H28" s="23">
        <v>20000</v>
      </c>
      <c r="I28" s="35">
        <v>0.48</v>
      </c>
      <c r="J28" s="35"/>
      <c r="K28" s="22">
        <f t="shared" ref="K28:K31" si="19">F28*1.48</f>
        <v>592</v>
      </c>
      <c r="L28" s="10">
        <v>415</v>
      </c>
      <c r="M28" s="24">
        <f t="shared" ref="M28:M30" si="20">L28*K28</f>
        <v>245680</v>
      </c>
      <c r="N28" s="12">
        <f t="shared" si="6"/>
        <v>4</v>
      </c>
      <c r="O28" s="48">
        <f t="shared" si="1"/>
        <v>73680</v>
      </c>
    </row>
    <row r="29" spans="1:15" x14ac:dyDescent="0.3">
      <c r="A29" s="44">
        <v>6</v>
      </c>
      <c r="B29" s="41">
        <v>44713</v>
      </c>
      <c r="C29" s="33" t="s">
        <v>7</v>
      </c>
      <c r="D29" s="4" t="s">
        <v>8</v>
      </c>
      <c r="E29" s="5">
        <v>200</v>
      </c>
      <c r="F29" s="22">
        <v>600</v>
      </c>
      <c r="G29" s="7">
        <f>E29*F29</f>
        <v>120000</v>
      </c>
      <c r="H29" s="23">
        <v>20000</v>
      </c>
      <c r="I29" s="35">
        <v>0.48</v>
      </c>
      <c r="J29" s="35"/>
      <c r="K29" s="22">
        <f t="shared" si="19"/>
        <v>888</v>
      </c>
      <c r="L29" s="10">
        <v>202</v>
      </c>
      <c r="M29" s="11">
        <f>L29*K29</f>
        <v>179376</v>
      </c>
      <c r="N29" s="12">
        <f t="shared" si="6"/>
        <v>4</v>
      </c>
      <c r="O29" s="48">
        <f t="shared" si="1"/>
        <v>39376</v>
      </c>
    </row>
    <row r="30" spans="1:15" x14ac:dyDescent="0.3">
      <c r="A30" s="44">
        <v>6</v>
      </c>
      <c r="B30" s="41">
        <v>44713</v>
      </c>
      <c r="C30" s="33" t="s">
        <v>7</v>
      </c>
      <c r="D30" s="4" t="s">
        <v>4</v>
      </c>
      <c r="E30" s="5">
        <v>170</v>
      </c>
      <c r="F30" s="22">
        <v>350</v>
      </c>
      <c r="G30" s="7">
        <f t="shared" si="18"/>
        <v>59500</v>
      </c>
      <c r="H30" s="23">
        <v>20000</v>
      </c>
      <c r="I30" s="35">
        <v>0.48</v>
      </c>
      <c r="J30" s="35"/>
      <c r="K30" s="22">
        <f t="shared" si="19"/>
        <v>518</v>
      </c>
      <c r="L30" s="10">
        <v>204</v>
      </c>
      <c r="M30" s="24">
        <f t="shared" si="20"/>
        <v>105672</v>
      </c>
      <c r="N30" s="12">
        <f t="shared" si="6"/>
        <v>6</v>
      </c>
      <c r="O30" s="48">
        <f t="shared" si="1"/>
        <v>26172</v>
      </c>
    </row>
    <row r="31" spans="1:15" x14ac:dyDescent="0.3">
      <c r="A31" s="44">
        <v>6</v>
      </c>
      <c r="B31" s="41">
        <v>44713</v>
      </c>
      <c r="C31" s="33" t="s">
        <v>7</v>
      </c>
      <c r="D31" s="25" t="s">
        <v>5</v>
      </c>
      <c r="E31" s="26">
        <v>180</v>
      </c>
      <c r="F31" s="27">
        <v>750</v>
      </c>
      <c r="G31" s="28">
        <f t="shared" si="18"/>
        <v>135000</v>
      </c>
      <c r="H31" s="29">
        <v>20000</v>
      </c>
      <c r="I31" s="35">
        <v>0.48</v>
      </c>
      <c r="J31" s="35"/>
      <c r="K31" s="27">
        <f t="shared" si="19"/>
        <v>1110</v>
      </c>
      <c r="L31" s="30">
        <v>180</v>
      </c>
      <c r="M31" s="31">
        <f>L31*K31</f>
        <v>199800</v>
      </c>
      <c r="N31" s="32">
        <f t="shared" si="6"/>
        <v>24</v>
      </c>
      <c r="O31" s="48">
        <f t="shared" si="1"/>
        <v>44800</v>
      </c>
    </row>
    <row r="32" spans="1:15" x14ac:dyDescent="0.3">
      <c r="A32" s="44">
        <v>7</v>
      </c>
      <c r="B32" s="43">
        <v>44743</v>
      </c>
      <c r="C32" s="33" t="s">
        <v>7</v>
      </c>
      <c r="D32" s="14" t="s">
        <v>1</v>
      </c>
      <c r="E32" s="15">
        <v>50</v>
      </c>
      <c r="F32" s="16">
        <v>900</v>
      </c>
      <c r="G32" s="17">
        <f>E32*F32</f>
        <v>45000</v>
      </c>
      <c r="H32" s="18">
        <v>20000</v>
      </c>
      <c r="I32" s="34">
        <v>0.48</v>
      </c>
      <c r="J32" s="34"/>
      <c r="K32" s="16">
        <f>F32*1.48</f>
        <v>1332</v>
      </c>
      <c r="L32" s="19">
        <v>175</v>
      </c>
      <c r="M32" s="20">
        <f>L32*K32</f>
        <v>233100</v>
      </c>
      <c r="N32" s="21">
        <f>(E32-L32)+N27</f>
        <v>6</v>
      </c>
      <c r="O32" s="48">
        <f t="shared" si="1"/>
        <v>168100</v>
      </c>
    </row>
    <row r="33" spans="1:15" x14ac:dyDescent="0.3">
      <c r="A33" s="44">
        <v>7</v>
      </c>
      <c r="B33" s="41">
        <v>44743</v>
      </c>
      <c r="C33" s="33" t="s">
        <v>7</v>
      </c>
      <c r="D33" s="4" t="s">
        <v>3</v>
      </c>
      <c r="E33" s="5">
        <v>400</v>
      </c>
      <c r="F33" s="6">
        <v>400</v>
      </c>
      <c r="G33" s="7">
        <f t="shared" ref="G33" si="21">E33*F33</f>
        <v>160000</v>
      </c>
      <c r="H33" s="23">
        <v>20000</v>
      </c>
      <c r="I33" s="35">
        <v>0.48</v>
      </c>
      <c r="J33" s="35"/>
      <c r="K33" s="22">
        <f t="shared" ref="K33:K36" si="22">F33*1.48</f>
        <v>592</v>
      </c>
      <c r="L33" s="10">
        <v>404</v>
      </c>
      <c r="M33" s="24">
        <f t="shared" ref="M33" si="23">L33*K33</f>
        <v>239168</v>
      </c>
      <c r="N33" s="12">
        <f t="shared" si="6"/>
        <v>0</v>
      </c>
      <c r="O33" s="48">
        <f t="shared" si="1"/>
        <v>59168</v>
      </c>
    </row>
    <row r="34" spans="1:15" x14ac:dyDescent="0.3">
      <c r="A34" s="44">
        <v>7</v>
      </c>
      <c r="B34" s="41">
        <v>44743</v>
      </c>
      <c r="C34" s="33" t="s">
        <v>7</v>
      </c>
      <c r="D34" s="4" t="s">
        <v>8</v>
      </c>
      <c r="E34" s="5">
        <v>280</v>
      </c>
      <c r="F34" s="22">
        <v>600</v>
      </c>
      <c r="G34" s="7">
        <f>E34*F34</f>
        <v>168000</v>
      </c>
      <c r="H34" s="23">
        <v>20000</v>
      </c>
      <c r="I34" s="35">
        <v>0.48</v>
      </c>
      <c r="J34" s="35"/>
      <c r="K34" s="22">
        <f t="shared" si="22"/>
        <v>888</v>
      </c>
      <c r="L34" s="10">
        <v>278</v>
      </c>
      <c r="M34" s="11">
        <f>L34*K34</f>
        <v>246864</v>
      </c>
      <c r="N34" s="12">
        <f t="shared" si="6"/>
        <v>6</v>
      </c>
      <c r="O34" s="48">
        <f t="shared" si="1"/>
        <v>58864</v>
      </c>
    </row>
    <row r="35" spans="1:15" x14ac:dyDescent="0.3">
      <c r="A35" s="44">
        <v>7</v>
      </c>
      <c r="B35" s="41">
        <v>44743</v>
      </c>
      <c r="C35" s="33" t="s">
        <v>7</v>
      </c>
      <c r="D35" s="4" t="s">
        <v>4</v>
      </c>
      <c r="E35" s="5">
        <v>180</v>
      </c>
      <c r="F35" s="22">
        <v>350</v>
      </c>
      <c r="G35" s="7">
        <f t="shared" ref="G35:G36" si="24">E35*F35</f>
        <v>63000</v>
      </c>
      <c r="H35" s="23">
        <v>20000</v>
      </c>
      <c r="I35" s="35">
        <v>0.48</v>
      </c>
      <c r="J35" s="35"/>
      <c r="K35" s="22">
        <f t="shared" si="22"/>
        <v>518</v>
      </c>
      <c r="L35" s="10">
        <v>172</v>
      </c>
      <c r="M35" s="24">
        <f t="shared" ref="M35" si="25">L35*K35</f>
        <v>89096</v>
      </c>
      <c r="N35" s="12">
        <f t="shared" si="6"/>
        <v>14</v>
      </c>
      <c r="O35" s="48">
        <f t="shared" si="1"/>
        <v>6096</v>
      </c>
    </row>
    <row r="36" spans="1:15" x14ac:dyDescent="0.3">
      <c r="A36" s="44">
        <v>7</v>
      </c>
      <c r="B36" s="41">
        <v>44743</v>
      </c>
      <c r="C36" s="33" t="s">
        <v>7</v>
      </c>
      <c r="D36" s="25" t="s">
        <v>5</v>
      </c>
      <c r="E36" s="26">
        <v>100</v>
      </c>
      <c r="F36" s="27">
        <v>750</v>
      </c>
      <c r="G36" s="28">
        <f t="shared" si="24"/>
        <v>75000</v>
      </c>
      <c r="H36" s="29">
        <v>20000</v>
      </c>
      <c r="I36" s="35">
        <v>0.48</v>
      </c>
      <c r="J36" s="35"/>
      <c r="K36" s="27">
        <f t="shared" si="22"/>
        <v>1110</v>
      </c>
      <c r="L36" s="30">
        <v>96</v>
      </c>
      <c r="M36" s="31">
        <f>L36*K36</f>
        <v>106560</v>
      </c>
      <c r="N36" s="32">
        <f t="shared" si="6"/>
        <v>28</v>
      </c>
      <c r="O36" s="48">
        <f t="shared" si="1"/>
        <v>11560</v>
      </c>
    </row>
    <row r="37" spans="1:15" x14ac:dyDescent="0.3">
      <c r="A37" s="44">
        <v>8</v>
      </c>
      <c r="B37" s="43">
        <v>44774</v>
      </c>
      <c r="C37" s="33" t="s">
        <v>7</v>
      </c>
      <c r="D37" s="14" t="s">
        <v>1</v>
      </c>
      <c r="E37" s="15">
        <v>240</v>
      </c>
      <c r="F37" s="16">
        <v>900</v>
      </c>
      <c r="G37" s="17">
        <f>E37*F37</f>
        <v>216000</v>
      </c>
      <c r="H37" s="18">
        <v>20000</v>
      </c>
      <c r="I37" s="34">
        <v>0.48</v>
      </c>
      <c r="J37" s="34"/>
      <c r="K37" s="16">
        <f>F37*1.48</f>
        <v>1332</v>
      </c>
      <c r="L37" s="19">
        <v>210</v>
      </c>
      <c r="M37" s="20">
        <f>L37*K37</f>
        <v>279720</v>
      </c>
      <c r="N37" s="21">
        <f>(E37-L37)+N32</f>
        <v>36</v>
      </c>
      <c r="O37" s="48">
        <f t="shared" si="1"/>
        <v>43720</v>
      </c>
    </row>
    <row r="38" spans="1:15" x14ac:dyDescent="0.3">
      <c r="A38" s="44">
        <v>8</v>
      </c>
      <c r="B38" s="41">
        <v>44774</v>
      </c>
      <c r="C38" s="33" t="s">
        <v>7</v>
      </c>
      <c r="D38" s="4" t="s">
        <v>3</v>
      </c>
      <c r="E38" s="5">
        <v>420</v>
      </c>
      <c r="F38" s="6">
        <v>400</v>
      </c>
      <c r="G38" s="7">
        <f t="shared" ref="G38" si="26">E38*F38</f>
        <v>168000</v>
      </c>
      <c r="H38" s="23">
        <v>20000</v>
      </c>
      <c r="I38" s="35">
        <v>0.48</v>
      </c>
      <c r="J38" s="35"/>
      <c r="K38" s="22">
        <f t="shared" ref="K38:K43" si="27">F38*1.48</f>
        <v>592</v>
      </c>
      <c r="L38" s="10">
        <v>412</v>
      </c>
      <c r="M38" s="24">
        <f t="shared" ref="M38" si="28">L38*K38</f>
        <v>243904</v>
      </c>
      <c r="N38" s="12">
        <f t="shared" si="6"/>
        <v>8</v>
      </c>
      <c r="O38" s="48">
        <f t="shared" si="1"/>
        <v>55904</v>
      </c>
    </row>
    <row r="39" spans="1:15" x14ac:dyDescent="0.3">
      <c r="A39" s="44">
        <v>8</v>
      </c>
      <c r="B39" s="41">
        <v>44774</v>
      </c>
      <c r="C39" s="33" t="s">
        <v>7</v>
      </c>
      <c r="D39" s="4" t="s">
        <v>8</v>
      </c>
      <c r="E39" s="5">
        <v>300</v>
      </c>
      <c r="F39" s="22">
        <v>600</v>
      </c>
      <c r="G39" s="7">
        <f>E39*F39</f>
        <v>180000</v>
      </c>
      <c r="H39" s="23">
        <v>20000</v>
      </c>
      <c r="I39" s="35">
        <v>0.48</v>
      </c>
      <c r="J39" s="35"/>
      <c r="K39" s="22">
        <f t="shared" si="27"/>
        <v>888</v>
      </c>
      <c r="L39" s="10">
        <v>285</v>
      </c>
      <c r="M39" s="11">
        <f>L39*K39</f>
        <v>253080</v>
      </c>
      <c r="N39" s="12">
        <f t="shared" si="6"/>
        <v>21</v>
      </c>
      <c r="O39" s="48">
        <f t="shared" si="1"/>
        <v>53080</v>
      </c>
    </row>
    <row r="40" spans="1:15" x14ac:dyDescent="0.3">
      <c r="A40" s="44">
        <v>8</v>
      </c>
      <c r="B40" s="41">
        <v>44774</v>
      </c>
      <c r="C40" s="33" t="s">
        <v>7</v>
      </c>
      <c r="D40" s="4" t="s">
        <v>4</v>
      </c>
      <c r="E40" s="5">
        <v>120</v>
      </c>
      <c r="F40" s="22">
        <v>350</v>
      </c>
      <c r="G40" s="7">
        <f t="shared" ref="G40:G41" si="29">E40*F40</f>
        <v>42000</v>
      </c>
      <c r="H40" s="23">
        <v>20000</v>
      </c>
      <c r="I40" s="35">
        <v>0.48</v>
      </c>
      <c r="J40" s="35"/>
      <c r="K40" s="22">
        <f t="shared" si="27"/>
        <v>518</v>
      </c>
      <c r="L40" s="10">
        <v>116</v>
      </c>
      <c r="M40" s="24">
        <f t="shared" ref="M40" si="30">L40*K40</f>
        <v>60088</v>
      </c>
      <c r="N40" s="12">
        <f t="shared" si="6"/>
        <v>18</v>
      </c>
      <c r="O40" s="48">
        <f t="shared" si="1"/>
        <v>-1912</v>
      </c>
    </row>
    <row r="41" spans="1:15" x14ac:dyDescent="0.3">
      <c r="A41" s="44">
        <v>8</v>
      </c>
      <c r="B41" s="42">
        <v>44774</v>
      </c>
      <c r="C41" s="33" t="s">
        <v>7</v>
      </c>
      <c r="D41" s="25" t="s">
        <v>5</v>
      </c>
      <c r="E41" s="26">
        <v>100</v>
      </c>
      <c r="F41" s="27">
        <v>750</v>
      </c>
      <c r="G41" s="28">
        <f t="shared" si="29"/>
        <v>75000</v>
      </c>
      <c r="H41" s="29">
        <v>20000</v>
      </c>
      <c r="I41" s="13">
        <v>0.48</v>
      </c>
      <c r="J41" s="13"/>
      <c r="K41" s="22">
        <f t="shared" si="27"/>
        <v>1110</v>
      </c>
      <c r="L41" s="30">
        <v>126</v>
      </c>
      <c r="M41" s="31">
        <f>L41*K41</f>
        <v>139860</v>
      </c>
      <c r="N41" s="32">
        <f t="shared" si="6"/>
        <v>2</v>
      </c>
      <c r="O41" s="48">
        <f t="shared" si="1"/>
        <v>44860</v>
      </c>
    </row>
    <row r="42" spans="1:15" x14ac:dyDescent="0.3">
      <c r="A42" s="44">
        <v>9</v>
      </c>
      <c r="B42" s="43">
        <v>44805</v>
      </c>
      <c r="C42" s="33" t="s">
        <v>9</v>
      </c>
      <c r="D42" s="14" t="s">
        <v>1</v>
      </c>
      <c r="E42" s="15">
        <v>350</v>
      </c>
      <c r="F42" s="16">
        <v>1000</v>
      </c>
      <c r="G42" s="17">
        <f>E42*F42</f>
        <v>350000</v>
      </c>
      <c r="H42" s="18">
        <v>20000</v>
      </c>
      <c r="I42" s="35">
        <v>0.48</v>
      </c>
      <c r="J42" s="35"/>
      <c r="K42" s="16">
        <f t="shared" si="27"/>
        <v>1480</v>
      </c>
      <c r="L42" s="19">
        <v>365</v>
      </c>
      <c r="M42" s="20">
        <f>L42*K42</f>
        <v>540200</v>
      </c>
      <c r="N42" s="21">
        <f>(E42-L42)+N37</f>
        <v>21</v>
      </c>
      <c r="O42" s="48">
        <f t="shared" si="1"/>
        <v>170200</v>
      </c>
    </row>
    <row r="43" spans="1:15" x14ac:dyDescent="0.3">
      <c r="A43" s="44">
        <v>9</v>
      </c>
      <c r="B43" s="41">
        <v>44805</v>
      </c>
      <c r="C43" s="33" t="s">
        <v>9</v>
      </c>
      <c r="D43" s="4" t="s">
        <v>8</v>
      </c>
      <c r="E43" s="5">
        <v>100</v>
      </c>
      <c r="F43" s="22">
        <v>600</v>
      </c>
      <c r="G43" s="7">
        <f>E43*F43</f>
        <v>60000</v>
      </c>
      <c r="H43" s="23">
        <v>20000</v>
      </c>
      <c r="I43" s="35">
        <v>0.48</v>
      </c>
      <c r="J43" s="35"/>
      <c r="K43" s="22">
        <f t="shared" si="27"/>
        <v>888</v>
      </c>
      <c r="L43" s="10">
        <v>108</v>
      </c>
      <c r="M43" s="11">
        <f>L43*K43</f>
        <v>95904</v>
      </c>
      <c r="N43" s="12">
        <f>(E43-L43)+N39</f>
        <v>13</v>
      </c>
      <c r="O43" s="48">
        <f t="shared" si="1"/>
        <v>15904</v>
      </c>
    </row>
    <row r="44" spans="1:15" x14ac:dyDescent="0.3">
      <c r="A44" s="44">
        <v>9</v>
      </c>
      <c r="B44" s="41">
        <v>44805</v>
      </c>
      <c r="C44" s="33" t="s">
        <v>9</v>
      </c>
      <c r="D44" s="4" t="s">
        <v>2</v>
      </c>
      <c r="E44" s="5">
        <v>270</v>
      </c>
      <c r="F44" s="6">
        <v>1400</v>
      </c>
      <c r="G44" s="7">
        <f>E44*F44</f>
        <v>378000</v>
      </c>
      <c r="H44" s="23">
        <v>20000</v>
      </c>
      <c r="I44" s="35">
        <v>0.48</v>
      </c>
      <c r="J44" s="35"/>
      <c r="K44" s="22">
        <f t="shared" ref="K44:K47" si="31">F44*1.45</f>
        <v>2030</v>
      </c>
      <c r="L44" s="10">
        <v>255</v>
      </c>
      <c r="M44" s="11">
        <f>L44*K44</f>
        <v>517650</v>
      </c>
      <c r="N44" s="12">
        <f>(E44-L44)</f>
        <v>15</v>
      </c>
      <c r="O44" s="48">
        <f t="shared" si="1"/>
        <v>119650</v>
      </c>
    </row>
    <row r="45" spans="1:15" x14ac:dyDescent="0.3">
      <c r="A45" s="44">
        <v>9</v>
      </c>
      <c r="B45" s="41">
        <v>44805</v>
      </c>
      <c r="C45" s="33" t="s">
        <v>9</v>
      </c>
      <c r="D45" s="4" t="s">
        <v>3</v>
      </c>
      <c r="E45" s="5">
        <v>300</v>
      </c>
      <c r="F45" s="22">
        <v>400</v>
      </c>
      <c r="G45" s="7">
        <f t="shared" ref="G45:G47" si="32">E45*F45</f>
        <v>120000</v>
      </c>
      <c r="H45" s="23">
        <v>20000</v>
      </c>
      <c r="I45" s="35">
        <v>0.48</v>
      </c>
      <c r="J45" s="35"/>
      <c r="K45" s="22">
        <f t="shared" si="31"/>
        <v>580</v>
      </c>
      <c r="L45" s="10">
        <v>265</v>
      </c>
      <c r="M45" s="24">
        <f t="shared" ref="M45:M46" si="33">L45*K45</f>
        <v>153700</v>
      </c>
      <c r="N45" s="12">
        <f>(E45-L45)+N38</f>
        <v>43</v>
      </c>
      <c r="O45" s="48">
        <f t="shared" si="1"/>
        <v>13700</v>
      </c>
    </row>
    <row r="46" spans="1:15" x14ac:dyDescent="0.3">
      <c r="A46" s="44">
        <v>9</v>
      </c>
      <c r="B46" s="41">
        <v>44805</v>
      </c>
      <c r="C46" s="33" t="s">
        <v>9</v>
      </c>
      <c r="D46" s="4" t="s">
        <v>4</v>
      </c>
      <c r="E46" s="5">
        <v>130</v>
      </c>
      <c r="F46" s="22">
        <v>500</v>
      </c>
      <c r="G46" s="7">
        <f t="shared" si="32"/>
        <v>65000</v>
      </c>
      <c r="H46" s="23">
        <v>20000</v>
      </c>
      <c r="I46" s="35">
        <v>0.48</v>
      </c>
      <c r="J46" s="35"/>
      <c r="K46" s="22">
        <f t="shared" si="31"/>
        <v>725</v>
      </c>
      <c r="L46" s="10">
        <v>145</v>
      </c>
      <c r="M46" s="24">
        <f t="shared" si="33"/>
        <v>105125</v>
      </c>
      <c r="N46" s="12">
        <f>(E46-L46)+N40</f>
        <v>3</v>
      </c>
      <c r="O46" s="48">
        <f t="shared" si="1"/>
        <v>20125</v>
      </c>
    </row>
    <row r="47" spans="1:15" x14ac:dyDescent="0.3">
      <c r="A47" s="44">
        <v>9</v>
      </c>
      <c r="B47" s="42">
        <v>44805</v>
      </c>
      <c r="C47" s="33" t="s">
        <v>9</v>
      </c>
      <c r="D47" s="25" t="s">
        <v>5</v>
      </c>
      <c r="E47" s="26">
        <v>200</v>
      </c>
      <c r="F47" s="27">
        <v>850</v>
      </c>
      <c r="G47" s="28">
        <f t="shared" si="32"/>
        <v>170000</v>
      </c>
      <c r="H47" s="23">
        <v>20000</v>
      </c>
      <c r="I47" s="13">
        <v>0.48</v>
      </c>
      <c r="J47" s="13"/>
      <c r="K47" s="27">
        <f t="shared" si="31"/>
        <v>1232.5</v>
      </c>
      <c r="L47" s="30">
        <v>180</v>
      </c>
      <c r="M47" s="31">
        <f>L47*K47</f>
        <v>221850</v>
      </c>
      <c r="N47" s="32">
        <f>(E47-L47)+N41</f>
        <v>22</v>
      </c>
      <c r="O47" s="48">
        <f t="shared" si="1"/>
        <v>31850</v>
      </c>
    </row>
    <row r="48" spans="1:15" x14ac:dyDescent="0.3">
      <c r="A48" s="44">
        <v>10</v>
      </c>
      <c r="B48" s="43">
        <v>44835</v>
      </c>
      <c r="C48" s="33" t="s">
        <v>9</v>
      </c>
      <c r="D48" s="14" t="s">
        <v>1</v>
      </c>
      <c r="E48" s="15">
        <v>440</v>
      </c>
      <c r="F48" s="16">
        <v>1000</v>
      </c>
      <c r="G48" s="17">
        <f>E48*F48</f>
        <v>440000</v>
      </c>
      <c r="H48" s="18">
        <v>24000</v>
      </c>
      <c r="I48" s="35">
        <v>0.48</v>
      </c>
      <c r="J48" s="35"/>
      <c r="K48" s="22">
        <f>F48*1.48</f>
        <v>1480</v>
      </c>
      <c r="L48" s="19">
        <v>458</v>
      </c>
      <c r="M48" s="20">
        <f>L48*K48</f>
        <v>677840</v>
      </c>
      <c r="N48" s="21">
        <f>(E48-L48)+N42</f>
        <v>3</v>
      </c>
      <c r="O48" s="48">
        <f t="shared" si="1"/>
        <v>213840</v>
      </c>
    </row>
    <row r="49" spans="1:15" x14ac:dyDescent="0.3">
      <c r="A49" s="44">
        <v>10</v>
      </c>
      <c r="B49" s="41">
        <v>44835</v>
      </c>
      <c r="C49" s="33" t="s">
        <v>9</v>
      </c>
      <c r="D49" s="4" t="s">
        <v>2</v>
      </c>
      <c r="E49" s="5">
        <v>320</v>
      </c>
      <c r="F49" s="6">
        <v>1400</v>
      </c>
      <c r="G49" s="7">
        <f>E49*F49</f>
        <v>448000</v>
      </c>
      <c r="H49" s="23">
        <v>24000</v>
      </c>
      <c r="I49" s="35">
        <v>0.48</v>
      </c>
      <c r="J49" s="35"/>
      <c r="K49" s="22">
        <f t="shared" ref="K49:K52" si="34">F49*1.48</f>
        <v>2072</v>
      </c>
      <c r="L49" s="10">
        <v>335</v>
      </c>
      <c r="M49" s="11">
        <f>L49*K49</f>
        <v>694120</v>
      </c>
      <c r="N49" s="12">
        <f t="shared" ref="N49:N55" si="35">(E49-L49)+N44</f>
        <v>0</v>
      </c>
      <c r="O49" s="48">
        <f t="shared" si="1"/>
        <v>222120</v>
      </c>
    </row>
    <row r="50" spans="1:15" x14ac:dyDescent="0.3">
      <c r="A50" s="44">
        <v>10</v>
      </c>
      <c r="B50" s="41">
        <v>44835</v>
      </c>
      <c r="C50" s="33" t="s">
        <v>9</v>
      </c>
      <c r="D50" s="4" t="s">
        <v>3</v>
      </c>
      <c r="E50" s="5">
        <v>260</v>
      </c>
      <c r="F50" s="22">
        <v>400</v>
      </c>
      <c r="G50" s="7">
        <f t="shared" ref="G50:G52" si="36">E50*F50</f>
        <v>104000</v>
      </c>
      <c r="H50" s="23">
        <v>24000</v>
      </c>
      <c r="I50" s="35">
        <v>0.48</v>
      </c>
      <c r="J50" s="35"/>
      <c r="K50" s="22">
        <f t="shared" si="34"/>
        <v>592</v>
      </c>
      <c r="L50" s="10">
        <v>215</v>
      </c>
      <c r="M50" s="24">
        <f t="shared" ref="M50:M51" si="37">L50*K50</f>
        <v>127280</v>
      </c>
      <c r="N50" s="12">
        <f t="shared" si="35"/>
        <v>88</v>
      </c>
      <c r="O50" s="48">
        <f t="shared" si="1"/>
        <v>-720</v>
      </c>
    </row>
    <row r="51" spans="1:15" x14ac:dyDescent="0.3">
      <c r="A51" s="44">
        <v>10</v>
      </c>
      <c r="B51" s="41">
        <v>44835</v>
      </c>
      <c r="C51" s="33" t="s">
        <v>9</v>
      </c>
      <c r="D51" s="4" t="s">
        <v>4</v>
      </c>
      <c r="E51" s="5">
        <v>160</v>
      </c>
      <c r="F51" s="22">
        <v>500</v>
      </c>
      <c r="G51" s="7">
        <f t="shared" si="36"/>
        <v>80000</v>
      </c>
      <c r="H51" s="23">
        <v>24000</v>
      </c>
      <c r="I51" s="35">
        <v>0.48</v>
      </c>
      <c r="J51" s="35"/>
      <c r="K51" s="22">
        <f t="shared" si="34"/>
        <v>740</v>
      </c>
      <c r="L51" s="10">
        <v>162</v>
      </c>
      <c r="M51" s="24">
        <f t="shared" si="37"/>
        <v>119880</v>
      </c>
      <c r="N51" s="12">
        <f t="shared" si="35"/>
        <v>1</v>
      </c>
      <c r="O51" s="48">
        <f t="shared" si="1"/>
        <v>15880</v>
      </c>
    </row>
    <row r="52" spans="1:15" x14ac:dyDescent="0.3">
      <c r="A52" s="44">
        <v>10</v>
      </c>
      <c r="B52" s="42">
        <v>44835</v>
      </c>
      <c r="C52" s="33" t="s">
        <v>9</v>
      </c>
      <c r="D52" s="25" t="s">
        <v>5</v>
      </c>
      <c r="E52" s="26">
        <v>250</v>
      </c>
      <c r="F52" s="27">
        <v>850</v>
      </c>
      <c r="G52" s="28">
        <f t="shared" si="36"/>
        <v>212500</v>
      </c>
      <c r="H52" s="29">
        <v>24000</v>
      </c>
      <c r="I52" s="13">
        <v>0.48</v>
      </c>
      <c r="J52" s="13"/>
      <c r="K52" s="22">
        <f t="shared" si="34"/>
        <v>1258</v>
      </c>
      <c r="L52" s="30">
        <v>266</v>
      </c>
      <c r="M52" s="31">
        <f>L52*K52</f>
        <v>334628</v>
      </c>
      <c r="N52" s="12">
        <f t="shared" si="35"/>
        <v>6</v>
      </c>
      <c r="O52" s="48">
        <f t="shared" si="1"/>
        <v>98128</v>
      </c>
    </row>
    <row r="53" spans="1:15" x14ac:dyDescent="0.3">
      <c r="A53" s="44">
        <v>11</v>
      </c>
      <c r="B53" s="43">
        <v>44866</v>
      </c>
      <c r="C53" s="33" t="s">
        <v>9</v>
      </c>
      <c r="D53" s="14" t="s">
        <v>1</v>
      </c>
      <c r="E53" s="15">
        <v>560</v>
      </c>
      <c r="F53" s="16">
        <v>1000</v>
      </c>
      <c r="G53" s="17">
        <f>E53*F53</f>
        <v>560000</v>
      </c>
      <c r="H53" s="23">
        <v>24000</v>
      </c>
      <c r="I53" s="35">
        <v>0.48</v>
      </c>
      <c r="J53" s="35"/>
      <c r="K53" s="16">
        <f>F53*1.48</f>
        <v>1480</v>
      </c>
      <c r="L53" s="19">
        <v>562</v>
      </c>
      <c r="M53" s="20">
        <f>L53*K53</f>
        <v>831760</v>
      </c>
      <c r="N53" s="21">
        <f t="shared" si="35"/>
        <v>1</v>
      </c>
      <c r="O53" s="48">
        <f t="shared" si="1"/>
        <v>247760</v>
      </c>
    </row>
    <row r="54" spans="1:15" x14ac:dyDescent="0.3">
      <c r="A54" s="44">
        <v>11</v>
      </c>
      <c r="B54" s="41">
        <v>44866</v>
      </c>
      <c r="C54" s="33" t="s">
        <v>9</v>
      </c>
      <c r="D54" s="4" t="s">
        <v>2</v>
      </c>
      <c r="E54" s="5">
        <v>480</v>
      </c>
      <c r="F54" s="6">
        <v>1400</v>
      </c>
      <c r="G54" s="7">
        <f>E54*F54</f>
        <v>672000</v>
      </c>
      <c r="H54" s="23">
        <v>24000</v>
      </c>
      <c r="I54" s="35">
        <v>0.48</v>
      </c>
      <c r="J54" s="35"/>
      <c r="K54" s="22">
        <f t="shared" ref="K54:K57" si="38">F54*1.48</f>
        <v>2072</v>
      </c>
      <c r="L54" s="10">
        <v>472</v>
      </c>
      <c r="M54" s="11">
        <f>L54*K54</f>
        <v>977984</v>
      </c>
      <c r="N54" s="12">
        <f t="shared" si="35"/>
        <v>8</v>
      </c>
      <c r="O54" s="48">
        <f t="shared" si="1"/>
        <v>281984</v>
      </c>
    </row>
    <row r="55" spans="1:15" x14ac:dyDescent="0.3">
      <c r="A55" s="44">
        <v>11</v>
      </c>
      <c r="B55" s="41">
        <v>44866</v>
      </c>
      <c r="C55" s="33" t="s">
        <v>9</v>
      </c>
      <c r="D55" s="4" t="s">
        <v>3</v>
      </c>
      <c r="E55" s="5">
        <v>100</v>
      </c>
      <c r="F55" s="22">
        <v>400</v>
      </c>
      <c r="G55" s="7">
        <f t="shared" ref="G55:G57" si="39">E55*F55</f>
        <v>40000</v>
      </c>
      <c r="H55" s="23">
        <v>24000</v>
      </c>
      <c r="I55" s="35">
        <v>0.48</v>
      </c>
      <c r="J55" s="35"/>
      <c r="K55" s="22">
        <f t="shared" si="38"/>
        <v>592</v>
      </c>
      <c r="L55" s="10">
        <v>182</v>
      </c>
      <c r="M55" s="24">
        <f t="shared" ref="M55:M56" si="40">L55*K55</f>
        <v>107744</v>
      </c>
      <c r="N55" s="12">
        <f t="shared" si="35"/>
        <v>6</v>
      </c>
      <c r="O55" s="48">
        <f t="shared" si="1"/>
        <v>43744</v>
      </c>
    </row>
    <row r="56" spans="1:15" x14ac:dyDescent="0.3">
      <c r="A56" s="44">
        <v>11</v>
      </c>
      <c r="B56" s="41">
        <v>44866</v>
      </c>
      <c r="C56" s="33" t="s">
        <v>9</v>
      </c>
      <c r="D56" s="4" t="s">
        <v>4</v>
      </c>
      <c r="E56" s="5">
        <v>210</v>
      </c>
      <c r="F56" s="22">
        <v>500</v>
      </c>
      <c r="G56" s="7">
        <f t="shared" si="39"/>
        <v>105000</v>
      </c>
      <c r="H56" s="23">
        <v>24000</v>
      </c>
      <c r="I56" s="35">
        <v>0.48</v>
      </c>
      <c r="J56" s="35"/>
      <c r="K56" s="22">
        <f t="shared" si="38"/>
        <v>740</v>
      </c>
      <c r="L56" s="10">
        <v>212</v>
      </c>
      <c r="M56" s="24">
        <f t="shared" si="40"/>
        <v>156880</v>
      </c>
      <c r="N56" s="12">
        <f>(E56-L56)+N52</f>
        <v>4</v>
      </c>
      <c r="O56" s="48">
        <f t="shared" si="1"/>
        <v>27880</v>
      </c>
    </row>
    <row r="57" spans="1:15" x14ac:dyDescent="0.3">
      <c r="A57" s="44">
        <v>11</v>
      </c>
      <c r="B57" s="42">
        <v>44866</v>
      </c>
      <c r="C57" s="33" t="s">
        <v>9</v>
      </c>
      <c r="D57" s="25" t="s">
        <v>5</v>
      </c>
      <c r="E57" s="26">
        <v>380</v>
      </c>
      <c r="F57" s="27">
        <v>850</v>
      </c>
      <c r="G57" s="28">
        <f t="shared" si="39"/>
        <v>323000</v>
      </c>
      <c r="H57" s="29">
        <v>24000</v>
      </c>
      <c r="I57" s="13">
        <v>0.48</v>
      </c>
      <c r="J57" s="13"/>
      <c r="K57" s="27">
        <f t="shared" si="38"/>
        <v>1258</v>
      </c>
      <c r="L57" s="30">
        <v>368</v>
      </c>
      <c r="M57" s="31">
        <f>L57*K57</f>
        <v>462944</v>
      </c>
      <c r="N57" s="32">
        <f>(E57-L57)+N53</f>
        <v>13</v>
      </c>
      <c r="O57" s="48">
        <f t="shared" si="1"/>
        <v>115944</v>
      </c>
    </row>
    <row r="58" spans="1:15" x14ac:dyDescent="0.3">
      <c r="A58" s="44">
        <v>12</v>
      </c>
      <c r="B58" s="43">
        <v>44896</v>
      </c>
      <c r="C58" s="33" t="s">
        <v>0</v>
      </c>
      <c r="D58" s="14" t="s">
        <v>1</v>
      </c>
      <c r="E58" s="15">
        <v>600</v>
      </c>
      <c r="F58" s="16">
        <v>1000</v>
      </c>
      <c r="G58" s="17">
        <f>E58*F58</f>
        <v>600000</v>
      </c>
      <c r="H58" s="23">
        <v>24000</v>
      </c>
      <c r="I58" s="35">
        <v>0.48</v>
      </c>
      <c r="J58" s="35"/>
      <c r="K58" s="16">
        <f>F58*1.48</f>
        <v>1480</v>
      </c>
      <c r="L58" s="19">
        <v>592</v>
      </c>
      <c r="M58" s="20">
        <f>L58*K58</f>
        <v>876160</v>
      </c>
      <c r="N58" s="21">
        <f>(E58-L58)+N53</f>
        <v>9</v>
      </c>
      <c r="O58" s="48">
        <f t="shared" si="1"/>
        <v>252160</v>
      </c>
    </row>
    <row r="59" spans="1:15" x14ac:dyDescent="0.3">
      <c r="A59" s="44">
        <v>12</v>
      </c>
      <c r="B59" s="41">
        <v>44896</v>
      </c>
      <c r="C59" s="33" t="s">
        <v>0</v>
      </c>
      <c r="D59" s="4" t="s">
        <v>2</v>
      </c>
      <c r="E59" s="5">
        <v>520</v>
      </c>
      <c r="F59" s="6">
        <v>1600</v>
      </c>
      <c r="G59" s="7">
        <f>E59*F59</f>
        <v>832000</v>
      </c>
      <c r="H59" s="23">
        <v>24000</v>
      </c>
      <c r="I59" s="35">
        <v>0.48</v>
      </c>
      <c r="J59" s="35"/>
      <c r="K59" s="22">
        <f t="shared" ref="K59:K62" si="41">F59*1.48</f>
        <v>2368</v>
      </c>
      <c r="L59" s="10">
        <v>525</v>
      </c>
      <c r="M59" s="11">
        <f>L59*K59</f>
        <v>1243200</v>
      </c>
      <c r="N59" s="12">
        <f>(E59-L59)+N54</f>
        <v>3</v>
      </c>
      <c r="O59" s="48">
        <f t="shared" si="1"/>
        <v>387200</v>
      </c>
    </row>
    <row r="60" spans="1:15" x14ac:dyDescent="0.3">
      <c r="A60" s="44">
        <v>12</v>
      </c>
      <c r="B60" s="41">
        <v>44896</v>
      </c>
      <c r="C60" s="33" t="s">
        <v>0</v>
      </c>
      <c r="D60" s="4" t="s">
        <v>3</v>
      </c>
      <c r="E60" s="5">
        <v>15</v>
      </c>
      <c r="F60" s="22">
        <v>300</v>
      </c>
      <c r="G60" s="7">
        <f t="shared" ref="G60:G62" si="42">E60*F60</f>
        <v>4500</v>
      </c>
      <c r="H60" s="23">
        <v>24000</v>
      </c>
      <c r="I60" s="35">
        <v>0.48</v>
      </c>
      <c r="J60" s="35"/>
      <c r="K60" s="22">
        <f t="shared" si="41"/>
        <v>444</v>
      </c>
      <c r="L60" s="10">
        <v>19</v>
      </c>
      <c r="M60" s="24">
        <f t="shared" ref="M60:M61" si="43">L60*K60</f>
        <v>8436</v>
      </c>
      <c r="N60" s="12">
        <f>(E60-L60)+N55</f>
        <v>2</v>
      </c>
      <c r="O60" s="48">
        <f t="shared" si="1"/>
        <v>-20064</v>
      </c>
    </row>
    <row r="61" spans="1:15" x14ac:dyDescent="0.3">
      <c r="A61" s="44">
        <v>12</v>
      </c>
      <c r="B61" s="41">
        <v>44896</v>
      </c>
      <c r="C61" s="33" t="s">
        <v>0</v>
      </c>
      <c r="D61" s="4" t="s">
        <v>4</v>
      </c>
      <c r="E61" s="5">
        <v>280</v>
      </c>
      <c r="F61" s="22">
        <v>550</v>
      </c>
      <c r="G61" s="7">
        <f t="shared" si="42"/>
        <v>154000</v>
      </c>
      <c r="H61" s="23">
        <v>24000</v>
      </c>
      <c r="I61" s="35">
        <v>0.48</v>
      </c>
      <c r="J61" s="35"/>
      <c r="K61" s="22">
        <f t="shared" si="41"/>
        <v>814</v>
      </c>
      <c r="L61" s="10">
        <v>281</v>
      </c>
      <c r="M61" s="24">
        <f t="shared" si="43"/>
        <v>228734</v>
      </c>
      <c r="N61" s="12">
        <f>(E61-L61)+N56</f>
        <v>3</v>
      </c>
      <c r="O61" s="48">
        <f t="shared" si="1"/>
        <v>50734</v>
      </c>
    </row>
    <row r="62" spans="1:15" x14ac:dyDescent="0.3">
      <c r="A62" s="44">
        <v>12</v>
      </c>
      <c r="B62" s="42">
        <v>44896</v>
      </c>
      <c r="C62" s="33" t="s">
        <v>0</v>
      </c>
      <c r="D62" s="25" t="s">
        <v>5</v>
      </c>
      <c r="E62" s="26">
        <v>320</v>
      </c>
      <c r="F62" s="27">
        <v>900</v>
      </c>
      <c r="G62" s="28">
        <f t="shared" si="42"/>
        <v>288000</v>
      </c>
      <c r="H62" s="29">
        <v>24000</v>
      </c>
      <c r="I62" s="13">
        <v>0.48</v>
      </c>
      <c r="J62" s="13"/>
      <c r="K62" s="27">
        <f t="shared" si="41"/>
        <v>1332</v>
      </c>
      <c r="L62" s="30">
        <v>314</v>
      </c>
      <c r="M62" s="31">
        <f>L62*K62</f>
        <v>418248</v>
      </c>
      <c r="N62" s="32">
        <f>(E62-L62)+N57</f>
        <v>19</v>
      </c>
      <c r="O62" s="48">
        <f t="shared" si="1"/>
        <v>106248</v>
      </c>
    </row>
    <row r="63" spans="1:15" x14ac:dyDescent="0.3">
      <c r="A63" s="44">
        <v>13</v>
      </c>
      <c r="B63" s="43">
        <v>44927</v>
      </c>
      <c r="C63" s="33" t="s">
        <v>0</v>
      </c>
      <c r="D63" s="4" t="s">
        <v>1</v>
      </c>
      <c r="E63" s="5">
        <v>800</v>
      </c>
      <c r="F63" s="16">
        <v>1000</v>
      </c>
      <c r="G63" s="7">
        <f>E63*F63</f>
        <v>800000</v>
      </c>
      <c r="H63" s="18">
        <v>24000</v>
      </c>
      <c r="I63" s="9">
        <v>0.5</v>
      </c>
      <c r="J63" s="9"/>
      <c r="K63" s="6">
        <f>F63*1.5</f>
        <v>1500</v>
      </c>
      <c r="L63" s="10">
        <v>788</v>
      </c>
      <c r="M63" s="11">
        <f t="shared" ref="M63:M123" si="44">L63*K63</f>
        <v>1182000</v>
      </c>
      <c r="N63" s="21">
        <f>E63-L63</f>
        <v>12</v>
      </c>
      <c r="O63" s="48">
        <f t="shared" si="1"/>
        <v>358000</v>
      </c>
    </row>
    <row r="64" spans="1:15" x14ac:dyDescent="0.3">
      <c r="A64" s="44">
        <v>13</v>
      </c>
      <c r="B64" s="41">
        <v>44927</v>
      </c>
      <c r="C64" s="33" t="s">
        <v>0</v>
      </c>
      <c r="D64" s="4" t="s">
        <v>2</v>
      </c>
      <c r="E64" s="5">
        <v>680</v>
      </c>
      <c r="F64" s="6">
        <v>1600</v>
      </c>
      <c r="G64" s="7">
        <f>E64*F64</f>
        <v>1088000</v>
      </c>
      <c r="H64" s="23">
        <v>24000</v>
      </c>
      <c r="I64" s="9">
        <v>0.5</v>
      </c>
      <c r="J64" s="9"/>
      <c r="K64" s="6">
        <f t="shared" ref="K64:K67" si="45">F64*1.5</f>
        <v>2400</v>
      </c>
      <c r="L64" s="10">
        <v>678</v>
      </c>
      <c r="M64" s="11">
        <f t="shared" si="44"/>
        <v>1627200</v>
      </c>
      <c r="N64" s="12">
        <f>E64-L64</f>
        <v>2</v>
      </c>
      <c r="O64" s="48">
        <f t="shared" si="1"/>
        <v>515200</v>
      </c>
    </row>
    <row r="65" spans="1:15" x14ac:dyDescent="0.3">
      <c r="A65" s="44">
        <v>13</v>
      </c>
      <c r="B65" s="41">
        <v>44927</v>
      </c>
      <c r="C65" s="33" t="s">
        <v>0</v>
      </c>
      <c r="D65" s="4" t="s">
        <v>3</v>
      </c>
      <c r="E65" s="5">
        <v>450</v>
      </c>
      <c r="F65" s="22">
        <v>300</v>
      </c>
      <c r="G65" s="7">
        <f t="shared" ref="G65:G67" si="46">E65*F65</f>
        <v>135000</v>
      </c>
      <c r="H65" s="23">
        <v>24000</v>
      </c>
      <c r="I65" s="9">
        <v>0.5</v>
      </c>
      <c r="J65" s="9"/>
      <c r="K65" s="6">
        <f t="shared" si="45"/>
        <v>450</v>
      </c>
      <c r="L65" s="10">
        <v>280</v>
      </c>
      <c r="M65" s="11">
        <f t="shared" si="44"/>
        <v>126000</v>
      </c>
      <c r="N65" s="12">
        <f>E65-L65</f>
        <v>170</v>
      </c>
      <c r="O65" s="48">
        <f t="shared" si="1"/>
        <v>-33000</v>
      </c>
    </row>
    <row r="66" spans="1:15" x14ac:dyDescent="0.3">
      <c r="A66" s="44">
        <v>13</v>
      </c>
      <c r="B66" s="41">
        <v>44927</v>
      </c>
      <c r="C66" s="33" t="s">
        <v>0</v>
      </c>
      <c r="D66" s="4" t="s">
        <v>4</v>
      </c>
      <c r="E66" s="5">
        <v>320</v>
      </c>
      <c r="F66" s="22">
        <v>250</v>
      </c>
      <c r="G66" s="7">
        <f t="shared" si="46"/>
        <v>80000</v>
      </c>
      <c r="H66" s="23">
        <v>24000</v>
      </c>
      <c r="I66" s="9">
        <v>0.5</v>
      </c>
      <c r="J66" s="9"/>
      <c r="K66" s="6">
        <f t="shared" si="45"/>
        <v>375</v>
      </c>
      <c r="L66" s="10">
        <v>312</v>
      </c>
      <c r="M66" s="11">
        <f t="shared" si="44"/>
        <v>117000</v>
      </c>
      <c r="N66" s="12">
        <f>E66-L66</f>
        <v>8</v>
      </c>
      <c r="O66" s="48">
        <f t="shared" si="1"/>
        <v>13000</v>
      </c>
    </row>
    <row r="67" spans="1:15" x14ac:dyDescent="0.3">
      <c r="A67" s="44">
        <v>13</v>
      </c>
      <c r="B67" s="41">
        <v>44927</v>
      </c>
      <c r="C67" s="33" t="s">
        <v>0</v>
      </c>
      <c r="D67" s="4" t="s">
        <v>5</v>
      </c>
      <c r="E67" s="5">
        <v>420</v>
      </c>
      <c r="F67" s="27">
        <v>900</v>
      </c>
      <c r="G67" s="7">
        <f t="shared" si="46"/>
        <v>378000</v>
      </c>
      <c r="H67" s="29">
        <v>24000</v>
      </c>
      <c r="I67" s="9">
        <v>0.5</v>
      </c>
      <c r="J67" s="9"/>
      <c r="K67" s="6">
        <f t="shared" si="45"/>
        <v>1350</v>
      </c>
      <c r="L67" s="10">
        <v>395</v>
      </c>
      <c r="M67" s="11">
        <f t="shared" si="44"/>
        <v>533250</v>
      </c>
      <c r="N67" s="12">
        <f>E67-L67</f>
        <v>25</v>
      </c>
      <c r="O67" s="48">
        <f t="shared" ref="O67:O123" si="47">M67-G67-H67</f>
        <v>131250</v>
      </c>
    </row>
    <row r="68" spans="1:15" x14ac:dyDescent="0.3">
      <c r="A68" s="44">
        <v>14</v>
      </c>
      <c r="B68" s="43">
        <v>44958</v>
      </c>
      <c r="C68" s="33" t="s">
        <v>0</v>
      </c>
      <c r="D68" s="14" t="s">
        <v>1</v>
      </c>
      <c r="E68" s="15">
        <v>800</v>
      </c>
      <c r="F68" s="16">
        <v>1000</v>
      </c>
      <c r="G68" s="17">
        <f>E68*F68</f>
        <v>800000</v>
      </c>
      <c r="H68" s="23">
        <v>24000</v>
      </c>
      <c r="I68" s="34">
        <v>0.5</v>
      </c>
      <c r="J68" s="34"/>
      <c r="K68" s="16">
        <f>F68*1.5</f>
        <v>1500</v>
      </c>
      <c r="L68" s="19">
        <v>802</v>
      </c>
      <c r="M68" s="20">
        <f t="shared" si="44"/>
        <v>1203000</v>
      </c>
      <c r="N68" s="21">
        <f t="shared" ref="N68:N88" si="48">(E68-L68)+N63</f>
        <v>10</v>
      </c>
      <c r="O68" s="48">
        <f t="shared" si="47"/>
        <v>379000</v>
      </c>
    </row>
    <row r="69" spans="1:15" x14ac:dyDescent="0.3">
      <c r="A69" s="44">
        <v>14</v>
      </c>
      <c r="B69" s="41">
        <v>44958</v>
      </c>
      <c r="C69" s="33" t="s">
        <v>0</v>
      </c>
      <c r="D69" s="4" t="s">
        <v>2</v>
      </c>
      <c r="E69" s="5">
        <v>700</v>
      </c>
      <c r="F69" s="6">
        <v>1600</v>
      </c>
      <c r="G69" s="7">
        <f>E69*F69</f>
        <v>1120000</v>
      </c>
      <c r="H69" s="23">
        <v>24000</v>
      </c>
      <c r="I69" s="35">
        <v>0.5</v>
      </c>
      <c r="J69" s="35"/>
      <c r="K69" s="22">
        <f t="shared" ref="K69:K72" si="49">F69*1.5</f>
        <v>2400</v>
      </c>
      <c r="L69" s="10">
        <v>682</v>
      </c>
      <c r="M69" s="11">
        <f t="shared" si="44"/>
        <v>1636800</v>
      </c>
      <c r="N69" s="12">
        <f t="shared" si="48"/>
        <v>20</v>
      </c>
      <c r="O69" s="48">
        <f t="shared" si="47"/>
        <v>492800</v>
      </c>
    </row>
    <row r="70" spans="1:15" x14ac:dyDescent="0.3">
      <c r="A70" s="44">
        <v>14</v>
      </c>
      <c r="B70" s="41">
        <v>44958</v>
      </c>
      <c r="C70" s="33" t="s">
        <v>0</v>
      </c>
      <c r="D70" s="4" t="s">
        <v>3</v>
      </c>
      <c r="E70" s="5">
        <v>200</v>
      </c>
      <c r="F70" s="22">
        <v>300</v>
      </c>
      <c r="G70" s="7">
        <f t="shared" ref="G70:G72" si="50">E70*F70</f>
        <v>60000</v>
      </c>
      <c r="H70" s="23">
        <v>24000</v>
      </c>
      <c r="I70" s="35">
        <v>0.5</v>
      </c>
      <c r="J70" s="35">
        <v>-0.2</v>
      </c>
      <c r="K70" s="22">
        <f>F70*1.3</f>
        <v>390</v>
      </c>
      <c r="L70" s="10">
        <v>367</v>
      </c>
      <c r="M70" s="24">
        <f t="shared" si="44"/>
        <v>143130</v>
      </c>
      <c r="N70" s="12">
        <f t="shared" si="48"/>
        <v>3</v>
      </c>
      <c r="O70" s="48">
        <f t="shared" si="47"/>
        <v>59130</v>
      </c>
    </row>
    <row r="71" spans="1:15" x14ac:dyDescent="0.3">
      <c r="A71" s="44">
        <v>14</v>
      </c>
      <c r="B71" s="41">
        <v>44958</v>
      </c>
      <c r="C71" s="33" t="s">
        <v>0</v>
      </c>
      <c r="D71" s="4" t="s">
        <v>4</v>
      </c>
      <c r="E71" s="5">
        <v>400</v>
      </c>
      <c r="F71" s="22">
        <v>250</v>
      </c>
      <c r="G71" s="7">
        <f t="shared" si="50"/>
        <v>100000</v>
      </c>
      <c r="H71" s="23">
        <v>24000</v>
      </c>
      <c r="I71" s="35">
        <v>0.5</v>
      </c>
      <c r="J71" s="35"/>
      <c r="K71" s="22">
        <f t="shared" si="49"/>
        <v>375</v>
      </c>
      <c r="L71" s="10">
        <v>402</v>
      </c>
      <c r="M71" s="24">
        <f t="shared" si="44"/>
        <v>150750</v>
      </c>
      <c r="N71" s="12">
        <f t="shared" si="48"/>
        <v>6</v>
      </c>
      <c r="O71" s="48">
        <f t="shared" si="47"/>
        <v>26750</v>
      </c>
    </row>
    <row r="72" spans="1:15" x14ac:dyDescent="0.3">
      <c r="A72" s="44">
        <v>14</v>
      </c>
      <c r="B72" s="41">
        <v>44958</v>
      </c>
      <c r="C72" s="33" t="s">
        <v>0</v>
      </c>
      <c r="D72" s="25" t="s">
        <v>5</v>
      </c>
      <c r="E72" s="26">
        <v>500</v>
      </c>
      <c r="F72" s="27">
        <v>900</v>
      </c>
      <c r="G72" s="28">
        <f t="shared" si="50"/>
        <v>450000</v>
      </c>
      <c r="H72" s="29">
        <v>24000</v>
      </c>
      <c r="I72" s="35">
        <v>0.5</v>
      </c>
      <c r="J72" s="13"/>
      <c r="K72" s="27">
        <f t="shared" si="49"/>
        <v>1350</v>
      </c>
      <c r="L72" s="30">
        <v>512</v>
      </c>
      <c r="M72" s="31">
        <f t="shared" si="44"/>
        <v>691200</v>
      </c>
      <c r="N72" s="32">
        <f t="shared" si="48"/>
        <v>13</v>
      </c>
      <c r="O72" s="48">
        <f t="shared" si="47"/>
        <v>217200</v>
      </c>
    </row>
    <row r="73" spans="1:15" x14ac:dyDescent="0.3">
      <c r="A73" s="44">
        <v>15</v>
      </c>
      <c r="B73" s="43">
        <v>44986</v>
      </c>
      <c r="C73" s="33" t="s">
        <v>6</v>
      </c>
      <c r="D73" s="14" t="s">
        <v>1</v>
      </c>
      <c r="E73" s="15">
        <v>830</v>
      </c>
      <c r="F73" s="16">
        <v>1000</v>
      </c>
      <c r="G73" s="17">
        <f>E73*F73</f>
        <v>830000</v>
      </c>
      <c r="H73" s="18">
        <v>26800</v>
      </c>
      <c r="I73" s="34">
        <v>0.55000000000000004</v>
      </c>
      <c r="J73" s="34"/>
      <c r="K73" s="22">
        <f>F73*1.55</f>
        <v>1550</v>
      </c>
      <c r="L73" s="19">
        <v>822</v>
      </c>
      <c r="M73" s="20">
        <f t="shared" si="44"/>
        <v>1274100</v>
      </c>
      <c r="N73" s="21">
        <f t="shared" si="48"/>
        <v>18</v>
      </c>
      <c r="O73" s="48">
        <f t="shared" si="47"/>
        <v>417300</v>
      </c>
    </row>
    <row r="74" spans="1:15" x14ac:dyDescent="0.3">
      <c r="A74" s="44">
        <v>15</v>
      </c>
      <c r="B74" s="41">
        <v>44986</v>
      </c>
      <c r="C74" s="33" t="s">
        <v>6</v>
      </c>
      <c r="D74" s="4" t="s">
        <v>2</v>
      </c>
      <c r="E74" s="5">
        <v>650</v>
      </c>
      <c r="F74" s="6">
        <v>1600</v>
      </c>
      <c r="G74" s="7">
        <f>E74*F74</f>
        <v>1040000</v>
      </c>
      <c r="H74" s="23">
        <v>26800</v>
      </c>
      <c r="I74" s="35">
        <v>0.55000000000000004</v>
      </c>
      <c r="J74" s="35"/>
      <c r="K74" s="22">
        <f t="shared" ref="K74:K77" si="51">F74*1.55</f>
        <v>2480</v>
      </c>
      <c r="L74" s="10">
        <v>654</v>
      </c>
      <c r="M74" s="11">
        <f t="shared" si="44"/>
        <v>1621920</v>
      </c>
      <c r="N74" s="12">
        <f t="shared" si="48"/>
        <v>16</v>
      </c>
      <c r="O74" s="48">
        <f t="shared" si="47"/>
        <v>555120</v>
      </c>
    </row>
    <row r="75" spans="1:15" x14ac:dyDescent="0.3">
      <c r="A75" s="44">
        <v>15</v>
      </c>
      <c r="B75" s="41">
        <v>44986</v>
      </c>
      <c r="C75" s="33" t="s">
        <v>6</v>
      </c>
      <c r="D75" s="4" t="s">
        <v>3</v>
      </c>
      <c r="E75" s="5">
        <v>300</v>
      </c>
      <c r="F75" s="22">
        <v>300</v>
      </c>
      <c r="G75" s="7">
        <f t="shared" ref="G75:G77" si="52">E75*F75</f>
        <v>90000</v>
      </c>
      <c r="H75" s="23">
        <v>26800</v>
      </c>
      <c r="I75" s="35">
        <v>0.55000000000000004</v>
      </c>
      <c r="J75" s="35">
        <v>-0.2</v>
      </c>
      <c r="K75" s="22">
        <f>F75*1.35</f>
        <v>405</v>
      </c>
      <c r="L75" s="10">
        <v>302</v>
      </c>
      <c r="M75" s="24">
        <f t="shared" si="44"/>
        <v>122310</v>
      </c>
      <c r="N75" s="12">
        <f t="shared" si="48"/>
        <v>1</v>
      </c>
      <c r="O75" s="48">
        <f t="shared" si="47"/>
        <v>5510</v>
      </c>
    </row>
    <row r="76" spans="1:15" x14ac:dyDescent="0.3">
      <c r="A76" s="44">
        <v>15</v>
      </c>
      <c r="B76" s="41">
        <v>44986</v>
      </c>
      <c r="C76" s="33" t="s">
        <v>6</v>
      </c>
      <c r="D76" s="4" t="s">
        <v>4</v>
      </c>
      <c r="E76" s="5">
        <v>420</v>
      </c>
      <c r="F76" s="22">
        <v>250</v>
      </c>
      <c r="G76" s="7">
        <f t="shared" si="52"/>
        <v>105000</v>
      </c>
      <c r="H76" s="23">
        <v>26800</v>
      </c>
      <c r="I76" s="35">
        <v>0.55000000000000004</v>
      </c>
      <c r="J76" s="35"/>
      <c r="K76" s="22">
        <f t="shared" si="51"/>
        <v>387.5</v>
      </c>
      <c r="L76" s="10">
        <v>387</v>
      </c>
      <c r="M76" s="24">
        <f t="shared" si="44"/>
        <v>149962.5</v>
      </c>
      <c r="N76" s="12">
        <f t="shared" si="48"/>
        <v>39</v>
      </c>
      <c r="O76" s="48">
        <f t="shared" si="47"/>
        <v>18162.5</v>
      </c>
    </row>
    <row r="77" spans="1:15" x14ac:dyDescent="0.3">
      <c r="A77" s="44">
        <v>15</v>
      </c>
      <c r="B77" s="42">
        <v>44986</v>
      </c>
      <c r="C77" s="33" t="s">
        <v>6</v>
      </c>
      <c r="D77" s="25" t="s">
        <v>5</v>
      </c>
      <c r="E77" s="26">
        <v>500</v>
      </c>
      <c r="F77" s="27">
        <v>900</v>
      </c>
      <c r="G77" s="28">
        <f t="shared" si="52"/>
        <v>450000</v>
      </c>
      <c r="H77" s="23">
        <v>26800</v>
      </c>
      <c r="I77" s="13">
        <v>0.55000000000000004</v>
      </c>
      <c r="J77" s="13"/>
      <c r="K77" s="22">
        <f t="shared" si="51"/>
        <v>1395</v>
      </c>
      <c r="L77" s="30">
        <v>496</v>
      </c>
      <c r="M77" s="31">
        <f t="shared" si="44"/>
        <v>691920</v>
      </c>
      <c r="N77" s="32">
        <f t="shared" si="48"/>
        <v>17</v>
      </c>
      <c r="O77" s="48">
        <f t="shared" si="47"/>
        <v>215120</v>
      </c>
    </row>
    <row r="78" spans="1:15" x14ac:dyDescent="0.3">
      <c r="A78" s="44">
        <v>16</v>
      </c>
      <c r="B78" s="43">
        <v>45017</v>
      </c>
      <c r="C78" s="33" t="s">
        <v>6</v>
      </c>
      <c r="D78" s="14" t="s">
        <v>1</v>
      </c>
      <c r="E78" s="15">
        <v>820</v>
      </c>
      <c r="F78" s="16">
        <v>1000</v>
      </c>
      <c r="G78" s="17">
        <f>E78*F78</f>
        <v>820000</v>
      </c>
      <c r="H78" s="18">
        <v>26800</v>
      </c>
      <c r="I78" s="35">
        <v>0.53</v>
      </c>
      <c r="J78" s="35"/>
      <c r="K78" s="16">
        <f>F78*1.53</f>
        <v>1530</v>
      </c>
      <c r="L78" s="19">
        <v>836</v>
      </c>
      <c r="M78" s="20">
        <f t="shared" si="44"/>
        <v>1279080</v>
      </c>
      <c r="N78" s="21">
        <f t="shared" si="48"/>
        <v>2</v>
      </c>
      <c r="O78" s="48">
        <f t="shared" si="47"/>
        <v>432280</v>
      </c>
    </row>
    <row r="79" spans="1:15" x14ac:dyDescent="0.3">
      <c r="A79" s="44">
        <v>16</v>
      </c>
      <c r="B79" s="41">
        <v>45017</v>
      </c>
      <c r="C79" s="33" t="s">
        <v>6</v>
      </c>
      <c r="D79" s="4" t="s">
        <v>2</v>
      </c>
      <c r="E79" s="5">
        <v>620</v>
      </c>
      <c r="F79" s="6">
        <v>1600</v>
      </c>
      <c r="G79" s="7">
        <f>E79*F79</f>
        <v>992000</v>
      </c>
      <c r="H79" s="23">
        <v>26800</v>
      </c>
      <c r="I79" s="35">
        <v>0.53</v>
      </c>
      <c r="J79" s="35"/>
      <c r="K79" s="22">
        <f t="shared" ref="K79:K82" si="53">F79*1.53</f>
        <v>2448</v>
      </c>
      <c r="L79" s="10">
        <v>546</v>
      </c>
      <c r="M79" s="11">
        <f t="shared" si="44"/>
        <v>1336608</v>
      </c>
      <c r="N79" s="12">
        <f t="shared" si="48"/>
        <v>90</v>
      </c>
      <c r="O79" s="48">
        <f t="shared" si="47"/>
        <v>317808</v>
      </c>
    </row>
    <row r="80" spans="1:15" x14ac:dyDescent="0.3">
      <c r="A80" s="44">
        <v>16</v>
      </c>
      <c r="B80" s="41">
        <v>45017</v>
      </c>
      <c r="C80" s="33" t="s">
        <v>6</v>
      </c>
      <c r="D80" s="4" t="s">
        <v>3</v>
      </c>
      <c r="E80" s="5">
        <v>360</v>
      </c>
      <c r="F80" s="22">
        <v>300</v>
      </c>
      <c r="G80" s="7">
        <f t="shared" ref="G80:G82" si="54">E80*F80</f>
        <v>108000</v>
      </c>
      <c r="H80" s="23">
        <v>26800</v>
      </c>
      <c r="I80" s="35">
        <v>0.53</v>
      </c>
      <c r="J80" s="35"/>
      <c r="K80" s="22">
        <f t="shared" si="53"/>
        <v>459</v>
      </c>
      <c r="L80" s="10">
        <v>354</v>
      </c>
      <c r="M80" s="24">
        <f t="shared" si="44"/>
        <v>162486</v>
      </c>
      <c r="N80" s="12">
        <f t="shared" si="48"/>
        <v>7</v>
      </c>
      <c r="O80" s="48">
        <f t="shared" si="47"/>
        <v>27686</v>
      </c>
    </row>
    <row r="81" spans="1:15" x14ac:dyDescent="0.3">
      <c r="A81" s="44">
        <v>16</v>
      </c>
      <c r="B81" s="41">
        <v>45017</v>
      </c>
      <c r="C81" s="33" t="s">
        <v>6</v>
      </c>
      <c r="D81" s="4" t="s">
        <v>4</v>
      </c>
      <c r="E81" s="5">
        <v>360</v>
      </c>
      <c r="F81" s="22">
        <v>250</v>
      </c>
      <c r="G81" s="7">
        <f t="shared" si="54"/>
        <v>90000</v>
      </c>
      <c r="H81" s="23">
        <v>26800</v>
      </c>
      <c r="I81" s="35">
        <v>0.53</v>
      </c>
      <c r="J81" s="35"/>
      <c r="K81" s="22">
        <f t="shared" si="53"/>
        <v>382.5</v>
      </c>
      <c r="L81" s="10">
        <v>379</v>
      </c>
      <c r="M81" s="24">
        <f t="shared" si="44"/>
        <v>144967.5</v>
      </c>
      <c r="N81" s="12">
        <f t="shared" si="48"/>
        <v>20</v>
      </c>
      <c r="O81" s="48">
        <f t="shared" si="47"/>
        <v>28167.5</v>
      </c>
    </row>
    <row r="82" spans="1:15" x14ac:dyDescent="0.3">
      <c r="A82" s="44">
        <v>16</v>
      </c>
      <c r="B82" s="41">
        <v>45017</v>
      </c>
      <c r="C82" s="33" t="s">
        <v>6</v>
      </c>
      <c r="D82" s="25" t="s">
        <v>5</v>
      </c>
      <c r="E82" s="26">
        <v>450</v>
      </c>
      <c r="F82" s="27">
        <v>900</v>
      </c>
      <c r="G82" s="28">
        <f t="shared" si="54"/>
        <v>405000</v>
      </c>
      <c r="H82" s="23">
        <v>26800</v>
      </c>
      <c r="I82" s="35">
        <v>0.53</v>
      </c>
      <c r="J82" s="35"/>
      <c r="K82" s="22">
        <f t="shared" si="53"/>
        <v>1377</v>
      </c>
      <c r="L82" s="30">
        <v>450</v>
      </c>
      <c r="M82" s="31">
        <f t="shared" si="44"/>
        <v>619650</v>
      </c>
      <c r="N82" s="32">
        <f t="shared" si="48"/>
        <v>17</v>
      </c>
      <c r="O82" s="48">
        <f t="shared" si="47"/>
        <v>187850</v>
      </c>
    </row>
    <row r="83" spans="1:15" x14ac:dyDescent="0.3">
      <c r="A83" s="44">
        <v>17</v>
      </c>
      <c r="B83" s="43">
        <v>45047</v>
      </c>
      <c r="C83" s="33" t="s">
        <v>6</v>
      </c>
      <c r="D83" s="14" t="s">
        <v>1</v>
      </c>
      <c r="E83" s="15">
        <v>1000</v>
      </c>
      <c r="F83" s="16">
        <v>1000</v>
      </c>
      <c r="G83" s="17">
        <f>E83*F83</f>
        <v>1000000</v>
      </c>
      <c r="H83" s="18">
        <v>26800</v>
      </c>
      <c r="I83" s="34">
        <v>0.53</v>
      </c>
      <c r="J83" s="34"/>
      <c r="K83" s="16">
        <f>F83*1.53</f>
        <v>1530</v>
      </c>
      <c r="L83" s="19">
        <v>945</v>
      </c>
      <c r="M83" s="20">
        <f t="shared" si="44"/>
        <v>1445850</v>
      </c>
      <c r="N83" s="21">
        <f t="shared" si="48"/>
        <v>57</v>
      </c>
      <c r="O83" s="48">
        <f t="shared" si="47"/>
        <v>419050</v>
      </c>
    </row>
    <row r="84" spans="1:15" x14ac:dyDescent="0.3">
      <c r="A84" s="44">
        <v>17</v>
      </c>
      <c r="B84" s="41">
        <v>45047</v>
      </c>
      <c r="C84" s="33" t="s">
        <v>6</v>
      </c>
      <c r="D84" s="4" t="s">
        <v>2</v>
      </c>
      <c r="E84" s="5">
        <v>700</v>
      </c>
      <c r="F84" s="6">
        <v>1400</v>
      </c>
      <c r="G84" s="7">
        <f>E84*F84</f>
        <v>980000</v>
      </c>
      <c r="H84" s="23">
        <v>26800</v>
      </c>
      <c r="I84" s="35">
        <v>0.53</v>
      </c>
      <c r="J84" s="9">
        <v>-0.25</v>
      </c>
      <c r="K84" s="22">
        <f>F84*1.28</f>
        <v>1792</v>
      </c>
      <c r="L84" s="10">
        <v>786</v>
      </c>
      <c r="M84" s="11">
        <f t="shared" si="44"/>
        <v>1408512</v>
      </c>
      <c r="N84" s="12">
        <f t="shared" si="48"/>
        <v>4</v>
      </c>
      <c r="O84" s="48">
        <f t="shared" si="47"/>
        <v>401712</v>
      </c>
    </row>
    <row r="85" spans="1:15" x14ac:dyDescent="0.3">
      <c r="A85" s="44">
        <v>17</v>
      </c>
      <c r="B85" s="41">
        <v>45047</v>
      </c>
      <c r="C85" s="33" t="s">
        <v>6</v>
      </c>
      <c r="D85" s="4" t="s">
        <v>3</v>
      </c>
      <c r="E85" s="5">
        <v>520</v>
      </c>
      <c r="F85" s="22">
        <v>350</v>
      </c>
      <c r="G85" s="7">
        <f t="shared" ref="G85:G87" si="55">E85*F85</f>
        <v>182000</v>
      </c>
      <c r="H85" s="23">
        <v>26800</v>
      </c>
      <c r="I85" s="35">
        <v>0.53</v>
      </c>
      <c r="J85" s="35"/>
      <c r="K85" s="22">
        <f t="shared" ref="K85:K87" si="56">F85*1.53</f>
        <v>535.5</v>
      </c>
      <c r="L85" s="10">
        <v>490</v>
      </c>
      <c r="M85" s="24">
        <f t="shared" si="44"/>
        <v>262395</v>
      </c>
      <c r="N85" s="12">
        <f t="shared" si="48"/>
        <v>37</v>
      </c>
      <c r="O85" s="48">
        <f t="shared" si="47"/>
        <v>53595</v>
      </c>
    </row>
    <row r="86" spans="1:15" x14ac:dyDescent="0.3">
      <c r="A86" s="44">
        <v>17</v>
      </c>
      <c r="B86" s="41">
        <v>45047</v>
      </c>
      <c r="C86" s="33" t="s">
        <v>6</v>
      </c>
      <c r="D86" s="4" t="s">
        <v>4</v>
      </c>
      <c r="E86" s="5">
        <v>500</v>
      </c>
      <c r="F86" s="22">
        <v>200</v>
      </c>
      <c r="G86" s="7">
        <f t="shared" si="55"/>
        <v>100000</v>
      </c>
      <c r="H86" s="23">
        <v>26800</v>
      </c>
      <c r="I86" s="35">
        <v>0.53</v>
      </c>
      <c r="J86" s="35"/>
      <c r="K86" s="22">
        <f t="shared" si="56"/>
        <v>306</v>
      </c>
      <c r="L86" s="10">
        <v>462</v>
      </c>
      <c r="M86" s="24">
        <f t="shared" si="44"/>
        <v>141372</v>
      </c>
      <c r="N86" s="12">
        <f t="shared" si="48"/>
        <v>58</v>
      </c>
      <c r="O86" s="48">
        <f t="shared" si="47"/>
        <v>14572</v>
      </c>
    </row>
    <row r="87" spans="1:15" x14ac:dyDescent="0.3">
      <c r="A87" s="44">
        <v>17</v>
      </c>
      <c r="B87" s="42">
        <v>45047</v>
      </c>
      <c r="C87" s="33" t="s">
        <v>6</v>
      </c>
      <c r="D87" s="25" t="s">
        <v>5</v>
      </c>
      <c r="E87" s="26">
        <v>400</v>
      </c>
      <c r="F87" s="27">
        <v>850</v>
      </c>
      <c r="G87" s="28">
        <f t="shared" si="55"/>
        <v>340000</v>
      </c>
      <c r="H87" s="23">
        <v>26800</v>
      </c>
      <c r="I87" s="35">
        <v>0.53</v>
      </c>
      <c r="J87" s="35"/>
      <c r="K87" s="22">
        <f t="shared" si="56"/>
        <v>1300.5</v>
      </c>
      <c r="L87" s="30">
        <v>412</v>
      </c>
      <c r="M87" s="31">
        <f t="shared" si="44"/>
        <v>535806</v>
      </c>
      <c r="N87" s="32">
        <f t="shared" si="48"/>
        <v>5</v>
      </c>
      <c r="O87" s="48">
        <f t="shared" si="47"/>
        <v>169006</v>
      </c>
    </row>
    <row r="88" spans="1:15" x14ac:dyDescent="0.3">
      <c r="A88" s="44">
        <v>18</v>
      </c>
      <c r="B88" s="41">
        <v>45078</v>
      </c>
      <c r="C88" s="33" t="s">
        <v>7</v>
      </c>
      <c r="D88" s="14" t="s">
        <v>1</v>
      </c>
      <c r="E88" s="15">
        <v>1200</v>
      </c>
      <c r="F88" s="16">
        <v>820</v>
      </c>
      <c r="G88" s="17">
        <f>E88*F88</f>
        <v>984000</v>
      </c>
      <c r="H88" s="18">
        <v>26000</v>
      </c>
      <c r="I88" s="34">
        <v>0.53</v>
      </c>
      <c r="J88" s="34"/>
      <c r="K88" s="16">
        <f>F88*1.53</f>
        <v>1254.5999999999999</v>
      </c>
      <c r="L88" s="19">
        <v>1256</v>
      </c>
      <c r="M88" s="20">
        <f t="shared" si="44"/>
        <v>1575777.5999999999</v>
      </c>
      <c r="N88" s="21">
        <f t="shared" si="48"/>
        <v>1</v>
      </c>
      <c r="O88" s="48">
        <f t="shared" si="47"/>
        <v>565777.59999999986</v>
      </c>
    </row>
    <row r="89" spans="1:15" x14ac:dyDescent="0.3">
      <c r="A89" s="44">
        <v>18</v>
      </c>
      <c r="B89" s="41">
        <v>45078</v>
      </c>
      <c r="C89" s="33" t="s">
        <v>7</v>
      </c>
      <c r="D89" s="4" t="s">
        <v>3</v>
      </c>
      <c r="E89" s="5">
        <v>800</v>
      </c>
      <c r="F89" s="6">
        <v>450</v>
      </c>
      <c r="G89" s="7">
        <f t="shared" ref="G89:G92" si="57">E89*F89</f>
        <v>360000</v>
      </c>
      <c r="H89" s="8">
        <v>26000</v>
      </c>
      <c r="I89" s="35">
        <v>0.53</v>
      </c>
      <c r="J89" s="9"/>
      <c r="K89" s="22">
        <f t="shared" ref="K89:K92" si="58">F89*1.53</f>
        <v>688.5</v>
      </c>
      <c r="L89" s="10">
        <v>824</v>
      </c>
      <c r="M89" s="24">
        <f t="shared" si="44"/>
        <v>567324</v>
      </c>
      <c r="N89" s="12">
        <f>(E89-L89)+N85</f>
        <v>13</v>
      </c>
      <c r="O89" s="48">
        <f t="shared" si="47"/>
        <v>181324</v>
      </c>
    </row>
    <row r="90" spans="1:15" x14ac:dyDescent="0.3">
      <c r="A90" s="44">
        <v>18</v>
      </c>
      <c r="B90" s="41">
        <v>45078</v>
      </c>
      <c r="C90" s="33" t="s">
        <v>7</v>
      </c>
      <c r="D90" s="4" t="s">
        <v>8</v>
      </c>
      <c r="E90" s="5">
        <v>700</v>
      </c>
      <c r="F90" s="22">
        <v>600</v>
      </c>
      <c r="G90" s="7">
        <f>E90*F90</f>
        <v>420000</v>
      </c>
      <c r="H90" s="8">
        <v>26000</v>
      </c>
      <c r="I90" s="35">
        <v>0.53</v>
      </c>
      <c r="J90" s="35"/>
      <c r="K90" s="22">
        <f t="shared" si="58"/>
        <v>918</v>
      </c>
      <c r="L90" s="10">
        <v>682</v>
      </c>
      <c r="M90" s="11">
        <f t="shared" si="44"/>
        <v>626076</v>
      </c>
      <c r="N90" s="12">
        <f>(E90-L90)</f>
        <v>18</v>
      </c>
      <c r="O90" s="48">
        <f t="shared" si="47"/>
        <v>180076</v>
      </c>
    </row>
    <row r="91" spans="1:15" x14ac:dyDescent="0.3">
      <c r="A91" s="44">
        <v>18</v>
      </c>
      <c r="B91" s="41">
        <v>45078</v>
      </c>
      <c r="C91" s="33" t="s">
        <v>7</v>
      </c>
      <c r="D91" s="4" t="s">
        <v>4</v>
      </c>
      <c r="E91" s="5">
        <v>480</v>
      </c>
      <c r="F91" s="22">
        <v>200</v>
      </c>
      <c r="G91" s="7">
        <f t="shared" si="57"/>
        <v>96000</v>
      </c>
      <c r="H91" s="8">
        <v>26000</v>
      </c>
      <c r="I91" s="35">
        <v>0.53</v>
      </c>
      <c r="J91" s="35"/>
      <c r="K91" s="22">
        <f t="shared" si="58"/>
        <v>306</v>
      </c>
      <c r="L91" s="10">
        <v>532</v>
      </c>
      <c r="M91" s="24">
        <f t="shared" si="44"/>
        <v>162792</v>
      </c>
      <c r="N91" s="12">
        <f t="shared" ref="N91:N103" si="59">(E91-L91)+N86</f>
        <v>6</v>
      </c>
      <c r="O91" s="48">
        <f t="shared" si="47"/>
        <v>40792</v>
      </c>
    </row>
    <row r="92" spans="1:15" x14ac:dyDescent="0.3">
      <c r="A92" s="44">
        <v>18</v>
      </c>
      <c r="B92" s="41">
        <v>45078</v>
      </c>
      <c r="C92" s="33" t="s">
        <v>7</v>
      </c>
      <c r="D92" s="25" t="s">
        <v>5</v>
      </c>
      <c r="E92" s="26">
        <v>600</v>
      </c>
      <c r="F92" s="27">
        <v>800</v>
      </c>
      <c r="G92" s="28">
        <f t="shared" si="57"/>
        <v>480000</v>
      </c>
      <c r="H92" s="8">
        <v>26000</v>
      </c>
      <c r="I92" s="35">
        <v>0.53</v>
      </c>
      <c r="J92" s="35">
        <v>-0.15</v>
      </c>
      <c r="K92" s="22">
        <f t="shared" si="58"/>
        <v>1224</v>
      </c>
      <c r="L92" s="30">
        <v>602</v>
      </c>
      <c r="M92" s="31">
        <f t="shared" si="44"/>
        <v>736848</v>
      </c>
      <c r="N92" s="32">
        <f t="shared" si="59"/>
        <v>3</v>
      </c>
      <c r="O92" s="48">
        <f t="shared" si="47"/>
        <v>230848</v>
      </c>
    </row>
    <row r="93" spans="1:15" x14ac:dyDescent="0.3">
      <c r="A93" s="44">
        <v>19</v>
      </c>
      <c r="B93" s="43">
        <v>45108</v>
      </c>
      <c r="C93" s="33" t="s">
        <v>7</v>
      </c>
      <c r="D93" s="14" t="s">
        <v>1</v>
      </c>
      <c r="E93" s="15">
        <v>1200</v>
      </c>
      <c r="F93" s="16">
        <v>820</v>
      </c>
      <c r="G93" s="17">
        <f>E93*F93</f>
        <v>984000</v>
      </c>
      <c r="H93" s="18">
        <v>26000</v>
      </c>
      <c r="I93" s="34">
        <v>0.53</v>
      </c>
      <c r="J93" s="34"/>
      <c r="K93" s="16">
        <f>F93*1.53</f>
        <v>1254.5999999999999</v>
      </c>
      <c r="L93" s="19">
        <v>1143</v>
      </c>
      <c r="M93" s="20">
        <f t="shared" si="44"/>
        <v>1434007.7999999998</v>
      </c>
      <c r="N93" s="21">
        <f t="shared" si="59"/>
        <v>58</v>
      </c>
      <c r="O93" s="48">
        <f t="shared" si="47"/>
        <v>424007.79999999981</v>
      </c>
    </row>
    <row r="94" spans="1:15" x14ac:dyDescent="0.3">
      <c r="A94" s="44">
        <v>19</v>
      </c>
      <c r="B94" s="41">
        <v>45108</v>
      </c>
      <c r="C94" s="33" t="s">
        <v>7</v>
      </c>
      <c r="D94" s="4" t="s">
        <v>3</v>
      </c>
      <c r="E94" s="5">
        <v>1000</v>
      </c>
      <c r="F94" s="6">
        <v>550</v>
      </c>
      <c r="G94" s="7">
        <f t="shared" ref="G94" si="60">E94*F94</f>
        <v>550000</v>
      </c>
      <c r="H94" s="8">
        <v>26000</v>
      </c>
      <c r="I94" s="35">
        <v>0.53</v>
      </c>
      <c r="J94" s="35"/>
      <c r="K94" s="22">
        <f t="shared" ref="K94:K97" si="61">F94*1.53</f>
        <v>841.5</v>
      </c>
      <c r="L94" s="10">
        <v>988</v>
      </c>
      <c r="M94" s="24">
        <f t="shared" si="44"/>
        <v>831402</v>
      </c>
      <c r="N94" s="12">
        <f t="shared" si="59"/>
        <v>25</v>
      </c>
      <c r="O94" s="48">
        <f t="shared" si="47"/>
        <v>255402</v>
      </c>
    </row>
    <row r="95" spans="1:15" x14ac:dyDescent="0.3">
      <c r="A95" s="44">
        <v>19</v>
      </c>
      <c r="B95" s="41">
        <v>45108</v>
      </c>
      <c r="C95" s="33" t="s">
        <v>7</v>
      </c>
      <c r="D95" s="4" t="s">
        <v>8</v>
      </c>
      <c r="E95" s="5">
        <v>800</v>
      </c>
      <c r="F95" s="22">
        <v>600</v>
      </c>
      <c r="G95" s="7">
        <f>E95*F95</f>
        <v>480000</v>
      </c>
      <c r="H95" s="8">
        <v>26000</v>
      </c>
      <c r="I95" s="35">
        <v>0.53</v>
      </c>
      <c r="J95" s="35"/>
      <c r="K95" s="22">
        <f t="shared" si="61"/>
        <v>918</v>
      </c>
      <c r="L95" s="10">
        <v>812</v>
      </c>
      <c r="M95" s="11">
        <f t="shared" si="44"/>
        <v>745416</v>
      </c>
      <c r="N95" s="12">
        <f t="shared" si="59"/>
        <v>6</v>
      </c>
      <c r="O95" s="48">
        <f t="shared" si="47"/>
        <v>239416</v>
      </c>
    </row>
    <row r="96" spans="1:15" x14ac:dyDescent="0.3">
      <c r="A96" s="44">
        <v>19</v>
      </c>
      <c r="B96" s="41">
        <v>45108</v>
      </c>
      <c r="C96" s="33" t="s">
        <v>7</v>
      </c>
      <c r="D96" s="4" t="s">
        <v>4</v>
      </c>
      <c r="E96" s="5">
        <v>520</v>
      </c>
      <c r="F96" s="22">
        <v>200</v>
      </c>
      <c r="G96" s="7">
        <f t="shared" ref="G96:G97" si="62">E96*F96</f>
        <v>104000</v>
      </c>
      <c r="H96" s="8">
        <v>26000</v>
      </c>
      <c r="I96" s="35">
        <v>0.53</v>
      </c>
      <c r="J96" s="35"/>
      <c r="K96" s="22">
        <f t="shared" si="61"/>
        <v>306</v>
      </c>
      <c r="L96" s="10">
        <v>496</v>
      </c>
      <c r="M96" s="24">
        <f t="shared" si="44"/>
        <v>151776</v>
      </c>
      <c r="N96" s="12">
        <f t="shared" si="59"/>
        <v>30</v>
      </c>
      <c r="O96" s="48">
        <f t="shared" si="47"/>
        <v>21776</v>
      </c>
    </row>
    <row r="97" spans="1:15" x14ac:dyDescent="0.3">
      <c r="A97" s="44">
        <v>19</v>
      </c>
      <c r="B97" s="41">
        <v>45108</v>
      </c>
      <c r="C97" s="33" t="s">
        <v>7</v>
      </c>
      <c r="D97" s="25" t="s">
        <v>5</v>
      </c>
      <c r="E97" s="26">
        <v>620</v>
      </c>
      <c r="F97" s="27">
        <v>600</v>
      </c>
      <c r="G97" s="28">
        <f t="shared" si="62"/>
        <v>372000</v>
      </c>
      <c r="H97" s="8">
        <v>26000</v>
      </c>
      <c r="I97" s="35">
        <v>0.53</v>
      </c>
      <c r="J97" s="35"/>
      <c r="K97" s="22">
        <f t="shared" si="61"/>
        <v>918</v>
      </c>
      <c r="L97" s="30">
        <v>578</v>
      </c>
      <c r="M97" s="31">
        <f t="shared" si="44"/>
        <v>530604</v>
      </c>
      <c r="N97" s="32">
        <f t="shared" si="59"/>
        <v>45</v>
      </c>
      <c r="O97" s="48">
        <f t="shared" si="47"/>
        <v>132604</v>
      </c>
    </row>
    <row r="98" spans="1:15" x14ac:dyDescent="0.3">
      <c r="A98" s="44">
        <v>20</v>
      </c>
      <c r="B98" s="43">
        <v>45139</v>
      </c>
      <c r="C98" s="33" t="s">
        <v>7</v>
      </c>
      <c r="D98" s="14" t="s">
        <v>1</v>
      </c>
      <c r="E98" s="15">
        <v>1300</v>
      </c>
      <c r="F98" s="16">
        <v>820</v>
      </c>
      <c r="G98" s="17">
        <f>E98*F98</f>
        <v>1066000</v>
      </c>
      <c r="H98" s="18">
        <v>26000</v>
      </c>
      <c r="I98" s="34">
        <v>0.53</v>
      </c>
      <c r="J98" s="34">
        <v>-0.15</v>
      </c>
      <c r="K98" s="16">
        <f>F98*1.38</f>
        <v>1131.5999999999999</v>
      </c>
      <c r="L98" s="19">
        <v>1354</v>
      </c>
      <c r="M98" s="20">
        <f t="shared" si="44"/>
        <v>1532186.4</v>
      </c>
      <c r="N98" s="21">
        <f t="shared" si="59"/>
        <v>4</v>
      </c>
      <c r="O98" s="48">
        <f t="shared" si="47"/>
        <v>440186.39999999991</v>
      </c>
    </row>
    <row r="99" spans="1:15" x14ac:dyDescent="0.3">
      <c r="A99" s="44">
        <v>20</v>
      </c>
      <c r="B99" s="41">
        <v>45139</v>
      </c>
      <c r="C99" s="33" t="s">
        <v>7</v>
      </c>
      <c r="D99" s="4" t="s">
        <v>3</v>
      </c>
      <c r="E99" s="5">
        <v>1200</v>
      </c>
      <c r="F99" s="6">
        <v>550</v>
      </c>
      <c r="G99" s="7">
        <f t="shared" ref="G99" si="63">E99*F99</f>
        <v>660000</v>
      </c>
      <c r="H99" s="8">
        <v>26000</v>
      </c>
      <c r="I99" s="35">
        <v>0.53</v>
      </c>
      <c r="J99" s="35">
        <v>-0.1</v>
      </c>
      <c r="K99" s="22">
        <f>F99*1.43</f>
        <v>786.5</v>
      </c>
      <c r="L99" s="10">
        <v>1212</v>
      </c>
      <c r="M99" s="24">
        <f t="shared" si="44"/>
        <v>953238</v>
      </c>
      <c r="N99" s="12">
        <f t="shared" si="59"/>
        <v>13</v>
      </c>
      <c r="O99" s="48">
        <f t="shared" si="47"/>
        <v>267238</v>
      </c>
    </row>
    <row r="100" spans="1:15" x14ac:dyDescent="0.3">
      <c r="A100" s="44">
        <v>20</v>
      </c>
      <c r="B100" s="41">
        <v>45139</v>
      </c>
      <c r="C100" s="33" t="s">
        <v>7</v>
      </c>
      <c r="D100" s="4" t="s">
        <v>8</v>
      </c>
      <c r="E100" s="5">
        <v>850</v>
      </c>
      <c r="F100" s="22">
        <v>600</v>
      </c>
      <c r="G100" s="7">
        <f>E100*F100</f>
        <v>510000</v>
      </c>
      <c r="H100" s="8">
        <v>26000</v>
      </c>
      <c r="I100" s="35">
        <v>0.53</v>
      </c>
      <c r="J100" s="35"/>
      <c r="K100" s="22">
        <f t="shared" ref="K100:K102" si="64">F100*1.53</f>
        <v>918</v>
      </c>
      <c r="L100" s="10">
        <v>764</v>
      </c>
      <c r="M100" s="11">
        <f t="shared" si="44"/>
        <v>701352</v>
      </c>
      <c r="N100" s="12">
        <f t="shared" si="59"/>
        <v>92</v>
      </c>
      <c r="O100" s="48">
        <f t="shared" si="47"/>
        <v>165352</v>
      </c>
    </row>
    <row r="101" spans="1:15" x14ac:dyDescent="0.3">
      <c r="A101" s="44">
        <v>20</v>
      </c>
      <c r="B101" s="41">
        <v>45139</v>
      </c>
      <c r="C101" s="33" t="s">
        <v>7</v>
      </c>
      <c r="D101" s="4" t="s">
        <v>4</v>
      </c>
      <c r="E101" s="5">
        <v>580</v>
      </c>
      <c r="F101" s="22">
        <v>200</v>
      </c>
      <c r="G101" s="7">
        <f t="shared" ref="G101:G102" si="65">E101*F101</f>
        <v>116000</v>
      </c>
      <c r="H101" s="8">
        <v>26000</v>
      </c>
      <c r="I101" s="35">
        <v>0.53</v>
      </c>
      <c r="J101" s="35"/>
      <c r="K101" s="22">
        <f t="shared" si="64"/>
        <v>306</v>
      </c>
      <c r="L101" s="10">
        <v>558</v>
      </c>
      <c r="M101" s="24">
        <f t="shared" si="44"/>
        <v>170748</v>
      </c>
      <c r="N101" s="12">
        <f t="shared" si="59"/>
        <v>52</v>
      </c>
      <c r="O101" s="48">
        <f t="shared" si="47"/>
        <v>28748</v>
      </c>
    </row>
    <row r="102" spans="1:15" x14ac:dyDescent="0.3">
      <c r="A102" s="44">
        <v>20</v>
      </c>
      <c r="B102" s="42">
        <v>45139</v>
      </c>
      <c r="C102" s="33" t="s">
        <v>7</v>
      </c>
      <c r="D102" s="25" t="s">
        <v>5</v>
      </c>
      <c r="E102" s="26">
        <v>700</v>
      </c>
      <c r="F102" s="27">
        <v>600</v>
      </c>
      <c r="G102" s="28">
        <f t="shared" si="65"/>
        <v>420000</v>
      </c>
      <c r="H102" s="8">
        <v>26000</v>
      </c>
      <c r="I102" s="13">
        <v>0.53</v>
      </c>
      <c r="J102" s="13"/>
      <c r="K102" s="22">
        <f t="shared" si="64"/>
        <v>918</v>
      </c>
      <c r="L102" s="30">
        <v>724</v>
      </c>
      <c r="M102" s="31">
        <f t="shared" si="44"/>
        <v>664632</v>
      </c>
      <c r="N102" s="32">
        <f t="shared" si="59"/>
        <v>21</v>
      </c>
      <c r="O102" s="48">
        <f t="shared" si="47"/>
        <v>218632</v>
      </c>
    </row>
    <row r="103" spans="1:15" x14ac:dyDescent="0.3">
      <c r="A103" s="44">
        <v>21</v>
      </c>
      <c r="B103" s="43">
        <v>45170</v>
      </c>
      <c r="C103" s="33" t="s">
        <v>9</v>
      </c>
      <c r="D103" s="14" t="s">
        <v>1</v>
      </c>
      <c r="E103" s="15">
        <v>1500</v>
      </c>
      <c r="F103" s="16">
        <v>1000</v>
      </c>
      <c r="G103" s="17">
        <f>E103*F103</f>
        <v>1500000</v>
      </c>
      <c r="H103" s="18">
        <v>27500</v>
      </c>
      <c r="I103" s="35">
        <v>0.55000000000000004</v>
      </c>
      <c r="J103" s="35"/>
      <c r="K103" s="16">
        <f>F103*1.55</f>
        <v>1550</v>
      </c>
      <c r="L103" s="19">
        <v>1423</v>
      </c>
      <c r="M103" s="20">
        <f t="shared" si="44"/>
        <v>2205650</v>
      </c>
      <c r="N103" s="21">
        <f t="shared" si="59"/>
        <v>81</v>
      </c>
      <c r="O103" s="48">
        <f t="shared" si="47"/>
        <v>678150</v>
      </c>
    </row>
    <row r="104" spans="1:15" x14ac:dyDescent="0.3">
      <c r="A104" s="44">
        <v>21</v>
      </c>
      <c r="B104" s="41">
        <v>45170</v>
      </c>
      <c r="C104" s="33" t="s">
        <v>9</v>
      </c>
      <c r="D104" s="4" t="s">
        <v>8</v>
      </c>
      <c r="E104" s="5">
        <v>500</v>
      </c>
      <c r="F104" s="22">
        <v>600</v>
      </c>
      <c r="G104" s="7">
        <f>E104*F104</f>
        <v>300000</v>
      </c>
      <c r="H104" s="23">
        <v>27500</v>
      </c>
      <c r="I104" s="35">
        <v>0.55000000000000004</v>
      </c>
      <c r="J104" s="35">
        <v>-0.25</v>
      </c>
      <c r="K104" s="22">
        <f>F104*1.3</f>
        <v>780</v>
      </c>
      <c r="L104" s="10">
        <v>592</v>
      </c>
      <c r="M104" s="11">
        <f t="shared" si="44"/>
        <v>461760</v>
      </c>
      <c r="N104" s="12">
        <f>(E104-L104)+N100</f>
        <v>0</v>
      </c>
      <c r="O104" s="48">
        <f t="shared" si="47"/>
        <v>134260</v>
      </c>
    </row>
    <row r="105" spans="1:15" x14ac:dyDescent="0.3">
      <c r="A105" s="44">
        <v>21</v>
      </c>
      <c r="B105" s="41">
        <v>45170</v>
      </c>
      <c r="C105" s="33" t="s">
        <v>9</v>
      </c>
      <c r="D105" s="4" t="s">
        <v>2</v>
      </c>
      <c r="E105" s="5">
        <v>740</v>
      </c>
      <c r="F105" s="6">
        <v>1400</v>
      </c>
      <c r="G105" s="7">
        <f>E105*F105</f>
        <v>1036000</v>
      </c>
      <c r="H105" s="23">
        <v>27500</v>
      </c>
      <c r="I105" s="35">
        <v>0.55000000000000004</v>
      </c>
      <c r="J105" s="35"/>
      <c r="K105" s="22">
        <f t="shared" ref="K105:K108" si="66">F105*1.55</f>
        <v>2170</v>
      </c>
      <c r="L105" s="10">
        <v>712</v>
      </c>
      <c r="M105" s="11">
        <f t="shared" si="44"/>
        <v>1545040</v>
      </c>
      <c r="N105" s="12">
        <f>(E105-L105)</f>
        <v>28</v>
      </c>
      <c r="O105" s="48">
        <f t="shared" si="47"/>
        <v>481540</v>
      </c>
    </row>
    <row r="106" spans="1:15" x14ac:dyDescent="0.3">
      <c r="A106" s="44">
        <v>21</v>
      </c>
      <c r="B106" s="41">
        <v>45170</v>
      </c>
      <c r="C106" s="33" t="s">
        <v>9</v>
      </c>
      <c r="D106" s="4" t="s">
        <v>3</v>
      </c>
      <c r="E106" s="5">
        <v>1200</v>
      </c>
      <c r="F106" s="22">
        <v>400</v>
      </c>
      <c r="G106" s="7">
        <f t="shared" ref="G106:G108" si="67">E106*F106</f>
        <v>480000</v>
      </c>
      <c r="H106" s="23">
        <v>27500</v>
      </c>
      <c r="I106" s="35">
        <v>0.55000000000000004</v>
      </c>
      <c r="J106" s="35"/>
      <c r="K106" s="22">
        <f t="shared" si="66"/>
        <v>620</v>
      </c>
      <c r="L106" s="10">
        <v>1076</v>
      </c>
      <c r="M106" s="24">
        <f t="shared" si="44"/>
        <v>667120</v>
      </c>
      <c r="N106" s="12">
        <f>(E106-L106)+N99</f>
        <v>137</v>
      </c>
      <c r="O106" s="48">
        <f t="shared" si="47"/>
        <v>159620</v>
      </c>
    </row>
    <row r="107" spans="1:15" x14ac:dyDescent="0.3">
      <c r="A107" s="44">
        <v>21</v>
      </c>
      <c r="B107" s="41">
        <v>45170</v>
      </c>
      <c r="C107" s="33" t="s">
        <v>9</v>
      </c>
      <c r="D107" s="4" t="s">
        <v>4</v>
      </c>
      <c r="E107" s="5">
        <v>620</v>
      </c>
      <c r="F107" s="22">
        <v>350</v>
      </c>
      <c r="G107" s="7">
        <f t="shared" si="67"/>
        <v>217000</v>
      </c>
      <c r="H107" s="23">
        <v>27500</v>
      </c>
      <c r="I107" s="35">
        <v>0.55000000000000004</v>
      </c>
      <c r="J107" s="35"/>
      <c r="K107" s="22">
        <f t="shared" si="66"/>
        <v>542.5</v>
      </c>
      <c r="L107" s="10">
        <v>654</v>
      </c>
      <c r="M107" s="24">
        <f t="shared" si="44"/>
        <v>354795</v>
      </c>
      <c r="N107" s="12">
        <f>(E107-L107)+N101</f>
        <v>18</v>
      </c>
      <c r="O107" s="48">
        <f t="shared" si="47"/>
        <v>110295</v>
      </c>
    </row>
    <row r="108" spans="1:15" x14ac:dyDescent="0.3">
      <c r="A108" s="44">
        <v>21</v>
      </c>
      <c r="B108" s="42">
        <v>45170</v>
      </c>
      <c r="C108" s="33" t="s">
        <v>9</v>
      </c>
      <c r="D108" s="25" t="s">
        <v>5</v>
      </c>
      <c r="E108" s="26">
        <v>800</v>
      </c>
      <c r="F108" s="27">
        <v>850</v>
      </c>
      <c r="G108" s="28">
        <f t="shared" si="67"/>
        <v>680000</v>
      </c>
      <c r="H108" s="23">
        <v>27500</v>
      </c>
      <c r="I108" s="35">
        <v>0.55000000000000004</v>
      </c>
      <c r="J108" s="13"/>
      <c r="K108" s="27">
        <f t="shared" si="66"/>
        <v>1317.5</v>
      </c>
      <c r="L108" s="30">
        <v>812</v>
      </c>
      <c r="M108" s="31">
        <f t="shared" si="44"/>
        <v>1069810</v>
      </c>
      <c r="N108" s="32">
        <f>(E108-L108)+N102</f>
        <v>9</v>
      </c>
      <c r="O108" s="48">
        <f t="shared" si="47"/>
        <v>362310</v>
      </c>
    </row>
    <row r="109" spans="1:15" x14ac:dyDescent="0.3">
      <c r="A109" s="44">
        <v>22</v>
      </c>
      <c r="B109" s="43">
        <v>45200</v>
      </c>
      <c r="C109" s="33" t="s">
        <v>9</v>
      </c>
      <c r="D109" s="14" t="s">
        <v>1</v>
      </c>
      <c r="E109" s="15">
        <v>1600</v>
      </c>
      <c r="F109" s="16">
        <v>1000</v>
      </c>
      <c r="G109" s="17">
        <f>E109*F109</f>
        <v>1600000</v>
      </c>
      <c r="H109" s="18">
        <v>27500</v>
      </c>
      <c r="I109" s="34">
        <v>0.55000000000000004</v>
      </c>
      <c r="J109" s="34"/>
      <c r="K109" s="22">
        <f>F109*1.55</f>
        <v>1550</v>
      </c>
      <c r="L109" s="19">
        <v>1656</v>
      </c>
      <c r="M109" s="20">
        <f t="shared" si="44"/>
        <v>2566800</v>
      </c>
      <c r="N109" s="21">
        <f>(E109-L109)+N103</f>
        <v>25</v>
      </c>
      <c r="O109" s="48">
        <f t="shared" si="47"/>
        <v>939300</v>
      </c>
    </row>
    <row r="110" spans="1:15" x14ac:dyDescent="0.3">
      <c r="A110" s="44">
        <v>22</v>
      </c>
      <c r="B110" s="41">
        <v>45200</v>
      </c>
      <c r="C110" s="33" t="s">
        <v>9</v>
      </c>
      <c r="D110" s="4" t="s">
        <v>2</v>
      </c>
      <c r="E110" s="5">
        <v>800</v>
      </c>
      <c r="F110" s="6">
        <v>1400</v>
      </c>
      <c r="G110" s="7">
        <f>E110*F110</f>
        <v>1120000</v>
      </c>
      <c r="H110" s="23">
        <v>27500</v>
      </c>
      <c r="I110" s="35">
        <v>0.55000000000000004</v>
      </c>
      <c r="J110" s="35"/>
      <c r="K110" s="22">
        <f>F110*1.55</f>
        <v>2170</v>
      </c>
      <c r="L110" s="10">
        <v>814</v>
      </c>
      <c r="M110" s="11">
        <f t="shared" si="44"/>
        <v>1766380</v>
      </c>
      <c r="N110" s="12">
        <f t="shared" ref="N110:N116" si="68">(E110-L110)+N105</f>
        <v>14</v>
      </c>
      <c r="O110" s="48">
        <f t="shared" si="47"/>
        <v>618880</v>
      </c>
    </row>
    <row r="111" spans="1:15" x14ac:dyDescent="0.3">
      <c r="A111" s="44">
        <v>22</v>
      </c>
      <c r="B111" s="41">
        <v>45200</v>
      </c>
      <c r="C111" s="33" t="s">
        <v>9</v>
      </c>
      <c r="D111" s="4" t="s">
        <v>3</v>
      </c>
      <c r="E111" s="5">
        <v>1400</v>
      </c>
      <c r="F111" s="22">
        <v>300</v>
      </c>
      <c r="G111" s="7">
        <f t="shared" ref="G111:G113" si="69">E111*F111</f>
        <v>420000</v>
      </c>
      <c r="H111" s="23">
        <v>27500</v>
      </c>
      <c r="I111" s="35">
        <v>0.55000000000000004</v>
      </c>
      <c r="J111" s="35">
        <v>-0.15</v>
      </c>
      <c r="K111" s="22">
        <f>F111*1.3</f>
        <v>390</v>
      </c>
      <c r="L111" s="10">
        <v>1522</v>
      </c>
      <c r="M111" s="24">
        <f t="shared" si="44"/>
        <v>593580</v>
      </c>
      <c r="N111" s="12">
        <f t="shared" si="68"/>
        <v>15</v>
      </c>
      <c r="O111" s="48">
        <f t="shared" si="47"/>
        <v>146080</v>
      </c>
    </row>
    <row r="112" spans="1:15" x14ac:dyDescent="0.3">
      <c r="A112" s="44">
        <v>22</v>
      </c>
      <c r="B112" s="41">
        <v>45200</v>
      </c>
      <c r="C112" s="33" t="s">
        <v>9</v>
      </c>
      <c r="D112" s="4" t="s">
        <v>4</v>
      </c>
      <c r="E112" s="5">
        <v>700</v>
      </c>
      <c r="F112" s="22">
        <v>350</v>
      </c>
      <c r="G112" s="7">
        <f t="shared" si="69"/>
        <v>245000</v>
      </c>
      <c r="H112" s="23">
        <v>27500</v>
      </c>
      <c r="I112" s="35">
        <v>0.55000000000000004</v>
      </c>
      <c r="J112" s="35"/>
      <c r="K112" s="22">
        <f>F112*1.55</f>
        <v>542.5</v>
      </c>
      <c r="L112" s="10">
        <v>697</v>
      </c>
      <c r="M112" s="24">
        <f t="shared" si="44"/>
        <v>378122.5</v>
      </c>
      <c r="N112" s="12">
        <f t="shared" si="68"/>
        <v>21</v>
      </c>
      <c r="O112" s="48">
        <f t="shared" si="47"/>
        <v>105622.5</v>
      </c>
    </row>
    <row r="113" spans="1:15" x14ac:dyDescent="0.3">
      <c r="A113" s="44">
        <v>22</v>
      </c>
      <c r="B113" s="42">
        <v>45200</v>
      </c>
      <c r="C113" s="33" t="s">
        <v>9</v>
      </c>
      <c r="D113" s="25" t="s">
        <v>5</v>
      </c>
      <c r="E113" s="26">
        <v>900</v>
      </c>
      <c r="F113" s="27">
        <v>850</v>
      </c>
      <c r="G113" s="28">
        <f t="shared" si="69"/>
        <v>765000</v>
      </c>
      <c r="H113" s="23">
        <v>27500</v>
      </c>
      <c r="I113" s="35">
        <v>0.55000000000000004</v>
      </c>
      <c r="J113" s="13"/>
      <c r="K113" s="22">
        <f>F113*1.55</f>
        <v>1317.5</v>
      </c>
      <c r="L113" s="30">
        <v>902</v>
      </c>
      <c r="M113" s="31">
        <f t="shared" si="44"/>
        <v>1188385</v>
      </c>
      <c r="N113" s="12">
        <f t="shared" si="68"/>
        <v>7</v>
      </c>
      <c r="O113" s="48">
        <f t="shared" si="47"/>
        <v>395885</v>
      </c>
    </row>
    <row r="114" spans="1:15" x14ac:dyDescent="0.3">
      <c r="A114" s="44">
        <v>23</v>
      </c>
      <c r="B114" s="43">
        <v>45231</v>
      </c>
      <c r="C114" s="33" t="s">
        <v>9</v>
      </c>
      <c r="D114" s="14" t="s">
        <v>1</v>
      </c>
      <c r="E114" s="15">
        <v>1700</v>
      </c>
      <c r="F114" s="16">
        <v>1000</v>
      </c>
      <c r="G114" s="17">
        <f>E114*F114</f>
        <v>1700000</v>
      </c>
      <c r="H114" s="18">
        <v>27500</v>
      </c>
      <c r="I114" s="34">
        <v>0.55000000000000004</v>
      </c>
      <c r="J114" s="35"/>
      <c r="K114" s="16">
        <f>F114*1.55</f>
        <v>1550</v>
      </c>
      <c r="L114" s="19">
        <v>1712</v>
      </c>
      <c r="M114" s="20">
        <f t="shared" si="44"/>
        <v>2653600</v>
      </c>
      <c r="N114" s="21">
        <f t="shared" si="68"/>
        <v>13</v>
      </c>
      <c r="O114" s="48">
        <f t="shared" si="47"/>
        <v>926100</v>
      </c>
    </row>
    <row r="115" spans="1:15" x14ac:dyDescent="0.3">
      <c r="A115" s="44">
        <v>23</v>
      </c>
      <c r="B115" s="41">
        <v>45231</v>
      </c>
      <c r="C115" s="33" t="s">
        <v>9</v>
      </c>
      <c r="D115" s="4" t="s">
        <v>2</v>
      </c>
      <c r="E115" s="5">
        <v>1000</v>
      </c>
      <c r="F115" s="6">
        <v>1400</v>
      </c>
      <c r="G115" s="7">
        <f>E115*F115</f>
        <v>1400000</v>
      </c>
      <c r="H115" s="23">
        <v>27500</v>
      </c>
      <c r="I115" s="35">
        <v>0.55000000000000004</v>
      </c>
      <c r="J115" s="35"/>
      <c r="K115" s="22">
        <f t="shared" ref="K115:K118" si="70">F115*1.55</f>
        <v>2170</v>
      </c>
      <c r="L115" s="10">
        <v>976</v>
      </c>
      <c r="M115" s="11">
        <f t="shared" si="44"/>
        <v>2117920</v>
      </c>
      <c r="N115" s="12">
        <f t="shared" si="68"/>
        <v>38</v>
      </c>
      <c r="O115" s="48">
        <f t="shared" si="47"/>
        <v>690420</v>
      </c>
    </row>
    <row r="116" spans="1:15" x14ac:dyDescent="0.3">
      <c r="A116" s="44">
        <v>23</v>
      </c>
      <c r="B116" s="41">
        <v>45231</v>
      </c>
      <c r="C116" s="33" t="s">
        <v>9</v>
      </c>
      <c r="D116" s="4" t="s">
        <v>3</v>
      </c>
      <c r="E116" s="5">
        <v>1300</v>
      </c>
      <c r="F116" s="22">
        <v>300</v>
      </c>
      <c r="G116" s="7">
        <f t="shared" ref="G116:G118" si="71">E116*F116</f>
        <v>390000</v>
      </c>
      <c r="H116" s="23">
        <v>27500</v>
      </c>
      <c r="I116" s="35">
        <v>0.55000000000000004</v>
      </c>
      <c r="J116" s="35"/>
      <c r="K116" s="22">
        <f t="shared" si="70"/>
        <v>465</v>
      </c>
      <c r="L116" s="10">
        <v>1203</v>
      </c>
      <c r="M116" s="24">
        <f t="shared" si="44"/>
        <v>559395</v>
      </c>
      <c r="N116" s="12">
        <f t="shared" si="68"/>
        <v>112</v>
      </c>
      <c r="O116" s="48">
        <f t="shared" si="47"/>
        <v>141895</v>
      </c>
    </row>
    <row r="117" spans="1:15" x14ac:dyDescent="0.3">
      <c r="A117" s="44">
        <v>23</v>
      </c>
      <c r="B117" s="41">
        <v>45231</v>
      </c>
      <c r="C117" s="33" t="s">
        <v>9</v>
      </c>
      <c r="D117" s="4" t="s">
        <v>4</v>
      </c>
      <c r="E117" s="5">
        <v>800</v>
      </c>
      <c r="F117" s="22">
        <v>350</v>
      </c>
      <c r="G117" s="7">
        <f t="shared" si="71"/>
        <v>280000</v>
      </c>
      <c r="H117" s="23">
        <v>27500</v>
      </c>
      <c r="I117" s="35">
        <v>0.55000000000000004</v>
      </c>
      <c r="J117" s="35"/>
      <c r="K117" s="22">
        <f t="shared" si="70"/>
        <v>542.5</v>
      </c>
      <c r="L117" s="10">
        <v>789</v>
      </c>
      <c r="M117" s="24">
        <f t="shared" si="44"/>
        <v>428032.5</v>
      </c>
      <c r="N117" s="12">
        <f>(E117-L117)+N113</f>
        <v>18</v>
      </c>
      <c r="O117" s="48">
        <f t="shared" si="47"/>
        <v>120532.5</v>
      </c>
    </row>
    <row r="118" spans="1:15" x14ac:dyDescent="0.3">
      <c r="A118" s="44">
        <v>23</v>
      </c>
      <c r="B118" s="41">
        <v>45231</v>
      </c>
      <c r="C118" s="33" t="s">
        <v>9</v>
      </c>
      <c r="D118" s="25" t="s">
        <v>5</v>
      </c>
      <c r="E118" s="26">
        <v>1000</v>
      </c>
      <c r="F118" s="27">
        <v>850</v>
      </c>
      <c r="G118" s="28">
        <f t="shared" si="71"/>
        <v>850000</v>
      </c>
      <c r="H118" s="23">
        <v>27500</v>
      </c>
      <c r="I118" s="35">
        <v>0.55000000000000004</v>
      </c>
      <c r="J118" s="13"/>
      <c r="K118" s="22">
        <f t="shared" si="70"/>
        <v>1317.5</v>
      </c>
      <c r="L118" s="30">
        <v>1002</v>
      </c>
      <c r="M118" s="31">
        <f t="shared" si="44"/>
        <v>1320135</v>
      </c>
      <c r="N118" s="32">
        <f>(E118-L118)+N114</f>
        <v>11</v>
      </c>
      <c r="O118" s="48">
        <f t="shared" si="47"/>
        <v>442635</v>
      </c>
    </row>
    <row r="119" spans="1:15" x14ac:dyDescent="0.3">
      <c r="A119" s="44">
        <v>24</v>
      </c>
      <c r="B119" s="43">
        <v>45261</v>
      </c>
      <c r="C119" s="33" t="s">
        <v>0</v>
      </c>
      <c r="D119" s="14" t="s">
        <v>1</v>
      </c>
      <c r="E119" s="15">
        <v>2000</v>
      </c>
      <c r="F119" s="16">
        <v>1050</v>
      </c>
      <c r="G119" s="17">
        <f>E119*F119</f>
        <v>2100000</v>
      </c>
      <c r="H119" s="18">
        <v>27500</v>
      </c>
      <c r="I119" s="34">
        <v>0.55000000000000004</v>
      </c>
      <c r="J119" s="35">
        <v>-0.2</v>
      </c>
      <c r="K119" s="16">
        <f>F119*1.35</f>
        <v>1417.5</v>
      </c>
      <c r="L119" s="19">
        <v>1965</v>
      </c>
      <c r="M119" s="20">
        <f t="shared" si="44"/>
        <v>2785387.5</v>
      </c>
      <c r="N119" s="21">
        <f>(E119-L119)+N114</f>
        <v>48</v>
      </c>
      <c r="O119" s="48">
        <f t="shared" si="47"/>
        <v>657887.5</v>
      </c>
    </row>
    <row r="120" spans="1:15" x14ac:dyDescent="0.3">
      <c r="A120" s="44">
        <v>24</v>
      </c>
      <c r="B120" s="41">
        <v>45261</v>
      </c>
      <c r="C120" s="33" t="s">
        <v>0</v>
      </c>
      <c r="D120" s="4" t="s">
        <v>2</v>
      </c>
      <c r="E120" s="5">
        <v>1500</v>
      </c>
      <c r="F120" s="6">
        <v>1550</v>
      </c>
      <c r="G120" s="7">
        <f>E120*F120</f>
        <v>2325000</v>
      </c>
      <c r="H120" s="23">
        <v>27500</v>
      </c>
      <c r="I120" s="35">
        <v>0.55000000000000004</v>
      </c>
      <c r="J120" s="35">
        <v>-0.2</v>
      </c>
      <c r="K120" s="22">
        <f>F120*1.35</f>
        <v>2092.5</v>
      </c>
      <c r="L120" s="10">
        <v>1523</v>
      </c>
      <c r="M120" s="11">
        <f t="shared" si="44"/>
        <v>3186877.5</v>
      </c>
      <c r="N120" s="12">
        <f>(E120-L120)+N115</f>
        <v>15</v>
      </c>
      <c r="O120" s="48">
        <f t="shared" si="47"/>
        <v>834377.5</v>
      </c>
    </row>
    <row r="121" spans="1:15" x14ac:dyDescent="0.3">
      <c r="A121" s="44">
        <v>24</v>
      </c>
      <c r="B121" s="41">
        <v>45261</v>
      </c>
      <c r="C121" s="33" t="s">
        <v>0</v>
      </c>
      <c r="D121" s="4" t="s">
        <v>3</v>
      </c>
      <c r="E121" s="5">
        <v>1400</v>
      </c>
      <c r="F121" s="22">
        <v>250</v>
      </c>
      <c r="G121" s="7">
        <f t="shared" ref="G121:G123" si="72">E121*F121</f>
        <v>350000</v>
      </c>
      <c r="H121" s="23">
        <v>27500</v>
      </c>
      <c r="I121" s="35">
        <v>0.55000000000000004</v>
      </c>
      <c r="J121" s="35">
        <v>-0.1</v>
      </c>
      <c r="K121" s="22">
        <f>F121*1.45</f>
        <v>362.5</v>
      </c>
      <c r="L121" s="10">
        <v>1510</v>
      </c>
      <c r="M121" s="24">
        <f t="shared" si="44"/>
        <v>547375</v>
      </c>
      <c r="N121" s="12">
        <f>(E121-L121)+N116</f>
        <v>2</v>
      </c>
      <c r="O121" s="48">
        <f t="shared" si="47"/>
        <v>169875</v>
      </c>
    </row>
    <row r="122" spans="1:15" x14ac:dyDescent="0.3">
      <c r="A122" s="44">
        <v>24</v>
      </c>
      <c r="B122" s="41">
        <v>45261</v>
      </c>
      <c r="C122" s="33" t="s">
        <v>0</v>
      </c>
      <c r="D122" s="4" t="s">
        <v>4</v>
      </c>
      <c r="E122" s="5">
        <v>1200</v>
      </c>
      <c r="F122" s="22">
        <v>400</v>
      </c>
      <c r="G122" s="7">
        <f t="shared" si="72"/>
        <v>480000</v>
      </c>
      <c r="H122" s="23">
        <v>27500</v>
      </c>
      <c r="I122" s="35">
        <v>0.55000000000000004</v>
      </c>
      <c r="J122" s="35">
        <v>-0.15</v>
      </c>
      <c r="K122" s="22">
        <f>F122*1.35</f>
        <v>540</v>
      </c>
      <c r="L122" s="10">
        <v>1058</v>
      </c>
      <c r="M122" s="24">
        <f t="shared" si="44"/>
        <v>571320</v>
      </c>
      <c r="N122" s="12">
        <f>(E122-L122)+N117</f>
        <v>160</v>
      </c>
      <c r="O122" s="48">
        <f t="shared" si="47"/>
        <v>63820</v>
      </c>
    </row>
    <row r="123" spans="1:15" x14ac:dyDescent="0.3">
      <c r="A123" s="44">
        <v>24</v>
      </c>
      <c r="B123" s="42">
        <v>45261</v>
      </c>
      <c r="C123" s="33" t="s">
        <v>0</v>
      </c>
      <c r="D123" s="25" t="s">
        <v>5</v>
      </c>
      <c r="E123" s="26">
        <v>1300</v>
      </c>
      <c r="F123" s="27">
        <v>900</v>
      </c>
      <c r="G123" s="28">
        <f t="shared" si="72"/>
        <v>1170000</v>
      </c>
      <c r="H123" s="29">
        <v>27500</v>
      </c>
      <c r="I123" s="13">
        <v>0.55000000000000004</v>
      </c>
      <c r="J123" s="13">
        <v>-0.15</v>
      </c>
      <c r="K123" s="27">
        <f>F123*1.35</f>
        <v>1215</v>
      </c>
      <c r="L123" s="30">
        <v>1302</v>
      </c>
      <c r="M123" s="31">
        <f t="shared" si="44"/>
        <v>1581930</v>
      </c>
      <c r="N123" s="32">
        <f>(E123-L123)+N118</f>
        <v>9</v>
      </c>
      <c r="O123" s="48">
        <f t="shared" si="47"/>
        <v>384430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Yavorskiy</dc:creator>
  <cp:lastModifiedBy>Andrew Yavorskiy</cp:lastModifiedBy>
  <dcterms:created xsi:type="dcterms:W3CDTF">2023-11-26T12:32:16Z</dcterms:created>
  <dcterms:modified xsi:type="dcterms:W3CDTF">2023-12-08T00:06:38Z</dcterms:modified>
</cp:coreProperties>
</file>