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веты на форму (1)" sheetId="1" r:id="rId4"/>
    <sheet state="visible" name="Лист1" sheetId="2" r:id="rId5"/>
  </sheets>
  <definedNames>
    <definedName hidden="1" localSheetId="0" name="_xlnm._FilterDatabase">'Ответы на форму (1)'!$B$1:$B$152</definedName>
  </definedNames>
  <calcPr/>
</workbook>
</file>

<file path=xl/sharedStrings.xml><?xml version="1.0" encoding="utf-8"?>
<sst xmlns="http://schemas.openxmlformats.org/spreadsheetml/2006/main" count="205" uniqueCount="54">
  <si>
    <t>Отметка времени</t>
  </si>
  <si>
    <t>Как вы добираетесь в школу?</t>
  </si>
  <si>
    <t>Где вы живёте?</t>
  </si>
  <si>
    <t>Напишите номер остановки, с которой вы обычно выезжаете в школу</t>
  </si>
  <si>
    <t>Напишите номер остановки/станции метро, с которой вы обычно выезжаете в школу</t>
  </si>
  <si>
    <t>Напишите название остановки и район, откуда вы едете</t>
  </si>
  <si>
    <r>
      <t>Подумайте и напишите, пожалуйста, время в пути в минутах, затрачиваемое на то, чтобы достичь самой школы от остановки отправления, НЕ включая время ожидания наземного транспорта на первой остановке</t>
    </r>
    <r>
      <rPr>
        <rFont val="Arial"/>
        <i/>
        <color theme="1"/>
      </rPr>
      <t xml:space="preserve"> (только поездка, время на пересадку (если она есть) и путь до школы пешком)</t>
    </r>
  </si>
  <si>
    <t>Делаете ли вы пересадки?</t>
  </si>
  <si>
    <t>Используете ли метро?</t>
  </si>
  <si>
    <t>Пользуетесь ли вы навигационным приложением? Если да, то каким?</t>
  </si>
  <si>
    <t>Доверяете ли вы данным по времени в пути, рассчитываемым приложением?</t>
  </si>
  <si>
    <t>Пешком/на велосипеде/самокате и т.п.</t>
  </si>
  <si>
    <t>Общественный транспорт</t>
  </si>
  <si>
    <t>Ясенево</t>
  </si>
  <si>
    <t>15 минут</t>
  </si>
  <si>
    <t>Нет</t>
  </si>
  <si>
    <t>Яндекс Карты</t>
  </si>
  <si>
    <t>Отчасти</t>
  </si>
  <si>
    <t>Бутово</t>
  </si>
  <si>
    <t xml:space="preserve">Бульвар адмирала Ушакова </t>
  </si>
  <si>
    <t>30 минут</t>
  </si>
  <si>
    <t>Да</t>
  </si>
  <si>
    <t>Не пользуюсь</t>
  </si>
  <si>
    <t>Старокачаловская</t>
  </si>
  <si>
    <t>15-20</t>
  </si>
  <si>
    <t>Тёплый Стан, Коньково, Обручевский</t>
  </si>
  <si>
    <t>На автомобиле</t>
  </si>
  <si>
    <t>Улица Скобелевская</t>
  </si>
  <si>
    <t>35-40 минут</t>
  </si>
  <si>
    <t>7-15 минут</t>
  </si>
  <si>
    <t>Другое</t>
  </si>
  <si>
    <t>Рассказовка</t>
  </si>
  <si>
    <t>60 минут</t>
  </si>
  <si>
    <t>20 минут</t>
  </si>
  <si>
    <t>Московский транспорт</t>
  </si>
  <si>
    <t>7-15</t>
  </si>
  <si>
    <t>Тёплый стан</t>
  </si>
  <si>
    <t xml:space="preserve">30-40 мин </t>
  </si>
  <si>
    <t>20 мин</t>
  </si>
  <si>
    <t>5 - 6</t>
  </si>
  <si>
    <t>Беляево, район Коньково</t>
  </si>
  <si>
    <t>дисперсия</t>
  </si>
  <si>
    <t>стандрартное отклонение</t>
  </si>
  <si>
    <t>среднее</t>
  </si>
  <si>
    <t>среднее линейное отклонение</t>
  </si>
  <si>
    <t>Данные приложения</t>
  </si>
  <si>
    <t>Меньше чем более на 5 мин</t>
  </si>
  <si>
    <t>Меньше чем менее на 5 мин</t>
  </si>
  <si>
    <t>Меньше на 1-2 мин</t>
  </si>
  <si>
    <t>Совпадают точно</t>
  </si>
  <si>
    <t>Больше на 1-2 мин</t>
  </si>
  <si>
    <t>Больше чем менее на 5 мин</t>
  </si>
  <si>
    <t>Больше чем более на 5 мин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</si>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</sst>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1" fillId="0" fontId="2" numFmtId="0" xfId="0" applyAlignment="1" applyBorder="1" applyFont="1">
      <alignment horizontal="center" readingOrder="0" shrinkToFit="0" wrapText="1"/>
    </xf>
    <xf borderId="0" fillId="0" fontId="1" numFmtId="2" xfId="0" applyFont="1" applyNumberFormat="1"/>
    <xf borderId="0" fillId="0" fontId="1" numFmtId="165" xfId="0" applyFont="1" applyNumberFormat="1"/>
    <xf borderId="0" fillId="0" fontId="1" numFmtId="2" xfId="0" applyAlignment="1" applyFont="1" applyNumberFormat="1">
      <alignment readingOrder="0"/>
    </xf>
    <xf borderId="1" fillId="0" fontId="2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'Лист1'!$K$6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'Лист1'!$J$7:$J$13</c:f>
            </c:strRef>
          </c:cat>
          <c:val>
            <c:numRef>
              <c:f>'Лист1'!$K$7:$K$13</c:f>
              <c:numCache/>
            </c:numRef>
          </c:val>
        </c:ser>
        <c:axId val="824237719"/>
        <c:axId val="1482079468"/>
      </c:barChart>
      <c:catAx>
        <c:axId val="824237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800">
                    <a:solidFill>
                      <a:srgbClr val="000000"/>
                    </a:solidFill>
                    <a:latin typeface="+mn-lt"/>
                  </a:rPr>
                  <a:t>Данные приложения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079468"/>
      </c:catAx>
      <c:valAx>
        <c:axId val="148207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237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466725</xdr:colOff>
      <xdr:row>0</xdr:row>
      <xdr:rowOff>190500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5"/>
    <col customWidth="1" min="2" max="2" width="18.88"/>
    <col customWidth="1" min="3" max="3" width="34.5"/>
    <col customWidth="1" min="4" max="4" width="5.38"/>
    <col customWidth="1" min="5" max="5" width="22.38"/>
    <col customWidth="1" min="6" max="6" width="13.38"/>
    <col customWidth="1" min="7" max="7" width="23.25"/>
    <col customWidth="1" min="8" max="8" width="12.0"/>
    <col customWidth="1" min="9" max="9" width="7.0"/>
    <col customWidth="1" min="10" max="19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2"/>
    </row>
    <row r="2" hidden="1">
      <c r="A2" s="3">
        <v>44993.91673953704</v>
      </c>
      <c r="B2" s="4" t="s">
        <v>11</v>
      </c>
    </row>
    <row r="3" hidden="1">
      <c r="A3" s="3">
        <v>44993.917422743056</v>
      </c>
      <c r="B3" s="4" t="s">
        <v>11</v>
      </c>
    </row>
    <row r="4">
      <c r="A4" s="3">
        <v>44993.91745146991</v>
      </c>
      <c r="B4" s="4" t="s">
        <v>12</v>
      </c>
      <c r="C4" s="4" t="s">
        <v>13</v>
      </c>
      <c r="D4" s="4">
        <v>23.0</v>
      </c>
      <c r="I4" s="4" t="s">
        <v>14</v>
      </c>
      <c r="J4" s="4" t="s">
        <v>15</v>
      </c>
      <c r="K4" s="4" t="s">
        <v>15</v>
      </c>
      <c r="L4" s="4" t="s">
        <v>16</v>
      </c>
      <c r="M4" s="4" t="s">
        <v>17</v>
      </c>
    </row>
    <row r="5" hidden="1">
      <c r="A5" s="3">
        <v>44993.918190625</v>
      </c>
      <c r="B5" s="4" t="s">
        <v>11</v>
      </c>
    </row>
    <row r="6">
      <c r="A6" s="3">
        <v>44993.91839987268</v>
      </c>
      <c r="B6" s="4" t="s">
        <v>12</v>
      </c>
      <c r="C6" s="4" t="s">
        <v>18</v>
      </c>
      <c r="G6" s="4" t="s">
        <v>19</v>
      </c>
      <c r="I6" s="4" t="s">
        <v>20</v>
      </c>
      <c r="J6" s="4" t="s">
        <v>21</v>
      </c>
      <c r="K6" s="4" t="s">
        <v>21</v>
      </c>
      <c r="L6" s="4" t="s">
        <v>22</v>
      </c>
    </row>
    <row r="7">
      <c r="A7" s="3">
        <v>44993.91840054398</v>
      </c>
      <c r="B7" s="4" t="s">
        <v>12</v>
      </c>
      <c r="C7" s="4" t="s">
        <v>18</v>
      </c>
      <c r="G7" s="4" t="s">
        <v>23</v>
      </c>
      <c r="I7" s="4">
        <v>30.0</v>
      </c>
      <c r="J7" s="4" t="s">
        <v>21</v>
      </c>
      <c r="K7" s="4" t="s">
        <v>21</v>
      </c>
      <c r="L7" s="4" t="s">
        <v>16</v>
      </c>
      <c r="M7" s="4" t="s">
        <v>21</v>
      </c>
    </row>
    <row r="8" hidden="1">
      <c r="A8" s="3">
        <v>44993.92034709491</v>
      </c>
      <c r="B8" s="4" t="s">
        <v>11</v>
      </c>
    </row>
    <row r="9">
      <c r="A9" s="3">
        <v>44993.92147393519</v>
      </c>
      <c r="B9" s="4" t="s">
        <v>12</v>
      </c>
      <c r="C9" s="4" t="s">
        <v>13</v>
      </c>
      <c r="D9" s="4">
        <v>22.0</v>
      </c>
      <c r="I9" s="4" t="s">
        <v>24</v>
      </c>
      <c r="J9" s="4" t="s">
        <v>15</v>
      </c>
      <c r="K9" s="4" t="s">
        <v>15</v>
      </c>
      <c r="L9" s="4" t="s">
        <v>16</v>
      </c>
      <c r="M9" s="4" t="s">
        <v>15</v>
      </c>
    </row>
    <row r="10" hidden="1">
      <c r="A10" s="3">
        <v>44993.92395292824</v>
      </c>
      <c r="B10" s="4" t="s">
        <v>11</v>
      </c>
    </row>
    <row r="11" hidden="1">
      <c r="A11" s="3">
        <v>44993.925326979166</v>
      </c>
      <c r="B11" s="4" t="s">
        <v>11</v>
      </c>
    </row>
    <row r="12">
      <c r="A12" s="3">
        <v>44993.92613835648</v>
      </c>
      <c r="B12" s="4" t="s">
        <v>12</v>
      </c>
      <c r="C12" s="4" t="s">
        <v>25</v>
      </c>
      <c r="E12" s="4">
        <v>171.0</v>
      </c>
      <c r="I12" s="4">
        <v>12.0</v>
      </c>
      <c r="J12" s="4" t="s">
        <v>15</v>
      </c>
      <c r="K12" s="4" t="s">
        <v>15</v>
      </c>
      <c r="L12" s="4" t="s">
        <v>16</v>
      </c>
      <c r="M12" s="4" t="s">
        <v>17</v>
      </c>
    </row>
    <row r="13" hidden="1">
      <c r="A13" s="3">
        <v>44993.926931875</v>
      </c>
      <c r="B13" s="4" t="s">
        <v>26</v>
      </c>
    </row>
    <row r="14" hidden="1">
      <c r="A14" s="3">
        <v>44993.92759803241</v>
      </c>
      <c r="B14" s="4" t="s">
        <v>26</v>
      </c>
    </row>
    <row r="15">
      <c r="A15" s="3">
        <v>44993.930158981486</v>
      </c>
      <c r="B15" s="4" t="s">
        <v>12</v>
      </c>
      <c r="C15" s="4" t="s">
        <v>13</v>
      </c>
      <c r="D15" s="4">
        <v>30.0</v>
      </c>
      <c r="I15" s="4">
        <v>10.0</v>
      </c>
      <c r="J15" s="4" t="s">
        <v>15</v>
      </c>
      <c r="K15" s="4" t="s">
        <v>15</v>
      </c>
      <c r="L15" s="4" t="s">
        <v>16</v>
      </c>
      <c r="M15" s="4" t="s">
        <v>17</v>
      </c>
    </row>
    <row r="16">
      <c r="A16" s="3">
        <v>44993.93108987268</v>
      </c>
      <c r="B16" s="4" t="s">
        <v>12</v>
      </c>
      <c r="C16" s="4" t="s">
        <v>25</v>
      </c>
      <c r="E16" s="4">
        <v>148.0</v>
      </c>
      <c r="I16" s="4">
        <v>20.0</v>
      </c>
      <c r="J16" s="4" t="s">
        <v>15</v>
      </c>
      <c r="K16" s="4" t="s">
        <v>21</v>
      </c>
      <c r="L16" s="4" t="s">
        <v>16</v>
      </c>
      <c r="M16" s="4" t="s">
        <v>17</v>
      </c>
    </row>
    <row r="17" hidden="1">
      <c r="A17" s="3">
        <v>44993.932260648144</v>
      </c>
      <c r="B17" s="4" t="s">
        <v>11</v>
      </c>
    </row>
    <row r="18" hidden="1">
      <c r="A18" s="3">
        <v>44993.9358719213</v>
      </c>
      <c r="B18" s="4" t="s">
        <v>11</v>
      </c>
    </row>
    <row r="19" hidden="1">
      <c r="A19" s="3">
        <v>44993.937193136575</v>
      </c>
      <c r="B19" s="4" t="s">
        <v>11</v>
      </c>
    </row>
    <row r="20" hidden="1">
      <c r="A20" s="3">
        <v>44993.939577592595</v>
      </c>
      <c r="B20" s="4" t="s">
        <v>11</v>
      </c>
    </row>
    <row r="21" hidden="1">
      <c r="A21" s="3">
        <v>44993.9398614699</v>
      </c>
      <c r="B21" s="4" t="s">
        <v>11</v>
      </c>
    </row>
    <row r="22" hidden="1">
      <c r="A22" s="3">
        <v>44993.94024268519</v>
      </c>
      <c r="B22" s="4" t="s">
        <v>11</v>
      </c>
    </row>
    <row r="23" hidden="1">
      <c r="A23" s="3">
        <v>44993.94467452547</v>
      </c>
      <c r="B23" s="4" t="s">
        <v>11</v>
      </c>
    </row>
    <row r="24" hidden="1">
      <c r="A24" s="3">
        <v>44993.94883068287</v>
      </c>
      <c r="B24" s="4" t="s">
        <v>11</v>
      </c>
    </row>
    <row r="25">
      <c r="A25" s="3">
        <v>44993.96084539352</v>
      </c>
      <c r="B25" s="4" t="s">
        <v>12</v>
      </c>
      <c r="C25" s="4" t="s">
        <v>18</v>
      </c>
      <c r="D25" s="5"/>
      <c r="E25" s="5"/>
      <c r="F25" s="5"/>
      <c r="G25" s="6" t="s">
        <v>27</v>
      </c>
      <c r="H25" s="5"/>
      <c r="I25" s="6">
        <v>20.0</v>
      </c>
      <c r="J25" s="6" t="s">
        <v>15</v>
      </c>
      <c r="K25" s="6" t="s">
        <v>21</v>
      </c>
      <c r="L25" s="4" t="s">
        <v>22</v>
      </c>
    </row>
    <row r="26">
      <c r="A26" s="3">
        <v>44993.96295084491</v>
      </c>
      <c r="B26" s="4" t="s">
        <v>12</v>
      </c>
      <c r="C26" s="4" t="s">
        <v>13</v>
      </c>
      <c r="D26" s="6">
        <v>16.0</v>
      </c>
      <c r="E26" s="5"/>
      <c r="F26" s="5"/>
      <c r="G26" s="5"/>
      <c r="H26" s="5"/>
      <c r="I26" s="6" t="s">
        <v>28</v>
      </c>
      <c r="J26" s="6" t="s">
        <v>15</v>
      </c>
      <c r="K26" s="6" t="s">
        <v>15</v>
      </c>
      <c r="L26" s="4" t="s">
        <v>16</v>
      </c>
      <c r="M26" s="4" t="s">
        <v>21</v>
      </c>
    </row>
    <row r="27" hidden="1">
      <c r="A27" s="3">
        <v>44993.984212083335</v>
      </c>
      <c r="B27" s="4" t="s">
        <v>26</v>
      </c>
    </row>
    <row r="28">
      <c r="A28" s="3">
        <v>44993.99469111111</v>
      </c>
      <c r="B28" s="4" t="s">
        <v>12</v>
      </c>
      <c r="C28" s="4" t="s">
        <v>13</v>
      </c>
      <c r="D28" s="4">
        <v>7.0</v>
      </c>
      <c r="I28" s="4" t="s">
        <v>29</v>
      </c>
      <c r="J28" s="4" t="s">
        <v>15</v>
      </c>
      <c r="K28" s="4" t="s">
        <v>15</v>
      </c>
      <c r="L28" s="4" t="s">
        <v>16</v>
      </c>
      <c r="M28" s="4" t="s">
        <v>17</v>
      </c>
    </row>
    <row r="29">
      <c r="A29" s="3">
        <v>44994.01950043981</v>
      </c>
      <c r="B29" s="4" t="s">
        <v>12</v>
      </c>
      <c r="C29" s="4" t="s">
        <v>30</v>
      </c>
      <c r="H29" s="4" t="s">
        <v>31</v>
      </c>
      <c r="I29" s="4" t="s">
        <v>32</v>
      </c>
      <c r="J29" s="4" t="s">
        <v>21</v>
      </c>
      <c r="K29" s="4" t="s">
        <v>21</v>
      </c>
      <c r="L29" s="4" t="s">
        <v>16</v>
      </c>
      <c r="M29" s="4" t="s">
        <v>17</v>
      </c>
    </row>
    <row r="30" hidden="1">
      <c r="A30" s="3">
        <v>44994.40278159722</v>
      </c>
      <c r="B30" s="4" t="s">
        <v>11</v>
      </c>
    </row>
    <row r="31">
      <c r="A31" s="3">
        <v>45011.756102037034</v>
      </c>
      <c r="B31" s="4" t="s">
        <v>12</v>
      </c>
      <c r="C31" s="4" t="s">
        <v>13</v>
      </c>
      <c r="D31" s="4">
        <v>24.0</v>
      </c>
      <c r="I31" s="4">
        <v>9.0</v>
      </c>
      <c r="J31" s="4" t="s">
        <v>15</v>
      </c>
      <c r="K31" s="4" t="s">
        <v>15</v>
      </c>
      <c r="L31" s="4" t="s">
        <v>16</v>
      </c>
      <c r="M31" s="4" t="s">
        <v>21</v>
      </c>
    </row>
    <row r="32" hidden="1">
      <c r="A32" s="3">
        <v>45011.76979309028</v>
      </c>
      <c r="B32" s="4" t="s">
        <v>11</v>
      </c>
      <c r="L32" s="4" t="s">
        <v>16</v>
      </c>
      <c r="M32" s="4" t="s">
        <v>17</v>
      </c>
    </row>
    <row r="33" hidden="1">
      <c r="A33" s="3">
        <v>45011.794100127314</v>
      </c>
      <c r="B33" s="4" t="s">
        <v>11</v>
      </c>
      <c r="L33" s="4" t="s">
        <v>16</v>
      </c>
      <c r="M33" s="4" t="s">
        <v>17</v>
      </c>
    </row>
    <row r="34" hidden="1">
      <c r="A34" s="3">
        <v>45011.82446341435</v>
      </c>
      <c r="B34" s="4" t="s">
        <v>11</v>
      </c>
      <c r="L34" s="4" t="s">
        <v>22</v>
      </c>
    </row>
    <row r="35" hidden="1">
      <c r="A35" s="3">
        <v>45011.832782604164</v>
      </c>
      <c r="B35" s="4" t="s">
        <v>26</v>
      </c>
      <c r="L35" s="4" t="s">
        <v>16</v>
      </c>
      <c r="M35" s="4" t="s">
        <v>17</v>
      </c>
    </row>
    <row r="36">
      <c r="A36" s="3">
        <v>45012.36179097222</v>
      </c>
      <c r="B36" s="4" t="s">
        <v>12</v>
      </c>
      <c r="C36" s="4" t="s">
        <v>13</v>
      </c>
      <c r="D36" s="7">
        <v>34.0</v>
      </c>
      <c r="E36" s="8"/>
      <c r="F36" s="8"/>
      <c r="G36" s="8"/>
      <c r="H36" s="8"/>
      <c r="I36" s="7">
        <v>30.0</v>
      </c>
      <c r="J36" s="7" t="s">
        <v>21</v>
      </c>
      <c r="K36" s="7" t="s">
        <v>21</v>
      </c>
      <c r="L36" s="4" t="s">
        <v>16</v>
      </c>
      <c r="M36" s="4" t="s">
        <v>21</v>
      </c>
    </row>
    <row r="37" hidden="1">
      <c r="A37" s="3">
        <v>45013.32615417824</v>
      </c>
      <c r="B37" s="4" t="s">
        <v>11</v>
      </c>
      <c r="L37" s="4" t="s">
        <v>22</v>
      </c>
    </row>
    <row r="38">
      <c r="A38" s="3">
        <v>45013.32675635417</v>
      </c>
      <c r="B38" s="4" t="s">
        <v>12</v>
      </c>
      <c r="C38" s="4" t="s">
        <v>13</v>
      </c>
      <c r="D38" s="4">
        <v>15.0</v>
      </c>
      <c r="I38" s="4" t="s">
        <v>33</v>
      </c>
      <c r="J38" s="4" t="s">
        <v>15</v>
      </c>
      <c r="K38" s="4" t="s">
        <v>15</v>
      </c>
      <c r="L38" s="4" t="s">
        <v>34</v>
      </c>
      <c r="M38" s="4" t="s">
        <v>21</v>
      </c>
    </row>
    <row r="39" hidden="1">
      <c r="A39" s="3">
        <v>45013.32728684028</v>
      </c>
      <c r="B39" s="4" t="s">
        <v>11</v>
      </c>
      <c r="L39" s="4" t="s">
        <v>22</v>
      </c>
    </row>
    <row r="40">
      <c r="A40" s="3">
        <v>45013.34124548611</v>
      </c>
      <c r="B40" s="4" t="s">
        <v>12</v>
      </c>
      <c r="C40" s="4" t="s">
        <v>13</v>
      </c>
      <c r="D40" s="4">
        <v>2.0</v>
      </c>
      <c r="I40" s="4" t="s">
        <v>35</v>
      </c>
      <c r="J40" s="4" t="s">
        <v>15</v>
      </c>
      <c r="K40" s="4" t="s">
        <v>15</v>
      </c>
      <c r="L40" s="4" t="s">
        <v>16</v>
      </c>
      <c r="M40" s="4" t="s">
        <v>17</v>
      </c>
    </row>
    <row r="41" hidden="1">
      <c r="A41" s="3">
        <v>45013.3414799537</v>
      </c>
      <c r="B41" s="4" t="s">
        <v>11</v>
      </c>
      <c r="L41" s="4" t="s">
        <v>16</v>
      </c>
      <c r="M41" s="4" t="s">
        <v>15</v>
      </c>
    </row>
    <row r="42" hidden="1">
      <c r="A42" s="3">
        <v>45013.35201553241</v>
      </c>
      <c r="B42" s="4" t="s">
        <v>26</v>
      </c>
      <c r="L42" s="4" t="s">
        <v>16</v>
      </c>
      <c r="M42" s="4" t="s">
        <v>17</v>
      </c>
    </row>
    <row r="43" hidden="1">
      <c r="A43" s="3">
        <v>45013.39186377315</v>
      </c>
      <c r="B43" s="4" t="s">
        <v>11</v>
      </c>
      <c r="L43" s="4" t="s">
        <v>22</v>
      </c>
    </row>
    <row r="44" hidden="1">
      <c r="A44" s="3">
        <v>45013.391972233796</v>
      </c>
      <c r="B44" s="4" t="s">
        <v>26</v>
      </c>
      <c r="L44" s="4" t="s">
        <v>22</v>
      </c>
    </row>
    <row r="45" hidden="1">
      <c r="A45" s="3">
        <v>45013.39201510417</v>
      </c>
      <c r="B45" s="4" t="s">
        <v>11</v>
      </c>
      <c r="L45" s="4" t="s">
        <v>22</v>
      </c>
    </row>
    <row r="46">
      <c r="A46" s="3">
        <v>45013.42732487268</v>
      </c>
      <c r="B46" s="4" t="s">
        <v>12</v>
      </c>
      <c r="C46" s="4" t="s">
        <v>25</v>
      </c>
      <c r="D46" s="5"/>
      <c r="E46" s="6" t="s">
        <v>36</v>
      </c>
      <c r="F46" s="5"/>
      <c r="G46" s="5"/>
      <c r="H46" s="5"/>
      <c r="I46" s="6" t="s">
        <v>37</v>
      </c>
      <c r="J46" s="6" t="s">
        <v>21</v>
      </c>
      <c r="K46" s="6" t="s">
        <v>15</v>
      </c>
      <c r="L46" s="4" t="s">
        <v>16</v>
      </c>
      <c r="M46" s="4" t="s">
        <v>17</v>
      </c>
    </row>
    <row r="47">
      <c r="A47" s="3">
        <v>45013.42867116898</v>
      </c>
      <c r="B47" s="4" t="s">
        <v>12</v>
      </c>
      <c r="C47" s="4" t="s">
        <v>13</v>
      </c>
      <c r="D47" s="7">
        <v>40.0</v>
      </c>
      <c r="E47" s="8"/>
      <c r="F47" s="8"/>
      <c r="G47" s="8"/>
      <c r="H47" s="8"/>
      <c r="I47" s="7" t="s">
        <v>38</v>
      </c>
      <c r="J47" s="7" t="s">
        <v>21</v>
      </c>
      <c r="K47" s="7" t="s">
        <v>21</v>
      </c>
      <c r="L47" s="4" t="s">
        <v>16</v>
      </c>
      <c r="M47" s="4" t="s">
        <v>17</v>
      </c>
    </row>
    <row r="48">
      <c r="A48" s="3">
        <v>45013.42935618055</v>
      </c>
      <c r="B48" s="4" t="s">
        <v>12</v>
      </c>
      <c r="C48" s="4" t="s">
        <v>13</v>
      </c>
      <c r="D48" s="4">
        <v>2.0</v>
      </c>
      <c r="I48" s="4" t="s">
        <v>39</v>
      </c>
      <c r="J48" s="4" t="s">
        <v>15</v>
      </c>
      <c r="K48" s="4" t="s">
        <v>15</v>
      </c>
      <c r="L48" s="4" t="s">
        <v>22</v>
      </c>
    </row>
    <row r="49">
      <c r="A49" s="3">
        <v>45013.440211493056</v>
      </c>
      <c r="B49" s="4" t="s">
        <v>12</v>
      </c>
      <c r="C49" s="4" t="s">
        <v>30</v>
      </c>
      <c r="H49" s="4" t="s">
        <v>40</v>
      </c>
      <c r="I49" s="4">
        <v>25.0</v>
      </c>
      <c r="J49" s="4" t="s">
        <v>15</v>
      </c>
      <c r="K49" s="4" t="s">
        <v>21</v>
      </c>
      <c r="L49" s="4" t="s">
        <v>22</v>
      </c>
    </row>
    <row r="50" hidden="1">
      <c r="A50" s="3">
        <v>45013.60345604167</v>
      </c>
      <c r="B50" s="4" t="s">
        <v>26</v>
      </c>
      <c r="L50" s="4" t="s">
        <v>22</v>
      </c>
    </row>
    <row r="51" hidden="1">
      <c r="A51" s="3">
        <v>45013.74459903935</v>
      </c>
      <c r="B51" s="4" t="s">
        <v>11</v>
      </c>
      <c r="L51" s="4" t="s">
        <v>22</v>
      </c>
    </row>
    <row r="52" hidden="1">
      <c r="A52" s="3">
        <v>45013.79981456019</v>
      </c>
      <c r="B52" s="4" t="s">
        <v>26</v>
      </c>
      <c r="L52" s="4" t="s">
        <v>16</v>
      </c>
      <c r="M52" s="4" t="s">
        <v>21</v>
      </c>
    </row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</sheetData>
  <autoFilter ref="$B$1:$B$152">
    <filterColumn colId="0">
      <filters>
        <filter val="Общественный транспорт"/>
      </filters>
    </filterColumn>
  </autoFilter>
  <dataValidations>
    <dataValidation type="list" allowBlank="1" showErrorMessage="1" sqref="N1">
      <formula1>"Вариант 1,Вариант 2"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38"/>
  </cols>
  <sheetData>
    <row r="1">
      <c r="A1" s="9">
        <v>-4.0</v>
      </c>
      <c r="B1" s="10">
        <f>VARP(A1:A14)</f>
        <v>8.06122449</v>
      </c>
      <c r="C1" s="4" t="s">
        <v>41</v>
      </c>
      <c r="D1" s="10">
        <f t="shared" ref="D1:D14" si="1">A1-$B$3</f>
        <v>-2.285714286</v>
      </c>
      <c r="E1" s="11">
        <f t="shared" ref="E1:E14" si="2">POWER(D1, 2)</f>
        <v>5.224489796</v>
      </c>
    </row>
    <row r="2">
      <c r="A2" s="9">
        <v>-1.0</v>
      </c>
      <c r="B2" s="10">
        <f>STDEVP(A1:A14)</f>
        <v>2.839229559</v>
      </c>
      <c r="C2" s="4" t="s">
        <v>42</v>
      </c>
      <c r="D2" s="10">
        <f t="shared" si="1"/>
        <v>0.7142857143</v>
      </c>
      <c r="E2" s="11">
        <f t="shared" si="2"/>
        <v>0.5102040816</v>
      </c>
    </row>
    <row r="3">
      <c r="A3" s="9">
        <v>-6.0</v>
      </c>
      <c r="B3" s="10">
        <f>AVERAGE(A1:A14)</f>
        <v>-1.714285714</v>
      </c>
      <c r="C3" s="4" t="s">
        <v>43</v>
      </c>
      <c r="D3" s="10">
        <f t="shared" si="1"/>
        <v>-4.285714286</v>
      </c>
      <c r="E3" s="11">
        <f t="shared" si="2"/>
        <v>18.36734694</v>
      </c>
    </row>
    <row r="4">
      <c r="A4" s="9">
        <v>-3.0</v>
      </c>
      <c r="B4" s="12">
        <f>AVEDEV(A1:A15)</f>
        <v>2.133333333</v>
      </c>
      <c r="C4" s="4" t="s">
        <v>44</v>
      </c>
      <c r="D4" s="10">
        <f t="shared" si="1"/>
        <v>-1.285714286</v>
      </c>
      <c r="E4" s="11">
        <f t="shared" si="2"/>
        <v>1.653061224</v>
      </c>
    </row>
    <row r="5">
      <c r="A5" s="13">
        <f>+6</f>
        <v>6</v>
      </c>
      <c r="B5" s="10"/>
      <c r="D5" s="10">
        <f t="shared" si="1"/>
        <v>7.714285714</v>
      </c>
      <c r="E5" s="11">
        <f t="shared" si="2"/>
        <v>59.51020408</v>
      </c>
    </row>
    <row r="6">
      <c r="A6" s="9">
        <v>-2.0</v>
      </c>
      <c r="B6" s="10"/>
      <c r="D6" s="10">
        <f t="shared" si="1"/>
        <v>-0.2857142857</v>
      </c>
      <c r="E6" s="11">
        <f t="shared" si="2"/>
        <v>0.08163265306</v>
      </c>
      <c r="J6" s="4" t="s">
        <v>45</v>
      </c>
    </row>
    <row r="7">
      <c r="A7" s="9">
        <v>-3.0</v>
      </c>
      <c r="B7" s="10"/>
      <c r="D7" s="10">
        <f t="shared" si="1"/>
        <v>-1.285714286</v>
      </c>
      <c r="E7" s="11">
        <f t="shared" si="2"/>
        <v>1.653061224</v>
      </c>
      <c r="J7" s="4" t="s">
        <v>46</v>
      </c>
      <c r="K7" s="2">
        <f>COUNTIF(A1:A14, "&lt;-5")</f>
        <v>2</v>
      </c>
    </row>
    <row r="8">
      <c r="A8" s="9">
        <v>-1.0</v>
      </c>
      <c r="B8" s="10"/>
      <c r="D8" s="10">
        <f t="shared" si="1"/>
        <v>0.7142857143</v>
      </c>
      <c r="E8" s="11">
        <f t="shared" si="2"/>
        <v>0.5102040816</v>
      </c>
      <c r="J8" s="4" t="s">
        <v>47</v>
      </c>
      <c r="K8" s="2">
        <f>COUNTIFS(A1:A14, "&gt;=-5", A1:A14, "&lt;-2")</f>
        <v>3</v>
      </c>
    </row>
    <row r="9">
      <c r="A9" s="9">
        <v>-1.0</v>
      </c>
      <c r="B9" s="10"/>
      <c r="D9" s="10">
        <f t="shared" si="1"/>
        <v>0.7142857143</v>
      </c>
      <c r="E9" s="11">
        <f t="shared" si="2"/>
        <v>0.5102040816</v>
      </c>
      <c r="J9" s="4" t="s">
        <v>48</v>
      </c>
      <c r="K9" s="2">
        <f>COUNTIFS(A1:A14, "&gt;=-2", A1:A14, "&lt;=-1")</f>
        <v>6</v>
      </c>
    </row>
    <row r="10">
      <c r="A10" s="9">
        <v>0.0</v>
      </c>
      <c r="B10" s="10"/>
      <c r="D10" s="10">
        <f t="shared" si="1"/>
        <v>1.714285714</v>
      </c>
      <c r="E10" s="11">
        <f t="shared" si="2"/>
        <v>2.93877551</v>
      </c>
      <c r="J10" s="4" t="s">
        <v>49</v>
      </c>
      <c r="K10" s="2">
        <f>COUNTIFS(A1:A14, "0")</f>
        <v>2</v>
      </c>
    </row>
    <row r="11">
      <c r="A11" s="9">
        <v>-2.0</v>
      </c>
      <c r="B11" s="10"/>
      <c r="D11" s="10">
        <f t="shared" si="1"/>
        <v>-0.2857142857</v>
      </c>
      <c r="E11" s="11">
        <f t="shared" si="2"/>
        <v>0.08163265306</v>
      </c>
      <c r="J11" s="4" t="s">
        <v>50</v>
      </c>
      <c r="K11" s="2">
        <f>COUNTIFS(A1:A14, "&gt;=1", A1:A14, "&lt;=2")</f>
        <v>0</v>
      </c>
    </row>
    <row r="12">
      <c r="A12" s="9">
        <v>-1.0</v>
      </c>
      <c r="B12" s="10"/>
      <c r="D12" s="10">
        <f t="shared" si="1"/>
        <v>0.7142857143</v>
      </c>
      <c r="E12" s="11">
        <f t="shared" si="2"/>
        <v>0.5102040816</v>
      </c>
      <c r="J12" s="4" t="s">
        <v>51</v>
      </c>
      <c r="K12" s="2">
        <f>COUNTIFS(A1:A14, "&lt;=5", A1:A14, "&gt;2")</f>
        <v>0</v>
      </c>
    </row>
    <row r="13">
      <c r="A13" s="9">
        <v>0.0</v>
      </c>
      <c r="B13" s="10"/>
      <c r="D13" s="10">
        <f t="shared" si="1"/>
        <v>1.714285714</v>
      </c>
      <c r="E13" s="11">
        <f t="shared" si="2"/>
        <v>2.93877551</v>
      </c>
      <c r="J13" s="4" t="s">
        <v>52</v>
      </c>
      <c r="K13" s="2">
        <f>COUNTIF(A1:A14, "&gt;5")</f>
        <v>1</v>
      </c>
    </row>
    <row r="14">
      <c r="A14" s="9">
        <v>-6.0</v>
      </c>
      <c r="B14" s="10"/>
      <c r="D14" s="10">
        <f t="shared" si="1"/>
        <v>-4.285714286</v>
      </c>
      <c r="E14" s="11">
        <f t="shared" si="2"/>
        <v>18.36734694</v>
      </c>
    </row>
    <row r="15">
      <c r="A15" s="9">
        <v>-6.0</v>
      </c>
      <c r="B15" s="10"/>
      <c r="E15" s="11">
        <f>SUM(E1:E14)</f>
        <v>112.8571429</v>
      </c>
    </row>
    <row r="16">
      <c r="B16" s="10"/>
      <c r="E16" s="2">
        <f>E15/COUNT(A1:A14)</f>
        <v>8.06122449</v>
      </c>
    </row>
    <row r="17">
      <c r="B17" s="10"/>
      <c r="E17" s="2">
        <f>SQRT(E16)</f>
        <v>2.839229559</v>
      </c>
    </row>
    <row r="18">
      <c r="A18" s="14"/>
      <c r="B18" s="10"/>
      <c r="C18" s="4" t="s">
        <v>53</v>
      </c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</sheetData>
  <drawing r:id="rId1"/>
</worksheet>
</file>