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16CD693-7A46-498D-BD15-2E078C711A02}" xr6:coauthVersionLast="47" xr6:coauthVersionMax="47" xr10:uidLastSave="{00000000-0000-0000-0000-000000000000}"/>
  <bookViews>
    <workbookView xWindow="-108" yWindow="-108" windowWidth="23256" windowHeight="12576" tabRatio="906" activeTab="3" xr2:uid="{00000000-000D-0000-FFFF-FFFF00000000}"/>
  </bookViews>
  <sheets>
    <sheet name=" Bài 1" sheetId="13" r:id="rId1"/>
    <sheet name="Bài 2" sheetId="14" r:id="rId2"/>
    <sheet name="Bài 3" sheetId="17" r:id="rId3"/>
    <sheet name="Bài 4" sheetId="19" r:id="rId4"/>
    <sheet name="Bài 5" sheetId="21" r:id="rId5"/>
  </sheets>
  <definedNames>
    <definedName name="_xlnm._FilterDatabase" localSheetId="4" hidden="1">'Bài 5'!$A$3:$J$9</definedName>
    <definedName name="_xlnm.Criteria" localSheetId="4">'Bài 5'!$I$17:$J$20</definedName>
    <definedName name="_xlnm.Extract" localSheetId="4">'Bài 5'!$I$22:$R$22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9" l="1"/>
  <c r="C4" i="21"/>
  <c r="I4" i="21" s="1"/>
  <c r="H5" i="21"/>
  <c r="H6" i="21"/>
  <c r="H7" i="21"/>
  <c r="D4" i="21"/>
  <c r="G4" i="21" s="1"/>
  <c r="H4" i="21" s="1"/>
  <c r="J4" i="21" s="1"/>
  <c r="D5" i="21"/>
  <c r="G5" i="21" s="1"/>
  <c r="D6" i="21"/>
  <c r="G6" i="21" s="1"/>
  <c r="D7" i="21"/>
  <c r="G7" i="21" s="1"/>
  <c r="D8" i="21"/>
  <c r="G8" i="21" s="1"/>
  <c r="D9" i="21"/>
  <c r="G9" i="21" s="1"/>
  <c r="C5" i="21"/>
  <c r="C6" i="21"/>
  <c r="C7" i="21"/>
  <c r="C8" i="21"/>
  <c r="I8" i="21" s="1"/>
  <c r="C9" i="21"/>
  <c r="I9" i="21" s="1"/>
  <c r="I7" i="21" l="1"/>
  <c r="J7" i="21" s="1"/>
  <c r="K15" i="21" s="1"/>
  <c r="I6" i="21"/>
  <c r="J6" i="21" s="1"/>
  <c r="K13" i="21" s="1"/>
  <c r="I5" i="21"/>
  <c r="J5" i="21" s="1"/>
  <c r="K14" i="21" s="1"/>
  <c r="J9" i="21"/>
  <c r="H9" i="21"/>
  <c r="H8" i="21"/>
  <c r="J8" i="21" s="1"/>
  <c r="B23" i="19"/>
  <c r="D23" i="19"/>
  <c r="C23" i="19"/>
  <c r="C4" i="14"/>
  <c r="C5" i="14"/>
  <c r="C6" i="14"/>
  <c r="C7" i="14"/>
  <c r="C8" i="14"/>
  <c r="C9" i="14"/>
  <c r="C10" i="14"/>
  <c r="C11" i="14"/>
  <c r="C12" i="14"/>
  <c r="C3" i="14"/>
</calcChain>
</file>

<file path=xl/sharedStrings.xml><?xml version="1.0" encoding="utf-8"?>
<sst xmlns="http://schemas.openxmlformats.org/spreadsheetml/2006/main" count="230" uniqueCount="145">
  <si>
    <t>Giảm Giá</t>
  </si>
  <si>
    <t>Thành tiền</t>
  </si>
  <si>
    <t>Tên hàng</t>
  </si>
  <si>
    <t>Mã hàng</t>
  </si>
  <si>
    <t>Số lượng</t>
  </si>
  <si>
    <t>Mã Hàng</t>
  </si>
  <si>
    <t>Tên Hàng</t>
  </si>
  <si>
    <t>TỔNG CỘNG</t>
  </si>
  <si>
    <t>STT</t>
  </si>
  <si>
    <t>SỐ
LƯỢNG</t>
  </si>
  <si>
    <t>BẢNG KÊ CHI TIẾT MẶT HÀNG MAY MẶC</t>
  </si>
  <si>
    <t>Đơn Giá</t>
  </si>
  <si>
    <t>Thành
Tiền</t>
  </si>
  <si>
    <t>Tổng Tiền</t>
  </si>
  <si>
    <t>1AT095</t>
  </si>
  <si>
    <t>2QJ105</t>
  </si>
  <si>
    <t>1QK285</t>
  </si>
  <si>
    <t>2AT050</t>
  </si>
  <si>
    <t>1SM085</t>
  </si>
  <si>
    <t>2AT100</t>
  </si>
  <si>
    <t>1QJ075</t>
  </si>
  <si>
    <t>2QJ035</t>
  </si>
  <si>
    <t>1AT055</t>
  </si>
  <si>
    <t>2SM140</t>
  </si>
  <si>
    <t>2QK020</t>
  </si>
  <si>
    <t>2SM060</t>
  </si>
  <si>
    <t>BẢNG TÊN HÀNG - ĐƠN GIÁ</t>
  </si>
  <si>
    <t>ĐG -Loại 1</t>
  </si>
  <si>
    <t>ĐG - Loại 2</t>
  </si>
  <si>
    <t>AT</t>
  </si>
  <si>
    <t>SM</t>
  </si>
  <si>
    <t>QK</t>
  </si>
  <si>
    <t>QJ</t>
  </si>
  <si>
    <t>Áo thun</t>
  </si>
  <si>
    <t>Áo sơ mi</t>
  </si>
  <si>
    <t>Quần Kaki</t>
  </si>
  <si>
    <t>Quần Jean</t>
  </si>
  <si>
    <t>BẢNG THỐNG KÊ DOANH THU</t>
  </si>
  <si>
    <t>BẢNG TÍNH TIỀN</t>
  </si>
  <si>
    <t>MÃ SỐ</t>
  </si>
  <si>
    <t>MÃ HÀNG</t>
  </si>
  <si>
    <t>TÊN HÀNG</t>
  </si>
  <si>
    <t>LOẠI</t>
  </si>
  <si>
    <t>ĐƠN GIÁ</t>
  </si>
  <si>
    <t>THÀNH TIỀN</t>
  </si>
  <si>
    <t>FE2</t>
  </si>
  <si>
    <t>AL1</t>
  </si>
  <si>
    <t>CE2</t>
  </si>
  <si>
    <t>FE1</t>
  </si>
  <si>
    <t>CE1</t>
  </si>
  <si>
    <t>AL2</t>
  </si>
  <si>
    <t>LOẠI 1</t>
  </si>
  <si>
    <t>LOẠI 2</t>
  </si>
  <si>
    <t>AL</t>
  </si>
  <si>
    <t>FE</t>
  </si>
  <si>
    <t>CE</t>
  </si>
  <si>
    <t>NHÔM</t>
  </si>
  <si>
    <t>SẮT</t>
  </si>
  <si>
    <t>XI MĂNG</t>
  </si>
  <si>
    <t>Tổng thành tiền</t>
  </si>
  <si>
    <t>BẢNG THỐNG KÊ</t>
  </si>
  <si>
    <t>CỬA HÀNG BÁNH MỨT HƯỚNG DƯƠNG</t>
  </si>
  <si>
    <t>SỐ HÓA
ĐƠN</t>
  </si>
  <si>
    <t>MẶT HÀNG</t>
  </si>
  <si>
    <t>NGÀY
BÁN</t>
  </si>
  <si>
    <t>GIÁ BÁN
1KG</t>
  </si>
  <si>
    <t>VẬN
CHUYỂN</t>
  </si>
  <si>
    <t>MB1</t>
  </si>
  <si>
    <t>MB2</t>
  </si>
  <si>
    <t>BC2</t>
  </si>
  <si>
    <t>BC1</t>
  </si>
  <si>
    <t>HS1</t>
  </si>
  <si>
    <t>HS2</t>
  </si>
  <si>
    <t>BẢNG GIÁ</t>
  </si>
  <si>
    <t>Loại 1</t>
  </si>
  <si>
    <t>Loại 2</t>
  </si>
  <si>
    <t>Giảm giá</t>
  </si>
  <si>
    <t>Loại bánh mứt</t>
  </si>
  <si>
    <t>BC</t>
  </si>
  <si>
    <t>HS</t>
  </si>
  <si>
    <t>MB</t>
  </si>
  <si>
    <t>Bánh chưng</t>
  </si>
  <si>
    <t>Hạt sen</t>
  </si>
  <si>
    <t>Mứt bí</t>
  </si>
  <si>
    <t>GIẢM GIÁ</t>
  </si>
  <si>
    <t>BÁO CÁO BÁN HÀNG THÉP XÂY DỰNG</t>
  </si>
  <si>
    <t>Đơn vị tính:USD</t>
  </si>
  <si>
    <t>Mã QG</t>
  </si>
  <si>
    <t>Ngày bán</t>
  </si>
  <si>
    <t>Trị giá</t>
  </si>
  <si>
    <t>Phí
vận chuyển</t>
  </si>
  <si>
    <t>TR20C</t>
  </si>
  <si>
    <t>TA10C</t>
  </si>
  <si>
    <t>TR20T</t>
  </si>
  <si>
    <t>GO55C</t>
  </si>
  <si>
    <t>GO55T</t>
  </si>
  <si>
    <t>TA10T</t>
  </si>
  <si>
    <t>BẢNG 1</t>
  </si>
  <si>
    <t>Giá Cao cấp</t>
  </si>
  <si>
    <t>Giá Thường</t>
  </si>
  <si>
    <t>TR20</t>
  </si>
  <si>
    <t>TA10</t>
  </si>
  <si>
    <t>GO55</t>
  </si>
  <si>
    <t>Thép tròn 20mm</t>
  </si>
  <si>
    <t>Thép tấm 10mm</t>
  </si>
  <si>
    <t>Thép góc 5x5mm</t>
  </si>
  <si>
    <t>AU</t>
  </si>
  <si>
    <t>KO</t>
  </si>
  <si>
    <t>GE</t>
  </si>
  <si>
    <t>BẢNG 2</t>
  </si>
  <si>
    <t>Xuất xứ</t>
  </si>
  <si>
    <t>Giá VC</t>
  </si>
  <si>
    <t>Australia</t>
  </si>
  <si>
    <t>Korea</t>
  </si>
  <si>
    <t>Gemany</t>
  </si>
  <si>
    <t>Mặt Hàng</t>
  </si>
  <si>
    <t>ĐỀ XUẤT NHẬP HÀNG</t>
  </si>
  <si>
    <t>Tỷ giá</t>
  </si>
  <si>
    <t>Mã DX</t>
  </si>
  <si>
    <t>Số lượng DX</t>
  </si>
  <si>
    <t>Giá đề xuất</t>
  </si>
  <si>
    <t>Loại Tiền</t>
  </si>
  <si>
    <t>Thành tiền
(VNĐ)</t>
  </si>
  <si>
    <t>Thuế NK</t>
  </si>
  <si>
    <t>Phí VC</t>
  </si>
  <si>
    <t>Tổng GT</t>
  </si>
  <si>
    <t>TE3NK</t>
  </si>
  <si>
    <t>XD2TD</t>
  </si>
  <si>
    <t>DP1TN</t>
  </si>
  <si>
    <t>TE1TN</t>
  </si>
  <si>
    <t>DP2NK</t>
  </si>
  <si>
    <t>XD3NK</t>
  </si>
  <si>
    <t>USD</t>
  </si>
  <si>
    <t>VND</t>
  </si>
  <si>
    <t>Bảng 2</t>
  </si>
  <si>
    <t>DL Hàng Hóa</t>
  </si>
  <si>
    <t>DP</t>
  </si>
  <si>
    <t>XD</t>
  </si>
  <si>
    <t>TE</t>
  </si>
  <si>
    <t>Xe đường phố</t>
  </si>
  <si>
    <t>Xe đua</t>
  </si>
  <si>
    <t>Xe trẻ em</t>
  </si>
  <si>
    <t>Bảng 3</t>
  </si>
  <si>
    <t>Mã số lượng</t>
  </si>
  <si>
    <t>Bảng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</si>
</sst>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9FF7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164" fontId="2" fillId="0" borderId="1" xfId="1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0" borderId="0" xfId="1" applyNumberFormat="1" applyFont="1"/>
    <xf numFmtId="164" fontId="2" fillId="0" borderId="0" xfId="0" applyNumberFormat="1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2" fillId="3" borderId="1" xfId="0" applyFont="1" applyFill="1" applyBorder="1"/>
    <xf numFmtId="2" fontId="2" fillId="0" borderId="0" xfId="0" applyNumberFormat="1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9" fontId="2" fillId="0" borderId="1" xfId="0" applyNumberFormat="1" applyFont="1" applyBorder="1"/>
    <xf numFmtId="0" fontId="3" fillId="4" borderId="1" xfId="0" applyFont="1" applyFill="1" applyBorder="1"/>
    <xf numFmtId="16" fontId="2" fillId="0" borderId="0" xfId="0" applyNumberFormat="1" applyFont="1"/>
    <xf numFmtId="3" fontId="2" fillId="0" borderId="0" xfId="0" applyNumberFormat="1" applyFont="1"/>
    <xf numFmtId="0" fontId="3" fillId="5" borderId="0" xfId="0" applyFont="1" applyFill="1"/>
    <xf numFmtId="0" fontId="3" fillId="5" borderId="0" xfId="0" applyFont="1" applyFill="1" applyAlignment="1">
      <alignment horizontal="center" wrapText="1"/>
    </xf>
    <xf numFmtId="0" fontId="3" fillId="5" borderId="1" xfId="0" applyFont="1" applyFill="1" applyBorder="1"/>
    <xf numFmtId="0" fontId="8" fillId="0" borderId="0" xfId="0" applyFont="1"/>
    <xf numFmtId="0" fontId="2" fillId="0" borderId="0" xfId="0" applyFont="1" applyAlignment="1"/>
    <xf numFmtId="0" fontId="2" fillId="0" borderId="0" xfId="0" applyFont="1" applyFill="1"/>
    <xf numFmtId="164" fontId="2" fillId="0" borderId="0" xfId="1" applyNumberFormat="1" applyFont="1" applyFill="1"/>
    <xf numFmtId="3" fontId="2" fillId="0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9FF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GT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'Bài 5'!$J$13:$J$15</c:f>
              <c:strCache>
                <c:ptCount val="3"/>
                <c:pt idx="0">
                  <c:v>Xe đường phố</c:v>
                </c:pt>
                <c:pt idx="1">
                  <c:v>Xe đua</c:v>
                </c:pt>
                <c:pt idx="2">
                  <c:v>Xe trẻ em</c:v>
                </c:pt>
              </c:strCache>
            </c:strRef>
          </c:cat>
          <c:val>
            <c:numRef>
              <c:f>'Bài 5'!$K$13:$K$15</c:f>
              <c:numCache>
                <c:formatCode>_(* #,##0_);_(* \(#,##0\);_(* "-"??_);_(@_)</c:formatCode>
                <c:ptCount val="3"/>
                <c:pt idx="0">
                  <c:v>521928000</c:v>
                </c:pt>
                <c:pt idx="1">
                  <c:v>1271722500</c:v>
                </c:pt>
                <c:pt idx="2">
                  <c:v>207830000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9-4F69-892C-0844E5318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1504672"/>
        <c:axId val="601505000"/>
        <c:axId val="0"/>
      </c:bar3DChart>
      <c:catAx>
        <c:axId val="6015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05000"/>
        <c:crosses val="autoZero"/>
        <c:auto val="1"/>
        <c:lblAlgn val="ctr"/>
        <c:lblOffset val="100"/>
        <c:noMultiLvlLbl val="0"/>
      </c:catAx>
      <c:valAx>
        <c:axId val="6015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0</xdr:row>
      <xdr:rowOff>205741</xdr:rowOff>
    </xdr:from>
    <xdr:to>
      <xdr:col>18</xdr:col>
      <xdr:colOff>236220</xdr:colOff>
      <xdr:row>16</xdr:row>
      <xdr:rowOff>70779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657803-EB38-408F-83F3-CCDD292E1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2380" y="205741"/>
          <a:ext cx="5707380" cy="3255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</xdr:colOff>
      <xdr:row>0</xdr:row>
      <xdr:rowOff>68581</xdr:rowOff>
    </xdr:from>
    <xdr:to>
      <xdr:col>20</xdr:col>
      <xdr:colOff>75890</xdr:colOff>
      <xdr:row>21</xdr:row>
      <xdr:rowOff>144781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5B6F6B-C904-49A6-AE39-C8D2483E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320" y="68581"/>
          <a:ext cx="6720530" cy="4450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175260</xdr:colOff>
      <xdr:row>1</xdr:row>
      <xdr:rowOff>106681</xdr:rowOff>
    </xdr:from>
    <xdr:to>
      <xdr:col>19</xdr:col>
      <xdr:colOff>361857</xdr:colOff>
      <xdr:row>14</xdr:row>
      <xdr:rowOff>137161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0EB77-9EE3-4B9F-B3BF-2454B44CA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8740" y="327661"/>
          <a:ext cx="5063397" cy="29870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129540</xdr:colOff>
      <xdr:row>0</xdr:row>
      <xdr:rowOff>198120</xdr:rowOff>
    </xdr:from>
    <xdr:to>
      <xdr:col>17</xdr:col>
      <xdr:colOff>300922</xdr:colOff>
      <xdr:row>17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F9A4AD-59D9-4C0A-8CAE-406868C34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9140" y="198120"/>
          <a:ext cx="5657782" cy="3558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16</xdr:row>
      <xdr:rowOff>7620</xdr:rowOff>
    </xdr:from>
    <xdr:to>
      <xdr:col>7</xdr:col>
      <xdr:colOff>510540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E501-218D-4AC9-8AD4-1BCDB8179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54"/>
  <sheetViews>
    <sheetView workbookViewId="0">
      <selection activeCell="G12" sqref="G12"/>
    </sheetView>
  </sheetViews>
  <sheetFormatPr defaultRowHeight="14.4" x14ac:dyDescent="0.3"/>
  <cols>
    <col min="2" max="2" width="10.6640625" customWidth="1"/>
    <col min="3" max="3" width="12.109375" customWidth="1"/>
    <col min="4" max="4" width="11.6640625" customWidth="1"/>
    <col min="5" max="5" width="11.44140625" customWidth="1"/>
    <col min="6" max="6" width="13.44140625" customWidth="1"/>
    <col min="7" max="7" width="15.33203125" customWidth="1"/>
    <col min="8" max="8" width="18.33203125" customWidth="1"/>
  </cols>
  <sheetData>
    <row r="1" spans="1:8" ht="17.399999999999999" x14ac:dyDescent="0.3">
      <c r="A1" s="39" t="s">
        <v>10</v>
      </c>
      <c r="B1" s="39"/>
      <c r="C1" s="39"/>
      <c r="D1" s="39"/>
      <c r="E1" s="39"/>
      <c r="F1" s="39"/>
      <c r="G1" s="39"/>
      <c r="H1" s="39"/>
    </row>
    <row r="2" spans="1:8" ht="31.2" x14ac:dyDescent="0.3">
      <c r="A2" s="13" t="s">
        <v>8</v>
      </c>
      <c r="B2" s="13" t="s">
        <v>5</v>
      </c>
      <c r="C2" s="13" t="s">
        <v>6</v>
      </c>
      <c r="D2" s="13" t="s">
        <v>4</v>
      </c>
      <c r="E2" s="13" t="s">
        <v>11</v>
      </c>
      <c r="F2" s="14" t="s">
        <v>12</v>
      </c>
      <c r="G2" s="13" t="s">
        <v>0</v>
      </c>
      <c r="H2" s="13" t="s">
        <v>13</v>
      </c>
    </row>
    <row r="3" spans="1:8" ht="15.6" x14ac:dyDescent="0.3">
      <c r="A3" s="6">
        <v>1</v>
      </c>
      <c r="B3" s="6" t="s">
        <v>14</v>
      </c>
      <c r="C3" s="6"/>
      <c r="D3" s="6"/>
      <c r="E3" s="11"/>
      <c r="F3" s="12"/>
      <c r="G3" s="12"/>
      <c r="H3" s="11"/>
    </row>
    <row r="4" spans="1:8" ht="15.6" x14ac:dyDescent="0.3">
      <c r="A4" s="6">
        <v>2</v>
      </c>
      <c r="B4" s="6" t="s">
        <v>15</v>
      </c>
      <c r="C4" s="6"/>
      <c r="D4" s="6"/>
      <c r="E4" s="11"/>
      <c r="F4" s="12"/>
      <c r="G4" s="12"/>
      <c r="H4" s="11"/>
    </row>
    <row r="5" spans="1:8" ht="15.6" x14ac:dyDescent="0.3">
      <c r="A5" s="6">
        <v>3</v>
      </c>
      <c r="B5" s="6" t="s">
        <v>16</v>
      </c>
      <c r="C5" s="6"/>
      <c r="D5" s="6"/>
      <c r="E5" s="11"/>
      <c r="F5" s="12"/>
      <c r="G5" s="12"/>
      <c r="H5" s="11"/>
    </row>
    <row r="6" spans="1:8" ht="15.6" x14ac:dyDescent="0.3">
      <c r="A6" s="6">
        <v>4</v>
      </c>
      <c r="B6" s="6" t="s">
        <v>17</v>
      </c>
      <c r="C6" s="6"/>
      <c r="D6" s="6"/>
      <c r="E6" s="11"/>
      <c r="F6" s="12"/>
      <c r="G6" s="12"/>
      <c r="H6" s="11"/>
    </row>
    <row r="7" spans="1:8" ht="15.6" x14ac:dyDescent="0.3">
      <c r="A7" s="6">
        <v>5</v>
      </c>
      <c r="B7" s="6" t="s">
        <v>18</v>
      </c>
      <c r="C7" s="6"/>
      <c r="D7" s="6"/>
      <c r="E7" s="11"/>
      <c r="F7" s="12"/>
      <c r="G7" s="12"/>
      <c r="H7" s="11"/>
    </row>
    <row r="8" spans="1:8" ht="15.6" x14ac:dyDescent="0.3">
      <c r="A8" s="6">
        <v>6</v>
      </c>
      <c r="B8" s="6" t="s">
        <v>19</v>
      </c>
      <c r="C8" s="6"/>
      <c r="D8" s="6"/>
      <c r="E8" s="11"/>
      <c r="F8" s="12"/>
      <c r="G8" s="12"/>
      <c r="H8" s="11"/>
    </row>
    <row r="9" spans="1:8" ht="15.6" x14ac:dyDescent="0.3">
      <c r="A9" s="6">
        <v>7</v>
      </c>
      <c r="B9" s="6" t="s">
        <v>20</v>
      </c>
      <c r="C9" s="6"/>
      <c r="D9" s="6"/>
      <c r="E9" s="11"/>
      <c r="F9" s="12"/>
      <c r="G9" s="12"/>
      <c r="H9" s="11"/>
    </row>
    <row r="10" spans="1:8" ht="15.6" x14ac:dyDescent="0.3">
      <c r="A10" s="6">
        <v>8</v>
      </c>
      <c r="B10" s="6" t="s">
        <v>21</v>
      </c>
      <c r="C10" s="6"/>
      <c r="D10" s="6"/>
      <c r="E10" s="11"/>
      <c r="F10" s="12"/>
      <c r="G10" s="12"/>
      <c r="H10" s="11"/>
    </row>
    <row r="11" spans="1:8" ht="15.6" x14ac:dyDescent="0.3">
      <c r="A11" s="6">
        <v>9</v>
      </c>
      <c r="B11" s="6" t="s">
        <v>22</v>
      </c>
      <c r="C11" s="6"/>
      <c r="D11" s="6"/>
      <c r="E11" s="11"/>
      <c r="F11" s="12"/>
      <c r="G11" s="12"/>
      <c r="H11" s="11"/>
    </row>
    <row r="12" spans="1:8" ht="15.6" x14ac:dyDescent="0.3">
      <c r="A12" s="6">
        <v>10</v>
      </c>
      <c r="B12" s="6" t="s">
        <v>23</v>
      </c>
      <c r="C12" s="6"/>
      <c r="D12" s="6"/>
      <c r="E12" s="11"/>
      <c r="F12" s="12"/>
      <c r="G12" s="12"/>
      <c r="H12" s="11"/>
    </row>
    <row r="13" spans="1:8" ht="15.6" x14ac:dyDescent="0.3">
      <c r="A13" s="6">
        <v>11</v>
      </c>
      <c r="B13" s="6" t="s">
        <v>24</v>
      </c>
      <c r="C13" s="6"/>
      <c r="D13" s="6"/>
      <c r="E13" s="11"/>
      <c r="F13" s="12"/>
      <c r="G13" s="12"/>
      <c r="H13" s="11"/>
    </row>
    <row r="14" spans="1:8" ht="15.6" x14ac:dyDescent="0.3">
      <c r="A14" s="6">
        <v>12</v>
      </c>
      <c r="B14" s="6" t="s">
        <v>25</v>
      </c>
      <c r="C14" s="6"/>
      <c r="D14" s="6"/>
      <c r="E14" s="11"/>
      <c r="F14" s="12"/>
      <c r="G14" s="12"/>
      <c r="H14" s="11"/>
    </row>
    <row r="15" spans="1:8" ht="15.6" x14ac:dyDescent="0.3">
      <c r="A15" s="6"/>
      <c r="B15" s="6"/>
      <c r="C15" s="6"/>
      <c r="D15" s="6"/>
      <c r="E15" s="6"/>
      <c r="F15" s="6"/>
      <c r="G15" s="6"/>
      <c r="H15" s="6"/>
    </row>
    <row r="16" spans="1:8" ht="15.6" x14ac:dyDescent="0.3">
      <c r="A16" s="6"/>
      <c r="B16" s="38" t="s">
        <v>26</v>
      </c>
      <c r="C16" s="38"/>
      <c r="D16" s="38"/>
      <c r="E16" s="38"/>
      <c r="F16" s="5"/>
      <c r="G16" s="6"/>
      <c r="H16" s="6"/>
    </row>
    <row r="17" spans="1:24" ht="15.6" x14ac:dyDescent="0.3">
      <c r="A17" s="6"/>
      <c r="B17" s="10" t="s">
        <v>5</v>
      </c>
      <c r="C17" s="10" t="s">
        <v>6</v>
      </c>
      <c r="D17" s="10" t="s">
        <v>27</v>
      </c>
      <c r="E17" s="10" t="s">
        <v>28</v>
      </c>
      <c r="F17" s="5"/>
      <c r="G17" s="6"/>
      <c r="H17" s="6"/>
    </row>
    <row r="18" spans="1:24" ht="15.6" x14ac:dyDescent="0.3">
      <c r="A18" s="6"/>
      <c r="B18" s="2" t="s">
        <v>29</v>
      </c>
      <c r="C18" s="2" t="s">
        <v>33</v>
      </c>
      <c r="D18" s="7">
        <v>80000</v>
      </c>
      <c r="E18" s="7">
        <v>45000</v>
      </c>
      <c r="F18" s="5"/>
      <c r="G18" s="6"/>
      <c r="H18" s="6"/>
    </row>
    <row r="19" spans="1:24" ht="15.6" x14ac:dyDescent="0.3">
      <c r="A19" s="6"/>
      <c r="B19" s="2" t="s">
        <v>30</v>
      </c>
      <c r="C19" s="2" t="s">
        <v>34</v>
      </c>
      <c r="D19" s="7">
        <v>120000</v>
      </c>
      <c r="E19" s="7">
        <v>85000</v>
      </c>
      <c r="F19" s="5"/>
      <c r="G19" s="6"/>
      <c r="H19" s="6"/>
    </row>
    <row r="20" spans="1:24" ht="15.6" x14ac:dyDescent="0.3">
      <c r="A20" s="6"/>
      <c r="B20" s="2" t="s">
        <v>31</v>
      </c>
      <c r="C20" s="2" t="s">
        <v>35</v>
      </c>
      <c r="D20" s="7">
        <v>220000</v>
      </c>
      <c r="E20" s="7">
        <v>150000</v>
      </c>
      <c r="F20" s="5"/>
      <c r="G20" s="6"/>
      <c r="H20" s="6"/>
    </row>
    <row r="21" spans="1:24" ht="15.6" x14ac:dyDescent="0.3">
      <c r="A21" s="6"/>
      <c r="B21" s="8" t="s">
        <v>32</v>
      </c>
      <c r="C21" s="8" t="s">
        <v>36</v>
      </c>
      <c r="D21" s="9">
        <v>350000</v>
      </c>
      <c r="E21" s="9">
        <v>280000</v>
      </c>
      <c r="F21" s="5"/>
      <c r="G21" s="6"/>
      <c r="H21" s="6"/>
    </row>
    <row r="22" spans="1:24" ht="15.6" x14ac:dyDescent="0.3">
      <c r="A22" s="6"/>
      <c r="B22" s="38" t="s">
        <v>37</v>
      </c>
      <c r="C22" s="38"/>
      <c r="D22" s="38"/>
      <c r="E22" s="38"/>
      <c r="F22" s="38"/>
      <c r="G22" s="6"/>
      <c r="H22" s="6"/>
    </row>
    <row r="23" spans="1:24" ht="15.6" x14ac:dyDescent="0.3">
      <c r="A23" s="6"/>
      <c r="B23" s="2" t="s">
        <v>5</v>
      </c>
      <c r="C23" s="2" t="s">
        <v>29</v>
      </c>
      <c r="D23" s="2" t="s">
        <v>30</v>
      </c>
      <c r="E23" s="2" t="s">
        <v>31</v>
      </c>
      <c r="F23" s="2" t="s">
        <v>32</v>
      </c>
      <c r="G23" s="6"/>
      <c r="H23" s="6"/>
    </row>
    <row r="24" spans="1:24" ht="18" customHeight="1" x14ac:dyDescent="0.3">
      <c r="A24" s="6"/>
      <c r="B24" s="2" t="s">
        <v>13</v>
      </c>
      <c r="C24" s="2"/>
      <c r="D24" s="2"/>
      <c r="E24" s="2"/>
      <c r="F24" s="2"/>
      <c r="G24" s="6"/>
      <c r="H24" s="6"/>
    </row>
    <row r="26" spans="1:24" ht="15.6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5.6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5.6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5.6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5.6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5.6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.6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2:24" ht="15.6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2:24" ht="15.6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2:24" ht="15.6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2:24" ht="15.6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2:24" ht="15.6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2:24" ht="15.6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 ht="15.6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2:24" ht="15.6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2:24" ht="15.6" x14ac:dyDescent="0.3">
      <c r="B41" s="6"/>
      <c r="C41" s="6"/>
      <c r="D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24" ht="15.6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2:24" ht="15.6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2:24" ht="15.6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2:24" ht="15.6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2:24" ht="15.6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2:24" ht="15.6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4" ht="15.6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ht="15.6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ht="15.6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ht="15.6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ht="15.6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ht="15.6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ht="15.6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</sheetData>
  <mergeCells count="3">
    <mergeCell ref="A1:H1"/>
    <mergeCell ref="B16:E16"/>
    <mergeCell ref="B22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9"/>
  <sheetViews>
    <sheetView workbookViewId="0">
      <selection activeCell="F18" sqref="F18"/>
    </sheetView>
  </sheetViews>
  <sheetFormatPr defaultRowHeight="14.4" x14ac:dyDescent="0.3"/>
  <cols>
    <col min="3" max="3" width="11.5546875" customWidth="1"/>
    <col min="4" max="4" width="12.33203125" customWidth="1"/>
    <col min="6" max="6" width="12.33203125" customWidth="1"/>
    <col min="7" max="7" width="10.5546875" customWidth="1"/>
    <col min="8" max="8" width="14.6640625" customWidth="1"/>
  </cols>
  <sheetData>
    <row r="1" spans="1:8" ht="17.399999999999999" x14ac:dyDescent="0.3">
      <c r="A1" s="39" t="s">
        <v>38</v>
      </c>
      <c r="B1" s="39"/>
      <c r="C1" s="39"/>
      <c r="D1" s="39"/>
      <c r="E1" s="39"/>
      <c r="F1" s="39"/>
      <c r="G1" s="39"/>
      <c r="H1" s="39"/>
    </row>
    <row r="2" spans="1:8" ht="31.2" x14ac:dyDescent="0.3">
      <c r="A2" s="13" t="s">
        <v>8</v>
      </c>
      <c r="B2" s="15" t="s">
        <v>39</v>
      </c>
      <c r="C2" s="15" t="s">
        <v>40</v>
      </c>
      <c r="D2" s="15" t="s">
        <v>41</v>
      </c>
      <c r="E2" s="15" t="s">
        <v>42</v>
      </c>
      <c r="F2" s="16" t="s">
        <v>9</v>
      </c>
      <c r="G2" s="15" t="s">
        <v>43</v>
      </c>
      <c r="H2" s="15" t="s">
        <v>44</v>
      </c>
    </row>
    <row r="3" spans="1:8" ht="15.6" x14ac:dyDescent="0.3">
      <c r="A3" s="6">
        <v>1</v>
      </c>
      <c r="B3" s="6" t="s">
        <v>45</v>
      </c>
      <c r="C3" s="6" t="str">
        <f>LEFT(B3,2)</f>
        <v>FE</v>
      </c>
      <c r="D3" s="6"/>
      <c r="E3" s="6"/>
      <c r="F3" s="6">
        <v>78</v>
      </c>
      <c r="G3" s="6"/>
      <c r="H3" s="6"/>
    </row>
    <row r="4" spans="1:8" ht="15.6" x14ac:dyDescent="0.3">
      <c r="A4" s="6">
        <v>2</v>
      </c>
      <c r="B4" s="6" t="s">
        <v>46</v>
      </c>
      <c r="C4" s="6" t="str">
        <f t="shared" ref="C4:C12" si="0">LEFT(B4,2)</f>
        <v>AL</v>
      </c>
      <c r="D4" s="6"/>
      <c r="E4" s="6"/>
      <c r="F4" s="6">
        <v>35</v>
      </c>
      <c r="G4" s="6"/>
      <c r="H4" s="6"/>
    </row>
    <row r="5" spans="1:8" ht="15.6" x14ac:dyDescent="0.3">
      <c r="A5" s="6">
        <v>3</v>
      </c>
      <c r="B5" s="6" t="s">
        <v>47</v>
      </c>
      <c r="C5" s="6" t="str">
        <f t="shared" si="0"/>
        <v>CE</v>
      </c>
      <c r="D5" s="6"/>
      <c r="E5" s="6"/>
      <c r="F5" s="6">
        <v>100</v>
      </c>
      <c r="G5" s="6"/>
      <c r="H5" s="6"/>
    </row>
    <row r="6" spans="1:8" ht="15.6" x14ac:dyDescent="0.3">
      <c r="A6" s="6">
        <v>4</v>
      </c>
      <c r="B6" s="6" t="s">
        <v>48</v>
      </c>
      <c r="C6" s="6" t="str">
        <f t="shared" si="0"/>
        <v>FE</v>
      </c>
      <c r="D6" s="6"/>
      <c r="E6" s="6"/>
      <c r="F6" s="6">
        <v>125</v>
      </c>
      <c r="G6" s="6"/>
      <c r="H6" s="6"/>
    </row>
    <row r="7" spans="1:8" ht="15.6" x14ac:dyDescent="0.3">
      <c r="A7" s="6">
        <v>5</v>
      </c>
      <c r="B7" s="6" t="s">
        <v>49</v>
      </c>
      <c r="C7" s="6" t="str">
        <f t="shared" si="0"/>
        <v>CE</v>
      </c>
      <c r="D7" s="6"/>
      <c r="E7" s="6"/>
      <c r="F7" s="6">
        <v>300</v>
      </c>
      <c r="G7" s="6"/>
      <c r="H7" s="6"/>
    </row>
    <row r="8" spans="1:8" ht="15.6" x14ac:dyDescent="0.3">
      <c r="A8" s="6">
        <v>6</v>
      </c>
      <c r="B8" s="6" t="s">
        <v>50</v>
      </c>
      <c r="C8" s="6" t="str">
        <f t="shared" si="0"/>
        <v>AL</v>
      </c>
      <c r="D8" s="6"/>
      <c r="E8" s="6"/>
      <c r="F8" s="6">
        <v>55</v>
      </c>
      <c r="G8" s="6"/>
      <c r="H8" s="6"/>
    </row>
    <row r="9" spans="1:8" ht="15.6" x14ac:dyDescent="0.3">
      <c r="A9" s="6">
        <v>7</v>
      </c>
      <c r="B9" s="6" t="s">
        <v>50</v>
      </c>
      <c r="C9" s="6" t="str">
        <f t="shared" si="0"/>
        <v>AL</v>
      </c>
      <c r="D9" s="6"/>
      <c r="E9" s="6"/>
      <c r="F9" s="6">
        <v>25</v>
      </c>
      <c r="G9" s="6"/>
      <c r="H9" s="6"/>
    </row>
    <row r="10" spans="1:8" ht="15.6" x14ac:dyDescent="0.3">
      <c r="A10" s="6">
        <v>8</v>
      </c>
      <c r="B10" s="6" t="s">
        <v>48</v>
      </c>
      <c r="C10" s="6" t="str">
        <f t="shared" si="0"/>
        <v>FE</v>
      </c>
      <c r="D10" s="6"/>
      <c r="E10" s="6"/>
      <c r="F10" s="6">
        <v>110</v>
      </c>
      <c r="G10" s="6"/>
      <c r="H10" s="6"/>
    </row>
    <row r="11" spans="1:8" ht="15.6" x14ac:dyDescent="0.3">
      <c r="A11" s="6">
        <v>9</v>
      </c>
      <c r="B11" s="6" t="s">
        <v>46</v>
      </c>
      <c r="C11" s="6" t="str">
        <f t="shared" si="0"/>
        <v>AL</v>
      </c>
      <c r="D11" s="6"/>
      <c r="E11" s="6"/>
      <c r="F11" s="6">
        <v>65</v>
      </c>
      <c r="G11" s="6"/>
      <c r="H11" s="6"/>
    </row>
    <row r="12" spans="1:8" ht="15.6" x14ac:dyDescent="0.3">
      <c r="A12" s="6">
        <v>10</v>
      </c>
      <c r="B12" s="6" t="s">
        <v>47</v>
      </c>
      <c r="C12" s="6" t="str">
        <f t="shared" si="0"/>
        <v>CE</v>
      </c>
      <c r="D12" s="6"/>
      <c r="E12" s="6"/>
      <c r="F12" s="6">
        <v>115</v>
      </c>
      <c r="G12" s="6"/>
      <c r="H12" s="18"/>
    </row>
    <row r="13" spans="1:8" ht="15.6" x14ac:dyDescent="0.3">
      <c r="A13" s="6"/>
      <c r="B13" s="6"/>
      <c r="C13" s="6"/>
      <c r="D13" s="6"/>
      <c r="E13" s="6"/>
      <c r="F13" s="6"/>
      <c r="G13" s="6"/>
      <c r="H13" s="6"/>
    </row>
    <row r="14" spans="1:8" ht="17.399999999999999" x14ac:dyDescent="0.3">
      <c r="A14" s="6"/>
      <c r="B14" s="6"/>
      <c r="C14" s="37" t="s">
        <v>26</v>
      </c>
      <c r="D14" s="37"/>
      <c r="E14" s="37"/>
      <c r="F14" s="37"/>
      <c r="G14" s="6"/>
      <c r="H14" s="6"/>
    </row>
    <row r="15" spans="1:8" ht="15.6" x14ac:dyDescent="0.3">
      <c r="A15" s="6"/>
      <c r="B15" s="6"/>
      <c r="C15" s="40" t="s">
        <v>40</v>
      </c>
      <c r="D15" s="40" t="s">
        <v>41</v>
      </c>
      <c r="E15" s="40" t="s">
        <v>43</v>
      </c>
      <c r="F15" s="40"/>
      <c r="G15" s="6"/>
      <c r="H15" s="6"/>
    </row>
    <row r="16" spans="1:8" ht="15.6" x14ac:dyDescent="0.3">
      <c r="A16" s="6"/>
      <c r="B16" s="6"/>
      <c r="C16" s="40"/>
      <c r="D16" s="40"/>
      <c r="E16" s="17" t="s">
        <v>51</v>
      </c>
      <c r="F16" s="17" t="s">
        <v>52</v>
      </c>
      <c r="G16" s="6"/>
      <c r="H16" s="6"/>
    </row>
    <row r="17" spans="1:8" ht="15.6" x14ac:dyDescent="0.3">
      <c r="A17" s="6"/>
      <c r="B17" s="6"/>
      <c r="C17" s="1" t="s">
        <v>53</v>
      </c>
      <c r="D17" s="1" t="s">
        <v>56</v>
      </c>
      <c r="E17" s="1">
        <v>55</v>
      </c>
      <c r="F17" s="1">
        <v>48</v>
      </c>
      <c r="G17" s="6"/>
      <c r="H17" s="6"/>
    </row>
    <row r="18" spans="1:8" ht="15.6" x14ac:dyDescent="0.3">
      <c r="A18" s="6"/>
      <c r="B18" s="6"/>
      <c r="C18" s="1" t="s">
        <v>54</v>
      </c>
      <c r="D18" s="1" t="s">
        <v>57</v>
      </c>
      <c r="E18" s="1">
        <v>32</v>
      </c>
      <c r="F18" s="1">
        <v>25</v>
      </c>
      <c r="G18" s="6"/>
      <c r="H18" s="6"/>
    </row>
    <row r="19" spans="1:8" ht="15.6" x14ac:dyDescent="0.3">
      <c r="A19" s="6"/>
      <c r="B19" s="6"/>
      <c r="C19" s="1" t="s">
        <v>55</v>
      </c>
      <c r="D19" s="1" t="s">
        <v>58</v>
      </c>
      <c r="E19" s="1">
        <v>50</v>
      </c>
      <c r="F19" s="1">
        <v>45</v>
      </c>
      <c r="G19" s="6"/>
      <c r="H19" s="6"/>
    </row>
  </sheetData>
  <mergeCells count="5">
    <mergeCell ref="A1:H1"/>
    <mergeCell ref="C14:F14"/>
    <mergeCell ref="E15:F15"/>
    <mergeCell ref="C15:C16"/>
    <mergeCell ref="D15:D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7"/>
  <sheetViews>
    <sheetView topLeftCell="A2" workbookViewId="0">
      <selection activeCell="G23" sqref="G23"/>
    </sheetView>
  </sheetViews>
  <sheetFormatPr defaultRowHeight="14.4" x14ac:dyDescent="0.3"/>
  <cols>
    <col min="1" max="1" width="9.33203125" bestFit="1" customWidth="1"/>
    <col min="3" max="3" width="14" customWidth="1"/>
    <col min="5" max="5" width="10.109375" bestFit="1" customWidth="1"/>
    <col min="6" max="6" width="9.33203125" bestFit="1" customWidth="1"/>
    <col min="7" max="7" width="10.88671875" customWidth="1"/>
    <col min="8" max="8" width="20.109375" customWidth="1"/>
    <col min="9" max="9" width="16.109375" customWidth="1"/>
    <col min="10" max="10" width="10.109375" customWidth="1"/>
    <col min="11" max="11" width="10.44140625" customWidth="1"/>
  </cols>
  <sheetData>
    <row r="1" spans="1:11" ht="17.399999999999999" x14ac:dyDescent="0.3">
      <c r="A1" s="39" t="s">
        <v>61</v>
      </c>
      <c r="B1" s="39"/>
      <c r="C1" s="39"/>
      <c r="D1" s="39"/>
      <c r="E1" s="39"/>
      <c r="F1" s="39"/>
      <c r="G1" s="39"/>
      <c r="H1" s="39"/>
      <c r="I1" s="39"/>
      <c r="J1" s="6"/>
      <c r="K1" s="6"/>
    </row>
    <row r="2" spans="1:11" ht="46.8" x14ac:dyDescent="0.3">
      <c r="A2" s="20" t="s">
        <v>8</v>
      </c>
      <c r="B2" s="21" t="s">
        <v>62</v>
      </c>
      <c r="C2" s="20" t="s">
        <v>63</v>
      </c>
      <c r="D2" s="20" t="s">
        <v>42</v>
      </c>
      <c r="E2" s="21" t="s">
        <v>64</v>
      </c>
      <c r="F2" s="21" t="s">
        <v>9</v>
      </c>
      <c r="G2" s="21" t="s">
        <v>65</v>
      </c>
      <c r="H2" s="21" t="s">
        <v>66</v>
      </c>
      <c r="I2" s="21" t="s">
        <v>44</v>
      </c>
      <c r="J2" s="21" t="s">
        <v>84</v>
      </c>
      <c r="K2" s="21" t="s">
        <v>7</v>
      </c>
    </row>
    <row r="3" spans="1:11" ht="15.6" x14ac:dyDescent="0.3">
      <c r="A3" s="1">
        <v>1</v>
      </c>
      <c r="B3" s="1" t="s">
        <v>67</v>
      </c>
      <c r="C3" s="1"/>
      <c r="D3" s="1"/>
      <c r="E3" s="3">
        <v>43107</v>
      </c>
      <c r="F3" s="1">
        <v>10</v>
      </c>
      <c r="G3" s="1"/>
      <c r="H3" s="1"/>
      <c r="I3" s="1"/>
      <c r="J3" s="1"/>
      <c r="K3" s="1"/>
    </row>
    <row r="4" spans="1:11" ht="15.6" x14ac:dyDescent="0.3">
      <c r="A4" s="1">
        <v>2</v>
      </c>
      <c r="B4" s="1" t="s">
        <v>69</v>
      </c>
      <c r="C4" s="1"/>
      <c r="D4" s="1"/>
      <c r="E4" s="3">
        <v>43114</v>
      </c>
      <c r="F4" s="1">
        <v>50</v>
      </c>
      <c r="G4" s="1"/>
      <c r="H4" s="1"/>
      <c r="I4" s="1"/>
      <c r="J4" s="1"/>
      <c r="K4" s="1"/>
    </row>
    <row r="5" spans="1:11" ht="15.6" x14ac:dyDescent="0.3">
      <c r="A5" s="1">
        <v>3</v>
      </c>
      <c r="B5" s="1" t="s">
        <v>70</v>
      </c>
      <c r="C5" s="1"/>
      <c r="D5" s="1"/>
      <c r="E5" s="3">
        <v>43120</v>
      </c>
      <c r="F5" s="1">
        <v>20</v>
      </c>
      <c r="G5" s="1"/>
      <c r="H5" s="1"/>
      <c r="I5" s="1"/>
      <c r="J5" s="1"/>
      <c r="K5" s="1"/>
    </row>
    <row r="6" spans="1:11" ht="15.6" x14ac:dyDescent="0.3">
      <c r="A6" s="1">
        <v>4</v>
      </c>
      <c r="B6" s="1" t="s">
        <v>71</v>
      </c>
      <c r="C6" s="1"/>
      <c r="D6" s="1"/>
      <c r="E6" s="3">
        <v>43127</v>
      </c>
      <c r="F6" s="1">
        <v>15</v>
      </c>
      <c r="G6" s="1"/>
      <c r="H6" s="1"/>
      <c r="I6" s="1"/>
      <c r="J6" s="1"/>
      <c r="K6" s="1"/>
    </row>
    <row r="7" spans="1:11" ht="15.6" x14ac:dyDescent="0.3">
      <c r="A7" s="1">
        <v>5</v>
      </c>
      <c r="B7" s="1" t="s">
        <v>70</v>
      </c>
      <c r="C7" s="1"/>
      <c r="D7" s="1"/>
      <c r="E7" s="3">
        <v>43128</v>
      </c>
      <c r="F7" s="1">
        <v>70</v>
      </c>
      <c r="G7" s="1"/>
      <c r="H7" s="1"/>
      <c r="I7" s="1"/>
      <c r="J7" s="1"/>
      <c r="K7" s="1"/>
    </row>
    <row r="8" spans="1:11" ht="15.6" x14ac:dyDescent="0.3">
      <c r="A8" s="1">
        <v>6</v>
      </c>
      <c r="B8" s="1" t="s">
        <v>68</v>
      </c>
      <c r="C8" s="1"/>
      <c r="D8" s="1"/>
      <c r="E8" s="3">
        <v>43133</v>
      </c>
      <c r="F8" s="1">
        <v>30</v>
      </c>
      <c r="G8" s="1"/>
      <c r="H8" s="1"/>
      <c r="I8" s="1"/>
      <c r="J8" s="1"/>
      <c r="K8" s="1"/>
    </row>
    <row r="9" spans="1:11" ht="15.6" x14ac:dyDescent="0.3">
      <c r="A9" s="1">
        <v>7</v>
      </c>
      <c r="B9" s="1" t="s">
        <v>72</v>
      </c>
      <c r="C9" s="1"/>
      <c r="D9" s="1"/>
      <c r="E9" s="3">
        <v>43141</v>
      </c>
      <c r="F9" s="1">
        <v>25</v>
      </c>
      <c r="G9" s="1"/>
      <c r="H9" s="1"/>
      <c r="I9" s="1"/>
      <c r="J9" s="1"/>
      <c r="K9" s="1"/>
    </row>
    <row r="10" spans="1:11" ht="15.6" x14ac:dyDescent="0.3">
      <c r="A10" s="1">
        <v>8</v>
      </c>
      <c r="B10" s="1" t="s">
        <v>69</v>
      </c>
      <c r="C10" s="1"/>
      <c r="D10" s="1"/>
      <c r="E10" s="3">
        <v>43144</v>
      </c>
      <c r="F10" s="1">
        <v>35</v>
      </c>
      <c r="G10" s="1"/>
      <c r="H10" s="1"/>
      <c r="I10" s="1"/>
      <c r="J10" s="1"/>
      <c r="K10" s="1"/>
    </row>
    <row r="11" spans="1:11" ht="15.6" x14ac:dyDescent="0.3">
      <c r="A11" s="1">
        <v>9</v>
      </c>
      <c r="B11" s="1" t="s">
        <v>67</v>
      </c>
      <c r="C11" s="1"/>
      <c r="D11" s="1"/>
      <c r="E11" s="3">
        <v>43153</v>
      </c>
      <c r="F11" s="1">
        <v>20</v>
      </c>
      <c r="G11" s="1"/>
      <c r="H11" s="1"/>
      <c r="I11" s="1"/>
      <c r="J11" s="1"/>
      <c r="K11" s="1"/>
    </row>
    <row r="13" spans="1:11" ht="15.6" x14ac:dyDescent="0.3">
      <c r="B13" s="36" t="s">
        <v>73</v>
      </c>
      <c r="C13" s="36"/>
      <c r="D13" s="36"/>
      <c r="E13" s="36"/>
      <c r="F13" s="36"/>
      <c r="G13" s="6"/>
      <c r="H13" s="36" t="s">
        <v>37</v>
      </c>
      <c r="I13" s="36"/>
    </row>
    <row r="14" spans="1:11" ht="15.6" x14ac:dyDescent="0.3">
      <c r="B14" s="23" t="s">
        <v>3</v>
      </c>
      <c r="C14" s="23" t="s">
        <v>2</v>
      </c>
      <c r="D14" s="23" t="s">
        <v>74</v>
      </c>
      <c r="E14" s="23" t="s">
        <v>75</v>
      </c>
      <c r="F14" s="23" t="s">
        <v>76</v>
      </c>
      <c r="G14" s="6"/>
      <c r="H14" s="19" t="s">
        <v>77</v>
      </c>
      <c r="I14" s="19" t="s">
        <v>59</v>
      </c>
    </row>
    <row r="15" spans="1:11" ht="15.6" x14ac:dyDescent="0.3">
      <c r="B15" s="1" t="s">
        <v>78</v>
      </c>
      <c r="C15" s="1" t="s">
        <v>81</v>
      </c>
      <c r="D15" s="1">
        <v>120000</v>
      </c>
      <c r="E15" s="1">
        <v>100000</v>
      </c>
      <c r="F15" s="22">
        <v>0.05</v>
      </c>
      <c r="G15" s="6"/>
      <c r="H15" s="1" t="s">
        <v>81</v>
      </c>
      <c r="I15" s="1"/>
    </row>
    <row r="16" spans="1:11" ht="15.6" x14ac:dyDescent="0.3">
      <c r="B16" s="1" t="s">
        <v>79</v>
      </c>
      <c r="C16" s="1" t="s">
        <v>82</v>
      </c>
      <c r="D16" s="1">
        <v>140000</v>
      </c>
      <c r="E16" s="1">
        <v>120000</v>
      </c>
      <c r="F16" s="22">
        <v>0.1</v>
      </c>
      <c r="G16" s="6"/>
      <c r="H16" s="1" t="s">
        <v>82</v>
      </c>
      <c r="I16" s="1"/>
    </row>
    <row r="17" spans="2:9" ht="15.6" x14ac:dyDescent="0.3">
      <c r="B17" s="1" t="s">
        <v>80</v>
      </c>
      <c r="C17" s="1" t="s">
        <v>83</v>
      </c>
      <c r="D17" s="1">
        <v>80000</v>
      </c>
      <c r="E17" s="1">
        <v>60000</v>
      </c>
      <c r="F17" s="22">
        <v>0.03</v>
      </c>
      <c r="G17" s="6"/>
      <c r="H17" s="1" t="s">
        <v>83</v>
      </c>
      <c r="I17" s="1"/>
    </row>
  </sheetData>
  <mergeCells count="3">
    <mergeCell ref="A1:I1"/>
    <mergeCell ref="B13:F13"/>
    <mergeCell ref="H13:I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3"/>
  <sheetViews>
    <sheetView tabSelected="1" workbookViewId="0">
      <selection activeCell="H5" sqref="H5"/>
    </sheetView>
  </sheetViews>
  <sheetFormatPr defaultRowHeight="14.4" x14ac:dyDescent="0.3"/>
  <cols>
    <col min="1" max="1" width="16.33203125" customWidth="1"/>
    <col min="2" max="2" width="19.109375" customWidth="1"/>
    <col min="3" max="4" width="16.5546875" customWidth="1"/>
    <col min="5" max="5" width="14" customWidth="1"/>
    <col min="6" max="6" width="11.5546875" customWidth="1"/>
    <col min="7" max="7" width="15.44140625" customWidth="1"/>
    <col min="8" max="8" width="10.44140625" customWidth="1"/>
  </cols>
  <sheetData>
    <row r="1" spans="1:8" ht="18" x14ac:dyDescent="0.35">
      <c r="A1" s="34" t="s">
        <v>85</v>
      </c>
      <c r="B1" s="34"/>
      <c r="C1" s="34"/>
      <c r="D1" s="34"/>
      <c r="E1" s="34"/>
      <c r="F1" s="34"/>
      <c r="G1" s="34"/>
      <c r="H1" s="34"/>
    </row>
    <row r="2" spans="1:8" ht="18" x14ac:dyDescent="0.35">
      <c r="A2" s="34" t="str">
        <f ca="1">"QUÝ 2, NĂM " &amp; YEAR(TODAY())</f>
        <v>QUÝ 2, NĂM 2025</v>
      </c>
      <c r="B2" s="34"/>
      <c r="C2" s="34"/>
      <c r="D2" s="34"/>
      <c r="E2" s="34"/>
      <c r="F2" s="34"/>
      <c r="G2" s="34"/>
      <c r="H2" s="34"/>
    </row>
    <row r="3" spans="1:8" ht="15.6" x14ac:dyDescent="0.3">
      <c r="A3" s="6"/>
      <c r="B3" s="6"/>
      <c r="C3" s="6"/>
      <c r="D3" s="6"/>
      <c r="E3" s="6"/>
      <c r="F3" s="6"/>
      <c r="G3" s="44" t="s">
        <v>86</v>
      </c>
      <c r="H3" s="44"/>
    </row>
    <row r="4" spans="1:8" ht="31.2" x14ac:dyDescent="0.3">
      <c r="A4" s="13" t="s">
        <v>3</v>
      </c>
      <c r="B4" s="13" t="s">
        <v>2</v>
      </c>
      <c r="C4" s="13" t="s">
        <v>87</v>
      </c>
      <c r="D4" s="13" t="s">
        <v>4</v>
      </c>
      <c r="E4" s="13" t="s">
        <v>88</v>
      </c>
      <c r="F4" s="13" t="s">
        <v>89</v>
      </c>
      <c r="G4" s="14" t="s">
        <v>90</v>
      </c>
      <c r="H4" s="13" t="s">
        <v>1</v>
      </c>
    </row>
    <row r="5" spans="1:8" ht="15.6" x14ac:dyDescent="0.3">
      <c r="A5" s="6" t="s">
        <v>91</v>
      </c>
      <c r="B5" s="6"/>
      <c r="C5" s="6"/>
      <c r="D5" s="6">
        <v>50</v>
      </c>
      <c r="E5" s="24">
        <v>45751</v>
      </c>
      <c r="F5" s="6"/>
      <c r="G5" s="6"/>
      <c r="H5" s="6"/>
    </row>
    <row r="6" spans="1:8" ht="15.6" x14ac:dyDescent="0.3">
      <c r="A6" s="6" t="s">
        <v>92</v>
      </c>
      <c r="B6" s="6"/>
      <c r="C6" s="6"/>
      <c r="D6" s="6">
        <v>35</v>
      </c>
      <c r="E6" s="24">
        <v>45762</v>
      </c>
      <c r="F6" s="6"/>
      <c r="G6" s="6"/>
      <c r="H6" s="6"/>
    </row>
    <row r="7" spans="1:8" ht="15.6" x14ac:dyDescent="0.3">
      <c r="A7" s="6" t="s">
        <v>93</v>
      </c>
      <c r="B7" s="6"/>
      <c r="C7" s="6"/>
      <c r="D7" s="6">
        <v>36</v>
      </c>
      <c r="E7" s="24">
        <v>45771</v>
      </c>
      <c r="F7" s="6"/>
      <c r="G7" s="6"/>
      <c r="H7" s="6"/>
    </row>
    <row r="8" spans="1:8" ht="15.6" x14ac:dyDescent="0.3">
      <c r="A8" s="6" t="s">
        <v>94</v>
      </c>
      <c r="B8" s="6"/>
      <c r="C8" s="6"/>
      <c r="D8" s="6">
        <v>70</v>
      </c>
      <c r="E8" s="24">
        <v>45779</v>
      </c>
      <c r="F8" s="6"/>
      <c r="G8" s="6"/>
      <c r="H8" s="6"/>
    </row>
    <row r="9" spans="1:8" ht="15.6" x14ac:dyDescent="0.3">
      <c r="A9" s="6" t="s">
        <v>92</v>
      </c>
      <c r="B9" s="6"/>
      <c r="C9" s="6"/>
      <c r="D9" s="6">
        <v>45</v>
      </c>
      <c r="E9" s="24">
        <v>45789</v>
      </c>
      <c r="F9" s="6"/>
      <c r="G9" s="6"/>
      <c r="H9" s="6"/>
    </row>
    <row r="10" spans="1:8" ht="15.6" x14ac:dyDescent="0.3">
      <c r="A10" s="6" t="s">
        <v>95</v>
      </c>
      <c r="B10" s="6"/>
      <c r="C10" s="6"/>
      <c r="D10" s="6">
        <v>12</v>
      </c>
      <c r="E10" s="24">
        <v>45801</v>
      </c>
      <c r="F10" s="6"/>
      <c r="G10" s="6"/>
      <c r="H10" s="6"/>
    </row>
    <row r="11" spans="1:8" ht="15.6" x14ac:dyDescent="0.3">
      <c r="A11" s="6" t="s">
        <v>96</v>
      </c>
      <c r="B11" s="6"/>
      <c r="C11" s="6"/>
      <c r="D11" s="6">
        <v>60</v>
      </c>
      <c r="E11" s="24">
        <v>45803</v>
      </c>
      <c r="F11" s="6"/>
      <c r="G11" s="6"/>
      <c r="H11" s="6"/>
    </row>
    <row r="12" spans="1:8" ht="15.6" x14ac:dyDescent="0.3">
      <c r="A12" s="6"/>
      <c r="B12" s="6"/>
      <c r="C12" s="6"/>
      <c r="D12" s="6"/>
      <c r="E12" s="6"/>
      <c r="F12" s="6"/>
      <c r="G12" s="6"/>
      <c r="H12" s="6"/>
    </row>
    <row r="13" spans="1:8" ht="15.6" x14ac:dyDescent="0.3">
      <c r="A13" s="6"/>
      <c r="B13" s="6"/>
      <c r="C13" s="6"/>
      <c r="D13" s="6"/>
      <c r="E13" s="6"/>
      <c r="F13" s="6"/>
      <c r="G13" s="6"/>
      <c r="H13" s="6"/>
    </row>
    <row r="14" spans="1:8" ht="15.6" x14ac:dyDescent="0.3">
      <c r="A14" s="45" t="s">
        <v>97</v>
      </c>
      <c r="B14" s="45"/>
      <c r="C14" s="45"/>
      <c r="D14" s="45"/>
      <c r="E14" s="6"/>
      <c r="F14" s="46" t="s">
        <v>109</v>
      </c>
      <c r="G14" s="46"/>
      <c r="H14" s="46"/>
    </row>
    <row r="15" spans="1:8" ht="15.6" x14ac:dyDescent="0.3">
      <c r="A15" s="1" t="s">
        <v>3</v>
      </c>
      <c r="B15" s="1" t="s">
        <v>100</v>
      </c>
      <c r="C15" s="1" t="s">
        <v>101</v>
      </c>
      <c r="D15" s="1" t="s">
        <v>102</v>
      </c>
      <c r="E15" s="6"/>
      <c r="F15" s="1" t="s">
        <v>87</v>
      </c>
      <c r="G15" s="1" t="s">
        <v>110</v>
      </c>
      <c r="H15" s="1" t="s">
        <v>111</v>
      </c>
    </row>
    <row r="16" spans="1:8" ht="15.6" x14ac:dyDescent="0.3">
      <c r="A16" s="1" t="s">
        <v>2</v>
      </c>
      <c r="B16" s="1" t="s">
        <v>103</v>
      </c>
      <c r="C16" s="1" t="s">
        <v>104</v>
      </c>
      <c r="D16" s="1" t="s">
        <v>105</v>
      </c>
      <c r="E16" s="6"/>
      <c r="F16" s="1" t="s">
        <v>106</v>
      </c>
      <c r="G16" s="1" t="s">
        <v>112</v>
      </c>
      <c r="H16" s="1">
        <v>120</v>
      </c>
    </row>
    <row r="17" spans="1:8" ht="15.6" x14ac:dyDescent="0.3">
      <c r="A17" s="1" t="s">
        <v>87</v>
      </c>
      <c r="B17" s="1" t="s">
        <v>106</v>
      </c>
      <c r="C17" s="1" t="s">
        <v>107</v>
      </c>
      <c r="D17" s="1" t="s">
        <v>108</v>
      </c>
      <c r="E17" s="6"/>
      <c r="F17" s="1" t="s">
        <v>107</v>
      </c>
      <c r="G17" s="1" t="s">
        <v>113</v>
      </c>
      <c r="H17" s="1">
        <v>100</v>
      </c>
    </row>
    <row r="18" spans="1:8" ht="15.6" x14ac:dyDescent="0.3">
      <c r="A18" s="1" t="s">
        <v>98</v>
      </c>
      <c r="B18" s="1">
        <v>450</v>
      </c>
      <c r="C18" s="1">
        <v>700</v>
      </c>
      <c r="D18" s="1">
        <v>520</v>
      </c>
      <c r="E18" s="6"/>
      <c r="F18" s="1" t="s">
        <v>108</v>
      </c>
      <c r="G18" s="1" t="s">
        <v>114</v>
      </c>
      <c r="H18" s="1">
        <v>150</v>
      </c>
    </row>
    <row r="19" spans="1:8" ht="15.6" x14ac:dyDescent="0.3">
      <c r="A19" s="1" t="s">
        <v>99</v>
      </c>
      <c r="B19" s="1">
        <v>400</v>
      </c>
      <c r="C19" s="1">
        <v>640</v>
      </c>
      <c r="D19" s="1">
        <v>470</v>
      </c>
      <c r="E19" s="6"/>
      <c r="F19" s="6"/>
      <c r="G19" s="6"/>
      <c r="H19" s="6"/>
    </row>
    <row r="21" spans="1:8" ht="15.6" x14ac:dyDescent="0.3">
      <c r="A21" s="41" t="s">
        <v>60</v>
      </c>
      <c r="B21" s="42"/>
      <c r="C21" s="42"/>
      <c r="D21" s="43"/>
    </row>
    <row r="22" spans="1:8" ht="15.6" x14ac:dyDescent="0.3">
      <c r="A22" s="1" t="s">
        <v>115</v>
      </c>
      <c r="B22" s="1" t="s">
        <v>100</v>
      </c>
      <c r="C22" s="1" t="s">
        <v>101</v>
      </c>
      <c r="D22" s="1" t="s">
        <v>102</v>
      </c>
    </row>
    <row r="23" spans="1:8" ht="15.6" x14ac:dyDescent="0.3">
      <c r="A23" s="1" t="s">
        <v>4</v>
      </c>
      <c r="B23" s="1">
        <f>SUMIF($A$5:$A$11,B22&amp;"*",$H$5:$H$11)</f>
        <v>0</v>
      </c>
      <c r="C23" s="1">
        <f t="shared" ref="C23:D23" si="0">SUMIF($A$5:$A$11,C22&amp;"*",$H$5:$H$11)</f>
        <v>0</v>
      </c>
      <c r="D23" s="1">
        <f t="shared" si="0"/>
        <v>0</v>
      </c>
    </row>
  </sheetData>
  <mergeCells count="6">
    <mergeCell ref="A21:D21"/>
    <mergeCell ref="A1:H1"/>
    <mergeCell ref="A2:H2"/>
    <mergeCell ref="G3:H3"/>
    <mergeCell ref="A14:D14"/>
    <mergeCell ref="F14:H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27"/>
  <sheetViews>
    <sheetView topLeftCell="A12" workbookViewId="0">
      <selection activeCell="J29" sqref="J29"/>
    </sheetView>
  </sheetViews>
  <sheetFormatPr defaultRowHeight="14.4" x14ac:dyDescent="0.3"/>
  <cols>
    <col min="3" max="3" width="14.21875" customWidth="1"/>
    <col min="4" max="4" width="14.44140625" customWidth="1"/>
    <col min="5" max="5" width="12" customWidth="1"/>
    <col min="6" max="6" width="10.44140625" customWidth="1"/>
    <col min="7" max="7" width="15" customWidth="1"/>
    <col min="8" max="8" width="13.33203125" customWidth="1"/>
    <col min="9" max="9" width="13.109375" customWidth="1"/>
    <col min="10" max="10" width="14.21875" customWidth="1"/>
    <col min="11" max="11" width="20.5546875" customWidth="1"/>
    <col min="13" max="13" width="12.6640625" customWidth="1"/>
    <col min="14" max="14" width="12.88671875" customWidth="1"/>
    <col min="15" max="15" width="13.77734375" bestFit="1" customWidth="1"/>
    <col min="16" max="16" width="12.5546875" bestFit="1" customWidth="1"/>
    <col min="17" max="17" width="13.6640625" customWidth="1"/>
    <col min="18" max="18" width="14.109375" customWidth="1"/>
  </cols>
  <sheetData>
    <row r="1" spans="1:11" ht="17.399999999999999" x14ac:dyDescent="0.3">
      <c r="A1" s="39" t="s">
        <v>116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.6" x14ac:dyDescent="0.3">
      <c r="I2" s="6" t="s">
        <v>117</v>
      </c>
      <c r="J2" s="25">
        <v>23500</v>
      </c>
    </row>
    <row r="3" spans="1:11" ht="43.2" customHeight="1" x14ac:dyDescent="0.3">
      <c r="A3" s="26" t="s">
        <v>8</v>
      </c>
      <c r="B3" s="26" t="s">
        <v>118</v>
      </c>
      <c r="C3" s="26" t="s">
        <v>6</v>
      </c>
      <c r="D3" s="26" t="s">
        <v>119</v>
      </c>
      <c r="E3" s="26" t="s">
        <v>120</v>
      </c>
      <c r="F3" s="26" t="s">
        <v>121</v>
      </c>
      <c r="G3" s="27" t="s">
        <v>122</v>
      </c>
      <c r="H3" s="26" t="s">
        <v>123</v>
      </c>
      <c r="I3" s="26" t="s">
        <v>124</v>
      </c>
      <c r="J3" s="26" t="s">
        <v>125</v>
      </c>
      <c r="K3" s="6"/>
    </row>
    <row r="4" spans="1:11" ht="15.6" x14ac:dyDescent="0.3">
      <c r="A4" s="6">
        <v>1</v>
      </c>
      <c r="B4" s="6" t="s">
        <v>126</v>
      </c>
      <c r="C4" s="6" t="str">
        <f>VLOOKUP(LEFT(B4,2),$B$13:$D$15,2,0)</f>
        <v>Xe trẻ em</v>
      </c>
      <c r="D4" s="6">
        <f>MID(B4,3,1)*10</f>
        <v>30</v>
      </c>
      <c r="E4" s="6">
        <v>200</v>
      </c>
      <c r="F4" s="6" t="s">
        <v>132</v>
      </c>
      <c r="G4" s="11">
        <f>D4*E4*IF(F4="USD",$J$2,1)</f>
        <v>141000000</v>
      </c>
      <c r="H4" s="11">
        <f>IF(RIGHT(B4,2)="NK",G4*VLOOKUP(LEFT(B4,2),$B$13:$D$15,3,0),0)</f>
        <v>4230000</v>
      </c>
      <c r="I4" s="11">
        <f>IF(RIGHT(B4,2)="NK",IF(C4="Xe đua",G4*10%,G4*5%),G4*1%)</f>
        <v>7050000</v>
      </c>
      <c r="J4" s="11">
        <f>G4+H4+I4</f>
        <v>152280000</v>
      </c>
      <c r="K4" s="6"/>
    </row>
    <row r="5" spans="1:11" ht="15.6" x14ac:dyDescent="0.3">
      <c r="A5" s="6">
        <v>2</v>
      </c>
      <c r="B5" s="6" t="s">
        <v>127</v>
      </c>
      <c r="C5" s="6" t="str">
        <f t="shared" ref="C5:C9" si="0">VLOOKUP(LEFT(B5,2),$B$13:$D$15,2,0)</f>
        <v>Xe đua</v>
      </c>
      <c r="D5" s="6">
        <f t="shared" ref="D5:D9" si="1">MID(B5,3,1)*10</f>
        <v>20</v>
      </c>
      <c r="E5" s="25">
        <v>16800000</v>
      </c>
      <c r="F5" s="6" t="s">
        <v>133</v>
      </c>
      <c r="G5" s="11">
        <f t="shared" ref="G5:G9" si="2">D5*E5*IF(F5="USD",$J$2,1)</f>
        <v>336000000</v>
      </c>
      <c r="H5" s="11">
        <f t="shared" ref="H5:H9" si="3">IF(RIGHT(B5,2)="NK",G5*VLOOKUP(LEFT(B5,2),$B$13:$D$15,3,0),0)</f>
        <v>0</v>
      </c>
      <c r="I5" s="11">
        <f t="shared" ref="I5:I9" si="4">IF(RIGHT(B5,2)="NK",IF(C5="Xe đua",G5*10%,G5*5%),G5*1%)</f>
        <v>3360000</v>
      </c>
      <c r="J5" s="11">
        <f t="shared" ref="J5:J9" si="5">G5+H5+I5</f>
        <v>339360000</v>
      </c>
      <c r="K5" s="6"/>
    </row>
    <row r="6" spans="1:11" ht="15.6" x14ac:dyDescent="0.3">
      <c r="A6" s="6">
        <v>3</v>
      </c>
      <c r="B6" s="6" t="s">
        <v>128</v>
      </c>
      <c r="C6" s="6" t="str">
        <f t="shared" si="0"/>
        <v>Xe đường phố</v>
      </c>
      <c r="D6" s="6">
        <f t="shared" si="1"/>
        <v>10</v>
      </c>
      <c r="E6" s="25">
        <v>10800000</v>
      </c>
      <c r="F6" s="6" t="s">
        <v>133</v>
      </c>
      <c r="G6" s="11">
        <f t="shared" si="2"/>
        <v>108000000</v>
      </c>
      <c r="H6" s="11">
        <f t="shared" si="3"/>
        <v>0</v>
      </c>
      <c r="I6" s="11">
        <f t="shared" si="4"/>
        <v>1080000</v>
      </c>
      <c r="J6" s="11">
        <f t="shared" si="5"/>
        <v>109080000</v>
      </c>
      <c r="K6" s="6"/>
    </row>
    <row r="7" spans="1:11" ht="15.6" x14ac:dyDescent="0.3">
      <c r="A7" s="6">
        <v>4</v>
      </c>
      <c r="B7" s="6" t="s">
        <v>129</v>
      </c>
      <c r="C7" s="6" t="str">
        <f t="shared" si="0"/>
        <v>Xe trẻ em</v>
      </c>
      <c r="D7" s="6">
        <f t="shared" si="1"/>
        <v>10</v>
      </c>
      <c r="E7" s="25">
        <v>5500000</v>
      </c>
      <c r="F7" s="6" t="s">
        <v>133</v>
      </c>
      <c r="G7" s="11">
        <f t="shared" si="2"/>
        <v>55000000</v>
      </c>
      <c r="H7" s="11">
        <f t="shared" si="3"/>
        <v>0</v>
      </c>
      <c r="I7" s="11">
        <f t="shared" si="4"/>
        <v>550000</v>
      </c>
      <c r="J7" s="11">
        <f t="shared" si="5"/>
        <v>55550000</v>
      </c>
      <c r="K7" s="6"/>
    </row>
    <row r="8" spans="1:11" ht="15.6" x14ac:dyDescent="0.3">
      <c r="A8" s="6">
        <v>5</v>
      </c>
      <c r="B8" s="6" t="s">
        <v>130</v>
      </c>
      <c r="C8" s="6" t="str">
        <f t="shared" si="0"/>
        <v>Xe đường phố</v>
      </c>
      <c r="D8" s="6">
        <f t="shared" si="1"/>
        <v>20</v>
      </c>
      <c r="E8" s="25">
        <v>732</v>
      </c>
      <c r="F8" s="6" t="s">
        <v>132</v>
      </c>
      <c r="G8" s="11">
        <f t="shared" si="2"/>
        <v>344040000</v>
      </c>
      <c r="H8" s="11">
        <f t="shared" si="3"/>
        <v>51606000</v>
      </c>
      <c r="I8" s="11">
        <f t="shared" si="4"/>
        <v>17202000</v>
      </c>
      <c r="J8" s="11">
        <f t="shared" si="5"/>
        <v>412848000</v>
      </c>
      <c r="K8" s="6"/>
    </row>
    <row r="9" spans="1:11" ht="15.6" x14ac:dyDescent="0.3">
      <c r="A9" s="6">
        <v>6</v>
      </c>
      <c r="B9" s="6" t="s">
        <v>131</v>
      </c>
      <c r="C9" s="6" t="str">
        <f t="shared" si="0"/>
        <v>Xe đua</v>
      </c>
      <c r="D9" s="6">
        <f t="shared" si="1"/>
        <v>30</v>
      </c>
      <c r="E9" s="25">
        <v>1150</v>
      </c>
      <c r="F9" s="6" t="s">
        <v>132</v>
      </c>
      <c r="G9" s="11">
        <f t="shared" si="2"/>
        <v>810750000</v>
      </c>
      <c r="H9" s="11">
        <f t="shared" si="3"/>
        <v>40537500</v>
      </c>
      <c r="I9" s="11">
        <f t="shared" si="4"/>
        <v>81075000</v>
      </c>
      <c r="J9" s="11">
        <f t="shared" si="5"/>
        <v>932362500</v>
      </c>
      <c r="K9" s="6"/>
    </row>
    <row r="10" spans="1:11" ht="15.6" x14ac:dyDescent="0.3">
      <c r="A10" s="35" t="s">
        <v>7</v>
      </c>
      <c r="B10" s="35"/>
      <c r="C10" s="35"/>
      <c r="D10" s="6"/>
      <c r="E10" s="35"/>
      <c r="F10" s="35"/>
      <c r="G10" s="30"/>
      <c r="H10" s="6"/>
      <c r="I10" s="6"/>
      <c r="J10" s="6"/>
      <c r="K10" s="6"/>
    </row>
    <row r="11" spans="1:11" ht="15.6" x14ac:dyDescent="0.3">
      <c r="A11" s="29" t="s">
        <v>134</v>
      </c>
      <c r="B11" s="35" t="s">
        <v>135</v>
      </c>
      <c r="C11" s="35"/>
      <c r="D11" s="35"/>
      <c r="E11" s="29" t="s">
        <v>142</v>
      </c>
      <c r="F11" s="35" t="s">
        <v>143</v>
      </c>
      <c r="G11" s="35"/>
      <c r="H11" s="35"/>
      <c r="I11" s="29" t="s">
        <v>144</v>
      </c>
      <c r="J11" s="6"/>
      <c r="K11" s="6"/>
    </row>
    <row r="12" spans="1:11" ht="15.6" x14ac:dyDescent="0.3">
      <c r="A12" s="6"/>
      <c r="B12" s="1" t="s">
        <v>5</v>
      </c>
      <c r="C12" s="1" t="s">
        <v>6</v>
      </c>
      <c r="D12" s="1" t="s">
        <v>123</v>
      </c>
      <c r="E12" s="6"/>
      <c r="F12" s="28">
        <v>1</v>
      </c>
      <c r="G12" s="28">
        <v>2</v>
      </c>
      <c r="H12" s="28">
        <v>3</v>
      </c>
      <c r="I12" s="6"/>
      <c r="J12" s="28" t="s">
        <v>2</v>
      </c>
      <c r="K12" s="28" t="s">
        <v>125</v>
      </c>
    </row>
    <row r="13" spans="1:11" ht="15.6" x14ac:dyDescent="0.3">
      <c r="A13" s="6"/>
      <c r="B13" s="1" t="s">
        <v>136</v>
      </c>
      <c r="C13" s="1" t="s">
        <v>139</v>
      </c>
      <c r="D13" s="22">
        <v>0.15</v>
      </c>
      <c r="E13" s="6"/>
      <c r="F13" s="1">
        <v>10</v>
      </c>
      <c r="G13" s="1">
        <v>20</v>
      </c>
      <c r="H13" s="1">
        <v>30</v>
      </c>
      <c r="I13" s="6"/>
      <c r="J13" s="1" t="s">
        <v>139</v>
      </c>
      <c r="K13" s="4">
        <f>SUMIF($C$4:$C$9,J13,$J$4:$J$9)</f>
        <v>521928000</v>
      </c>
    </row>
    <row r="14" spans="1:11" ht="15.6" x14ac:dyDescent="0.3">
      <c r="A14" s="6"/>
      <c r="B14" s="1" t="s">
        <v>137</v>
      </c>
      <c r="C14" s="1" t="s">
        <v>140</v>
      </c>
      <c r="D14" s="22">
        <v>0.05</v>
      </c>
      <c r="E14" s="6"/>
      <c r="F14" s="6"/>
      <c r="G14" s="6"/>
      <c r="H14" s="6"/>
      <c r="I14" s="6"/>
      <c r="J14" s="1" t="s">
        <v>140</v>
      </c>
      <c r="K14" s="4">
        <f t="shared" ref="K14:K15" si="6">SUMIF($C$4:$C$9,J14,$J$4:$J$9)</f>
        <v>1271722500</v>
      </c>
    </row>
    <row r="15" spans="1:11" ht="15.6" x14ac:dyDescent="0.3">
      <c r="A15" s="6"/>
      <c r="B15" s="1" t="s">
        <v>138</v>
      </c>
      <c r="C15" s="1" t="s">
        <v>141</v>
      </c>
      <c r="D15" s="22">
        <v>0.03</v>
      </c>
      <c r="E15" s="6"/>
      <c r="F15" s="6"/>
      <c r="G15" s="6"/>
      <c r="H15" s="6"/>
      <c r="I15" s="6"/>
      <c r="J15" s="1" t="s">
        <v>141</v>
      </c>
      <c r="K15" s="4">
        <f t="shared" si="6"/>
        <v>207830000</v>
      </c>
    </row>
    <row r="17" spans="9:18" ht="15.6" x14ac:dyDescent="0.3">
      <c r="I17" s="31" t="s">
        <v>6</v>
      </c>
      <c r="J17" t="s">
        <v>121</v>
      </c>
    </row>
    <row r="18" spans="9:18" ht="15.6" x14ac:dyDescent="0.3">
      <c r="I18" s="6" t="s">
        <v>141</v>
      </c>
      <c r="J18" t="s">
        <v>132</v>
      </c>
    </row>
    <row r="19" spans="9:18" x14ac:dyDescent="0.3">
      <c r="I19" t="s">
        <v>140</v>
      </c>
      <c r="J19" t="s">
        <v>132</v>
      </c>
    </row>
    <row r="20" spans="9:18" x14ac:dyDescent="0.3">
      <c r="I20" t="s">
        <v>139</v>
      </c>
      <c r="J20" t="s">
        <v>132</v>
      </c>
    </row>
    <row r="22" spans="9:18" ht="31.2" x14ac:dyDescent="0.3">
      <c r="I22" s="26" t="s">
        <v>8</v>
      </c>
      <c r="J22" s="26" t="s">
        <v>118</v>
      </c>
      <c r="K22" s="26" t="s">
        <v>6</v>
      </c>
      <c r="L22" s="26" t="s">
        <v>119</v>
      </c>
      <c r="M22" s="26" t="s">
        <v>120</v>
      </c>
      <c r="N22" s="26" t="s">
        <v>121</v>
      </c>
      <c r="O22" s="27" t="s">
        <v>122</v>
      </c>
      <c r="P22" s="26" t="s">
        <v>123</v>
      </c>
      <c r="Q22" s="26" t="s">
        <v>124</v>
      </c>
      <c r="R22" s="26" t="s">
        <v>125</v>
      </c>
    </row>
    <row r="23" spans="9:18" ht="15.6" x14ac:dyDescent="0.3">
      <c r="I23" s="6">
        <v>1</v>
      </c>
      <c r="J23" s="6" t="s">
        <v>126</v>
      </c>
      <c r="K23" s="6" t="s">
        <v>141</v>
      </c>
      <c r="L23" s="6">
        <v>30</v>
      </c>
      <c r="M23" s="6">
        <v>200</v>
      </c>
      <c r="N23" s="6" t="s">
        <v>132</v>
      </c>
      <c r="O23" s="11">
        <v>141000000</v>
      </c>
      <c r="P23" s="11">
        <v>4230000</v>
      </c>
      <c r="Q23" s="11">
        <v>7050000</v>
      </c>
      <c r="R23" s="11">
        <v>152280000</v>
      </c>
    </row>
    <row r="24" spans="9:18" ht="15.6" x14ac:dyDescent="0.3">
      <c r="I24" s="6">
        <v>5</v>
      </c>
      <c r="J24" s="6" t="s">
        <v>130</v>
      </c>
      <c r="K24" s="6" t="s">
        <v>139</v>
      </c>
      <c r="L24" s="6">
        <v>20</v>
      </c>
      <c r="M24" s="25">
        <v>732</v>
      </c>
      <c r="N24" s="6" t="s">
        <v>132</v>
      </c>
      <c r="O24" s="11">
        <v>344040000</v>
      </c>
      <c r="P24" s="11">
        <v>51606000</v>
      </c>
      <c r="Q24" s="11">
        <v>17202000</v>
      </c>
      <c r="R24" s="11">
        <v>412848000</v>
      </c>
    </row>
    <row r="25" spans="9:18" ht="15.6" x14ac:dyDescent="0.3">
      <c r="I25" s="6">
        <v>6</v>
      </c>
      <c r="J25" s="6" t="s">
        <v>131</v>
      </c>
      <c r="K25" s="6" t="s">
        <v>140</v>
      </c>
      <c r="L25" s="6">
        <v>30</v>
      </c>
      <c r="M25" s="25">
        <v>1150</v>
      </c>
      <c r="N25" s="6" t="s">
        <v>132</v>
      </c>
      <c r="O25" s="11">
        <v>810750000</v>
      </c>
      <c r="P25" s="11">
        <v>40537500</v>
      </c>
      <c r="Q25" s="11">
        <v>81075000</v>
      </c>
      <c r="R25" s="11">
        <v>932362500</v>
      </c>
    </row>
    <row r="26" spans="9:18" ht="15.6" x14ac:dyDescent="0.3">
      <c r="I26" s="31"/>
      <c r="J26" s="31"/>
      <c r="K26" s="31"/>
      <c r="L26" s="31"/>
      <c r="M26" s="33"/>
      <c r="N26" s="31"/>
      <c r="O26" s="32"/>
      <c r="P26" s="32"/>
      <c r="Q26" s="32"/>
      <c r="R26" s="32"/>
    </row>
    <row r="27" spans="9:18" ht="15.6" x14ac:dyDescent="0.3">
      <c r="I27" s="31"/>
      <c r="J27" s="31"/>
      <c r="K27" s="31"/>
      <c r="L27" s="31"/>
      <c r="M27" s="33"/>
      <c r="N27" s="31"/>
      <c r="O27" s="32"/>
      <c r="P27" s="32"/>
      <c r="Q27" s="32"/>
      <c r="R27" s="32"/>
    </row>
  </sheetData>
  <mergeCells count="5">
    <mergeCell ref="A1:K1"/>
    <mergeCell ref="A10:C10"/>
    <mergeCell ref="B11:D11"/>
    <mergeCell ref="F11:H11"/>
    <mergeCell ref="E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 Bài 1</vt:lpstr>
      <vt:lpstr>Bài 2</vt:lpstr>
      <vt:lpstr>Bài 3</vt:lpstr>
      <vt:lpstr>Bài 4</vt:lpstr>
      <vt:lpstr>Bài 5</vt:lpstr>
      <vt:lpstr>'Bài 5'!Criteria</vt:lpstr>
      <vt:lpstr>'Bài 5'!Extract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SINHVIEN</dc:creator>
  <cp:lastModifiedBy>MinhTri</cp:lastModifiedBy>
  <dcterms:created xsi:type="dcterms:W3CDTF">2025-03-19T11:03:07Z</dcterms:created>
  <dcterms:modified xsi:type="dcterms:W3CDTF">2025-07-14T12:05:26Z</dcterms:modified>
</cp:coreProperties>
</file>