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Tri\Desktop\"/>
    </mc:Choice>
  </mc:AlternateContent>
  <xr:revisionPtr revIDLastSave="0" documentId="13_ncr:1_{737F4DAB-B0CD-458C-A0BA-7A8D947D2BB2}" xr6:coauthVersionLast="47" xr6:coauthVersionMax="47" xr10:uidLastSave="{00000000-0000-0000-0000-000000000000}"/>
  <bookViews>
    <workbookView minimized="1" xWindow="0" yWindow="0" windowWidth="23040" windowHeight="12360" activeTab="1" xr2:uid="{9B6C5528-CB66-4033-9AE4-077577266945}"/>
  </bookViews>
  <sheets>
    <sheet name="VOVANMINHTRI" sheetId="1" r:id="rId1"/>
    <sheet name="Sheet2" sheetId="2" r:id="rId2"/>
  </sheets>
  <definedNames>
    <definedName name="_xlnm._FilterDatabase" localSheetId="1" hidden="1">Sheet2!$A$3:$J$13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4" i="1"/>
  <c r="I17" i="1"/>
  <c r="J17" i="1"/>
  <c r="J5" i="1"/>
  <c r="J6" i="1"/>
  <c r="J7" i="1"/>
  <c r="J8" i="1"/>
  <c r="J9" i="1"/>
  <c r="J10" i="1"/>
  <c r="J11" i="1"/>
  <c r="J12" i="1"/>
  <c r="J13" i="1"/>
  <c r="H5" i="1"/>
  <c r="H6" i="1"/>
  <c r="H7" i="1"/>
  <c r="H8" i="1"/>
  <c r="H9" i="1"/>
  <c r="H10" i="1"/>
  <c r="H11" i="1"/>
  <c r="H12" i="1"/>
  <c r="H13" i="1"/>
  <c r="I7" i="1"/>
  <c r="I8" i="1"/>
  <c r="I9" i="1"/>
  <c r="I10" i="1"/>
  <c r="I11" i="1"/>
  <c r="I12" i="1"/>
  <c r="I13" i="1"/>
  <c r="I5" i="1"/>
  <c r="I6" i="1"/>
  <c r="G5" i="1"/>
  <c r="G6" i="1"/>
  <c r="G7" i="1"/>
  <c r="G8" i="1"/>
  <c r="G9" i="1"/>
  <c r="G10" i="1"/>
  <c r="G11" i="1"/>
  <c r="G12" i="1"/>
  <c r="G13" i="1"/>
  <c r="G4" i="1"/>
  <c r="F13" i="1"/>
  <c r="F5" i="1"/>
  <c r="F6" i="1"/>
  <c r="F7" i="1"/>
  <c r="F8" i="1"/>
  <c r="F9" i="1"/>
  <c r="F10" i="1"/>
  <c r="F11" i="1"/>
  <c r="F12" i="1"/>
  <c r="F4" i="1"/>
  <c r="E4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  <c r="H4" i="1" l="1"/>
  <c r="J4" i="1" s="1"/>
</calcChain>
</file>

<file path=xl/sharedStrings.xml><?xml version="1.0" encoding="utf-8"?>
<sst xmlns="http://schemas.openxmlformats.org/spreadsheetml/2006/main" count="84" uniqueCount="40">
  <si>
    <t>Võ Văn Minh Trí</t>
  </si>
  <si>
    <t>STT</t>
  </si>
  <si>
    <t xml:space="preserve">Ngày </t>
  </si>
  <si>
    <t>Mã HĐ</t>
  </si>
  <si>
    <t>Tên hàng</t>
  </si>
  <si>
    <t>Số lượng(Kg)</t>
  </si>
  <si>
    <t>Đơn giá</t>
  </si>
  <si>
    <t>Trị giá</t>
  </si>
  <si>
    <t>Thuế</t>
  </si>
  <si>
    <t>Giảm giá</t>
  </si>
  <si>
    <t>Tổng tiền</t>
  </si>
  <si>
    <t>16/02/24</t>
  </si>
  <si>
    <t>21/03/24</t>
  </si>
  <si>
    <t>28/02/24</t>
  </si>
  <si>
    <t>15/09/24</t>
  </si>
  <si>
    <t>25/11/24</t>
  </si>
  <si>
    <t>30/11/24</t>
  </si>
  <si>
    <t>BK100</t>
  </si>
  <si>
    <t>BK300</t>
  </si>
  <si>
    <t>HT035</t>
  </si>
  <si>
    <t>PK150</t>
  </si>
  <si>
    <t>HT040</t>
  </si>
  <si>
    <t>HT100</t>
  </si>
  <si>
    <t>HT150</t>
  </si>
  <si>
    <t>BK180</t>
  </si>
  <si>
    <t>BẢNG TÊN HÀNG - GIÁ</t>
  </si>
  <si>
    <t>Mã hàng</t>
  </si>
  <si>
    <t>Giá sỉ</t>
  </si>
  <si>
    <t>Giá lẻ</t>
  </si>
  <si>
    <t>Mức giảm</t>
  </si>
  <si>
    <t>BK</t>
  </si>
  <si>
    <t>HT</t>
  </si>
  <si>
    <t>PK</t>
  </si>
  <si>
    <t>Bún khô</t>
  </si>
  <si>
    <t>Hủ tiếu</t>
  </si>
  <si>
    <t>Phở khô</t>
  </si>
  <si>
    <t>TỔNG SỐ LƯỢNG BÁN</t>
  </si>
  <si>
    <t>MÃ HÀNG</t>
  </si>
  <si>
    <t>Số lượng</t>
  </si>
  <si>
    <t>BẢNG THỐNG KÊ TÌNH HÌNH BÁN HÀN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</si>
</sst>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VOVANMINHTRI!$G$17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0B-46FA-A201-DBBED5B6ED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0B-46FA-A201-DBBED5B6ED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0B-46FA-A201-DBBED5B6ED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VOVANMINHTRI!$H$15:$J$16</c:f>
              <c:strCache>
                <c:ptCount val="3"/>
                <c:pt idx="0">
                  <c:v>BK</c:v>
                </c:pt>
                <c:pt idx="1">
                  <c:v>HT</c:v>
                </c:pt>
                <c:pt idx="2">
                  <c:v>PK</c:v>
                </c:pt>
              </c:strCache>
            </c:strRef>
          </c:cat>
          <c:val>
            <c:numRef>
              <c:f>VOVANMINHTRI!$H$17:$J$17</c:f>
              <c:numCache>
                <c:formatCode>General</c:formatCode>
                <c:ptCount val="3"/>
                <c:pt idx="0">
                  <c:v>580</c:v>
                </c:pt>
                <c:pt idx="1">
                  <c:v>325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1-4FE0-8BDB-D3E7005E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68580</xdr:colOff>
      <xdr:row>0</xdr:row>
      <xdr:rowOff>15240</xdr:rowOff>
    </xdr:from>
    <xdr:to>
      <xdr:col>19</xdr:col>
      <xdr:colOff>582930</xdr:colOff>
      <xdr:row>17</xdr:row>
      <xdr:rowOff>40005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816A6-2E95-455D-19A6-AA2B8EA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15240"/>
          <a:ext cx="4781550" cy="3133725"/>
        </a:xfrm>
        <a:prstGeom prst="rect">
          <a:avLst/>
        </a:prstGeom>
      </xdr:spPr>
    </xdr:pic>
    <xdr:clientData/>
  </xdr:twoCellAnchor>
  <xdr:twoCellAnchor>
    <xdr:from>
      <xdr:col>7</xdr:col>
      <xdr:colOff>236219</xdr:colOff>
      <xdr:row>17</xdr:row>
      <xdr:rowOff>147099</xdr:rowOff>
    </xdr:from>
    <xdr:to>
      <xdr:col>11</xdr:col>
      <xdr:colOff>228600</xdr:colOff>
      <xdr:row>27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756BC9-40EC-C2F3-5D5F-7586D2E5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A61F-7EF5-4AA3-B1E5-CFA6FBE2C4C5}">
  <dimension ref="A1:J20"/>
  <sheetViews>
    <sheetView zoomScaleNormal="100" workbookViewId="0">
      <selection activeCell="F16" sqref="F16"/>
    </sheetView>
  </sheetViews>
  <sheetFormatPr defaultRowHeight="14.4" x14ac:dyDescent="0.3"/>
  <cols>
    <col min="2" max="2" width="9.33203125" bestFit="1" customWidth="1"/>
    <col min="5" max="5" width="11.21875" customWidth="1"/>
  </cols>
  <sheetData>
    <row r="1" spans="1:10" x14ac:dyDescent="0.3">
      <c r="A1" s="13" t="s">
        <v>0</v>
      </c>
      <c r="B1" s="13"/>
      <c r="C1" s="13"/>
    </row>
    <row r="2" spans="1:10" x14ac:dyDescent="0.3">
      <c r="A2" s="14" t="s">
        <v>39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</row>
    <row r="4" spans="1:10" x14ac:dyDescent="0.3">
      <c r="A4" s="2">
        <v>1</v>
      </c>
      <c r="B4" s="3" t="s">
        <v>11</v>
      </c>
      <c r="C4" s="2" t="s">
        <v>17</v>
      </c>
      <c r="D4" s="2" t="str">
        <f>VLOOKUP(LEFT(C4,2),$B$17:$F$19,2,0)</f>
        <v>Bún khô</v>
      </c>
      <c r="E4" s="2">
        <f>VALUE(RIGHT(C4,3))</f>
        <v>100</v>
      </c>
      <c r="F4" s="2">
        <f>IF(E4&gt;=100,VLOOKUP(LEFT(C4,2),$B$17:$E$19,3,0),VLOOKUP(LEFT(C4,2),$B$17:$F$19,4,0))</f>
        <v>20000</v>
      </c>
      <c r="G4" s="2">
        <f>E4*F4</f>
        <v>2000000</v>
      </c>
      <c r="H4" s="2">
        <f xml:space="preserve"> (G4 - I4) * 0.1</f>
        <v>200000</v>
      </c>
      <c r="I4" s="2">
        <f>IF(E4&gt;=150, G4 * VLOOKUP(LEFT(C4,2), $B$16:$F$19, 5, 0), 0)</f>
        <v>0</v>
      </c>
      <c r="J4" s="2">
        <f>G4-I4+H4</f>
        <v>2200000</v>
      </c>
    </row>
    <row r="5" spans="1:10" x14ac:dyDescent="0.3">
      <c r="A5" s="2">
        <v>2</v>
      </c>
      <c r="B5" s="3" t="s">
        <v>12</v>
      </c>
      <c r="C5" s="2" t="s">
        <v>19</v>
      </c>
      <c r="D5" s="2" t="str">
        <f t="shared" ref="D5:D13" si="0">VLOOKUP(LEFT(C5,2),$B$17:$F$19,2,0)</f>
        <v>Hủ tiếu</v>
      </c>
      <c r="E5" s="2">
        <f t="shared" ref="E5:E13" si="1">VALUE(RIGHT(C5,3))</f>
        <v>35</v>
      </c>
      <c r="F5" s="2">
        <f t="shared" ref="F5:F13" si="2">IF(E5&gt;=100,VLOOKUP(LEFT(C5,2),$B$17:$E$19,3,0),VLOOKUP(LEFT(C5,2),$B$17:$F$19,4,0))</f>
        <v>30000</v>
      </c>
      <c r="G5" s="2">
        <f t="shared" ref="G5:G13" si="3">E5*F5</f>
        <v>1050000</v>
      </c>
      <c r="H5" s="2">
        <f t="shared" ref="H5:H13" si="4" xml:space="preserve"> (G5 - I5) * 0.1</f>
        <v>105000</v>
      </c>
      <c r="I5" s="2">
        <f t="shared" ref="I5:I13" si="5">IF(E5&gt;=150, G5 * VLOOKUP(LEFT(C5,2), $B$16:$F$19, 5, 0), 0)</f>
        <v>0</v>
      </c>
      <c r="J5" s="2">
        <f t="shared" ref="J5:J13" si="6">G5-I5+H5</f>
        <v>1155000</v>
      </c>
    </row>
    <row r="6" spans="1:10" x14ac:dyDescent="0.3">
      <c r="A6" s="2">
        <v>3</v>
      </c>
      <c r="B6" s="3" t="s">
        <v>13</v>
      </c>
      <c r="C6" s="2" t="s">
        <v>20</v>
      </c>
      <c r="D6" s="2" t="str">
        <f t="shared" si="0"/>
        <v>Phở khô</v>
      </c>
      <c r="E6" s="2">
        <f t="shared" si="1"/>
        <v>150</v>
      </c>
      <c r="F6" s="2">
        <f t="shared" si="2"/>
        <v>30000</v>
      </c>
      <c r="G6" s="2">
        <f t="shared" si="3"/>
        <v>4500000</v>
      </c>
      <c r="H6" s="2">
        <f t="shared" si="4"/>
        <v>441000</v>
      </c>
      <c r="I6" s="2">
        <f t="shared" si="5"/>
        <v>90000</v>
      </c>
      <c r="J6" s="2">
        <f t="shared" si="6"/>
        <v>4851000</v>
      </c>
    </row>
    <row r="7" spans="1:10" x14ac:dyDescent="0.3">
      <c r="A7" s="2">
        <v>4</v>
      </c>
      <c r="B7" s="3" t="s">
        <v>14</v>
      </c>
      <c r="C7" s="2" t="s">
        <v>21</v>
      </c>
      <c r="D7" s="2" t="str">
        <f t="shared" si="0"/>
        <v>Hủ tiếu</v>
      </c>
      <c r="E7" s="2">
        <f t="shared" si="1"/>
        <v>40</v>
      </c>
      <c r="F7" s="2">
        <f t="shared" si="2"/>
        <v>30000</v>
      </c>
      <c r="G7" s="2">
        <f t="shared" si="3"/>
        <v>1200000</v>
      </c>
      <c r="H7" s="2">
        <f t="shared" si="4"/>
        <v>120000</v>
      </c>
      <c r="I7" s="2">
        <f t="shared" si="5"/>
        <v>0</v>
      </c>
      <c r="J7" s="2">
        <f t="shared" si="6"/>
        <v>1320000</v>
      </c>
    </row>
    <row r="8" spans="1:10" x14ac:dyDescent="0.3">
      <c r="A8" s="2">
        <v>5</v>
      </c>
      <c r="B8" s="3" t="s">
        <v>15</v>
      </c>
      <c r="C8" s="2" t="s">
        <v>18</v>
      </c>
      <c r="D8" s="2" t="str">
        <f t="shared" si="0"/>
        <v>Bún khô</v>
      </c>
      <c r="E8" s="2">
        <f t="shared" si="1"/>
        <v>300</v>
      </c>
      <c r="F8" s="2">
        <f t="shared" si="2"/>
        <v>20000</v>
      </c>
      <c r="G8" s="2">
        <f t="shared" si="3"/>
        <v>6000000</v>
      </c>
      <c r="H8" s="2">
        <f t="shared" si="4"/>
        <v>570000</v>
      </c>
      <c r="I8" s="2">
        <f t="shared" si="5"/>
        <v>300000</v>
      </c>
      <c r="J8" s="2">
        <f t="shared" si="6"/>
        <v>6270000</v>
      </c>
    </row>
    <row r="9" spans="1:10" x14ac:dyDescent="0.3">
      <c r="A9" s="2">
        <v>6</v>
      </c>
      <c r="B9" s="3" t="s">
        <v>16</v>
      </c>
      <c r="C9" s="2" t="s">
        <v>22</v>
      </c>
      <c r="D9" s="2" t="str">
        <f t="shared" si="0"/>
        <v>Hủ tiếu</v>
      </c>
      <c r="E9" s="2">
        <f t="shared" si="1"/>
        <v>100</v>
      </c>
      <c r="F9" s="2">
        <f t="shared" si="2"/>
        <v>25000</v>
      </c>
      <c r="G9" s="2">
        <f t="shared" si="3"/>
        <v>2500000</v>
      </c>
      <c r="H9" s="2">
        <f t="shared" si="4"/>
        <v>250000</v>
      </c>
      <c r="I9" s="2">
        <f t="shared" si="5"/>
        <v>0</v>
      </c>
      <c r="J9" s="2">
        <f t="shared" si="6"/>
        <v>2750000</v>
      </c>
    </row>
    <row r="10" spans="1:10" x14ac:dyDescent="0.3">
      <c r="A10" s="2">
        <v>7</v>
      </c>
      <c r="B10" s="3">
        <v>45303</v>
      </c>
      <c r="C10" s="2" t="s">
        <v>20</v>
      </c>
      <c r="D10" s="2" t="str">
        <f t="shared" si="0"/>
        <v>Phở khô</v>
      </c>
      <c r="E10" s="2">
        <f t="shared" si="1"/>
        <v>150</v>
      </c>
      <c r="F10" s="2">
        <f t="shared" si="2"/>
        <v>30000</v>
      </c>
      <c r="G10" s="2">
        <f t="shared" si="3"/>
        <v>4500000</v>
      </c>
      <c r="H10" s="2">
        <f t="shared" si="4"/>
        <v>441000</v>
      </c>
      <c r="I10" s="2">
        <f t="shared" si="5"/>
        <v>90000</v>
      </c>
      <c r="J10" s="2">
        <f t="shared" si="6"/>
        <v>4851000</v>
      </c>
    </row>
    <row r="11" spans="1:10" x14ac:dyDescent="0.3">
      <c r="A11" s="2">
        <v>8</v>
      </c>
      <c r="B11" s="3">
        <v>45334</v>
      </c>
      <c r="C11" s="2" t="s">
        <v>23</v>
      </c>
      <c r="D11" s="2" t="str">
        <f t="shared" si="0"/>
        <v>Hủ tiếu</v>
      </c>
      <c r="E11" s="2">
        <f t="shared" si="1"/>
        <v>150</v>
      </c>
      <c r="F11" s="2">
        <f t="shared" si="2"/>
        <v>25000</v>
      </c>
      <c r="G11" s="2">
        <f t="shared" si="3"/>
        <v>3750000</v>
      </c>
      <c r="H11" s="2">
        <f t="shared" si="4"/>
        <v>363750</v>
      </c>
      <c r="I11" s="2">
        <f t="shared" si="5"/>
        <v>112500</v>
      </c>
      <c r="J11" s="2">
        <f t="shared" si="6"/>
        <v>4001250</v>
      </c>
    </row>
    <row r="12" spans="1:10" x14ac:dyDescent="0.3">
      <c r="A12" s="2">
        <v>9</v>
      </c>
      <c r="B12" s="3">
        <v>45363</v>
      </c>
      <c r="C12" s="2" t="s">
        <v>24</v>
      </c>
      <c r="D12" s="2" t="str">
        <f t="shared" si="0"/>
        <v>Bún khô</v>
      </c>
      <c r="E12" s="2">
        <f t="shared" si="1"/>
        <v>180</v>
      </c>
      <c r="F12" s="2">
        <f t="shared" si="2"/>
        <v>20000</v>
      </c>
      <c r="G12" s="2">
        <f t="shared" si="3"/>
        <v>3600000</v>
      </c>
      <c r="H12" s="2">
        <f t="shared" si="4"/>
        <v>342000</v>
      </c>
      <c r="I12" s="2">
        <f t="shared" si="5"/>
        <v>180000</v>
      </c>
      <c r="J12" s="2">
        <f t="shared" si="6"/>
        <v>3762000</v>
      </c>
    </row>
    <row r="13" spans="1:10" x14ac:dyDescent="0.3">
      <c r="A13" s="2">
        <v>10</v>
      </c>
      <c r="B13" s="3">
        <v>45394</v>
      </c>
      <c r="C13" s="2" t="s">
        <v>20</v>
      </c>
      <c r="D13" s="2" t="str">
        <f t="shared" si="0"/>
        <v>Phở khô</v>
      </c>
      <c r="E13" s="2">
        <f t="shared" si="1"/>
        <v>150</v>
      </c>
      <c r="F13" s="2">
        <f t="shared" si="2"/>
        <v>30000</v>
      </c>
      <c r="G13" s="2">
        <f t="shared" si="3"/>
        <v>4500000</v>
      </c>
      <c r="H13" s="2">
        <f t="shared" si="4"/>
        <v>441000</v>
      </c>
      <c r="I13" s="2">
        <f t="shared" si="5"/>
        <v>90000</v>
      </c>
      <c r="J13" s="2">
        <f t="shared" si="6"/>
        <v>4851000</v>
      </c>
    </row>
    <row r="15" spans="1:10" x14ac:dyDescent="0.3">
      <c r="B15" s="15" t="s">
        <v>25</v>
      </c>
      <c r="C15" s="15"/>
      <c r="D15" s="15"/>
      <c r="E15" s="15"/>
      <c r="F15" s="15"/>
      <c r="G15" s="16" t="s">
        <v>36</v>
      </c>
      <c r="H15" s="17"/>
      <c r="I15" s="17"/>
      <c r="J15" s="18"/>
    </row>
    <row r="16" spans="1:10" x14ac:dyDescent="0.3">
      <c r="B16" s="6" t="s">
        <v>26</v>
      </c>
      <c r="C16" s="6" t="s">
        <v>4</v>
      </c>
      <c r="D16" s="6" t="s">
        <v>27</v>
      </c>
      <c r="E16" s="6" t="s">
        <v>28</v>
      </c>
      <c r="F16" s="6" t="s">
        <v>29</v>
      </c>
      <c r="G16" s="8" t="s">
        <v>37</v>
      </c>
      <c r="H16" s="6" t="s">
        <v>30</v>
      </c>
      <c r="I16" s="6" t="s">
        <v>31</v>
      </c>
      <c r="J16" s="6" t="s">
        <v>32</v>
      </c>
    </row>
    <row r="17" spans="2:10" x14ac:dyDescent="0.3">
      <c r="B17" s="6" t="s">
        <v>30</v>
      </c>
      <c r="C17" s="6" t="s">
        <v>33</v>
      </c>
      <c r="D17" s="6">
        <v>20000</v>
      </c>
      <c r="E17" s="6">
        <v>24000</v>
      </c>
      <c r="F17" s="9">
        <v>0.05</v>
      </c>
      <c r="G17" s="8" t="s">
        <v>38</v>
      </c>
      <c r="H17" s="6">
        <f>SUMIF($C$4:$C$13,H16&amp;"*",$E$4:$E$13)</f>
        <v>580</v>
      </c>
      <c r="I17" s="6">
        <f t="shared" ref="I17:J17" si="7">SUMIF($C$4:$C$13,I16&amp;"*",$E$4:$E$13)</f>
        <v>325</v>
      </c>
      <c r="J17" s="6">
        <f t="shared" si="7"/>
        <v>450</v>
      </c>
    </row>
    <row r="18" spans="2:10" x14ac:dyDescent="0.3">
      <c r="B18" s="6" t="s">
        <v>31</v>
      </c>
      <c r="C18" s="10" t="s">
        <v>34</v>
      </c>
      <c r="D18" s="10">
        <v>25000</v>
      </c>
      <c r="E18" s="10">
        <v>30000</v>
      </c>
      <c r="F18" s="9">
        <v>0.03</v>
      </c>
      <c r="G18" s="1"/>
      <c r="H18" s="1"/>
      <c r="I18" s="1"/>
      <c r="J18" s="1"/>
    </row>
    <row r="19" spans="2:10" x14ac:dyDescent="0.3">
      <c r="B19" s="11" t="s">
        <v>32</v>
      </c>
      <c r="C19" s="6" t="s">
        <v>35</v>
      </c>
      <c r="D19" s="6">
        <v>30000</v>
      </c>
      <c r="E19" s="6">
        <v>35000</v>
      </c>
      <c r="F19" s="12">
        <v>0.02</v>
      </c>
      <c r="G19" s="1"/>
      <c r="H19" s="1"/>
      <c r="I19" s="1"/>
      <c r="J19" s="1"/>
    </row>
    <row r="20" spans="2:10" x14ac:dyDescent="0.3">
      <c r="C20" s="4"/>
      <c r="D20" s="5"/>
      <c r="E20" s="4"/>
    </row>
  </sheetData>
  <mergeCells count="4">
    <mergeCell ref="A1:C1"/>
    <mergeCell ref="A2:J2"/>
    <mergeCell ref="B15:F15"/>
    <mergeCell ref="G15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18C1-DB8E-40C6-A184-6377660DE5D2}">
  <dimension ref="A1:J13"/>
  <sheetViews>
    <sheetView tabSelected="1" workbookViewId="0">
      <selection activeCell="F3" sqref="F3"/>
    </sheetView>
  </sheetViews>
  <sheetFormatPr defaultRowHeight="14.4" x14ac:dyDescent="0.3"/>
  <sheetData>
    <row r="1" spans="1:10" x14ac:dyDescent="0.3">
      <c r="A1" s="13" t="s">
        <v>0</v>
      </c>
      <c r="B1" s="13"/>
      <c r="C1" s="13"/>
    </row>
    <row r="2" spans="1:10" x14ac:dyDescent="0.3">
      <c r="A2" s="14" t="s">
        <v>39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</row>
    <row r="4" spans="1:10" x14ac:dyDescent="0.3">
      <c r="A4" s="2">
        <v>5</v>
      </c>
      <c r="B4" s="3" t="s">
        <v>15</v>
      </c>
      <c r="C4" s="2" t="s">
        <v>18</v>
      </c>
      <c r="D4" s="2" t="s">
        <v>33</v>
      </c>
      <c r="E4" s="2">
        <v>300</v>
      </c>
      <c r="F4" s="2">
        <v>20000</v>
      </c>
      <c r="G4" s="2">
        <v>6000000</v>
      </c>
      <c r="H4" s="2">
        <v>570000</v>
      </c>
      <c r="I4" s="2">
        <v>300000</v>
      </c>
      <c r="J4" s="2">
        <v>6270000</v>
      </c>
    </row>
    <row r="5" spans="1:10" x14ac:dyDescent="0.3">
      <c r="A5" s="2">
        <v>9</v>
      </c>
      <c r="B5" s="3">
        <v>45363</v>
      </c>
      <c r="C5" s="2" t="s">
        <v>24</v>
      </c>
      <c r="D5" s="2" t="s">
        <v>33</v>
      </c>
      <c r="E5" s="2">
        <v>180</v>
      </c>
      <c r="F5" s="2">
        <v>20000</v>
      </c>
      <c r="G5" s="2">
        <v>3600000</v>
      </c>
      <c r="H5" s="2">
        <v>342000</v>
      </c>
      <c r="I5" s="2">
        <v>180000</v>
      </c>
      <c r="J5" s="2">
        <v>3762000</v>
      </c>
    </row>
    <row r="6" spans="1:10" x14ac:dyDescent="0.3">
      <c r="A6" s="2">
        <v>1</v>
      </c>
      <c r="B6" s="3" t="s">
        <v>11</v>
      </c>
      <c r="C6" s="2" t="s">
        <v>17</v>
      </c>
      <c r="D6" s="2" t="s">
        <v>33</v>
      </c>
      <c r="E6" s="2">
        <v>100</v>
      </c>
      <c r="F6" s="2">
        <v>20000</v>
      </c>
      <c r="G6" s="2">
        <v>2000000</v>
      </c>
      <c r="H6" s="2">
        <v>200000</v>
      </c>
      <c r="I6" s="2">
        <v>0</v>
      </c>
      <c r="J6" s="2">
        <v>2200000</v>
      </c>
    </row>
    <row r="7" spans="1:10" x14ac:dyDescent="0.3">
      <c r="A7" s="2">
        <v>8</v>
      </c>
      <c r="B7" s="3">
        <v>45334</v>
      </c>
      <c r="C7" s="2" t="s">
        <v>23</v>
      </c>
      <c r="D7" s="2" t="s">
        <v>34</v>
      </c>
      <c r="E7" s="2">
        <v>150</v>
      </c>
      <c r="F7" s="2">
        <v>25000</v>
      </c>
      <c r="G7" s="2">
        <v>3750000</v>
      </c>
      <c r="H7" s="2">
        <v>363750</v>
      </c>
      <c r="I7" s="2">
        <v>112500</v>
      </c>
      <c r="J7" s="2">
        <v>4001250</v>
      </c>
    </row>
    <row r="8" spans="1:10" x14ac:dyDescent="0.3">
      <c r="A8" s="2">
        <v>6</v>
      </c>
      <c r="B8" s="3" t="s">
        <v>16</v>
      </c>
      <c r="C8" s="2" t="s">
        <v>22</v>
      </c>
      <c r="D8" s="2" t="s">
        <v>34</v>
      </c>
      <c r="E8" s="2">
        <v>100</v>
      </c>
      <c r="F8" s="2">
        <v>25000</v>
      </c>
      <c r="G8" s="2">
        <v>2500000</v>
      </c>
      <c r="H8" s="2">
        <v>250000</v>
      </c>
      <c r="I8" s="2">
        <v>0</v>
      </c>
      <c r="J8" s="2">
        <v>2750000</v>
      </c>
    </row>
    <row r="9" spans="1:10" x14ac:dyDescent="0.3">
      <c r="A9" s="2">
        <v>4</v>
      </c>
      <c r="B9" s="3" t="s">
        <v>14</v>
      </c>
      <c r="C9" s="2" t="s">
        <v>21</v>
      </c>
      <c r="D9" s="2" t="s">
        <v>34</v>
      </c>
      <c r="E9" s="2">
        <v>40</v>
      </c>
      <c r="F9" s="2">
        <v>30000</v>
      </c>
      <c r="G9" s="2">
        <v>1200000</v>
      </c>
      <c r="H9" s="2">
        <v>120000</v>
      </c>
      <c r="I9" s="2">
        <v>0</v>
      </c>
      <c r="J9" s="2">
        <v>1320000</v>
      </c>
    </row>
    <row r="10" spans="1:10" x14ac:dyDescent="0.3">
      <c r="A10" s="2">
        <v>2</v>
      </c>
      <c r="B10" s="3" t="s">
        <v>12</v>
      </c>
      <c r="C10" s="2" t="s">
        <v>19</v>
      </c>
      <c r="D10" s="2" t="s">
        <v>34</v>
      </c>
      <c r="E10" s="2">
        <v>35</v>
      </c>
      <c r="F10" s="2">
        <v>30000</v>
      </c>
      <c r="G10" s="2">
        <v>1050000</v>
      </c>
      <c r="H10" s="2">
        <v>105000</v>
      </c>
      <c r="I10" s="2">
        <v>0</v>
      </c>
      <c r="J10" s="2">
        <v>1155000</v>
      </c>
    </row>
    <row r="11" spans="1:10" x14ac:dyDescent="0.3">
      <c r="A11" s="2">
        <v>3</v>
      </c>
      <c r="B11" s="3" t="s">
        <v>13</v>
      </c>
      <c r="C11" s="2" t="s">
        <v>20</v>
      </c>
      <c r="D11" s="2" t="s">
        <v>35</v>
      </c>
      <c r="E11" s="2">
        <v>150</v>
      </c>
      <c r="F11" s="2">
        <v>30000</v>
      </c>
      <c r="G11" s="2">
        <v>4500000</v>
      </c>
      <c r="H11" s="2">
        <v>441000</v>
      </c>
      <c r="I11" s="2">
        <v>90000</v>
      </c>
      <c r="J11" s="2">
        <v>4851000</v>
      </c>
    </row>
    <row r="12" spans="1:10" x14ac:dyDescent="0.3">
      <c r="A12" s="2">
        <v>7</v>
      </c>
      <c r="B12" s="3">
        <v>45303</v>
      </c>
      <c r="C12" s="2" t="s">
        <v>20</v>
      </c>
      <c r="D12" s="2" t="s">
        <v>35</v>
      </c>
      <c r="E12" s="2">
        <v>150</v>
      </c>
      <c r="F12" s="2">
        <v>30000</v>
      </c>
      <c r="G12" s="2">
        <v>4500000</v>
      </c>
      <c r="H12" s="2">
        <v>441000</v>
      </c>
      <c r="I12" s="2">
        <v>90000</v>
      </c>
      <c r="J12" s="2">
        <v>4851000</v>
      </c>
    </row>
    <row r="13" spans="1:10" x14ac:dyDescent="0.3">
      <c r="A13" s="2">
        <v>10</v>
      </c>
      <c r="B13" s="3">
        <v>45394</v>
      </c>
      <c r="C13" s="2" t="s">
        <v>20</v>
      </c>
      <c r="D13" s="2" t="s">
        <v>35</v>
      </c>
      <c r="E13" s="2">
        <v>150</v>
      </c>
      <c r="F13" s="2">
        <v>30000</v>
      </c>
      <c r="G13" s="2">
        <v>4500000</v>
      </c>
      <c r="H13" s="2">
        <v>441000</v>
      </c>
      <c r="I13" s="2">
        <v>90000</v>
      </c>
      <c r="J13" s="2">
        <v>4851000</v>
      </c>
    </row>
  </sheetData>
  <autoFilter ref="A3:J13" xr:uid="{105118C1-DB8E-40C6-A184-6377660DE5D2}"/>
  <sortState xmlns:xlrd2="http://schemas.microsoft.com/office/spreadsheetml/2017/richdata2" ref="A4:J13">
    <sortCondition ref="D4:D13"/>
    <sortCondition descending="1" ref="J4:J13"/>
  </sortState>
  <mergeCells count="2">
    <mergeCell ref="A1:C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VOVANMINHTRI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MinhTri</dc:creator>
  <cp:lastModifiedBy>MinhTri</cp:lastModifiedBy>
  <dcterms:created xsi:type="dcterms:W3CDTF">2025-06-22T06:22:53Z</dcterms:created>
  <dcterms:modified xsi:type="dcterms:W3CDTF">2025-07-27T14:41:56Z</dcterms:modified>
</cp:coreProperties>
</file>