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30" windowWidth="28695"/>
  </bookViews>
  <sheets>
    <sheet name="15.09预收" r:id="rId1" sheetId="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authorId="0" ref="B36">
      <text>
        <r>
          <rPr>
            <sz val="9"/>
            <rFont val="宋体"/>
            <charset val="134"/>
          </rPr>
          <t>作者:
上家为停保</t>
        </r>
      </text>
    </comment>
  </commentList>
</comments>
</file>

<file path=xl/sharedStrings.xml><?xml version="1.0" encoding="utf-8"?>
<sst xmlns="http://schemas.openxmlformats.org/spreadsheetml/2006/main" count="194" uniqueCount="22">
  <si>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</si>
  <si>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</si>
  <si>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</si>
  <si>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</si>
  <si>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</si>
  <si>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</si>
  <si>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</si>
  <si>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</si>
  <si>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</si>
  <si>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</si>
  <si>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</si>
  <si>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</si>
  <si>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</si>
  <si>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</si>
  <si>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</si>
  <si>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</si>
  <si>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退8月份工伤保险差额</t>
  </si>
  <si>
    <t>合计</t>
  </si>
  <si>
    <t>基数</t>
  </si>
  <si>
    <t>单位20%</t>
  </si>
  <si>
    <t>个人8%</t>
  </si>
  <si>
    <t>小计</t>
  </si>
  <si>
    <t>单位0.2%</t>
  </si>
  <si>
    <t>单位1.5%</t>
  </si>
  <si>
    <t>个人0.5%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</si>
  <si>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</si>
  <si>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</si>
  <si>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</si>
  <si>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</si>
  <si>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</si>
  <si>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</si>
  <si>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</si>
  <si>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>2</t>
  </si>
  <si>
    <t>3</t>
  </si>
  <si>
    <t>4</t>
  </si>
  <si>
    <t>5</t>
  </si>
  <si>
    <t>6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</si>
  <si>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</si>
  <si>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</si>
  <si>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</si>
  <si>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</si>
  <si>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</si>
  <si>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</si>
  <si>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</si>
  <si>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</si>
  <si>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</si>
  <si>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</si>
  <si>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</si>
  <si>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</si>
  <si>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</si>
  <si>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</si>
  <si>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</si>
  <si>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</si>
  <si>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</si>
  <si>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</si>
  <si>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</si>
  <si>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</si>
  <si>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</si>
  <si>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</si>
  <si>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</si>
  <si>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</si>
  <si>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</si>
  <si>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</si>
  <si>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</si>
  <si>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白玉</t>
  </si>
  <si>
    <t>410105197401030522</t>
  </si>
  <si>
    <t>海尔</t>
  </si>
  <si>
    <t>2015.09</t>
  </si>
  <si>
    <t>娄俊晓</t>
  </si>
  <si>
    <t>410482198503115029</t>
  </si>
  <si>
    <t>王艳丽</t>
  </si>
  <si>
    <t>412721198707165023</t>
  </si>
  <si>
    <t>范红梅</t>
  </si>
  <si>
    <t>410202197909170063</t>
  </si>
  <si>
    <t>韩娜</t>
  </si>
  <si>
    <t>131082198203040821</t>
  </si>
  <si>
    <t>刘鹏昊</t>
  </si>
  <si>
    <t>41010219900928013x</t>
  </si>
  <si>
    <t>王晓东</t>
  </si>
  <si>
    <t>410182198508244114</t>
  </si>
  <si>
    <t>郭校刚</t>
  </si>
  <si>
    <t>41032919761211551x</t>
  </si>
  <si>
    <t>郭二锋</t>
  </si>
  <si>
    <t>410411198411205697</t>
  </si>
  <si>
    <t>赵世龙</t>
  </si>
  <si>
    <t>410482198711150515</t>
  </si>
  <si>
    <t>高雷</t>
  </si>
  <si>
    <t>41050219830810351X</t>
  </si>
  <si>
    <t>魏雪飞</t>
  </si>
  <si>
    <t>41052619891101597X</t>
  </si>
  <si>
    <t>李超</t>
  </si>
  <si>
    <t>410711198807131037</t>
  </si>
  <si>
    <t>孔维河</t>
  </si>
  <si>
    <t>41078119840804703X</t>
  </si>
  <si>
    <t>李红亮</t>
  </si>
  <si>
    <t>410782198410152791</t>
  </si>
  <si>
    <t>梁燕</t>
  </si>
  <si>
    <t>410802197903133520</t>
  </si>
  <si>
    <t>410811198704280027</t>
  </si>
  <si>
    <t>郑海静</t>
  </si>
  <si>
    <t>410881198910137028</t>
  </si>
  <si>
    <t>冯宇婷</t>
  </si>
  <si>
    <t>410928198011182144</t>
  </si>
  <si>
    <t>李艳娜</t>
  </si>
  <si>
    <t>41092819840229512X</t>
  </si>
  <si>
    <t>李会娟</t>
  </si>
  <si>
    <t>411081198110074126</t>
  </si>
  <si>
    <t>鲁蓓</t>
  </si>
  <si>
    <t>411121198807077027</t>
  </si>
  <si>
    <t>周玲</t>
  </si>
  <si>
    <t>411321198204120023</t>
  </si>
  <si>
    <t>杨志锋</t>
  </si>
  <si>
    <t>412325198905050714</t>
  </si>
  <si>
    <t>吕秋丽</t>
  </si>
  <si>
    <t>412701197801151525</t>
  </si>
  <si>
    <t>王海北</t>
  </si>
  <si>
    <t>412723199006104233</t>
  </si>
  <si>
    <t>赵明耀</t>
  </si>
  <si>
    <t>41272719850812653X</t>
  </si>
  <si>
    <t>刘冰</t>
  </si>
  <si>
    <t>41282219770616005X</t>
  </si>
  <si>
    <t>闫靖霞</t>
  </si>
  <si>
    <t>410184198608127620</t>
  </si>
  <si>
    <t>杨振华</t>
  </si>
  <si>
    <t>411221198410291012</t>
  </si>
  <si>
    <t>李晓燕</t>
  </si>
  <si>
    <t>410422198910141041</t>
  </si>
  <si>
    <t>王明亮</t>
  </si>
  <si>
    <t>410825199003147592</t>
  </si>
  <si>
    <t>刘正平</t>
  </si>
  <si>
    <t>413026197703150027</t>
  </si>
  <si>
    <t>韩磊涛</t>
  </si>
  <si>
    <t>410728198605257616</t>
  </si>
  <si>
    <t>常喜凤</t>
  </si>
  <si>
    <t>410105198010057562</t>
  </si>
  <si>
    <t>杜红兰</t>
  </si>
  <si>
    <t>412701197212163528</t>
  </si>
  <si>
    <t>李骁飞</t>
  </si>
  <si>
    <t>410823198810100339</t>
  </si>
  <si>
    <t>刘建峰</t>
  </si>
  <si>
    <t>41018119860318351X</t>
  </si>
  <si>
    <t>罗道盈</t>
  </si>
  <si>
    <t>411323198405196318</t>
  </si>
  <si>
    <t>秦明</t>
  </si>
  <si>
    <t>411302198605124819</t>
  </si>
  <si>
    <t>410526199104074126</t>
  </si>
  <si>
    <t>杨小英</t>
  </si>
  <si>
    <t>41018219861215336X</t>
  </si>
  <si>
    <t>原楠楠</t>
  </si>
  <si>
    <t>410822199001290046</t>
  </si>
  <si>
    <t>张志恋</t>
  </si>
  <si>
    <t>410928199109186068</t>
  </si>
  <si>
    <t>赵世峥</t>
  </si>
  <si>
    <t>411081198211187656</t>
  </si>
  <si>
    <t>王新</t>
  </si>
  <si>
    <t>410727197705021829</t>
  </si>
  <si>
    <t/>
  </si>
  <si>
    <t>EMP.EMPLOYEE_NAME</t>
  </si>
  <si>
    <t>EMP.CARD_ID</t>
  </si>
  <si>
    <t>WORKCOP</t>
  </si>
  <si>
    <t>P200.BASEE</t>
  </si>
  <si>
    <t>P246.BASEP</t>
  </si>
  <si>
    <t>P245.BASEP</t>
  </si>
  <si>
    <t>P203.BASEE</t>
  </si>
  <si>
    <t>P203.SUM</t>
  </si>
  <si>
    <t>P202.BASEE</t>
  </si>
  <si>
    <t>P202.SUMP</t>
  </si>
  <si>
    <t>P202.SUM</t>
  </si>
  <si>
    <t>P201.SUME</t>
  </si>
  <si>
    <t>P201.BASEP</t>
  </si>
  <si>
    <t>P204.BASEP</t>
  </si>
  <si>
    <t>P204.SUMP</t>
  </si>
  <si>
    <t>P204.SUM</t>
  </si>
  <si>
    <t>P240.BASEE</t>
  </si>
  <si>
    <t>P240.SUMP</t>
  </si>
  <si>
    <t>P240.SUM</t>
  </si>
  <si>
    <t>QUO.PROD_SERVICE</t>
  </si>
  <si>
    <t>P203.SUMP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</si>
</sst>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F800]dddd\,\ mmmm\ dd\,\ yyyy"/>
    <numFmt numFmtId="178" formatCode="0_ "/>
    <numFmt numFmtId="179" formatCode="0.00_ "/>
    <numFmt numFmtId="180" formatCode="0.00_);\(0.00\)"/>
    <numFmt numFmtId="181" formatCode="yyyy/mm"/>
  </numFmts>
  <fonts count="29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宋体"/>
      <charset val="134"/>
    </font>
    <font>
      <sz val="9"/>
      <name val="微软雅黑"/>
      <family val="2"/>
      <charset val="134"/>
    </font>
    <font>
      <sz val="9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Helv"/>
      <family val="2"/>
      <charset val="0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60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/>
    </border>
    <border>
      <left style="thin"/>
      <right style="thin"/>
    </border>
  </borders>
  <cellStyleXfs count="53">
    <xf applyAlignment="0" applyBorder="0" applyFill="0" applyNumberFormat="0" applyProtection="0" borderId="0" fillId="0" fontId="0" numFmtId="0"/>
    <xf applyAlignment="0" applyBorder="0" applyFill="0" applyFont="0" applyProtection="0" borderId="0" fillId="0" fontId="8" numFmtId="42">
      <alignment vertical="center"/>
    </xf>
    <xf applyAlignment="0" applyBorder="0" applyNumberFormat="0" applyProtection="0" borderId="0" fillId="11" fontId="10" numFmtId="0">
      <alignment vertical="center"/>
    </xf>
    <xf applyAlignment="0" applyNumberFormat="0" applyProtection="0" borderId="9" fillId="9" fontId="14" numFmtId="0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41">
      <alignment vertical="center"/>
    </xf>
    <xf applyAlignment="0" applyBorder="0" applyNumberFormat="0" applyProtection="0" borderId="0" fillId="3" fontId="10" numFmtId="0">
      <alignment vertical="center"/>
    </xf>
    <xf applyAlignment="0" applyBorder="0" applyNumberFormat="0" applyProtection="0" borderId="0" fillId="4" fontId="11" numFmtId="0">
      <alignment vertical="center"/>
    </xf>
    <xf applyAlignment="0" applyBorder="0" applyFill="0" applyFont="0" applyProtection="0" borderId="0" fillId="0" fontId="8" numFmtId="43">
      <alignment vertical="center"/>
    </xf>
    <xf applyAlignment="0" applyBorder="0" applyNumberFormat="0" applyProtection="0" borderId="0" fillId="13" fontId="13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Font="0" applyProtection="0" borderId="0" fillId="0" fontId="8" numFmtId="9">
      <alignment vertical="center"/>
    </xf>
    <xf applyAlignment="0" applyBorder="0" applyFill="0" applyNumberFormat="0" applyProtection="0" borderId="0" fillId="0" fontId="23" numFmtId="0">
      <alignment vertical="center"/>
    </xf>
    <xf applyAlignment="0" applyFont="0" applyNumberFormat="0" applyProtection="0" borderId="8" fillId="8" fontId="8" numFmtId="0">
      <alignment vertical="center"/>
    </xf>
    <xf applyAlignment="0" applyBorder="0" applyNumberFormat="0" applyProtection="0" borderId="0" fillId="7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26" numFmtId="0">
      <alignment vertical="center"/>
    </xf>
    <xf borderId="0" fillId="0" fontId="27" numFmtId="177"/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10" fillId="0" fontId="18" numFmtId="0">
      <alignment vertical="center"/>
    </xf>
    <xf borderId="0" fillId="0" fontId="0" numFmtId="0">
      <alignment vertical="center"/>
    </xf>
    <xf applyAlignment="0" applyFill="0" applyNumberFormat="0" applyProtection="0" borderId="10" fillId="0" fontId="28" numFmtId="0">
      <alignment vertical="center"/>
    </xf>
    <xf applyAlignment="0" applyBorder="0" applyNumberFormat="0" applyProtection="0" borderId="0" fillId="6" fontId="13" numFmtId="0">
      <alignment vertical="center"/>
    </xf>
    <xf applyAlignment="0" applyFill="0" applyNumberFormat="0" applyProtection="0" borderId="11" fillId="0" fontId="20" numFmtId="0">
      <alignment vertical="center"/>
    </xf>
    <xf applyAlignment="0" applyBorder="0" applyNumberFormat="0" applyProtection="0" borderId="0" fillId="5" fontId="13" numFmtId="0">
      <alignment vertical="center"/>
    </xf>
    <xf applyAlignment="0" applyNumberFormat="0" applyProtection="0" borderId="14" fillId="17" fontId="25" numFmtId="0">
      <alignment vertical="center"/>
    </xf>
    <xf applyAlignment="0" applyNumberFormat="0" applyProtection="0" borderId="9" fillId="17" fontId="19" numFmtId="0">
      <alignment vertical="center"/>
    </xf>
    <xf applyAlignment="0" applyNumberFormat="0" applyProtection="0" borderId="12" fillId="21" fontId="22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24" fontId="13" numFmtId="0">
      <alignment vertical="center"/>
    </xf>
    <xf applyAlignment="0" applyFill="0" applyNumberFormat="0" applyProtection="0" borderId="7" fillId="0" fontId="12" numFmtId="0">
      <alignment vertical="center"/>
    </xf>
    <xf applyAlignment="0" applyFill="0" applyNumberFormat="0" applyProtection="0" borderId="13" fillId="0" fontId="24" numFmtId="0">
      <alignment vertical="center"/>
    </xf>
    <xf borderId="0" fillId="0" fontId="27" numFmtId="0"/>
    <xf applyAlignment="0" applyBorder="0" applyNumberFormat="0" applyProtection="0" borderId="0" fillId="10" fontId="15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33" fontId="13" numFmtId="0">
      <alignment vertical="center"/>
    </xf>
    <xf borderId="0" fillId="0" fontId="0" numFmtId="0">
      <alignment vertical="center"/>
    </xf>
  </cellStyleXfs>
  <cellXfs count="74">
    <xf borderId="0" fillId="0" fontId="0" numFmtId="0" xfId="0"/>
    <xf applyAlignment="1" applyFont="1" borderId="0" fillId="0" fontId="0" numFmtId="0" xfId="0">
      <alignment vertical="center"/>
    </xf>
    <xf applyAlignment="1" applyFont="1" borderId="0" fillId="0" fontId="1" numFmtId="0" xfId="0">
      <alignment vertical="center"/>
    </xf>
    <xf applyAlignment="1" applyBorder="1" applyFont="1" borderId="0" fillId="0" fontId="1" numFmtId="0" xfId="0">
      <alignment vertical="center"/>
    </xf>
    <xf applyAlignment="1" applyFont="1" borderId="0" fillId="0" fontId="1" numFmtId="0" xfId="0">
      <alignment horizontal="center"/>
    </xf>
    <xf applyAlignment="1" applyFont="1" borderId="0" fillId="0" fontId="0" numFmtId="0" xfId="0">
      <alignment horizontal="center"/>
    </xf>
    <xf applyFont="1" borderId="0" fillId="0" fontId="0" numFmtId="0" xfId="0"/>
    <xf applyFont="1" applyNumberFormat="1" borderId="0" fillId="0" fontId="0" numFmtId="49" xfId="0"/>
    <xf applyFont="1" applyNumberFormat="1" borderId="0" fillId="0" fontId="0" numFmtId="176" xfId="0"/>
    <xf applyAlignment="1" applyFont="1" applyNumberFormat="1" borderId="0" fillId="0" fontId="1" numFmtId="178" xfId="0">
      <alignment horizontal="center"/>
    </xf>
    <xf applyFont="1" applyNumberFormat="1" borderId="0" fillId="0" fontId="0" numFmtId="179" xfId="0"/>
    <xf borderId="0" fillId="0" fontId="0" numFmtId="0" xfId="0"/>
    <xf applyAlignment="1" applyBorder="1" applyFont="1" borderId="1" fillId="0" fontId="1" numFmtId="0" xfId="0">
      <alignment horizontal="center" vertical="center"/>
    </xf>
    <xf applyAlignment="1" applyBorder="1" applyFont="1" applyNumberFormat="1" borderId="2" fillId="0" fontId="2" numFmtId="49" xfId="52">
      <alignment horizontal="center" vertical="center" wrapText="1"/>
    </xf>
    <xf applyAlignment="1" applyBorder="1" applyFont="1" applyNumberFormat="1" borderId="2" fillId="0" fontId="3" numFmtId="49" xfId="52">
      <alignment horizontal="center" vertical="center" wrapText="1"/>
    </xf>
    <xf applyAlignment="1" applyBorder="1" applyFont="1" applyNumberFormat="1" borderId="2" fillId="0" fontId="2" numFmtId="180" xfId="52">
      <alignment horizontal="center" vertical="center" wrapText="1"/>
    </xf>
    <xf applyAlignment="1" applyBorder="1" applyFont="1" applyNumberFormat="1" borderId="2" fillId="0" fontId="4" numFmtId="180" xfId="52">
      <alignment horizontal="center" vertical="center" wrapText="1"/>
    </xf>
    <xf applyAlignment="1" applyBorder="1" applyFont="1" borderId="0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ill="1" applyFont="1" applyNumberFormat="1" borderId="2" fillId="0" fontId="5" numFmtId="49" xfId="33">
      <alignment horizontal="center" vertical="center"/>
    </xf>
    <xf applyAlignment="1" applyBorder="1" applyFont="1" applyNumberFormat="1" borderId="2" fillId="0" fontId="5" numFmtId="49" xfId="0">
      <alignment horizontal="center" vertical="center"/>
    </xf>
    <xf applyAlignment="1" applyBorder="1" applyFill="1" applyFont="1" applyNumberFormat="1" borderId="2" fillId="2" fontId="5" numFmtId="180" xfId="21">
      <alignment horizontal="center" vertical="center"/>
    </xf>
    <xf applyAlignment="1" applyBorder="1" applyFont="1" applyNumberFormat="1" borderId="2" fillId="0" fontId="5" numFmtId="180" xfId="0">
      <alignment horizontal="center" vertical="center"/>
    </xf>
    <xf applyAlignment="1" applyBorder="1" applyFill="1" applyFont="1" applyNumberFormat="1" borderId="2" fillId="0" fontId="1" numFmtId="49" xfId="0">
      <alignment horizontal="center" vertical="center"/>
    </xf>
    <xf applyAlignment="1" applyBorder="1" applyFill="1" applyFont="1" applyNumberFormat="1" borderId="3" fillId="0" fontId="1" numFmtId="49" xfId="0">
      <alignment horizontal="center" vertical="center"/>
    </xf>
    <xf applyAlignment="1" applyBorder="1" applyFont="1" applyNumberFormat="1" borderId="3" fillId="0" fontId="5" numFmtId="49" xfId="0">
      <alignment horizontal="center" vertical="center"/>
    </xf>
    <xf applyAlignment="1" applyBorder="1" applyFont="1" applyNumberFormat="1" borderId="2" fillId="0" fontId="1" numFmtId="0" xfId="0">
      <alignment horizontal="center" vertical="center"/>
    </xf>
    <xf applyAlignment="1" applyBorder="1" applyFont="1" applyNumberFormat="1" borderId="2" fillId="0" fontId="1" numFmtId="49" xfId="0">
      <alignment horizontal="center" vertical="center"/>
    </xf>
    <xf applyAlignment="1" applyBorder="1" applyFill="1" applyFont="1" applyNumberFormat="1" borderId="2" fillId="0" fontId="5" numFmtId="0" xfId="0">
      <alignment horizontal="center" vertical="center" wrapText="1"/>
    </xf>
    <xf applyAlignment="1" applyBorder="1" applyFont="1" applyNumberFormat="1" borderId="2" fillId="0" fontId="5" numFmtId="0" xfId="0">
      <alignment vertical="center"/>
    </xf>
    <xf applyAlignment="1" applyBorder="1" applyFont="1" applyNumberFormat="1" borderId="2" fillId="0" fontId="6" numFmtId="0" xfId="0">
      <alignment horizontal="center" vertical="center"/>
    </xf>
    <xf applyAlignment="1" applyBorder="1" applyFont="1" applyNumberFormat="1" borderId="2" fillId="0" fontId="1" numFmtId="181" xfId="0">
      <alignment horizontal="center" vertical="center"/>
    </xf>
    <xf applyAlignment="1" applyBorder="1" applyFont="1" applyNumberFormat="1" borderId="2" fillId="0" fontId="6" numFmtId="49" xfId="0">
      <alignment horizontal="center" vertical="center"/>
    </xf>
    <xf applyAlignment="1" applyBorder="1" applyFill="1" applyFont="1" applyNumberFormat="1" borderId="2" fillId="0" fontId="1" numFmtId="49" xfId="33">
      <alignment horizontal="center" vertical="center"/>
    </xf>
    <xf applyAlignment="1" applyBorder="1" applyFill="1" applyFont="1" applyNumberFormat="1" borderId="2" fillId="2" fontId="1" numFmtId="180" xfId="21">
      <alignment horizontal="center" vertical="center"/>
    </xf>
    <xf applyAlignment="1" applyBorder="1" applyFont="1" applyNumberFormat="1" borderId="2" fillId="0" fontId="1" numFmtId="180" xfId="0">
      <alignment horizontal="center" vertical="center"/>
    </xf>
    <xf applyAlignment="1" applyFont="1" borderId="0" fillId="0" fontId="7" numFmtId="0" xfId="0">
      <alignment horizontal="center" vertical="center"/>
    </xf>
    <xf applyAlignment="1" applyBorder="1" applyFont="1" applyNumberFormat="1" borderId="3" fillId="0" fontId="6" numFmtId="0" xfId="0">
      <alignment horizontal="center" vertical="center"/>
    </xf>
    <xf applyAlignment="1" applyBorder="1" applyFill="1" applyFont="1" applyNumberFormat="1" borderId="3" fillId="2" fontId="5" numFmtId="179" xfId="21">
      <alignment horizontal="center" vertical="center"/>
    </xf>
    <xf applyAlignment="1" applyBorder="1" applyFont="1" applyNumberFormat="1" borderId="3" fillId="0" fontId="5" numFmtId="179" xfId="0">
      <alignment horizontal="center" vertical="center"/>
    </xf>
    <xf applyAlignment="1" applyBorder="1" applyFont="1" borderId="2" fillId="0" fontId="0" numFmtId="0" xfId="0">
      <alignment vertical="center"/>
    </xf>
    <xf applyAlignment="1" applyBorder="1" applyFont="1" borderId="2" fillId="0" fontId="1" numFmtId="0" xfId="0">
      <alignment horizontal="center" vertical="center"/>
    </xf>
    <xf applyBorder="1" applyFont="1" borderId="2" fillId="0" fontId="0" numFmtId="0" xfId="0"/>
    <xf applyAlignment="1" applyBorder="1" applyFont="1" applyNumberFormat="1" borderId="2" fillId="0" fontId="1" numFmtId="49" xfId="0">
      <alignment vertical="center"/>
    </xf>
    <xf applyAlignment="1" applyBorder="1" applyFont="1" applyNumberFormat="1" borderId="2" fillId="0" fontId="1" numFmtId="180" xfId="0">
      <alignment vertical="center"/>
    </xf>
    <xf applyAlignment="1" applyBorder="1" applyFont="1" applyNumberFormat="1" borderId="3" fillId="0" fontId="1" numFmtId="179" xfId="0">
      <alignment horizontal="center" vertical="center"/>
    </xf>
    <xf applyAlignment="1" applyBorder="1" applyFill="1" applyFont="1" applyNumberFormat="1" borderId="2" fillId="0" fontId="5" numFmtId="179" xfId="0">
      <alignment horizontal="center" vertical="center"/>
    </xf>
    <xf applyAlignment="1" applyBorder="1" applyFont="1" applyNumberFormat="1" borderId="2" fillId="0" fontId="2" numFmtId="176" xfId="52">
      <alignment horizontal="center" vertical="center" wrapText="1"/>
    </xf>
    <xf applyAlignment="1" applyBorder="1" applyFont="1" applyNumberFormat="1" borderId="2" fillId="0" fontId="5" numFmtId="178" xfId="52">
      <alignment horizontal="center" vertical="center" wrapText="1"/>
    </xf>
    <xf applyAlignment="1" applyBorder="1" applyFill="1" applyFont="1" applyNumberFormat="1" borderId="2" fillId="0" fontId="5" numFmtId="180" xfId="0">
      <alignment horizontal="center" vertical="center"/>
    </xf>
    <xf applyAlignment="1" applyBorder="1" applyFont="1" applyNumberFormat="1" borderId="2" fillId="0" fontId="5" numFmtId="176" xfId="0">
      <alignment horizontal="center" vertical="center"/>
    </xf>
    <xf applyAlignment="1" applyBorder="1" applyFont="1" applyNumberFormat="1" borderId="2" fillId="0" fontId="5" numFmtId="178" xfId="0">
      <alignment horizontal="center" vertical="center"/>
    </xf>
    <xf applyAlignment="1" applyBorder="1" applyFont="1" applyNumberFormat="1" borderId="2" fillId="0" fontId="1" numFmtId="178" xfId="0">
      <alignment horizontal="center" vertical="center"/>
    </xf>
    <xf applyAlignment="1" applyBorder="1" applyFill="1" applyFont="1" applyNumberFormat="1" borderId="2" fillId="0" fontId="1" numFmtId="49" xfId="17">
      <alignment horizontal="center" vertical="center"/>
    </xf>
    <xf applyAlignment="1" applyBorder="1" applyFont="1" applyNumberFormat="1" borderId="2" fillId="0" fontId="1" numFmtId="176" xfId="0">
      <alignment horizontal="center" vertical="center"/>
    </xf>
    <xf applyAlignment="1" applyBorder="1" applyFont="1" applyNumberFormat="1" borderId="3" fillId="0" fontId="0" numFmtId="179" xfId="0">
      <alignment vertical="center"/>
    </xf>
    <xf applyAlignment="1" applyBorder="1" applyFont="1" applyNumberFormat="1" borderId="2" fillId="0" fontId="1" numFmtId="176" xfId="0">
      <alignment vertical="center"/>
    </xf>
    <xf applyAlignment="1" applyBorder="1" applyFont="1" applyNumberFormat="1" borderId="4" fillId="0" fontId="2" numFmtId="179" xfId="52">
      <alignment horizontal="center" vertical="center" wrapText="1"/>
    </xf>
    <xf applyAlignment="1" applyBorder="1" applyFill="1" applyFont="1" applyNumberFormat="1" borderId="3" fillId="2" fontId="2" numFmtId="180" xfId="52">
      <alignment horizontal="center" vertical="center" wrapText="1"/>
    </xf>
    <xf applyAlignment="1" applyBorder="1" applyFill="1" applyFont="1" borderId="2" fillId="2" fontId="0" numFmtId="0" xfId="0">
      <alignment horizontal="center"/>
    </xf>
    <xf applyAlignment="1" applyBorder="1" applyFill="1" applyFont="1" applyNumberFormat="1" borderId="5" fillId="2" fontId="2" numFmtId="180" xfId="52">
      <alignment horizontal="center" vertical="center" wrapText="1"/>
    </xf>
    <xf applyAlignment="1" applyBorder="1" applyFill="1" applyFont="1" applyNumberFormat="1" borderId="2" fillId="2" fontId="2" numFmtId="49" xfId="52">
      <alignment horizontal="center" vertical="center" wrapText="1"/>
    </xf>
    <xf applyBorder="1" applyFill="1" applyFont="1" borderId="2" fillId="2" fontId="0" numFmtId="0" xfId="0"/>
    <xf applyAlignment="1" applyBorder="1" applyFont="1" applyNumberFormat="1" borderId="4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horizontal="center" vertical="center"/>
    </xf>
    <xf applyAlignment="1" applyBorder="1" applyFill="1" applyFont="1" applyNumberFormat="1" borderId="2" fillId="2" fontId="1" numFmtId="179" xfId="0">
      <alignment vertical="center"/>
    </xf>
    <xf applyAlignment="1" applyBorder="1" applyFont="1" applyNumberFormat="1" borderId="4" fillId="0" fontId="1" numFmtId="179" xfId="0">
      <alignment horizontal="center" vertical="center"/>
    </xf>
    <xf applyAlignment="1" applyBorder="1" applyFont="1" applyNumberFormat="1" borderId="6" fillId="0" fontId="5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borderId="3" fillId="2" fontId="1" numFmtId="0" xfId="0">
      <alignment vertical="center"/>
    </xf>
    <xf applyAlignment="1" applyBorder="1" applyFont="1" applyNumberFormat="1" borderId="2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vertical="center"/>
    </xf>
    <xf applyBorder="1" applyFont="1" borderId="0" fillId="0" fontId="0" numFmtId="0" xfId="0"/>
    <xf numFmtId="0" fontId="0" fillId="34" borderId="16" xfId="0" applyBorder="true" applyFill="true">
      <alignment horizontal="center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name="_ET_STYLE_NoName_00_" xfId="17"/>
    <cellStyle builtinId="15" name="标题" xfId="18"/>
    <cellStyle builtinId="53" name="解释性文本" xfId="19"/>
    <cellStyle builtinId="16" name="标题 1" xfId="20"/>
    <cellStyle name="常规_增员表_5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name="样式 1 2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常规_Sheet1_1" xfId="52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U52"/>
  <sheetViews>
    <sheetView tabSelected="1" workbookViewId="0">
      <selection activeCell="N45" sqref="N45"/>
    </sheetView>
  </sheetViews>
  <sheetFormatPr defaultColWidth="9" defaultRowHeight="14.25"/>
  <cols>
    <col min="1" max="1" customWidth="true" style="4" width="6.0" collapsed="false"/>
    <col min="2" max="2" style="1" width="9.0" collapsed="false"/>
    <col min="3" max="3" customWidth="true" style="5" width="15.125" collapsed="false"/>
    <col min="4" max="4" customWidth="true" style="6" width="7.75" collapsed="false"/>
    <col min="5" max="6" customWidth="true" style="7" width="8.5" collapsed="false"/>
    <col min="7" max="10" customWidth="true" style="6" width="8.625" collapsed="false"/>
    <col min="11" max="12" customWidth="true" style="6" width="9.625" collapsed="false"/>
    <col min="13" max="13" customWidth="true" style="6" width="7.125" collapsed="false"/>
    <col min="14" max="14" customWidth="true" style="6" width="9.25" collapsed="false"/>
    <col min="15" max="15" customWidth="true" style="6" width="9.375" collapsed="false"/>
    <col min="16" max="16" customWidth="true" style="6" width="8.625" collapsed="false"/>
    <col min="17" max="17" customWidth="true" style="6" width="7.875" collapsed="false"/>
    <col min="18" max="19" customWidth="true" style="6" width="9.125" collapsed="false"/>
    <col min="20" max="20" style="6" width="9.0" collapsed="false"/>
    <col min="21" max="22" customWidth="true" style="6" width="8.625" collapsed="false"/>
    <col min="23" max="23" customWidth="true" style="6" width="9.625" collapsed="false"/>
    <col min="24" max="25" customWidth="true" style="6" width="8.625" collapsed="false"/>
    <col min="26" max="29" customWidth="true" style="6" width="6.625" collapsed="false"/>
    <col min="30" max="30" customWidth="true" style="6" width="4.875" collapsed="false"/>
    <col min="31" max="31" customWidth="true" style="8" width="4.875" collapsed="false"/>
    <col min="32" max="32" style="9" width="9.0" collapsed="false"/>
    <col min="33" max="35" style="6" width="9.0" collapsed="false"/>
    <col min="36" max="36" customWidth="true" style="10" width="11.0" collapsed="false"/>
    <col min="37" max="37" customWidth="true" style="6" width="9.625" collapsed="false"/>
    <col min="38" max="38" customWidth="true" style="6" width="9.0" collapsed="false"/>
    <col min="39" max="254" style="6" width="9.0" collapsed="false"/>
    <col min="255" max="16384" style="11" width="9.0" collapsed="false"/>
  </cols>
  <sheetData>
    <row customHeight="1" ht="22.5" r="1" spans="1:38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/>
      <c r="G1" s="15" t="s">
        <v>5</v>
      </c>
      <c r="H1" s="15"/>
      <c r="I1" s="15"/>
      <c r="J1" s="15"/>
      <c r="K1" s="15" t="s">
        <v>6</v>
      </c>
      <c r="L1" s="15"/>
      <c r="M1" s="15"/>
      <c r="N1" s="15" t="s">
        <v>7</v>
      </c>
      <c r="O1" s="15"/>
      <c r="P1" s="15"/>
      <c r="Q1" s="15"/>
      <c r="R1" s="15" t="s">
        <v>8</v>
      </c>
      <c r="S1" s="15"/>
      <c r="T1" s="15"/>
      <c r="U1" s="15"/>
      <c r="V1" s="15"/>
      <c r="W1" s="15" t="s">
        <v>9</v>
      </c>
      <c r="X1" s="15"/>
      <c r="Y1" s="15"/>
      <c r="Z1" s="15" t="s">
        <v>10</v>
      </c>
      <c r="AA1" s="15"/>
      <c r="AB1" s="15"/>
      <c r="AC1" s="15"/>
      <c r="AD1" s="15"/>
      <c r="AE1" s="47"/>
      <c r="AF1" s="48" t="s">
        <v>11</v>
      </c>
      <c r="AG1" s="15" t="s">
        <v>12</v>
      </c>
      <c r="AH1" s="15" t="s">
        <v>13</v>
      </c>
      <c r="AI1" s="15" t="s">
        <v>14</v>
      </c>
      <c r="AJ1" s="57" t="s">
        <v>15</v>
      </c>
      <c r="AK1" s="58" t="s">
        <v>16</v>
      </c>
      <c r="AL1" s="59" t="s">
        <v>17</v>
      </c>
    </row>
    <row customHeight="1" ht="22.5" r="2" spans="1:38">
      <c r="A2" s="12"/>
      <c r="B2" s="13"/>
      <c r="C2" s="13"/>
      <c r="D2" s="13"/>
      <c r="E2" s="14"/>
      <c r="F2" s="14"/>
      <c r="G2" s="16" t="s">
        <v>18</v>
      </c>
      <c r="H2" s="15" t="s">
        <v>19</v>
      </c>
      <c r="I2" s="15" t="s">
        <v>20</v>
      </c>
      <c r="J2" s="15" t="s">
        <v>21</v>
      </c>
      <c r="K2" s="15" t="s">
        <v>18</v>
      </c>
      <c r="L2" s="15" t="s">
        <v>22</v>
      </c>
      <c r="M2" s="15" t="s">
        <v>21</v>
      </c>
      <c r="N2" s="15" t="s">
        <v>18</v>
      </c>
      <c r="O2" s="15" t="s">
        <v>23</v>
      </c>
      <c r="P2" s="15" t="s">
        <v>24</v>
      </c>
      <c r="Q2" s="15" t="s">
        <v>21</v>
      </c>
      <c r="R2" s="15" t="s">
        <v>25</v>
      </c>
      <c r="S2" s="15" t="s">
        <v>26</v>
      </c>
      <c r="T2" s="15" t="s">
        <v>27</v>
      </c>
      <c r="U2" s="15" t="s">
        <v>28</v>
      </c>
      <c r="V2" s="15" t="s">
        <v>21</v>
      </c>
      <c r="W2" s="15" t="s">
        <v>25</v>
      </c>
      <c r="X2" s="15" t="s">
        <v>29</v>
      </c>
      <c r="Y2" s="15" t="s">
        <v>21</v>
      </c>
      <c r="Z2" s="15" t="s">
        <v>18</v>
      </c>
      <c r="AA2" s="15" t="s">
        <v>30</v>
      </c>
      <c r="AB2" s="15" t="s">
        <v>31</v>
      </c>
      <c r="AC2" s="15" t="s">
        <v>21</v>
      </c>
      <c r="AD2" s="15"/>
      <c r="AE2" s="47"/>
      <c r="AF2" s="48"/>
      <c r="AG2" s="15"/>
      <c r="AH2" s="15"/>
      <c r="AI2" s="15"/>
      <c r="AJ2" s="57"/>
      <c r="AK2" s="60"/>
      <c r="AL2" s="59"/>
    </row>
    <row r="3">
      <c r="A3" t="s" s="73">
        <v>156</v>
      </c>
      <c r="B3" t="s" s="73">
        <v>157</v>
      </c>
      <c r="C3" t="s" s="73">
        <v>158</v>
      </c>
      <c r="D3" t="s" s="73">
        <v>159</v>
      </c>
      <c r="E3" t="s" s="73">
        <v>156</v>
      </c>
      <c r="F3" t="s" s="73">
        <v>156</v>
      </c>
      <c r="G3" t="s" s="73">
        <v>160</v>
      </c>
      <c r="H3" t="s" s="73">
        <v>161</v>
      </c>
      <c r="I3" t="s" s="73">
        <v>162</v>
      </c>
      <c r="J3" t="s" s="73">
        <v>160</v>
      </c>
      <c r="K3" t="s" s="73">
        <v>163</v>
      </c>
      <c r="L3" t="s" s="73">
        <v>156</v>
      </c>
      <c r="M3" t="s" s="73">
        <v>164</v>
      </c>
      <c r="N3" t="s" s="73">
        <v>165</v>
      </c>
      <c r="O3" t="s" s="73">
        <v>166</v>
      </c>
      <c r="P3" t="s" s="73">
        <v>166</v>
      </c>
      <c r="Q3" t="s" s="73">
        <v>167</v>
      </c>
      <c r="R3" t="s" s="73">
        <v>161</v>
      </c>
      <c r="S3" t="s" s="73">
        <v>161</v>
      </c>
      <c r="T3" t="s" s="73">
        <v>161</v>
      </c>
      <c r="U3" t="s" s="73">
        <v>168</v>
      </c>
      <c r="V3" t="s" s="73">
        <v>169</v>
      </c>
      <c r="W3" t="s" s="73">
        <v>170</v>
      </c>
      <c r="X3" t="s" s="73">
        <v>171</v>
      </c>
      <c r="Y3" t="s" s="73">
        <v>172</v>
      </c>
      <c r="Z3" t="s" s="73">
        <v>173</v>
      </c>
      <c r="AA3" t="s" s="73">
        <v>174</v>
      </c>
      <c r="AB3" t="s" s="73">
        <v>174</v>
      </c>
      <c r="AC3" t="s" s="73">
        <v>175</v>
      </c>
      <c r="AD3" t="s" s="73">
        <v>156</v>
      </c>
      <c r="AE3" t="s" s="73">
        <v>156</v>
      </c>
      <c r="AF3" t="s" s="73">
        <v>156</v>
      </c>
      <c r="AG3" t="s" s="73">
        <v>176</v>
      </c>
      <c r="AH3" t="s" s="73">
        <v>177</v>
      </c>
      <c r="AI3" t="s" s="73">
        <v>177</v>
      </c>
      <c r="AJ3" t="s" s="73">
        <v>156</v>
      </c>
      <c r="AK3" t="s" s="73">
        <v>156</v>
      </c>
      <c r="AL3" t="s" s="73">
        <v>156</v>
      </c>
    </row>
    <row r="4" spans="1:38">
      <c r="A4" s="17">
        <v>1</v>
      </c>
      <c r="B4" s="13" t="s">
        <v>32</v>
      </c>
      <c r="C4" s="13" t="s">
        <v>33</v>
      </c>
      <c r="D4" s="13" t="s">
        <v>34</v>
      </c>
      <c r="E4" s="13" t="s">
        <v>35</v>
      </c>
      <c r="F4" s="13"/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3" t="s">
        <v>58</v>
      </c>
      <c r="AE4" s="13" t="s">
        <v>59</v>
      </c>
      <c r="AF4" s="13" t="s">
        <v>60</v>
      </c>
      <c r="AG4" s="13" t="s">
        <v>61</v>
      </c>
      <c r="AH4" s="13" t="s">
        <v>62</v>
      </c>
      <c r="AI4" s="13" t="s">
        <v>63</v>
      </c>
      <c r="AJ4" s="57" t="s">
        <v>62</v>
      </c>
      <c r="AK4" s="61"/>
      <c r="AL4" s="62"/>
    </row>
    <row customFormat="1" r="5" s="1" spans="1:38">
      <c r="A5" s="18">
        <v>1</v>
      </c>
      <c r="B5" s="19" t="s">
        <v>64</v>
      </c>
      <c r="C5" s="19" t="s">
        <v>65</v>
      </c>
      <c r="D5" s="20" t="s">
        <v>66</v>
      </c>
      <c r="E5" s="20" t="s">
        <v>67</v>
      </c>
      <c r="F5" s="20"/>
      <c r="G5" s="21">
        <v>2463.95</v>
      </c>
      <c r="H5" s="22">
        <f ref="H5:H50" si="0" t="shared">ROUND(G5*0.2,2)</f>
        <v>492.79</v>
      </c>
      <c r="I5" s="22">
        <f ref="I5:I50" si="1" t="shared">ROUND(G5*0.08,2)</f>
        <v>197.12</v>
      </c>
      <c r="J5" s="22">
        <f ref="J5:J50" si="2" t="shared">SUM(H5:I5)</f>
        <v>689.91</v>
      </c>
      <c r="K5" s="21">
        <v>2463.95</v>
      </c>
      <c r="L5" s="35">
        <f ref="L5:L50" si="3" t="shared">ROUND(K5*0.002,2)</f>
        <v>4.93</v>
      </c>
      <c r="M5" s="35">
        <f ref="M5:M50" si="4" t="shared">L5-AK5</f>
        <v>-2.46185</v>
      </c>
      <c r="N5" s="21">
        <v>2463.95</v>
      </c>
      <c r="O5" s="22">
        <f ref="O5:O50" si="5" t="shared">ROUND(N5*0.015,2)</f>
        <v>36.96</v>
      </c>
      <c r="P5" s="22">
        <f ref="P5:P50" si="6" t="shared">ROUND(N5*0.005,2)</f>
        <v>12.32</v>
      </c>
      <c r="Q5" s="22">
        <f ref="Q5:Q50" si="7" t="shared">SUM(O5:P5)</f>
        <v>49.28</v>
      </c>
      <c r="R5" s="21">
        <v>2463.95</v>
      </c>
      <c r="S5" s="21">
        <v>2463.95</v>
      </c>
      <c r="T5" s="22">
        <f ref="T5:T35" si="8" t="shared">ROUND(R5*0.08,2)</f>
        <v>197.12</v>
      </c>
      <c r="U5" s="22">
        <f ref="U5:U35" si="9" t="shared">ROUND(S5*0.02,2)</f>
        <v>49.28</v>
      </c>
      <c r="V5" s="22">
        <f ref="V5:V35" si="10" t="shared">SUM(T5:U5)</f>
        <v>246.4</v>
      </c>
      <c r="W5" s="21">
        <v>2463.95</v>
      </c>
      <c r="X5" s="22">
        <f ref="X5:X35" si="11" t="shared">ROUND(W5*0.01,2)</f>
        <v>24.64</v>
      </c>
      <c r="Y5" s="22">
        <f ref="Y5:Y35" si="12" t="shared">X5</f>
        <v>24.64</v>
      </c>
      <c r="Z5" s="49"/>
      <c r="AA5" s="22"/>
      <c r="AB5" s="22"/>
      <c r="AC5" s="22"/>
      <c r="AD5" s="22"/>
      <c r="AE5" s="50"/>
      <c r="AF5" s="51"/>
      <c r="AG5" s="22">
        <v>15</v>
      </c>
      <c r="AH5" s="22">
        <f ref="AH5:AH50" si="13" t="shared">H5+L5+O5+T5+X5+AA5+AF5+AG5</f>
        <v>771.44</v>
      </c>
      <c r="AI5" s="22">
        <f ref="AI5:AI50" si="14" t="shared">I5+P5+U5+AB5</f>
        <v>258.72</v>
      </c>
      <c r="AJ5" s="63">
        <f ref="AJ5:AJ50" si="15" t="shared">SUM(AH5:AI5)</f>
        <v>1030.16</v>
      </c>
      <c r="AK5" s="64">
        <f ref="AK5:AK50" si="16" t="shared">K5*0.3%</f>
        <v>7.39185</v>
      </c>
      <c r="AL5" s="65">
        <f ref="AL5:AL50" si="17" t="shared">AJ5-AK5</f>
        <v>1022.76815</v>
      </c>
    </row>
    <row customFormat="1" r="6" s="1" spans="1:38">
      <c r="A6" s="18">
        <v>2</v>
      </c>
      <c r="B6" s="19" t="s">
        <v>68</v>
      </c>
      <c r="C6" s="19" t="s">
        <v>69</v>
      </c>
      <c r="D6" s="20" t="s">
        <v>66</v>
      </c>
      <c r="E6" s="20" t="s">
        <v>67</v>
      </c>
      <c r="F6" s="20"/>
      <c r="G6" s="21">
        <v>2463.95</v>
      </c>
      <c r="H6" s="22">
        <f si="0" t="shared"/>
        <v>492.79</v>
      </c>
      <c r="I6" s="22">
        <f si="1" t="shared"/>
        <v>197.12</v>
      </c>
      <c r="J6" s="22">
        <f si="2" t="shared"/>
        <v>689.91</v>
      </c>
      <c r="K6" s="21">
        <v>2463.95</v>
      </c>
      <c r="L6" s="35">
        <f si="3" t="shared"/>
        <v>4.93</v>
      </c>
      <c r="M6" s="35">
        <f si="4" t="shared"/>
        <v>-2.46185</v>
      </c>
      <c r="N6" s="21">
        <v>2463.95</v>
      </c>
      <c r="O6" s="22">
        <f si="5" t="shared"/>
        <v>36.96</v>
      </c>
      <c r="P6" s="22">
        <f si="6" t="shared"/>
        <v>12.32</v>
      </c>
      <c r="Q6" s="22">
        <f si="7" t="shared"/>
        <v>49.28</v>
      </c>
      <c r="R6" s="21">
        <v>2463.95</v>
      </c>
      <c r="S6" s="21">
        <v>2463.95</v>
      </c>
      <c r="T6" s="22">
        <f si="8" t="shared"/>
        <v>197.12</v>
      </c>
      <c r="U6" s="22">
        <f si="9" t="shared"/>
        <v>49.28</v>
      </c>
      <c r="V6" s="22">
        <f si="10" t="shared"/>
        <v>246.4</v>
      </c>
      <c r="W6" s="21">
        <v>2463.95</v>
      </c>
      <c r="X6" s="22">
        <f si="11" t="shared"/>
        <v>24.64</v>
      </c>
      <c r="Y6" s="22">
        <f si="12" t="shared"/>
        <v>24.64</v>
      </c>
      <c r="Z6" s="49"/>
      <c r="AA6" s="22"/>
      <c r="AB6" s="22"/>
      <c r="AC6" s="22"/>
      <c r="AD6" s="22"/>
      <c r="AE6" s="50"/>
      <c r="AF6" s="51"/>
      <c r="AG6" s="22">
        <v>15</v>
      </c>
      <c r="AH6" s="22">
        <f si="13" t="shared"/>
        <v>771.44</v>
      </c>
      <c r="AI6" s="22">
        <f si="14" t="shared"/>
        <v>258.72</v>
      </c>
      <c r="AJ6" s="63">
        <f si="15" t="shared"/>
        <v>1030.16</v>
      </c>
      <c r="AK6" s="64">
        <f si="16" t="shared"/>
        <v>7.39185</v>
      </c>
      <c r="AL6" s="65">
        <f si="17" t="shared"/>
        <v>1022.76815</v>
      </c>
    </row>
    <row customFormat="1" r="7" s="1" spans="1:38">
      <c r="A7" s="18">
        <v>3</v>
      </c>
      <c r="B7" s="19" t="s">
        <v>70</v>
      </c>
      <c r="C7" s="23" t="s">
        <v>71</v>
      </c>
      <c r="D7" s="20" t="s">
        <v>66</v>
      </c>
      <c r="E7" s="20" t="s">
        <v>67</v>
      </c>
      <c r="F7" s="20"/>
      <c r="G7" s="21">
        <v>2463.95</v>
      </c>
      <c r="H7" s="22">
        <f si="0" t="shared"/>
        <v>492.79</v>
      </c>
      <c r="I7" s="22">
        <f si="1" t="shared"/>
        <v>197.12</v>
      </c>
      <c r="J7" s="22">
        <f si="2" t="shared"/>
        <v>689.91</v>
      </c>
      <c r="K7" s="21">
        <v>2463.95</v>
      </c>
      <c r="L7" s="35">
        <f si="3" t="shared"/>
        <v>4.93</v>
      </c>
      <c r="M7" s="35">
        <f si="4" t="shared"/>
        <v>-2.46185</v>
      </c>
      <c r="N7" s="21">
        <v>2463.95</v>
      </c>
      <c r="O7" s="22">
        <f si="5" t="shared"/>
        <v>36.96</v>
      </c>
      <c r="P7" s="22">
        <f si="6" t="shared"/>
        <v>12.32</v>
      </c>
      <c r="Q7" s="22">
        <f si="7" t="shared"/>
        <v>49.28</v>
      </c>
      <c r="R7" s="21">
        <v>2463.95</v>
      </c>
      <c r="S7" s="21">
        <v>2463.95</v>
      </c>
      <c r="T7" s="22">
        <f si="8" t="shared"/>
        <v>197.12</v>
      </c>
      <c r="U7" s="22">
        <f si="9" t="shared"/>
        <v>49.28</v>
      </c>
      <c r="V7" s="22">
        <f si="10" t="shared"/>
        <v>246.4</v>
      </c>
      <c r="W7" s="21">
        <v>2463.95</v>
      </c>
      <c r="X7" s="22">
        <f si="11" t="shared"/>
        <v>24.64</v>
      </c>
      <c r="Y7" s="22">
        <f si="12" t="shared"/>
        <v>24.64</v>
      </c>
      <c r="Z7" s="49"/>
      <c r="AA7" s="22"/>
      <c r="AB7" s="22"/>
      <c r="AC7" s="22"/>
      <c r="AD7" s="22"/>
      <c r="AE7" s="50"/>
      <c r="AF7" s="51"/>
      <c r="AG7" s="22">
        <v>15</v>
      </c>
      <c r="AH7" s="22">
        <f si="13" t="shared"/>
        <v>771.44</v>
      </c>
      <c r="AI7" s="22">
        <f si="14" t="shared"/>
        <v>258.72</v>
      </c>
      <c r="AJ7" s="63">
        <f si="15" t="shared"/>
        <v>1030.16</v>
      </c>
      <c r="AK7" s="64">
        <f si="16" t="shared"/>
        <v>7.39185</v>
      </c>
      <c r="AL7" s="65">
        <f si="17" t="shared"/>
        <v>1022.76815</v>
      </c>
    </row>
    <row customFormat="1" r="8" s="1" spans="1:38">
      <c r="A8" s="18">
        <v>4</v>
      </c>
      <c r="B8" s="19" t="s">
        <v>72</v>
      </c>
      <c r="C8" s="19" t="s">
        <v>73</v>
      </c>
      <c r="D8" s="20" t="s">
        <v>66</v>
      </c>
      <c r="E8" s="20" t="s">
        <v>67</v>
      </c>
      <c r="F8" s="20"/>
      <c r="G8" s="21">
        <v>2463.95</v>
      </c>
      <c r="H8" s="22">
        <f si="0" t="shared"/>
        <v>492.79</v>
      </c>
      <c r="I8" s="22">
        <f si="1" t="shared"/>
        <v>197.12</v>
      </c>
      <c r="J8" s="22">
        <f si="2" t="shared"/>
        <v>689.91</v>
      </c>
      <c r="K8" s="21">
        <v>2463.95</v>
      </c>
      <c r="L8" s="35">
        <f si="3" t="shared"/>
        <v>4.93</v>
      </c>
      <c r="M8" s="35">
        <f si="4" t="shared"/>
        <v>-2.46185</v>
      </c>
      <c r="N8" s="21">
        <v>2463.95</v>
      </c>
      <c r="O8" s="22">
        <f si="5" t="shared"/>
        <v>36.96</v>
      </c>
      <c r="P8" s="22">
        <f si="6" t="shared"/>
        <v>12.32</v>
      </c>
      <c r="Q8" s="22">
        <f si="7" t="shared"/>
        <v>49.28</v>
      </c>
      <c r="R8" s="21">
        <v>2463.95</v>
      </c>
      <c r="S8" s="21">
        <v>2463.95</v>
      </c>
      <c r="T8" s="22">
        <f si="8" t="shared"/>
        <v>197.12</v>
      </c>
      <c r="U8" s="22">
        <f si="9" t="shared"/>
        <v>49.28</v>
      </c>
      <c r="V8" s="22">
        <f si="10" t="shared"/>
        <v>246.4</v>
      </c>
      <c r="W8" s="21">
        <v>2463.95</v>
      </c>
      <c r="X8" s="22">
        <f si="11" t="shared"/>
        <v>24.64</v>
      </c>
      <c r="Y8" s="22">
        <f si="12" t="shared"/>
        <v>24.64</v>
      </c>
      <c r="Z8" s="49"/>
      <c r="AA8" s="22"/>
      <c r="AB8" s="22"/>
      <c r="AC8" s="22"/>
      <c r="AD8" s="22"/>
      <c r="AE8" s="50"/>
      <c r="AF8" s="51"/>
      <c r="AG8" s="22">
        <v>15</v>
      </c>
      <c r="AH8" s="22">
        <f si="13" t="shared"/>
        <v>771.44</v>
      </c>
      <c r="AI8" s="22">
        <f si="14" t="shared"/>
        <v>258.72</v>
      </c>
      <c r="AJ8" s="63">
        <f si="15" t="shared"/>
        <v>1030.16</v>
      </c>
      <c r="AK8" s="64">
        <f si="16" t="shared"/>
        <v>7.39185</v>
      </c>
      <c r="AL8" s="65">
        <f si="17" t="shared"/>
        <v>1022.76815</v>
      </c>
    </row>
    <row customFormat="1" r="9" s="1" spans="1:38">
      <c r="A9" s="18">
        <v>5</v>
      </c>
      <c r="B9" s="23" t="s">
        <v>74</v>
      </c>
      <c r="C9" s="23" t="s">
        <v>75</v>
      </c>
      <c r="D9" s="20" t="s">
        <v>66</v>
      </c>
      <c r="E9" s="20" t="s">
        <v>67</v>
      </c>
      <c r="F9" s="20"/>
      <c r="G9" s="21">
        <v>2463.95</v>
      </c>
      <c r="H9" s="22">
        <f si="0" t="shared"/>
        <v>492.79</v>
      </c>
      <c r="I9" s="22">
        <f si="1" t="shared"/>
        <v>197.12</v>
      </c>
      <c r="J9" s="22">
        <f si="2" t="shared"/>
        <v>689.91</v>
      </c>
      <c r="K9" s="21">
        <v>2463.95</v>
      </c>
      <c r="L9" s="35">
        <f si="3" t="shared"/>
        <v>4.93</v>
      </c>
      <c r="M9" s="35">
        <f si="4" t="shared"/>
        <v>-2.46185</v>
      </c>
      <c r="N9" s="21">
        <v>2463.95</v>
      </c>
      <c r="O9" s="22">
        <f si="5" t="shared"/>
        <v>36.96</v>
      </c>
      <c r="P9" s="22">
        <f si="6" t="shared"/>
        <v>12.32</v>
      </c>
      <c r="Q9" s="22">
        <f si="7" t="shared"/>
        <v>49.28</v>
      </c>
      <c r="R9" s="21">
        <v>2463.95</v>
      </c>
      <c r="S9" s="21">
        <v>2463.95</v>
      </c>
      <c r="T9" s="22">
        <f si="8" t="shared"/>
        <v>197.12</v>
      </c>
      <c r="U9" s="22">
        <f si="9" t="shared"/>
        <v>49.28</v>
      </c>
      <c r="V9" s="22">
        <f si="10" t="shared"/>
        <v>246.4</v>
      </c>
      <c r="W9" s="21">
        <v>2463.95</v>
      </c>
      <c r="X9" s="22">
        <f si="11" t="shared"/>
        <v>24.64</v>
      </c>
      <c r="Y9" s="22">
        <f si="12" t="shared"/>
        <v>24.64</v>
      </c>
      <c r="Z9" s="49"/>
      <c r="AA9" s="22"/>
      <c r="AB9" s="22"/>
      <c r="AC9" s="22"/>
      <c r="AD9" s="22"/>
      <c r="AE9" s="50"/>
      <c r="AF9" s="51"/>
      <c r="AG9" s="22">
        <v>15</v>
      </c>
      <c r="AH9" s="22">
        <f si="13" t="shared"/>
        <v>771.44</v>
      </c>
      <c r="AI9" s="22">
        <f si="14" t="shared"/>
        <v>258.72</v>
      </c>
      <c r="AJ9" s="63">
        <f si="15" t="shared"/>
        <v>1030.16</v>
      </c>
      <c r="AK9" s="64">
        <f si="16" t="shared"/>
        <v>7.39185</v>
      </c>
      <c r="AL9" s="65">
        <f si="17" t="shared"/>
        <v>1022.76815</v>
      </c>
    </row>
    <row customFormat="1" r="10" s="1" spans="1:38">
      <c r="A10" s="18">
        <v>6</v>
      </c>
      <c r="B10" s="23" t="s">
        <v>76</v>
      </c>
      <c r="C10" s="23" t="s">
        <v>77</v>
      </c>
      <c r="D10" s="20" t="s">
        <v>66</v>
      </c>
      <c r="E10" s="20" t="s">
        <v>67</v>
      </c>
      <c r="F10" s="20"/>
      <c r="G10" s="21">
        <v>2463.95</v>
      </c>
      <c r="H10" s="22">
        <f si="0" t="shared"/>
        <v>492.79</v>
      </c>
      <c r="I10" s="22">
        <f si="1" t="shared"/>
        <v>197.12</v>
      </c>
      <c r="J10" s="22">
        <f si="2" t="shared"/>
        <v>689.91</v>
      </c>
      <c r="K10" s="21">
        <v>2463.95</v>
      </c>
      <c r="L10" s="35">
        <f si="3" t="shared"/>
        <v>4.93</v>
      </c>
      <c r="M10" s="35">
        <f si="4" t="shared"/>
        <v>-2.46185</v>
      </c>
      <c r="N10" s="21">
        <v>2463.95</v>
      </c>
      <c r="O10" s="22">
        <f si="5" t="shared"/>
        <v>36.96</v>
      </c>
      <c r="P10" s="22">
        <f si="6" t="shared"/>
        <v>12.32</v>
      </c>
      <c r="Q10" s="22">
        <f si="7" t="shared"/>
        <v>49.28</v>
      </c>
      <c r="R10" s="21">
        <v>2463.95</v>
      </c>
      <c r="S10" s="21">
        <v>2463.95</v>
      </c>
      <c r="T10" s="22">
        <f si="8" t="shared"/>
        <v>197.12</v>
      </c>
      <c r="U10" s="22">
        <f si="9" t="shared"/>
        <v>49.28</v>
      </c>
      <c r="V10" s="22">
        <f si="10" t="shared"/>
        <v>246.4</v>
      </c>
      <c r="W10" s="21">
        <v>2463.95</v>
      </c>
      <c r="X10" s="22">
        <f si="11" t="shared"/>
        <v>24.64</v>
      </c>
      <c r="Y10" s="22">
        <f si="12" t="shared"/>
        <v>24.64</v>
      </c>
      <c r="Z10" s="49"/>
      <c r="AA10" s="22"/>
      <c r="AB10" s="22"/>
      <c r="AC10" s="22"/>
      <c r="AD10" s="22"/>
      <c r="AE10" s="50"/>
      <c r="AF10" s="51"/>
      <c r="AG10" s="22">
        <v>15</v>
      </c>
      <c r="AH10" s="22">
        <f si="13" t="shared"/>
        <v>771.44</v>
      </c>
      <c r="AI10" s="22">
        <f si="14" t="shared"/>
        <v>258.72</v>
      </c>
      <c r="AJ10" s="63">
        <f si="15" t="shared"/>
        <v>1030.16</v>
      </c>
      <c r="AK10" s="64">
        <f si="16" t="shared"/>
        <v>7.39185</v>
      </c>
      <c r="AL10" s="65">
        <f si="17" t="shared"/>
        <v>1022.76815</v>
      </c>
    </row>
    <row customFormat="1" r="11" s="1" spans="1:38">
      <c r="A11" s="18">
        <v>7</v>
      </c>
      <c r="B11" s="23" t="s">
        <v>78</v>
      </c>
      <c r="C11" s="23" t="s">
        <v>79</v>
      </c>
      <c r="D11" s="20" t="s">
        <v>66</v>
      </c>
      <c r="E11" s="20" t="s">
        <v>67</v>
      </c>
      <c r="F11" s="20"/>
      <c r="G11" s="21">
        <v>2463.95</v>
      </c>
      <c r="H11" s="22">
        <f si="0" t="shared"/>
        <v>492.79</v>
      </c>
      <c r="I11" s="22">
        <f si="1" t="shared"/>
        <v>197.12</v>
      </c>
      <c r="J11" s="22">
        <f si="2" t="shared"/>
        <v>689.91</v>
      </c>
      <c r="K11" s="21">
        <v>2463.95</v>
      </c>
      <c r="L11" s="35">
        <f si="3" t="shared"/>
        <v>4.93</v>
      </c>
      <c r="M11" s="35">
        <f si="4" t="shared"/>
        <v>-2.46185</v>
      </c>
      <c r="N11" s="21">
        <v>2463.95</v>
      </c>
      <c r="O11" s="22">
        <f si="5" t="shared"/>
        <v>36.96</v>
      </c>
      <c r="P11" s="22">
        <f si="6" t="shared"/>
        <v>12.32</v>
      </c>
      <c r="Q11" s="22">
        <f si="7" t="shared"/>
        <v>49.28</v>
      </c>
      <c r="R11" s="21">
        <v>2463.95</v>
      </c>
      <c r="S11" s="21">
        <v>2463.95</v>
      </c>
      <c r="T11" s="22">
        <f si="8" t="shared"/>
        <v>197.12</v>
      </c>
      <c r="U11" s="22">
        <f si="9" t="shared"/>
        <v>49.28</v>
      </c>
      <c r="V11" s="22">
        <f si="10" t="shared"/>
        <v>246.4</v>
      </c>
      <c r="W11" s="21">
        <v>2463.95</v>
      </c>
      <c r="X11" s="22">
        <f si="11" t="shared"/>
        <v>24.64</v>
      </c>
      <c r="Y11" s="22">
        <f si="12" t="shared"/>
        <v>24.64</v>
      </c>
      <c r="Z11" s="49"/>
      <c r="AA11" s="22"/>
      <c r="AB11" s="22"/>
      <c r="AC11" s="22"/>
      <c r="AD11" s="22"/>
      <c r="AE11" s="50"/>
      <c r="AF11" s="51"/>
      <c r="AG11" s="22">
        <v>15</v>
      </c>
      <c r="AH11" s="22">
        <f si="13" t="shared"/>
        <v>771.44</v>
      </c>
      <c r="AI11" s="22">
        <f si="14" t="shared"/>
        <v>258.72</v>
      </c>
      <c r="AJ11" s="63">
        <f si="15" t="shared"/>
        <v>1030.16</v>
      </c>
      <c r="AK11" s="64">
        <f si="16" t="shared"/>
        <v>7.39185</v>
      </c>
      <c r="AL11" s="65">
        <f si="17" t="shared"/>
        <v>1022.76815</v>
      </c>
    </row>
    <row customFormat="1" r="12" s="1" spans="1:38">
      <c r="A12" s="18">
        <v>8</v>
      </c>
      <c r="B12" s="23" t="s">
        <v>80</v>
      </c>
      <c r="C12" s="23" t="s">
        <v>81</v>
      </c>
      <c r="D12" s="20" t="s">
        <v>66</v>
      </c>
      <c r="E12" s="20" t="s">
        <v>67</v>
      </c>
      <c r="F12" s="20"/>
      <c r="G12" s="21">
        <v>2463.95</v>
      </c>
      <c r="H12" s="22">
        <f si="0" t="shared"/>
        <v>492.79</v>
      </c>
      <c r="I12" s="22">
        <f si="1" t="shared"/>
        <v>197.12</v>
      </c>
      <c r="J12" s="22">
        <f si="2" t="shared"/>
        <v>689.91</v>
      </c>
      <c r="K12" s="21">
        <v>2463.95</v>
      </c>
      <c r="L12" s="35">
        <f si="3" t="shared"/>
        <v>4.93</v>
      </c>
      <c r="M12" s="35">
        <f si="4" t="shared"/>
        <v>-2.46185</v>
      </c>
      <c r="N12" s="21">
        <v>2463.95</v>
      </c>
      <c r="O12" s="22">
        <f si="5" t="shared"/>
        <v>36.96</v>
      </c>
      <c r="P12" s="22">
        <f si="6" t="shared"/>
        <v>12.32</v>
      </c>
      <c r="Q12" s="22">
        <f si="7" t="shared"/>
        <v>49.28</v>
      </c>
      <c r="R12" s="21">
        <v>2463.95</v>
      </c>
      <c r="S12" s="21">
        <v>2463.95</v>
      </c>
      <c r="T12" s="22">
        <f si="8" t="shared"/>
        <v>197.12</v>
      </c>
      <c r="U12" s="22">
        <f si="9" t="shared"/>
        <v>49.28</v>
      </c>
      <c r="V12" s="22">
        <f si="10" t="shared"/>
        <v>246.4</v>
      </c>
      <c r="W12" s="21">
        <v>2463.95</v>
      </c>
      <c r="X12" s="22">
        <f si="11" t="shared"/>
        <v>24.64</v>
      </c>
      <c r="Y12" s="22">
        <f si="12" t="shared"/>
        <v>24.64</v>
      </c>
      <c r="Z12" s="49"/>
      <c r="AA12" s="22"/>
      <c r="AB12" s="22"/>
      <c r="AC12" s="22"/>
      <c r="AD12" s="22"/>
      <c r="AE12" s="50"/>
      <c r="AF12" s="51"/>
      <c r="AG12" s="22">
        <v>15</v>
      </c>
      <c r="AH12" s="22">
        <f si="13" t="shared"/>
        <v>771.44</v>
      </c>
      <c r="AI12" s="22">
        <f si="14" t="shared"/>
        <v>258.72</v>
      </c>
      <c r="AJ12" s="63">
        <f si="15" t="shared"/>
        <v>1030.16</v>
      </c>
      <c r="AK12" s="64">
        <f si="16" t="shared"/>
        <v>7.39185</v>
      </c>
      <c r="AL12" s="65">
        <f si="17" t="shared"/>
        <v>1022.76815</v>
      </c>
    </row>
    <row customFormat="1" r="13" s="1" spans="1:38">
      <c r="A13" s="18">
        <v>9</v>
      </c>
      <c r="B13" s="23" t="s">
        <v>82</v>
      </c>
      <c r="C13" s="23" t="s">
        <v>83</v>
      </c>
      <c r="D13" s="20" t="s">
        <v>66</v>
      </c>
      <c r="E13" s="20" t="s">
        <v>67</v>
      </c>
      <c r="F13" s="20"/>
      <c r="G13" s="21">
        <v>2463.95</v>
      </c>
      <c r="H13" s="22">
        <f si="0" t="shared"/>
        <v>492.79</v>
      </c>
      <c r="I13" s="22">
        <f si="1" t="shared"/>
        <v>197.12</v>
      </c>
      <c r="J13" s="22">
        <f si="2" t="shared"/>
        <v>689.91</v>
      </c>
      <c r="K13" s="21">
        <v>2463.95</v>
      </c>
      <c r="L13" s="35">
        <f si="3" t="shared"/>
        <v>4.93</v>
      </c>
      <c r="M13" s="35">
        <f si="4" t="shared"/>
        <v>-2.46185</v>
      </c>
      <c r="N13" s="21">
        <v>2463.95</v>
      </c>
      <c r="O13" s="22">
        <f si="5" t="shared"/>
        <v>36.96</v>
      </c>
      <c r="P13" s="22">
        <f si="6" t="shared"/>
        <v>12.32</v>
      </c>
      <c r="Q13" s="22">
        <f si="7" t="shared"/>
        <v>49.28</v>
      </c>
      <c r="R13" s="21">
        <v>2463.95</v>
      </c>
      <c r="S13" s="21">
        <v>2463.95</v>
      </c>
      <c r="T13" s="22">
        <f si="8" t="shared"/>
        <v>197.12</v>
      </c>
      <c r="U13" s="22">
        <f si="9" t="shared"/>
        <v>49.28</v>
      </c>
      <c r="V13" s="22">
        <f si="10" t="shared"/>
        <v>246.4</v>
      </c>
      <c r="W13" s="21">
        <v>2463.95</v>
      </c>
      <c r="X13" s="22">
        <f si="11" t="shared"/>
        <v>24.64</v>
      </c>
      <c r="Y13" s="22">
        <f si="12" t="shared"/>
        <v>24.64</v>
      </c>
      <c r="Z13" s="49"/>
      <c r="AA13" s="22"/>
      <c r="AB13" s="22"/>
      <c r="AC13" s="22"/>
      <c r="AD13" s="22"/>
      <c r="AE13" s="50"/>
      <c r="AF13" s="51"/>
      <c r="AG13" s="22">
        <v>15</v>
      </c>
      <c r="AH13" s="22">
        <f si="13" t="shared"/>
        <v>771.44</v>
      </c>
      <c r="AI13" s="22">
        <f si="14" t="shared"/>
        <v>258.72</v>
      </c>
      <c r="AJ13" s="63">
        <f si="15" t="shared"/>
        <v>1030.16</v>
      </c>
      <c r="AK13" s="64">
        <f si="16" t="shared"/>
        <v>7.39185</v>
      </c>
      <c r="AL13" s="65">
        <f si="17" t="shared"/>
        <v>1022.76815</v>
      </c>
    </row>
    <row customFormat="1" r="14" s="1" spans="1:38">
      <c r="A14" s="18">
        <v>10</v>
      </c>
      <c r="B14" s="23" t="s">
        <v>84</v>
      </c>
      <c r="C14" s="23" t="s">
        <v>85</v>
      </c>
      <c r="D14" s="20" t="s">
        <v>66</v>
      </c>
      <c r="E14" s="20" t="s">
        <v>67</v>
      </c>
      <c r="F14" s="20"/>
      <c r="G14" s="21">
        <v>2463.95</v>
      </c>
      <c r="H14" s="22">
        <f si="0" t="shared"/>
        <v>492.79</v>
      </c>
      <c r="I14" s="22">
        <f si="1" t="shared"/>
        <v>197.12</v>
      </c>
      <c r="J14" s="22">
        <f si="2" t="shared"/>
        <v>689.91</v>
      </c>
      <c r="K14" s="21">
        <v>2463.95</v>
      </c>
      <c r="L14" s="35">
        <f si="3" t="shared"/>
        <v>4.93</v>
      </c>
      <c r="M14" s="35">
        <f si="4" t="shared"/>
        <v>-2.46185</v>
      </c>
      <c r="N14" s="21">
        <v>2463.95</v>
      </c>
      <c r="O14" s="22">
        <f si="5" t="shared"/>
        <v>36.96</v>
      </c>
      <c r="P14" s="22">
        <f si="6" t="shared"/>
        <v>12.32</v>
      </c>
      <c r="Q14" s="22">
        <f si="7" t="shared"/>
        <v>49.28</v>
      </c>
      <c r="R14" s="21">
        <v>2463.95</v>
      </c>
      <c r="S14" s="21">
        <v>2463.95</v>
      </c>
      <c r="T14" s="22">
        <f si="8" t="shared"/>
        <v>197.12</v>
      </c>
      <c r="U14" s="22">
        <f si="9" t="shared"/>
        <v>49.28</v>
      </c>
      <c r="V14" s="22">
        <f si="10" t="shared"/>
        <v>246.4</v>
      </c>
      <c r="W14" s="21">
        <v>2463.95</v>
      </c>
      <c r="X14" s="22">
        <f si="11" t="shared"/>
        <v>24.64</v>
      </c>
      <c r="Y14" s="22">
        <f si="12" t="shared"/>
        <v>24.64</v>
      </c>
      <c r="Z14" s="49"/>
      <c r="AA14" s="22"/>
      <c r="AB14" s="22"/>
      <c r="AC14" s="22"/>
      <c r="AD14" s="22"/>
      <c r="AE14" s="50"/>
      <c r="AF14" s="51"/>
      <c r="AG14" s="22">
        <v>15</v>
      </c>
      <c r="AH14" s="22">
        <f si="13" t="shared"/>
        <v>771.44</v>
      </c>
      <c r="AI14" s="22">
        <f si="14" t="shared"/>
        <v>258.72</v>
      </c>
      <c r="AJ14" s="63">
        <f si="15" t="shared"/>
        <v>1030.16</v>
      </c>
      <c r="AK14" s="64">
        <f si="16" t="shared"/>
        <v>7.39185</v>
      </c>
      <c r="AL14" s="65">
        <f si="17" t="shared"/>
        <v>1022.76815</v>
      </c>
    </row>
    <row customFormat="1" r="15" s="1" spans="1:38">
      <c r="A15" s="18">
        <v>11</v>
      </c>
      <c r="B15" s="24" t="s">
        <v>86</v>
      </c>
      <c r="C15" s="24" t="s">
        <v>87</v>
      </c>
      <c r="D15" s="25" t="s">
        <v>66</v>
      </c>
      <c r="E15" s="20" t="s">
        <v>67</v>
      </c>
      <c r="F15" s="20"/>
      <c r="G15" s="21">
        <v>2463.95</v>
      </c>
      <c r="H15" s="22">
        <f si="0" t="shared"/>
        <v>492.79</v>
      </c>
      <c r="I15" s="22">
        <f si="1" t="shared"/>
        <v>197.12</v>
      </c>
      <c r="J15" s="22">
        <f si="2" t="shared"/>
        <v>689.91</v>
      </c>
      <c r="K15" s="21">
        <v>2463.95</v>
      </c>
      <c r="L15" s="35">
        <f si="3" t="shared"/>
        <v>4.93</v>
      </c>
      <c r="M15" s="35">
        <f si="4" t="shared"/>
        <v>-2.46185</v>
      </c>
      <c r="N15" s="21">
        <v>2463.95</v>
      </c>
      <c r="O15" s="22">
        <f si="5" t="shared"/>
        <v>36.96</v>
      </c>
      <c r="P15" s="22">
        <f si="6" t="shared"/>
        <v>12.32</v>
      </c>
      <c r="Q15" s="22">
        <f si="7" t="shared"/>
        <v>49.28</v>
      </c>
      <c r="R15" s="21">
        <v>2463.95</v>
      </c>
      <c r="S15" s="21">
        <v>2463.95</v>
      </c>
      <c r="T15" s="22">
        <f si="8" t="shared"/>
        <v>197.12</v>
      </c>
      <c r="U15" s="22">
        <f si="9" t="shared"/>
        <v>49.28</v>
      </c>
      <c r="V15" s="22">
        <f si="10" t="shared"/>
        <v>246.4</v>
      </c>
      <c r="W15" s="21">
        <v>2463.95</v>
      </c>
      <c r="X15" s="22">
        <f si="11" t="shared"/>
        <v>24.64</v>
      </c>
      <c r="Y15" s="22">
        <f si="12" t="shared"/>
        <v>24.64</v>
      </c>
      <c r="Z15" s="49"/>
      <c r="AA15" s="22"/>
      <c r="AB15" s="22"/>
      <c r="AC15" s="22"/>
      <c r="AD15" s="22"/>
      <c r="AE15" s="50"/>
      <c r="AF15" s="51"/>
      <c r="AG15" s="22">
        <v>15</v>
      </c>
      <c r="AH15" s="22">
        <f si="13" t="shared"/>
        <v>771.44</v>
      </c>
      <c r="AI15" s="22">
        <f si="14" t="shared"/>
        <v>258.72</v>
      </c>
      <c r="AJ15" s="63">
        <f si="15" t="shared"/>
        <v>1030.16</v>
      </c>
      <c r="AK15" s="64">
        <f si="16" t="shared"/>
        <v>7.39185</v>
      </c>
      <c r="AL15" s="65">
        <f si="17" t="shared"/>
        <v>1022.76815</v>
      </c>
    </row>
    <row customFormat="1" r="16" s="1" spans="1:38">
      <c r="A16" s="18">
        <v>12</v>
      </c>
      <c r="B16" s="23" t="s">
        <v>88</v>
      </c>
      <c r="C16" s="23" t="s">
        <v>89</v>
      </c>
      <c r="D16" s="20" t="s">
        <v>66</v>
      </c>
      <c r="E16" s="20" t="s">
        <v>67</v>
      </c>
      <c r="F16" s="20"/>
      <c r="G16" s="21">
        <v>2463.95</v>
      </c>
      <c r="H16" s="22">
        <f si="0" t="shared"/>
        <v>492.79</v>
      </c>
      <c r="I16" s="22">
        <f si="1" t="shared"/>
        <v>197.12</v>
      </c>
      <c r="J16" s="22">
        <f si="2" t="shared"/>
        <v>689.91</v>
      </c>
      <c r="K16" s="21">
        <v>2463.95</v>
      </c>
      <c r="L16" s="35">
        <f si="3" t="shared"/>
        <v>4.93</v>
      </c>
      <c r="M16" s="35">
        <f si="4" t="shared"/>
        <v>-2.46185</v>
      </c>
      <c r="N16" s="21">
        <v>2463.95</v>
      </c>
      <c r="O16" s="22">
        <f si="5" t="shared"/>
        <v>36.96</v>
      </c>
      <c r="P16" s="22">
        <f si="6" t="shared"/>
        <v>12.32</v>
      </c>
      <c r="Q16" s="22">
        <f si="7" t="shared"/>
        <v>49.28</v>
      </c>
      <c r="R16" s="21">
        <v>2463.95</v>
      </c>
      <c r="S16" s="21">
        <v>2463.95</v>
      </c>
      <c r="T16" s="22">
        <f si="8" t="shared"/>
        <v>197.12</v>
      </c>
      <c r="U16" s="22">
        <f si="9" t="shared"/>
        <v>49.28</v>
      </c>
      <c r="V16" s="22">
        <f si="10" t="shared"/>
        <v>246.4</v>
      </c>
      <c r="W16" s="21">
        <v>2463.95</v>
      </c>
      <c r="X16" s="22">
        <f si="11" t="shared"/>
        <v>24.64</v>
      </c>
      <c r="Y16" s="22">
        <f si="12" t="shared"/>
        <v>24.64</v>
      </c>
      <c r="Z16" s="49"/>
      <c r="AA16" s="22"/>
      <c r="AB16" s="22"/>
      <c r="AC16" s="22"/>
      <c r="AD16" s="22"/>
      <c r="AE16" s="50"/>
      <c r="AF16" s="51"/>
      <c r="AG16" s="22">
        <v>15</v>
      </c>
      <c r="AH16" s="22">
        <f si="13" t="shared"/>
        <v>771.44</v>
      </c>
      <c r="AI16" s="22">
        <f si="14" t="shared"/>
        <v>258.72</v>
      </c>
      <c r="AJ16" s="63">
        <f si="15" t="shared"/>
        <v>1030.16</v>
      </c>
      <c r="AK16" s="64">
        <f si="16" t="shared"/>
        <v>7.39185</v>
      </c>
      <c r="AL16" s="65">
        <f si="17" t="shared"/>
        <v>1022.76815</v>
      </c>
    </row>
    <row customFormat="1" r="17" s="1" spans="1:38">
      <c r="A17" s="18">
        <v>13</v>
      </c>
      <c r="B17" s="23" t="s">
        <v>90</v>
      </c>
      <c r="C17" s="23" t="s">
        <v>91</v>
      </c>
      <c r="D17" s="25" t="s">
        <v>66</v>
      </c>
      <c r="E17" s="20" t="s">
        <v>67</v>
      </c>
      <c r="F17" s="20"/>
      <c r="G17" s="21">
        <v>2463.95</v>
      </c>
      <c r="H17" s="22">
        <f si="0" t="shared"/>
        <v>492.79</v>
      </c>
      <c r="I17" s="22">
        <f si="1" t="shared"/>
        <v>197.12</v>
      </c>
      <c r="J17" s="22">
        <f si="2" t="shared"/>
        <v>689.91</v>
      </c>
      <c r="K17" s="21">
        <v>2463.95</v>
      </c>
      <c r="L17" s="35">
        <f si="3" t="shared"/>
        <v>4.93</v>
      </c>
      <c r="M17" s="35">
        <f si="4" t="shared"/>
        <v>-2.46185</v>
      </c>
      <c r="N17" s="21">
        <v>2463.95</v>
      </c>
      <c r="O17" s="22">
        <f si="5" t="shared"/>
        <v>36.96</v>
      </c>
      <c r="P17" s="22">
        <f si="6" t="shared"/>
        <v>12.32</v>
      </c>
      <c r="Q17" s="22">
        <f si="7" t="shared"/>
        <v>49.28</v>
      </c>
      <c r="R17" s="21">
        <v>2463.95</v>
      </c>
      <c r="S17" s="21">
        <v>2463.95</v>
      </c>
      <c r="T17" s="22">
        <f si="8" t="shared"/>
        <v>197.12</v>
      </c>
      <c r="U17" s="22">
        <f si="9" t="shared"/>
        <v>49.28</v>
      </c>
      <c r="V17" s="22">
        <f si="10" t="shared"/>
        <v>246.4</v>
      </c>
      <c r="W17" s="21">
        <v>2463.95</v>
      </c>
      <c r="X17" s="22">
        <f si="11" t="shared"/>
        <v>24.64</v>
      </c>
      <c r="Y17" s="22">
        <f si="12" t="shared"/>
        <v>24.64</v>
      </c>
      <c r="Z17" s="49"/>
      <c r="AA17" s="22"/>
      <c r="AB17" s="22"/>
      <c r="AC17" s="22"/>
      <c r="AD17" s="22"/>
      <c r="AE17" s="50"/>
      <c r="AF17" s="51"/>
      <c r="AG17" s="22">
        <v>15</v>
      </c>
      <c r="AH17" s="22">
        <f si="13" t="shared"/>
        <v>771.44</v>
      </c>
      <c r="AI17" s="22">
        <f si="14" t="shared"/>
        <v>258.72</v>
      </c>
      <c r="AJ17" s="63">
        <f si="15" t="shared"/>
        <v>1030.16</v>
      </c>
      <c r="AK17" s="64">
        <f si="16" t="shared"/>
        <v>7.39185</v>
      </c>
      <c r="AL17" s="65">
        <f si="17" t="shared"/>
        <v>1022.76815</v>
      </c>
    </row>
    <row customFormat="1" r="18" s="1" spans="1:38">
      <c r="A18" s="18">
        <v>14</v>
      </c>
      <c r="B18" s="23" t="s">
        <v>92</v>
      </c>
      <c r="C18" s="23" t="s">
        <v>93</v>
      </c>
      <c r="D18" s="25" t="s">
        <v>66</v>
      </c>
      <c r="E18" s="20" t="s">
        <v>67</v>
      </c>
      <c r="F18" s="20"/>
      <c r="G18" s="21">
        <v>2463.95</v>
      </c>
      <c r="H18" s="22">
        <f si="0" t="shared"/>
        <v>492.79</v>
      </c>
      <c r="I18" s="22">
        <f si="1" t="shared"/>
        <v>197.12</v>
      </c>
      <c r="J18" s="22">
        <f si="2" t="shared"/>
        <v>689.91</v>
      </c>
      <c r="K18" s="21">
        <v>2463.95</v>
      </c>
      <c r="L18" s="35">
        <f si="3" t="shared"/>
        <v>4.93</v>
      </c>
      <c r="M18" s="35">
        <f si="4" t="shared"/>
        <v>-2.46185</v>
      </c>
      <c r="N18" s="21">
        <v>2463.95</v>
      </c>
      <c r="O18" s="22">
        <f si="5" t="shared"/>
        <v>36.96</v>
      </c>
      <c r="P18" s="22">
        <f si="6" t="shared"/>
        <v>12.32</v>
      </c>
      <c r="Q18" s="22">
        <f si="7" t="shared"/>
        <v>49.28</v>
      </c>
      <c r="R18" s="21">
        <v>2463.95</v>
      </c>
      <c r="S18" s="21">
        <v>2463.95</v>
      </c>
      <c r="T18" s="22">
        <f si="8" t="shared"/>
        <v>197.12</v>
      </c>
      <c r="U18" s="22">
        <f si="9" t="shared"/>
        <v>49.28</v>
      </c>
      <c r="V18" s="22">
        <f si="10" t="shared"/>
        <v>246.4</v>
      </c>
      <c r="W18" s="21">
        <v>2463.95</v>
      </c>
      <c r="X18" s="22">
        <f si="11" t="shared"/>
        <v>24.64</v>
      </c>
      <c r="Y18" s="22">
        <f si="12" t="shared"/>
        <v>24.64</v>
      </c>
      <c r="Z18" s="49"/>
      <c r="AA18" s="22"/>
      <c r="AB18" s="22"/>
      <c r="AC18" s="22"/>
      <c r="AD18" s="22"/>
      <c r="AE18" s="50"/>
      <c r="AF18" s="51"/>
      <c r="AG18" s="22">
        <v>15</v>
      </c>
      <c r="AH18" s="22">
        <f si="13" t="shared"/>
        <v>771.44</v>
      </c>
      <c r="AI18" s="22">
        <f si="14" t="shared"/>
        <v>258.72</v>
      </c>
      <c r="AJ18" s="63">
        <f si="15" t="shared"/>
        <v>1030.16</v>
      </c>
      <c r="AK18" s="64">
        <f si="16" t="shared"/>
        <v>7.39185</v>
      </c>
      <c r="AL18" s="65">
        <f si="17" t="shared"/>
        <v>1022.76815</v>
      </c>
    </row>
    <row customFormat="1" r="19" s="1" spans="1:38">
      <c r="A19" s="18">
        <v>15</v>
      </c>
      <c r="B19" s="23" t="s">
        <v>94</v>
      </c>
      <c r="C19" s="23" t="s">
        <v>95</v>
      </c>
      <c r="D19" s="20" t="s">
        <v>66</v>
      </c>
      <c r="E19" s="20" t="s">
        <v>67</v>
      </c>
      <c r="F19" s="20"/>
      <c r="G19" s="21">
        <v>2463.95</v>
      </c>
      <c r="H19" s="22">
        <f si="0" t="shared"/>
        <v>492.79</v>
      </c>
      <c r="I19" s="22">
        <f si="1" t="shared"/>
        <v>197.12</v>
      </c>
      <c r="J19" s="22">
        <f si="2" t="shared"/>
        <v>689.91</v>
      </c>
      <c r="K19" s="21">
        <v>2463.95</v>
      </c>
      <c r="L19" s="35">
        <f si="3" t="shared"/>
        <v>4.93</v>
      </c>
      <c r="M19" s="35">
        <f si="4" t="shared"/>
        <v>-2.46185</v>
      </c>
      <c r="N19" s="21">
        <v>2463.95</v>
      </c>
      <c r="O19" s="22">
        <f si="5" t="shared"/>
        <v>36.96</v>
      </c>
      <c r="P19" s="22">
        <f si="6" t="shared"/>
        <v>12.32</v>
      </c>
      <c r="Q19" s="22">
        <f si="7" t="shared"/>
        <v>49.28</v>
      </c>
      <c r="R19" s="21">
        <v>2463.95</v>
      </c>
      <c r="S19" s="21">
        <v>2463.95</v>
      </c>
      <c r="T19" s="22">
        <f si="8" t="shared"/>
        <v>197.12</v>
      </c>
      <c r="U19" s="22">
        <f si="9" t="shared"/>
        <v>49.28</v>
      </c>
      <c r="V19" s="22">
        <f si="10" t="shared"/>
        <v>246.4</v>
      </c>
      <c r="W19" s="21">
        <v>2463.95</v>
      </c>
      <c r="X19" s="22">
        <f si="11" t="shared"/>
        <v>24.64</v>
      </c>
      <c r="Y19" s="22">
        <f si="12" t="shared"/>
        <v>24.64</v>
      </c>
      <c r="Z19" s="49"/>
      <c r="AA19" s="22"/>
      <c r="AB19" s="22"/>
      <c r="AC19" s="22"/>
      <c r="AD19" s="22"/>
      <c r="AE19" s="50"/>
      <c r="AF19" s="51"/>
      <c r="AG19" s="22">
        <v>15</v>
      </c>
      <c r="AH19" s="22">
        <f si="13" t="shared"/>
        <v>771.44</v>
      </c>
      <c r="AI19" s="22">
        <f si="14" t="shared"/>
        <v>258.72</v>
      </c>
      <c r="AJ19" s="63">
        <f si="15" t="shared"/>
        <v>1030.16</v>
      </c>
      <c r="AK19" s="64">
        <f si="16" t="shared"/>
        <v>7.39185</v>
      </c>
      <c r="AL19" s="65">
        <f si="17" t="shared"/>
        <v>1022.76815</v>
      </c>
    </row>
    <row customFormat="1" r="20" s="1" spans="1:38">
      <c r="A20" s="18">
        <v>16</v>
      </c>
      <c r="B20" s="23" t="s">
        <v>96</v>
      </c>
      <c r="C20" s="23" t="s">
        <v>97</v>
      </c>
      <c r="D20" s="20" t="s">
        <v>66</v>
      </c>
      <c r="E20" s="20" t="s">
        <v>67</v>
      </c>
      <c r="F20" s="20"/>
      <c r="G20" s="21">
        <v>2463.95</v>
      </c>
      <c r="H20" s="22">
        <f si="0" t="shared"/>
        <v>492.79</v>
      </c>
      <c r="I20" s="22">
        <f si="1" t="shared"/>
        <v>197.12</v>
      </c>
      <c r="J20" s="22">
        <f si="2" t="shared"/>
        <v>689.91</v>
      </c>
      <c r="K20" s="21">
        <v>2463.95</v>
      </c>
      <c r="L20" s="35">
        <f si="3" t="shared"/>
        <v>4.93</v>
      </c>
      <c r="M20" s="35">
        <f si="4" t="shared"/>
        <v>-2.46185</v>
      </c>
      <c r="N20" s="21">
        <v>2463.95</v>
      </c>
      <c r="O20" s="22">
        <f si="5" t="shared"/>
        <v>36.96</v>
      </c>
      <c r="P20" s="22">
        <f si="6" t="shared"/>
        <v>12.32</v>
      </c>
      <c r="Q20" s="22">
        <f si="7" t="shared"/>
        <v>49.28</v>
      </c>
      <c r="R20" s="21">
        <v>2463.95</v>
      </c>
      <c r="S20" s="21">
        <v>2463.95</v>
      </c>
      <c r="T20" s="22">
        <f si="8" t="shared"/>
        <v>197.12</v>
      </c>
      <c r="U20" s="22">
        <f si="9" t="shared"/>
        <v>49.28</v>
      </c>
      <c r="V20" s="22">
        <f si="10" t="shared"/>
        <v>246.4</v>
      </c>
      <c r="W20" s="21">
        <v>2463.95</v>
      </c>
      <c r="X20" s="22">
        <f si="11" t="shared"/>
        <v>24.64</v>
      </c>
      <c r="Y20" s="22">
        <f si="12" t="shared"/>
        <v>24.64</v>
      </c>
      <c r="Z20" s="49"/>
      <c r="AA20" s="22"/>
      <c r="AB20" s="22"/>
      <c r="AC20" s="22"/>
      <c r="AD20" s="22"/>
      <c r="AE20" s="50"/>
      <c r="AF20" s="51"/>
      <c r="AG20" s="22">
        <v>15</v>
      </c>
      <c r="AH20" s="22">
        <f si="13" t="shared"/>
        <v>771.44</v>
      </c>
      <c r="AI20" s="22">
        <f si="14" t="shared"/>
        <v>258.72</v>
      </c>
      <c r="AJ20" s="63">
        <f si="15" t="shared"/>
        <v>1030.16</v>
      </c>
      <c r="AK20" s="64">
        <f si="16" t="shared"/>
        <v>7.39185</v>
      </c>
      <c r="AL20" s="65">
        <f si="17" t="shared"/>
        <v>1022.76815</v>
      </c>
    </row>
    <row customFormat="1" r="21" s="1" spans="1:38">
      <c r="A21" s="18">
        <v>17</v>
      </c>
      <c r="B21" s="23" t="s">
        <v>70</v>
      </c>
      <c r="C21" s="23" t="s">
        <v>98</v>
      </c>
      <c r="D21" s="20" t="s">
        <v>66</v>
      </c>
      <c r="E21" s="20" t="s">
        <v>67</v>
      </c>
      <c r="F21" s="20"/>
      <c r="G21" s="21">
        <v>2463.95</v>
      </c>
      <c r="H21" s="22">
        <f si="0" t="shared"/>
        <v>492.79</v>
      </c>
      <c r="I21" s="22">
        <f si="1" t="shared"/>
        <v>197.12</v>
      </c>
      <c r="J21" s="22">
        <f si="2" t="shared"/>
        <v>689.91</v>
      </c>
      <c r="K21" s="21">
        <v>2463.95</v>
      </c>
      <c r="L21" s="35">
        <f si="3" t="shared"/>
        <v>4.93</v>
      </c>
      <c r="M21" s="35">
        <f si="4" t="shared"/>
        <v>-2.46185</v>
      </c>
      <c r="N21" s="21">
        <v>2463.95</v>
      </c>
      <c r="O21" s="22">
        <f si="5" t="shared"/>
        <v>36.96</v>
      </c>
      <c r="P21" s="22">
        <f si="6" t="shared"/>
        <v>12.32</v>
      </c>
      <c r="Q21" s="22">
        <f si="7" t="shared"/>
        <v>49.28</v>
      </c>
      <c r="R21" s="21">
        <v>2463.95</v>
      </c>
      <c r="S21" s="21">
        <v>2463.95</v>
      </c>
      <c r="T21" s="22">
        <f si="8" t="shared"/>
        <v>197.12</v>
      </c>
      <c r="U21" s="22">
        <f si="9" t="shared"/>
        <v>49.28</v>
      </c>
      <c r="V21" s="22">
        <f si="10" t="shared"/>
        <v>246.4</v>
      </c>
      <c r="W21" s="21">
        <v>2463.95</v>
      </c>
      <c r="X21" s="22">
        <f si="11" t="shared"/>
        <v>24.64</v>
      </c>
      <c r="Y21" s="22">
        <f si="12" t="shared"/>
        <v>24.64</v>
      </c>
      <c r="Z21" s="49"/>
      <c r="AA21" s="22"/>
      <c r="AB21" s="22"/>
      <c r="AC21" s="22"/>
      <c r="AD21" s="22"/>
      <c r="AE21" s="50"/>
      <c r="AF21" s="51"/>
      <c r="AG21" s="22">
        <v>15</v>
      </c>
      <c r="AH21" s="22">
        <f si="13" t="shared"/>
        <v>771.44</v>
      </c>
      <c r="AI21" s="22">
        <f si="14" t="shared"/>
        <v>258.72</v>
      </c>
      <c r="AJ21" s="63">
        <f si="15" t="shared"/>
        <v>1030.16</v>
      </c>
      <c r="AK21" s="64">
        <f si="16" t="shared"/>
        <v>7.39185</v>
      </c>
      <c r="AL21" s="65">
        <f si="17" t="shared"/>
        <v>1022.76815</v>
      </c>
    </row>
    <row customFormat="1" r="22" s="1" spans="1:38">
      <c r="A22" s="18">
        <v>18</v>
      </c>
      <c r="B22" s="23" t="s">
        <v>99</v>
      </c>
      <c r="C22" s="23" t="s">
        <v>100</v>
      </c>
      <c r="D22" s="20" t="s">
        <v>66</v>
      </c>
      <c r="E22" s="20" t="s">
        <v>67</v>
      </c>
      <c r="F22" s="20"/>
      <c r="G22" s="21">
        <v>2463.95</v>
      </c>
      <c r="H22" s="22">
        <f si="0" t="shared"/>
        <v>492.79</v>
      </c>
      <c r="I22" s="22">
        <f si="1" t="shared"/>
        <v>197.12</v>
      </c>
      <c r="J22" s="22">
        <f si="2" t="shared"/>
        <v>689.91</v>
      </c>
      <c r="K22" s="21">
        <v>2463.95</v>
      </c>
      <c r="L22" s="35">
        <f si="3" t="shared"/>
        <v>4.93</v>
      </c>
      <c r="M22" s="35">
        <f si="4" t="shared"/>
        <v>-2.46185</v>
      </c>
      <c r="N22" s="21">
        <v>2463.95</v>
      </c>
      <c r="O22" s="22">
        <f si="5" t="shared"/>
        <v>36.96</v>
      </c>
      <c r="P22" s="22">
        <f si="6" t="shared"/>
        <v>12.32</v>
      </c>
      <c r="Q22" s="22">
        <f si="7" t="shared"/>
        <v>49.28</v>
      </c>
      <c r="R22" s="21">
        <v>2463.95</v>
      </c>
      <c r="S22" s="21">
        <v>2463.95</v>
      </c>
      <c r="T22" s="22">
        <f si="8" t="shared"/>
        <v>197.12</v>
      </c>
      <c r="U22" s="22">
        <f si="9" t="shared"/>
        <v>49.28</v>
      </c>
      <c r="V22" s="22">
        <f si="10" t="shared"/>
        <v>246.4</v>
      </c>
      <c r="W22" s="21">
        <v>2463.95</v>
      </c>
      <c r="X22" s="22">
        <f si="11" t="shared"/>
        <v>24.64</v>
      </c>
      <c r="Y22" s="22">
        <f si="12" t="shared"/>
        <v>24.64</v>
      </c>
      <c r="Z22" s="49"/>
      <c r="AA22" s="22"/>
      <c r="AB22" s="22"/>
      <c r="AC22" s="22"/>
      <c r="AD22" s="22"/>
      <c r="AE22" s="50"/>
      <c r="AF22" s="51"/>
      <c r="AG22" s="22">
        <v>15</v>
      </c>
      <c r="AH22" s="22">
        <f si="13" t="shared"/>
        <v>771.44</v>
      </c>
      <c r="AI22" s="22">
        <f si="14" t="shared"/>
        <v>258.72</v>
      </c>
      <c r="AJ22" s="63">
        <f si="15" t="shared"/>
        <v>1030.16</v>
      </c>
      <c r="AK22" s="64">
        <f si="16" t="shared"/>
        <v>7.39185</v>
      </c>
      <c r="AL22" s="65">
        <f si="17" t="shared"/>
        <v>1022.76815</v>
      </c>
    </row>
    <row customFormat="1" r="23" s="1" spans="1:38">
      <c r="A23" s="18">
        <v>19</v>
      </c>
      <c r="B23" s="23" t="s">
        <v>101</v>
      </c>
      <c r="C23" s="23" t="s">
        <v>102</v>
      </c>
      <c r="D23" s="20" t="s">
        <v>66</v>
      </c>
      <c r="E23" s="20" t="s">
        <v>67</v>
      </c>
      <c r="F23" s="20"/>
      <c r="G23" s="21">
        <v>2463.95</v>
      </c>
      <c r="H23" s="22">
        <f si="0" t="shared"/>
        <v>492.79</v>
      </c>
      <c r="I23" s="22">
        <f si="1" t="shared"/>
        <v>197.12</v>
      </c>
      <c r="J23" s="22">
        <f si="2" t="shared"/>
        <v>689.91</v>
      </c>
      <c r="K23" s="21">
        <v>2463.95</v>
      </c>
      <c r="L23" s="35">
        <f si="3" t="shared"/>
        <v>4.93</v>
      </c>
      <c r="M23" s="35">
        <f si="4" t="shared"/>
        <v>-2.46185</v>
      </c>
      <c r="N23" s="21">
        <v>2463.95</v>
      </c>
      <c r="O23" s="22">
        <f si="5" t="shared"/>
        <v>36.96</v>
      </c>
      <c r="P23" s="22">
        <f si="6" t="shared"/>
        <v>12.32</v>
      </c>
      <c r="Q23" s="22">
        <f si="7" t="shared"/>
        <v>49.28</v>
      </c>
      <c r="R23" s="21">
        <v>2463.95</v>
      </c>
      <c r="S23" s="21">
        <v>2463.95</v>
      </c>
      <c r="T23" s="22">
        <f si="8" t="shared"/>
        <v>197.12</v>
      </c>
      <c r="U23" s="22">
        <f si="9" t="shared"/>
        <v>49.28</v>
      </c>
      <c r="V23" s="22">
        <f si="10" t="shared"/>
        <v>246.4</v>
      </c>
      <c r="W23" s="21">
        <v>2463.95</v>
      </c>
      <c r="X23" s="22">
        <f si="11" t="shared"/>
        <v>24.64</v>
      </c>
      <c r="Y23" s="22">
        <f si="12" t="shared"/>
        <v>24.64</v>
      </c>
      <c r="Z23" s="49"/>
      <c r="AA23" s="22"/>
      <c r="AB23" s="22"/>
      <c r="AC23" s="22"/>
      <c r="AD23" s="22"/>
      <c r="AE23" s="50"/>
      <c r="AF23" s="51"/>
      <c r="AG23" s="22">
        <v>15</v>
      </c>
      <c r="AH23" s="22">
        <f si="13" t="shared"/>
        <v>771.44</v>
      </c>
      <c r="AI23" s="22">
        <f si="14" t="shared"/>
        <v>258.72</v>
      </c>
      <c r="AJ23" s="63">
        <f si="15" t="shared"/>
        <v>1030.16</v>
      </c>
      <c r="AK23" s="64">
        <f si="16" t="shared"/>
        <v>7.39185</v>
      </c>
      <c r="AL23" s="65">
        <f si="17" t="shared"/>
        <v>1022.76815</v>
      </c>
    </row>
    <row customFormat="1" r="24" s="1" spans="1:38">
      <c r="A24" s="18">
        <v>20</v>
      </c>
      <c r="B24" s="23" t="s">
        <v>103</v>
      </c>
      <c r="C24" s="23" t="s">
        <v>104</v>
      </c>
      <c r="D24" s="20" t="s">
        <v>66</v>
      </c>
      <c r="E24" s="20" t="s">
        <v>67</v>
      </c>
      <c r="F24" s="20"/>
      <c r="G24" s="21">
        <v>2463.95</v>
      </c>
      <c r="H24" s="22">
        <f si="0" t="shared"/>
        <v>492.79</v>
      </c>
      <c r="I24" s="22">
        <f si="1" t="shared"/>
        <v>197.12</v>
      </c>
      <c r="J24" s="22">
        <f si="2" t="shared"/>
        <v>689.91</v>
      </c>
      <c r="K24" s="21">
        <v>2463.95</v>
      </c>
      <c r="L24" s="35">
        <f si="3" t="shared"/>
        <v>4.93</v>
      </c>
      <c r="M24" s="35">
        <f si="4" t="shared"/>
        <v>-2.46185</v>
      </c>
      <c r="N24" s="21">
        <v>2463.95</v>
      </c>
      <c r="O24" s="22">
        <f si="5" t="shared"/>
        <v>36.96</v>
      </c>
      <c r="P24" s="22">
        <f si="6" t="shared"/>
        <v>12.32</v>
      </c>
      <c r="Q24" s="22">
        <f si="7" t="shared"/>
        <v>49.28</v>
      </c>
      <c r="R24" s="21">
        <v>2463.95</v>
      </c>
      <c r="S24" s="21">
        <v>2463.95</v>
      </c>
      <c r="T24" s="22">
        <f si="8" t="shared"/>
        <v>197.12</v>
      </c>
      <c r="U24" s="22">
        <f si="9" t="shared"/>
        <v>49.28</v>
      </c>
      <c r="V24" s="22">
        <f si="10" t="shared"/>
        <v>246.4</v>
      </c>
      <c r="W24" s="21">
        <v>2463.95</v>
      </c>
      <c r="X24" s="22">
        <f si="11" t="shared"/>
        <v>24.64</v>
      </c>
      <c r="Y24" s="22">
        <f si="12" t="shared"/>
        <v>24.64</v>
      </c>
      <c r="Z24" s="49"/>
      <c r="AA24" s="22"/>
      <c r="AB24" s="22"/>
      <c r="AC24" s="22"/>
      <c r="AD24" s="22"/>
      <c r="AE24" s="50"/>
      <c r="AF24" s="51"/>
      <c r="AG24" s="22">
        <v>15</v>
      </c>
      <c r="AH24" s="22">
        <f si="13" t="shared"/>
        <v>771.44</v>
      </c>
      <c r="AI24" s="22">
        <f si="14" t="shared"/>
        <v>258.72</v>
      </c>
      <c r="AJ24" s="63">
        <f si="15" t="shared"/>
        <v>1030.16</v>
      </c>
      <c r="AK24" s="64">
        <f si="16" t="shared"/>
        <v>7.39185</v>
      </c>
      <c r="AL24" s="65">
        <f si="17" t="shared"/>
        <v>1022.76815</v>
      </c>
    </row>
    <row customFormat="1" r="25" s="1" spans="1:38">
      <c r="A25" s="18">
        <v>21</v>
      </c>
      <c r="B25" s="23" t="s">
        <v>105</v>
      </c>
      <c r="C25" s="23" t="s">
        <v>106</v>
      </c>
      <c r="D25" s="20" t="s">
        <v>66</v>
      </c>
      <c r="E25" s="20" t="s">
        <v>67</v>
      </c>
      <c r="F25" s="20"/>
      <c r="G25" s="21">
        <v>2463.95</v>
      </c>
      <c r="H25" s="22">
        <f si="0" t="shared"/>
        <v>492.79</v>
      </c>
      <c r="I25" s="22">
        <f si="1" t="shared"/>
        <v>197.12</v>
      </c>
      <c r="J25" s="22">
        <f si="2" t="shared"/>
        <v>689.91</v>
      </c>
      <c r="K25" s="21">
        <v>2463.95</v>
      </c>
      <c r="L25" s="35">
        <f si="3" t="shared"/>
        <v>4.93</v>
      </c>
      <c r="M25" s="35">
        <f si="4" t="shared"/>
        <v>-2.46185</v>
      </c>
      <c r="N25" s="21">
        <v>2463.95</v>
      </c>
      <c r="O25" s="22">
        <f si="5" t="shared"/>
        <v>36.96</v>
      </c>
      <c r="P25" s="22">
        <f si="6" t="shared"/>
        <v>12.32</v>
      </c>
      <c r="Q25" s="22">
        <f si="7" t="shared"/>
        <v>49.28</v>
      </c>
      <c r="R25" s="21">
        <v>2463.95</v>
      </c>
      <c r="S25" s="21">
        <v>2463.95</v>
      </c>
      <c r="T25" s="22">
        <f si="8" t="shared"/>
        <v>197.12</v>
      </c>
      <c r="U25" s="22">
        <f si="9" t="shared"/>
        <v>49.28</v>
      </c>
      <c r="V25" s="22">
        <f si="10" t="shared"/>
        <v>246.4</v>
      </c>
      <c r="W25" s="21">
        <v>2463.95</v>
      </c>
      <c r="X25" s="22">
        <f si="11" t="shared"/>
        <v>24.64</v>
      </c>
      <c r="Y25" s="22">
        <f si="12" t="shared"/>
        <v>24.64</v>
      </c>
      <c r="Z25" s="49"/>
      <c r="AA25" s="22"/>
      <c r="AB25" s="22"/>
      <c r="AC25" s="22"/>
      <c r="AD25" s="22"/>
      <c r="AE25" s="50"/>
      <c r="AF25" s="51"/>
      <c r="AG25" s="22">
        <v>15</v>
      </c>
      <c r="AH25" s="22">
        <f si="13" t="shared"/>
        <v>771.44</v>
      </c>
      <c r="AI25" s="22">
        <f si="14" t="shared"/>
        <v>258.72</v>
      </c>
      <c r="AJ25" s="63">
        <f si="15" t="shared"/>
        <v>1030.16</v>
      </c>
      <c r="AK25" s="64">
        <f si="16" t="shared"/>
        <v>7.39185</v>
      </c>
      <c r="AL25" s="65">
        <f si="17" t="shared"/>
        <v>1022.76815</v>
      </c>
    </row>
    <row customFormat="1" r="26" s="1" spans="1:38">
      <c r="A26" s="18">
        <v>22</v>
      </c>
      <c r="B26" s="23" t="s">
        <v>107</v>
      </c>
      <c r="C26" s="23" t="s">
        <v>108</v>
      </c>
      <c r="D26" s="20" t="s">
        <v>66</v>
      </c>
      <c r="E26" s="20" t="s">
        <v>67</v>
      </c>
      <c r="F26" s="20"/>
      <c r="G26" s="21">
        <v>2463.95</v>
      </c>
      <c r="H26" s="22">
        <f si="0" t="shared"/>
        <v>492.79</v>
      </c>
      <c r="I26" s="22">
        <f si="1" t="shared"/>
        <v>197.12</v>
      </c>
      <c r="J26" s="22">
        <f si="2" t="shared"/>
        <v>689.91</v>
      </c>
      <c r="K26" s="21">
        <v>2463.95</v>
      </c>
      <c r="L26" s="35">
        <f si="3" t="shared"/>
        <v>4.93</v>
      </c>
      <c r="M26" s="35">
        <f si="4" t="shared"/>
        <v>-2.46185</v>
      </c>
      <c r="N26" s="21">
        <v>2463.95</v>
      </c>
      <c r="O26" s="22">
        <f si="5" t="shared"/>
        <v>36.96</v>
      </c>
      <c r="P26" s="22">
        <f si="6" t="shared"/>
        <v>12.32</v>
      </c>
      <c r="Q26" s="22">
        <f si="7" t="shared"/>
        <v>49.28</v>
      </c>
      <c r="R26" s="21">
        <v>2463.95</v>
      </c>
      <c r="S26" s="21">
        <v>2463.95</v>
      </c>
      <c r="T26" s="22">
        <f si="8" t="shared"/>
        <v>197.12</v>
      </c>
      <c r="U26" s="22">
        <f si="9" t="shared"/>
        <v>49.28</v>
      </c>
      <c r="V26" s="22">
        <f si="10" t="shared"/>
        <v>246.4</v>
      </c>
      <c r="W26" s="21">
        <v>2463.95</v>
      </c>
      <c r="X26" s="22">
        <f si="11" t="shared"/>
        <v>24.64</v>
      </c>
      <c r="Y26" s="22">
        <f si="12" t="shared"/>
        <v>24.64</v>
      </c>
      <c r="Z26" s="49"/>
      <c r="AA26" s="22"/>
      <c r="AB26" s="22"/>
      <c r="AC26" s="22"/>
      <c r="AD26" s="22"/>
      <c r="AE26" s="50"/>
      <c r="AF26" s="51"/>
      <c r="AG26" s="22">
        <v>15</v>
      </c>
      <c r="AH26" s="22">
        <f si="13" t="shared"/>
        <v>771.44</v>
      </c>
      <c r="AI26" s="22">
        <f si="14" t="shared"/>
        <v>258.72</v>
      </c>
      <c r="AJ26" s="63">
        <f si="15" t="shared"/>
        <v>1030.16</v>
      </c>
      <c r="AK26" s="64">
        <f si="16" t="shared"/>
        <v>7.39185</v>
      </c>
      <c r="AL26" s="65">
        <f si="17" t="shared"/>
        <v>1022.76815</v>
      </c>
    </row>
    <row customFormat="1" r="27" s="1" spans="1:38">
      <c r="A27" s="18">
        <v>23</v>
      </c>
      <c r="B27" s="23" t="s">
        <v>109</v>
      </c>
      <c r="C27" s="23" t="s">
        <v>110</v>
      </c>
      <c r="D27" s="20" t="s">
        <v>66</v>
      </c>
      <c r="E27" s="20" t="s">
        <v>67</v>
      </c>
      <c r="F27" s="20"/>
      <c r="G27" s="21">
        <v>2463.95</v>
      </c>
      <c r="H27" s="22">
        <f si="0" t="shared"/>
        <v>492.79</v>
      </c>
      <c r="I27" s="22">
        <f si="1" t="shared"/>
        <v>197.12</v>
      </c>
      <c r="J27" s="22">
        <f si="2" t="shared"/>
        <v>689.91</v>
      </c>
      <c r="K27" s="21">
        <v>2463.95</v>
      </c>
      <c r="L27" s="35">
        <f si="3" t="shared"/>
        <v>4.93</v>
      </c>
      <c r="M27" s="35">
        <f si="4" t="shared"/>
        <v>-2.46185</v>
      </c>
      <c r="N27" s="21">
        <v>2463.95</v>
      </c>
      <c r="O27" s="22">
        <f si="5" t="shared"/>
        <v>36.96</v>
      </c>
      <c r="P27" s="22">
        <f si="6" t="shared"/>
        <v>12.32</v>
      </c>
      <c r="Q27" s="22">
        <f si="7" t="shared"/>
        <v>49.28</v>
      </c>
      <c r="R27" s="21">
        <v>2463.95</v>
      </c>
      <c r="S27" s="21">
        <v>2463.95</v>
      </c>
      <c r="T27" s="22">
        <f si="8" t="shared"/>
        <v>197.12</v>
      </c>
      <c r="U27" s="22">
        <f si="9" t="shared"/>
        <v>49.28</v>
      </c>
      <c r="V27" s="22">
        <f si="10" t="shared"/>
        <v>246.4</v>
      </c>
      <c r="W27" s="21">
        <v>2463.95</v>
      </c>
      <c r="X27" s="22">
        <f si="11" t="shared"/>
        <v>24.64</v>
      </c>
      <c r="Y27" s="22">
        <f si="12" t="shared"/>
        <v>24.64</v>
      </c>
      <c r="Z27" s="49"/>
      <c r="AA27" s="22"/>
      <c r="AB27" s="22"/>
      <c r="AC27" s="22"/>
      <c r="AD27" s="22"/>
      <c r="AE27" s="50"/>
      <c r="AF27" s="51"/>
      <c r="AG27" s="22">
        <v>15</v>
      </c>
      <c r="AH27" s="22">
        <f si="13" t="shared"/>
        <v>771.44</v>
      </c>
      <c r="AI27" s="22">
        <f si="14" t="shared"/>
        <v>258.72</v>
      </c>
      <c r="AJ27" s="63">
        <f si="15" t="shared"/>
        <v>1030.16</v>
      </c>
      <c r="AK27" s="64">
        <f si="16" t="shared"/>
        <v>7.39185</v>
      </c>
      <c r="AL27" s="65">
        <f si="17" t="shared"/>
        <v>1022.76815</v>
      </c>
    </row>
    <row customFormat="1" r="28" s="1" spans="1:38">
      <c r="A28" s="18">
        <v>24</v>
      </c>
      <c r="B28" s="23" t="s">
        <v>111</v>
      </c>
      <c r="C28" s="23" t="s">
        <v>112</v>
      </c>
      <c r="D28" s="20" t="s">
        <v>66</v>
      </c>
      <c r="E28" s="20" t="s">
        <v>67</v>
      </c>
      <c r="F28" s="20"/>
      <c r="G28" s="21">
        <v>2463.95</v>
      </c>
      <c r="H28" s="22">
        <f si="0" t="shared"/>
        <v>492.79</v>
      </c>
      <c r="I28" s="22">
        <f si="1" t="shared"/>
        <v>197.12</v>
      </c>
      <c r="J28" s="22">
        <f si="2" t="shared"/>
        <v>689.91</v>
      </c>
      <c r="K28" s="21">
        <v>2463.95</v>
      </c>
      <c r="L28" s="35">
        <f si="3" t="shared"/>
        <v>4.93</v>
      </c>
      <c r="M28" s="35">
        <f si="4" t="shared"/>
        <v>-2.46185</v>
      </c>
      <c r="N28" s="21">
        <v>2463.95</v>
      </c>
      <c r="O28" s="22">
        <f si="5" t="shared"/>
        <v>36.96</v>
      </c>
      <c r="P28" s="22">
        <f si="6" t="shared"/>
        <v>12.32</v>
      </c>
      <c r="Q28" s="22">
        <f si="7" t="shared"/>
        <v>49.28</v>
      </c>
      <c r="R28" s="21">
        <v>2463.95</v>
      </c>
      <c r="S28" s="21">
        <v>2463.95</v>
      </c>
      <c r="T28" s="22">
        <f si="8" t="shared"/>
        <v>197.12</v>
      </c>
      <c r="U28" s="22">
        <f si="9" t="shared"/>
        <v>49.28</v>
      </c>
      <c r="V28" s="22">
        <f si="10" t="shared"/>
        <v>246.4</v>
      </c>
      <c r="W28" s="21">
        <v>2463.95</v>
      </c>
      <c r="X28" s="22">
        <f si="11" t="shared"/>
        <v>24.64</v>
      </c>
      <c r="Y28" s="22">
        <f si="12" t="shared"/>
        <v>24.64</v>
      </c>
      <c r="Z28" s="49"/>
      <c r="AA28" s="22"/>
      <c r="AB28" s="22"/>
      <c r="AC28" s="22"/>
      <c r="AD28" s="22"/>
      <c r="AE28" s="50"/>
      <c r="AF28" s="51"/>
      <c r="AG28" s="22">
        <v>15</v>
      </c>
      <c r="AH28" s="22">
        <f si="13" t="shared"/>
        <v>771.44</v>
      </c>
      <c r="AI28" s="22">
        <f si="14" t="shared"/>
        <v>258.72</v>
      </c>
      <c r="AJ28" s="63">
        <f si="15" t="shared"/>
        <v>1030.16</v>
      </c>
      <c r="AK28" s="64">
        <f si="16" t="shared"/>
        <v>7.39185</v>
      </c>
      <c r="AL28" s="65">
        <f si="17" t="shared"/>
        <v>1022.76815</v>
      </c>
    </row>
    <row customFormat="1" r="29" s="1" spans="1:38">
      <c r="A29" s="18">
        <v>25</v>
      </c>
      <c r="B29" s="23" t="s">
        <v>113</v>
      </c>
      <c r="C29" s="23" t="s">
        <v>114</v>
      </c>
      <c r="D29" s="20" t="s">
        <v>66</v>
      </c>
      <c r="E29" s="20" t="s">
        <v>67</v>
      </c>
      <c r="F29" s="20"/>
      <c r="G29" s="21">
        <v>2463.95</v>
      </c>
      <c r="H29" s="22">
        <f si="0" t="shared"/>
        <v>492.79</v>
      </c>
      <c r="I29" s="22">
        <f si="1" t="shared"/>
        <v>197.12</v>
      </c>
      <c r="J29" s="22">
        <f si="2" t="shared"/>
        <v>689.91</v>
      </c>
      <c r="K29" s="21">
        <v>2463.95</v>
      </c>
      <c r="L29" s="35">
        <f si="3" t="shared"/>
        <v>4.93</v>
      </c>
      <c r="M29" s="35">
        <f si="4" t="shared"/>
        <v>-2.46185</v>
      </c>
      <c r="N29" s="21">
        <v>2463.95</v>
      </c>
      <c r="O29" s="22">
        <f si="5" t="shared"/>
        <v>36.96</v>
      </c>
      <c r="P29" s="22">
        <f si="6" t="shared"/>
        <v>12.32</v>
      </c>
      <c r="Q29" s="22">
        <f si="7" t="shared"/>
        <v>49.28</v>
      </c>
      <c r="R29" s="21">
        <v>2463.95</v>
      </c>
      <c r="S29" s="21">
        <v>2463.95</v>
      </c>
      <c r="T29" s="22">
        <f si="8" t="shared"/>
        <v>197.12</v>
      </c>
      <c r="U29" s="22">
        <f si="9" t="shared"/>
        <v>49.28</v>
      </c>
      <c r="V29" s="22">
        <f si="10" t="shared"/>
        <v>246.4</v>
      </c>
      <c r="W29" s="21">
        <v>2463.95</v>
      </c>
      <c r="X29" s="22">
        <f si="11" t="shared"/>
        <v>24.64</v>
      </c>
      <c r="Y29" s="22">
        <f si="12" t="shared"/>
        <v>24.64</v>
      </c>
      <c r="Z29" s="49"/>
      <c r="AA29" s="22"/>
      <c r="AB29" s="22"/>
      <c r="AC29" s="22"/>
      <c r="AD29" s="22"/>
      <c r="AE29" s="50"/>
      <c r="AF29" s="51"/>
      <c r="AG29" s="22">
        <v>15</v>
      </c>
      <c r="AH29" s="22">
        <f si="13" t="shared"/>
        <v>771.44</v>
      </c>
      <c r="AI29" s="22">
        <f si="14" t="shared"/>
        <v>258.72</v>
      </c>
      <c r="AJ29" s="63">
        <f si="15" t="shared"/>
        <v>1030.16</v>
      </c>
      <c r="AK29" s="64">
        <f si="16" t="shared"/>
        <v>7.39185</v>
      </c>
      <c r="AL29" s="65">
        <f si="17" t="shared"/>
        <v>1022.76815</v>
      </c>
    </row>
    <row customFormat="1" r="30" s="1" spans="1:38">
      <c r="A30" s="18">
        <v>26</v>
      </c>
      <c r="B30" s="23" t="s">
        <v>115</v>
      </c>
      <c r="C30" s="23" t="s">
        <v>116</v>
      </c>
      <c r="D30" s="20" t="s">
        <v>66</v>
      </c>
      <c r="E30" s="20" t="s">
        <v>67</v>
      </c>
      <c r="F30" s="20"/>
      <c r="G30" s="21">
        <v>2463.95</v>
      </c>
      <c r="H30" s="22">
        <f si="0" t="shared"/>
        <v>492.79</v>
      </c>
      <c r="I30" s="22">
        <f si="1" t="shared"/>
        <v>197.12</v>
      </c>
      <c r="J30" s="22">
        <f si="2" t="shared"/>
        <v>689.91</v>
      </c>
      <c r="K30" s="21">
        <v>2463.95</v>
      </c>
      <c r="L30" s="35">
        <f si="3" t="shared"/>
        <v>4.93</v>
      </c>
      <c r="M30" s="35">
        <f si="4" t="shared"/>
        <v>-2.46185</v>
      </c>
      <c r="N30" s="21">
        <v>2463.95</v>
      </c>
      <c r="O30" s="22">
        <f si="5" t="shared"/>
        <v>36.96</v>
      </c>
      <c r="P30" s="22">
        <f si="6" t="shared"/>
        <v>12.32</v>
      </c>
      <c r="Q30" s="22">
        <f si="7" t="shared"/>
        <v>49.28</v>
      </c>
      <c r="R30" s="21">
        <v>2463.95</v>
      </c>
      <c r="S30" s="21">
        <v>2463.95</v>
      </c>
      <c r="T30" s="22">
        <f si="8" t="shared"/>
        <v>197.12</v>
      </c>
      <c r="U30" s="22">
        <f si="9" t="shared"/>
        <v>49.28</v>
      </c>
      <c r="V30" s="22">
        <f si="10" t="shared"/>
        <v>246.4</v>
      </c>
      <c r="W30" s="21">
        <v>2463.95</v>
      </c>
      <c r="X30" s="22">
        <f si="11" t="shared"/>
        <v>24.64</v>
      </c>
      <c r="Y30" s="22">
        <f si="12" t="shared"/>
        <v>24.64</v>
      </c>
      <c r="Z30" s="49"/>
      <c r="AA30" s="22"/>
      <c r="AB30" s="22"/>
      <c r="AC30" s="22"/>
      <c r="AD30" s="22"/>
      <c r="AE30" s="50"/>
      <c r="AF30" s="51"/>
      <c r="AG30" s="22">
        <v>15</v>
      </c>
      <c r="AH30" s="22">
        <f si="13" t="shared"/>
        <v>771.44</v>
      </c>
      <c r="AI30" s="22">
        <f si="14" t="shared"/>
        <v>258.72</v>
      </c>
      <c r="AJ30" s="63">
        <f si="15" t="shared"/>
        <v>1030.16</v>
      </c>
      <c r="AK30" s="64">
        <f si="16" t="shared"/>
        <v>7.39185</v>
      </c>
      <c r="AL30" s="65">
        <f si="17" t="shared"/>
        <v>1022.76815</v>
      </c>
    </row>
    <row customFormat="1" r="31" s="1" spans="1:38">
      <c r="A31" s="18">
        <v>27</v>
      </c>
      <c r="B31" s="23" t="s">
        <v>117</v>
      </c>
      <c r="C31" s="23" t="s">
        <v>118</v>
      </c>
      <c r="D31" s="20" t="s">
        <v>66</v>
      </c>
      <c r="E31" s="20" t="s">
        <v>67</v>
      </c>
      <c r="F31" s="20"/>
      <c r="G31" s="21">
        <v>2463.95</v>
      </c>
      <c r="H31" s="22">
        <f si="0" t="shared"/>
        <v>492.79</v>
      </c>
      <c r="I31" s="22">
        <f si="1" t="shared"/>
        <v>197.12</v>
      </c>
      <c r="J31" s="22">
        <f si="2" t="shared"/>
        <v>689.91</v>
      </c>
      <c r="K31" s="21">
        <v>2463.95</v>
      </c>
      <c r="L31" s="35">
        <f si="3" t="shared"/>
        <v>4.93</v>
      </c>
      <c r="M31" s="35">
        <f si="4" t="shared"/>
        <v>-2.46185</v>
      </c>
      <c r="N31" s="21">
        <v>2463.95</v>
      </c>
      <c r="O31" s="22">
        <f si="5" t="shared"/>
        <v>36.96</v>
      </c>
      <c r="P31" s="22">
        <f si="6" t="shared"/>
        <v>12.32</v>
      </c>
      <c r="Q31" s="22">
        <f si="7" t="shared"/>
        <v>49.28</v>
      </c>
      <c r="R31" s="21">
        <v>2463.95</v>
      </c>
      <c r="S31" s="21">
        <v>2463.95</v>
      </c>
      <c r="T31" s="22">
        <f si="8" t="shared"/>
        <v>197.12</v>
      </c>
      <c r="U31" s="22">
        <f si="9" t="shared"/>
        <v>49.28</v>
      </c>
      <c r="V31" s="22">
        <f si="10" t="shared"/>
        <v>246.4</v>
      </c>
      <c r="W31" s="21">
        <v>2463.95</v>
      </c>
      <c r="X31" s="22">
        <f si="11" t="shared"/>
        <v>24.64</v>
      </c>
      <c r="Y31" s="22">
        <f si="12" t="shared"/>
        <v>24.64</v>
      </c>
      <c r="Z31" s="49"/>
      <c r="AA31" s="22"/>
      <c r="AB31" s="22"/>
      <c r="AC31" s="22"/>
      <c r="AD31" s="22"/>
      <c r="AE31" s="50"/>
      <c r="AF31" s="51"/>
      <c r="AG31" s="22">
        <v>15</v>
      </c>
      <c r="AH31" s="22">
        <f si="13" t="shared"/>
        <v>771.44</v>
      </c>
      <c r="AI31" s="22">
        <f si="14" t="shared"/>
        <v>258.72</v>
      </c>
      <c r="AJ31" s="63">
        <f si="15" t="shared"/>
        <v>1030.16</v>
      </c>
      <c r="AK31" s="64">
        <f si="16" t="shared"/>
        <v>7.39185</v>
      </c>
      <c r="AL31" s="65">
        <f si="17" t="shared"/>
        <v>1022.76815</v>
      </c>
    </row>
    <row customFormat="1" r="32" s="1" spans="1:38">
      <c r="A32" s="18">
        <v>28</v>
      </c>
      <c r="B32" s="23" t="s">
        <v>119</v>
      </c>
      <c r="C32" s="23" t="s">
        <v>120</v>
      </c>
      <c r="D32" s="20" t="s">
        <v>66</v>
      </c>
      <c r="E32" s="20" t="s">
        <v>67</v>
      </c>
      <c r="F32" s="20"/>
      <c r="G32" s="21">
        <v>2463.95</v>
      </c>
      <c r="H32" s="22">
        <f si="0" t="shared"/>
        <v>492.79</v>
      </c>
      <c r="I32" s="22">
        <f si="1" t="shared"/>
        <v>197.12</v>
      </c>
      <c r="J32" s="22">
        <f si="2" t="shared"/>
        <v>689.91</v>
      </c>
      <c r="K32" s="21">
        <v>2463.95</v>
      </c>
      <c r="L32" s="35">
        <f si="3" t="shared"/>
        <v>4.93</v>
      </c>
      <c r="M32" s="35">
        <f si="4" t="shared"/>
        <v>-2.46185</v>
      </c>
      <c r="N32" s="21">
        <v>2463.95</v>
      </c>
      <c r="O32" s="22">
        <f si="5" t="shared"/>
        <v>36.96</v>
      </c>
      <c r="P32" s="22">
        <f si="6" t="shared"/>
        <v>12.32</v>
      </c>
      <c r="Q32" s="22">
        <f si="7" t="shared"/>
        <v>49.28</v>
      </c>
      <c r="R32" s="21">
        <v>2463.95</v>
      </c>
      <c r="S32" s="21">
        <v>2463.95</v>
      </c>
      <c r="T32" s="22">
        <f si="8" t="shared"/>
        <v>197.12</v>
      </c>
      <c r="U32" s="22">
        <f si="9" t="shared"/>
        <v>49.28</v>
      </c>
      <c r="V32" s="22">
        <f si="10" t="shared"/>
        <v>246.4</v>
      </c>
      <c r="W32" s="21">
        <v>2463.95</v>
      </c>
      <c r="X32" s="22">
        <f si="11" t="shared"/>
        <v>24.64</v>
      </c>
      <c r="Y32" s="22">
        <f si="12" t="shared"/>
        <v>24.64</v>
      </c>
      <c r="Z32" s="49"/>
      <c r="AA32" s="22"/>
      <c r="AB32" s="22"/>
      <c r="AC32" s="22"/>
      <c r="AD32" s="22"/>
      <c r="AE32" s="50"/>
      <c r="AF32" s="51"/>
      <c r="AG32" s="22">
        <v>15</v>
      </c>
      <c r="AH32" s="22">
        <f si="13" t="shared"/>
        <v>771.44</v>
      </c>
      <c r="AI32" s="22">
        <f si="14" t="shared"/>
        <v>258.72</v>
      </c>
      <c r="AJ32" s="63">
        <f si="15" t="shared"/>
        <v>1030.16</v>
      </c>
      <c r="AK32" s="64">
        <f si="16" t="shared"/>
        <v>7.39185</v>
      </c>
      <c r="AL32" s="65">
        <f si="17" t="shared"/>
        <v>1022.76815</v>
      </c>
    </row>
    <row customFormat="1" r="33" s="1" spans="1:38">
      <c r="A33" s="18">
        <v>29</v>
      </c>
      <c r="B33" s="26" t="s">
        <v>121</v>
      </c>
      <c r="C33" s="26" t="s">
        <v>122</v>
      </c>
      <c r="D33" s="20" t="s">
        <v>66</v>
      </c>
      <c r="E33" s="20" t="s">
        <v>67</v>
      </c>
      <c r="F33" s="20"/>
      <c r="G33" s="21">
        <v>2463.95</v>
      </c>
      <c r="H33" s="22">
        <f si="0" t="shared"/>
        <v>492.79</v>
      </c>
      <c r="I33" s="22">
        <f si="1" t="shared"/>
        <v>197.12</v>
      </c>
      <c r="J33" s="22">
        <f si="2" t="shared"/>
        <v>689.91</v>
      </c>
      <c r="K33" s="21">
        <v>2463.95</v>
      </c>
      <c r="L33" s="35">
        <f si="3" t="shared"/>
        <v>4.93</v>
      </c>
      <c r="M33" s="35">
        <f si="4" t="shared"/>
        <v>-2.46185</v>
      </c>
      <c r="N33" s="21">
        <v>2463.95</v>
      </c>
      <c r="O33" s="22">
        <f si="5" t="shared"/>
        <v>36.96</v>
      </c>
      <c r="P33" s="22">
        <f si="6" t="shared"/>
        <v>12.32</v>
      </c>
      <c r="Q33" s="22">
        <f si="7" t="shared"/>
        <v>49.28</v>
      </c>
      <c r="R33" s="21">
        <v>2463.95</v>
      </c>
      <c r="S33" s="21">
        <v>2463.95</v>
      </c>
      <c r="T33" s="22">
        <f si="8" t="shared"/>
        <v>197.12</v>
      </c>
      <c r="U33" s="22">
        <f si="9" t="shared"/>
        <v>49.28</v>
      </c>
      <c r="V33" s="22">
        <f si="10" t="shared"/>
        <v>246.4</v>
      </c>
      <c r="W33" s="21">
        <v>2463.95</v>
      </c>
      <c r="X33" s="22">
        <f si="11" t="shared"/>
        <v>24.64</v>
      </c>
      <c r="Y33" s="22">
        <f si="12" t="shared"/>
        <v>24.64</v>
      </c>
      <c r="Z33" s="49"/>
      <c r="AA33" s="22"/>
      <c r="AB33" s="22"/>
      <c r="AC33" s="22"/>
      <c r="AD33" s="22"/>
      <c r="AE33" s="50"/>
      <c r="AF33" s="51"/>
      <c r="AG33" s="22">
        <v>15</v>
      </c>
      <c r="AH33" s="22">
        <f si="13" t="shared"/>
        <v>771.44</v>
      </c>
      <c r="AI33" s="22">
        <f si="14" t="shared"/>
        <v>258.72</v>
      </c>
      <c r="AJ33" s="63">
        <f si="15" t="shared"/>
        <v>1030.16</v>
      </c>
      <c r="AK33" s="64">
        <f si="16" t="shared"/>
        <v>7.39185</v>
      </c>
      <c r="AL33" s="65">
        <f si="17" t="shared"/>
        <v>1022.76815</v>
      </c>
    </row>
    <row customFormat="1" r="34" s="1" spans="1:38">
      <c r="A34" s="18">
        <v>30</v>
      </c>
      <c r="B34" s="26" t="s">
        <v>123</v>
      </c>
      <c r="C34" s="27" t="s">
        <v>124</v>
      </c>
      <c r="D34" s="20" t="s">
        <v>66</v>
      </c>
      <c r="E34" s="20" t="s">
        <v>67</v>
      </c>
      <c r="F34" s="20"/>
      <c r="G34" s="21">
        <v>2463.95</v>
      </c>
      <c r="H34" s="22">
        <f si="0" t="shared"/>
        <v>492.79</v>
      </c>
      <c r="I34" s="22">
        <f si="1" t="shared"/>
        <v>197.12</v>
      </c>
      <c r="J34" s="22">
        <f si="2" t="shared"/>
        <v>689.91</v>
      </c>
      <c r="K34" s="21">
        <v>2463.95</v>
      </c>
      <c r="L34" s="35">
        <f si="3" t="shared"/>
        <v>4.93</v>
      </c>
      <c r="M34" s="35">
        <f si="4" t="shared"/>
        <v>-2.46185</v>
      </c>
      <c r="N34" s="21">
        <v>2463.95</v>
      </c>
      <c r="O34" s="22">
        <f si="5" t="shared"/>
        <v>36.96</v>
      </c>
      <c r="P34" s="22">
        <f si="6" t="shared"/>
        <v>12.32</v>
      </c>
      <c r="Q34" s="22">
        <f si="7" t="shared"/>
        <v>49.28</v>
      </c>
      <c r="R34" s="21">
        <v>2463.95</v>
      </c>
      <c r="S34" s="21">
        <v>2463.95</v>
      </c>
      <c r="T34" s="22">
        <f si="8" t="shared"/>
        <v>197.12</v>
      </c>
      <c r="U34" s="22">
        <f si="9" t="shared"/>
        <v>49.28</v>
      </c>
      <c r="V34" s="22">
        <f si="10" t="shared"/>
        <v>246.4</v>
      </c>
      <c r="W34" s="21">
        <v>2463.95</v>
      </c>
      <c r="X34" s="22">
        <f si="11" t="shared"/>
        <v>24.64</v>
      </c>
      <c r="Y34" s="22">
        <f si="12" t="shared"/>
        <v>24.64</v>
      </c>
      <c r="Z34" s="49"/>
      <c r="AA34" s="22"/>
      <c r="AB34" s="22"/>
      <c r="AC34" s="22"/>
      <c r="AD34" s="22"/>
      <c r="AE34" s="50"/>
      <c r="AF34" s="51"/>
      <c r="AG34" s="22">
        <v>15</v>
      </c>
      <c r="AH34" s="22">
        <f si="13" t="shared"/>
        <v>771.44</v>
      </c>
      <c r="AI34" s="22">
        <f si="14" t="shared"/>
        <v>258.72</v>
      </c>
      <c r="AJ34" s="63">
        <f si="15" t="shared"/>
        <v>1030.16</v>
      </c>
      <c r="AK34" s="64">
        <f si="16" t="shared"/>
        <v>7.39185</v>
      </c>
      <c r="AL34" s="65">
        <f si="17" t="shared"/>
        <v>1022.76815</v>
      </c>
    </row>
    <row customFormat="1" r="35" s="1" spans="1:38">
      <c r="A35" s="18">
        <v>31</v>
      </c>
      <c r="B35" s="26" t="s">
        <v>125</v>
      </c>
      <c r="C35" s="23" t="s">
        <v>126</v>
      </c>
      <c r="D35" s="20" t="s">
        <v>66</v>
      </c>
      <c r="E35" s="20" t="s">
        <v>67</v>
      </c>
      <c r="F35" s="20"/>
      <c r="G35" s="21">
        <v>2463.95</v>
      </c>
      <c r="H35" s="22">
        <f si="0" t="shared"/>
        <v>492.79</v>
      </c>
      <c r="I35" s="22">
        <f si="1" t="shared"/>
        <v>197.12</v>
      </c>
      <c r="J35" s="22">
        <f si="2" t="shared"/>
        <v>689.91</v>
      </c>
      <c r="K35" s="21">
        <v>2463.95</v>
      </c>
      <c r="L35" s="35">
        <f si="3" t="shared"/>
        <v>4.93</v>
      </c>
      <c r="M35" s="35">
        <f si="4" t="shared"/>
        <v>-2.46185</v>
      </c>
      <c r="N35" s="21">
        <v>2463.95</v>
      </c>
      <c r="O35" s="22">
        <f si="5" t="shared"/>
        <v>36.96</v>
      </c>
      <c r="P35" s="22">
        <f si="6" t="shared"/>
        <v>12.32</v>
      </c>
      <c r="Q35" s="22">
        <f si="7" t="shared"/>
        <v>49.28</v>
      </c>
      <c r="R35" s="21">
        <v>2463.95</v>
      </c>
      <c r="S35" s="21">
        <v>2463.95</v>
      </c>
      <c r="T35" s="22">
        <f si="8" t="shared"/>
        <v>197.12</v>
      </c>
      <c r="U35" s="22">
        <f si="9" t="shared"/>
        <v>49.28</v>
      </c>
      <c r="V35" s="22">
        <f si="10" t="shared"/>
        <v>246.4</v>
      </c>
      <c r="W35" s="21">
        <v>2463.95</v>
      </c>
      <c r="X35" s="22">
        <f si="11" t="shared"/>
        <v>24.64</v>
      </c>
      <c r="Y35" s="22">
        <f si="12" t="shared"/>
        <v>24.64</v>
      </c>
      <c r="Z35" s="40"/>
      <c r="AA35" s="40"/>
      <c r="AB35" s="40"/>
      <c r="AC35" s="40"/>
      <c r="AD35" s="40"/>
      <c r="AE35" s="50"/>
      <c r="AF35" s="51"/>
      <c r="AG35" s="22">
        <v>15</v>
      </c>
      <c r="AH35" s="22">
        <f si="13" t="shared"/>
        <v>771.44</v>
      </c>
      <c r="AI35" s="22">
        <f si="14" t="shared"/>
        <v>258.72</v>
      </c>
      <c r="AJ35" s="63">
        <f si="15" t="shared"/>
        <v>1030.16</v>
      </c>
      <c r="AK35" s="64">
        <f si="16" t="shared"/>
        <v>7.39185</v>
      </c>
      <c r="AL35" s="65">
        <f si="17" t="shared"/>
        <v>1022.76815</v>
      </c>
    </row>
    <row customFormat="1" r="36" s="1" spans="1:38">
      <c r="A36" s="18">
        <v>32</v>
      </c>
      <c r="B36" s="28" t="s">
        <v>127</v>
      </c>
      <c r="C36" s="29" t="s">
        <v>128</v>
      </c>
      <c r="D36" s="20" t="s">
        <v>66</v>
      </c>
      <c r="E36" s="20" t="s">
        <v>67</v>
      </c>
      <c r="F36" s="20"/>
      <c r="G36" s="21">
        <v>2463.95</v>
      </c>
      <c r="H36" s="22">
        <f si="0" t="shared"/>
        <v>492.79</v>
      </c>
      <c r="I36" s="22">
        <f si="1" t="shared"/>
        <v>197.12</v>
      </c>
      <c r="J36" s="22">
        <f si="2" t="shared"/>
        <v>689.91</v>
      </c>
      <c r="K36" s="21">
        <v>2463.95</v>
      </c>
      <c r="L36" s="35">
        <f si="3" t="shared"/>
        <v>4.93</v>
      </c>
      <c r="M36" s="35">
        <f si="4" t="shared"/>
        <v>-2.46185</v>
      </c>
      <c r="N36" s="21">
        <v>2463.95</v>
      </c>
      <c r="O36" s="22">
        <f si="5" t="shared"/>
        <v>36.96</v>
      </c>
      <c r="P36" s="22">
        <f si="6" t="shared"/>
        <v>12.32</v>
      </c>
      <c r="Q36" s="22">
        <f si="7" t="shared"/>
        <v>49.28</v>
      </c>
      <c r="R36" s="21">
        <v>2463.95</v>
      </c>
      <c r="S36" s="21">
        <v>2463.95</v>
      </c>
      <c r="T36" s="40"/>
      <c r="U36" s="40"/>
      <c r="V36" s="40"/>
      <c r="W36" s="21">
        <v>2463.95</v>
      </c>
      <c r="X36" s="40"/>
      <c r="Y36" s="40"/>
      <c r="Z36" s="40"/>
      <c r="AA36" s="40"/>
      <c r="AB36" s="40"/>
      <c r="AC36" s="40"/>
      <c r="AD36" s="40"/>
      <c r="AE36" s="50"/>
      <c r="AF36" s="52"/>
      <c r="AG36" s="22">
        <v>15</v>
      </c>
      <c r="AH36" s="22">
        <f si="13" t="shared"/>
        <v>549.68</v>
      </c>
      <c r="AI36" s="22">
        <f si="14" t="shared"/>
        <v>209.44</v>
      </c>
      <c r="AJ36" s="63">
        <f si="15" t="shared"/>
        <v>759.12</v>
      </c>
      <c r="AK36" s="64">
        <f si="16" t="shared"/>
        <v>7.39185</v>
      </c>
      <c r="AL36" s="65">
        <f si="17" t="shared"/>
        <v>751.72815</v>
      </c>
    </row>
    <row customFormat="1" r="37" s="1" spans="1:38">
      <c r="A37" s="18">
        <v>33</v>
      </c>
      <c r="B37" s="30" t="s">
        <v>129</v>
      </c>
      <c r="C37" s="27" t="s">
        <v>130</v>
      </c>
      <c r="D37" s="20" t="s">
        <v>66</v>
      </c>
      <c r="E37" s="20" t="s">
        <v>67</v>
      </c>
      <c r="F37" s="20"/>
      <c r="G37" s="21">
        <v>2463.95</v>
      </c>
      <c r="H37" s="22">
        <f si="0" t="shared"/>
        <v>492.79</v>
      </c>
      <c r="I37" s="22">
        <f si="1" t="shared"/>
        <v>197.12</v>
      </c>
      <c r="J37" s="22">
        <f si="2" t="shared"/>
        <v>689.91</v>
      </c>
      <c r="K37" s="21">
        <v>2463.95</v>
      </c>
      <c r="L37" s="35">
        <f si="3" t="shared"/>
        <v>4.93</v>
      </c>
      <c r="M37" s="35">
        <f si="4" t="shared"/>
        <v>-2.46185</v>
      </c>
      <c r="N37" s="21">
        <v>2463.95</v>
      </c>
      <c r="O37" s="22">
        <f si="5" t="shared"/>
        <v>36.96</v>
      </c>
      <c r="P37" s="22">
        <f si="6" t="shared"/>
        <v>12.32</v>
      </c>
      <c r="Q37" s="22">
        <f si="7" t="shared"/>
        <v>49.28</v>
      </c>
      <c r="R37" s="21">
        <v>2463.95</v>
      </c>
      <c r="S37" s="21">
        <v>2463.95</v>
      </c>
      <c r="T37" s="22">
        <f ref="T37:T50" si="18" t="shared">ROUND(R37*0.08,2)</f>
        <v>197.12</v>
      </c>
      <c r="U37" s="22">
        <f ref="U37:U50" si="19" t="shared">ROUND(S37*0.02,2)</f>
        <v>49.28</v>
      </c>
      <c r="V37" s="22">
        <f ref="V37:V50" si="20" t="shared">SUM(T37:U37)</f>
        <v>246.4</v>
      </c>
      <c r="W37" s="21">
        <v>2463.95</v>
      </c>
      <c r="X37" s="22">
        <f ref="X37:X50" si="21" t="shared">ROUND(W37*0.01,2)</f>
        <v>24.64</v>
      </c>
      <c r="Y37" s="22">
        <f ref="Y37:Y50" si="22" t="shared">X37</f>
        <v>24.64</v>
      </c>
      <c r="Z37" s="40"/>
      <c r="AA37" s="40"/>
      <c r="AB37" s="40"/>
      <c r="AC37" s="40"/>
      <c r="AD37" s="40"/>
      <c r="AE37" s="50"/>
      <c r="AF37" s="51"/>
      <c r="AG37" s="22">
        <v>15</v>
      </c>
      <c r="AH37" s="22">
        <f si="13" t="shared"/>
        <v>771.44</v>
      </c>
      <c r="AI37" s="22">
        <f si="14" t="shared"/>
        <v>258.72</v>
      </c>
      <c r="AJ37" s="63">
        <f si="15" t="shared"/>
        <v>1030.16</v>
      </c>
      <c r="AK37" s="64">
        <f si="16" t="shared"/>
        <v>7.39185</v>
      </c>
      <c r="AL37" s="65">
        <f si="17" t="shared"/>
        <v>1022.76815</v>
      </c>
    </row>
    <row customFormat="1" r="38" s="1" spans="1:38">
      <c r="A38" s="18">
        <v>34</v>
      </c>
      <c r="B38" s="31" t="s">
        <v>131</v>
      </c>
      <c r="C38" s="31" t="s">
        <v>132</v>
      </c>
      <c r="D38" s="20" t="s">
        <v>66</v>
      </c>
      <c r="E38" s="20" t="s">
        <v>67</v>
      </c>
      <c r="F38" s="20"/>
      <c r="G38" s="21">
        <v>2463.95</v>
      </c>
      <c r="H38" s="22">
        <f si="0" t="shared"/>
        <v>492.79</v>
      </c>
      <c r="I38" s="22">
        <f si="1" t="shared"/>
        <v>197.12</v>
      </c>
      <c r="J38" s="22">
        <f si="2" t="shared"/>
        <v>689.91</v>
      </c>
      <c r="K38" s="21">
        <v>2463.95</v>
      </c>
      <c r="L38" s="35">
        <f si="3" t="shared"/>
        <v>4.93</v>
      </c>
      <c r="M38" s="35">
        <f si="4" t="shared"/>
        <v>-2.46185</v>
      </c>
      <c r="N38" s="21">
        <v>2463.95</v>
      </c>
      <c r="O38" s="22">
        <f si="5" t="shared"/>
        <v>36.96</v>
      </c>
      <c r="P38" s="22">
        <f si="6" t="shared"/>
        <v>12.32</v>
      </c>
      <c r="Q38" s="22">
        <f si="7" t="shared"/>
        <v>49.28</v>
      </c>
      <c r="R38" s="21">
        <v>2463.95</v>
      </c>
      <c r="S38" s="21">
        <v>2463.95</v>
      </c>
      <c r="T38" s="22">
        <f si="18" t="shared"/>
        <v>197.12</v>
      </c>
      <c r="U38" s="22">
        <f si="19" t="shared"/>
        <v>49.28</v>
      </c>
      <c r="V38" s="22">
        <f si="20" t="shared"/>
        <v>246.4</v>
      </c>
      <c r="W38" s="21">
        <v>2463.95</v>
      </c>
      <c r="X38" s="22">
        <f si="21" t="shared"/>
        <v>24.64</v>
      </c>
      <c r="Y38" s="22">
        <f si="22" t="shared"/>
        <v>24.64</v>
      </c>
      <c r="Z38" s="40"/>
      <c r="AA38" s="40"/>
      <c r="AB38" s="40"/>
      <c r="AC38" s="40"/>
      <c r="AD38" s="40"/>
      <c r="AE38" s="50"/>
      <c r="AF38" s="51"/>
      <c r="AG38" s="22">
        <v>15</v>
      </c>
      <c r="AH38" s="22">
        <f si="13" t="shared"/>
        <v>771.44</v>
      </c>
      <c r="AI38" s="22">
        <f si="14" t="shared"/>
        <v>258.72</v>
      </c>
      <c r="AJ38" s="63">
        <f si="15" t="shared"/>
        <v>1030.16</v>
      </c>
      <c r="AK38" s="64">
        <f si="16" t="shared"/>
        <v>7.39185</v>
      </c>
      <c r="AL38" s="65">
        <f si="17" t="shared"/>
        <v>1022.76815</v>
      </c>
    </row>
    <row customFormat="1" r="39" s="1" spans="1:38">
      <c r="A39" s="18">
        <v>35</v>
      </c>
      <c r="B39" s="32" t="s">
        <v>133</v>
      </c>
      <c r="C39" s="27" t="s">
        <v>134</v>
      </c>
      <c r="D39" s="20" t="s">
        <v>66</v>
      </c>
      <c r="E39" s="20" t="s">
        <v>67</v>
      </c>
      <c r="F39" s="20"/>
      <c r="G39" s="21">
        <v>2463.95</v>
      </c>
      <c r="H39" s="22">
        <f si="0" t="shared"/>
        <v>492.79</v>
      </c>
      <c r="I39" s="22">
        <f si="1" t="shared"/>
        <v>197.12</v>
      </c>
      <c r="J39" s="22">
        <f si="2" t="shared"/>
        <v>689.91</v>
      </c>
      <c r="K39" s="21">
        <v>2463.95</v>
      </c>
      <c r="L39" s="35">
        <f si="3" t="shared"/>
        <v>4.93</v>
      </c>
      <c r="M39" s="35">
        <f si="4" t="shared"/>
        <v>-2.46185</v>
      </c>
      <c r="N39" s="21">
        <v>2463.95</v>
      </c>
      <c r="O39" s="22">
        <f si="5" t="shared"/>
        <v>36.96</v>
      </c>
      <c r="P39" s="22">
        <f si="6" t="shared"/>
        <v>12.32</v>
      </c>
      <c r="Q39" s="22">
        <f si="7" t="shared"/>
        <v>49.28</v>
      </c>
      <c r="R39" s="21">
        <v>2463.95</v>
      </c>
      <c r="S39" s="21">
        <v>2463.95</v>
      </c>
      <c r="T39" s="22">
        <f si="18" t="shared"/>
        <v>197.12</v>
      </c>
      <c r="U39" s="22">
        <f si="19" t="shared"/>
        <v>49.28</v>
      </c>
      <c r="V39" s="22">
        <f si="20" t="shared"/>
        <v>246.4</v>
      </c>
      <c r="W39" s="21">
        <v>2463.95</v>
      </c>
      <c r="X39" s="22">
        <f si="21" t="shared"/>
        <v>24.64</v>
      </c>
      <c r="Y39" s="22">
        <f si="22" t="shared"/>
        <v>24.64</v>
      </c>
      <c r="Z39" s="53"/>
      <c r="AA39" s="41"/>
      <c r="AB39" s="41"/>
      <c r="AC39" s="41"/>
      <c r="AD39" s="40"/>
      <c r="AE39" s="50"/>
      <c r="AF39" s="51"/>
      <c r="AG39" s="22">
        <v>15</v>
      </c>
      <c r="AH39" s="22">
        <f si="13" t="shared"/>
        <v>771.44</v>
      </c>
      <c r="AI39" s="22">
        <f si="14" t="shared"/>
        <v>258.72</v>
      </c>
      <c r="AJ39" s="63">
        <f si="15" t="shared"/>
        <v>1030.16</v>
      </c>
      <c r="AK39" s="64">
        <f si="16" t="shared"/>
        <v>7.39185</v>
      </c>
      <c r="AL39" s="65">
        <f si="17" t="shared"/>
        <v>1022.76815</v>
      </c>
    </row>
    <row customFormat="1" r="40" s="1" spans="1:38">
      <c r="A40" s="18">
        <v>36</v>
      </c>
      <c r="B40" s="32" t="s">
        <v>135</v>
      </c>
      <c r="C40" s="27" t="s">
        <v>136</v>
      </c>
      <c r="D40" s="20" t="s">
        <v>66</v>
      </c>
      <c r="E40" s="20" t="s">
        <v>67</v>
      </c>
      <c r="F40" s="20"/>
      <c r="G40" s="21">
        <v>2463.95</v>
      </c>
      <c r="H40" s="22">
        <f si="0" t="shared"/>
        <v>492.79</v>
      </c>
      <c r="I40" s="22">
        <f si="1" t="shared"/>
        <v>197.12</v>
      </c>
      <c r="J40" s="22">
        <f si="2" t="shared"/>
        <v>689.91</v>
      </c>
      <c r="K40" s="21">
        <v>2463.95</v>
      </c>
      <c r="L40" s="35">
        <f si="3" t="shared"/>
        <v>4.93</v>
      </c>
      <c r="M40" s="35">
        <f si="4" t="shared"/>
        <v>-2.46185</v>
      </c>
      <c r="N40" s="21">
        <v>2463.95</v>
      </c>
      <c r="O40" s="22">
        <f si="5" t="shared"/>
        <v>36.96</v>
      </c>
      <c r="P40" s="22">
        <f si="6" t="shared"/>
        <v>12.32</v>
      </c>
      <c r="Q40" s="22">
        <f si="7" t="shared"/>
        <v>49.28</v>
      </c>
      <c r="R40" s="21">
        <v>2463.95</v>
      </c>
      <c r="S40" s="21">
        <v>2463.95</v>
      </c>
      <c r="T40" s="22">
        <f si="18" t="shared"/>
        <v>197.12</v>
      </c>
      <c r="U40" s="22">
        <f si="19" t="shared"/>
        <v>49.28</v>
      </c>
      <c r="V40" s="22">
        <f si="20" t="shared"/>
        <v>246.4</v>
      </c>
      <c r="W40" s="21">
        <v>2463.95</v>
      </c>
      <c r="X40" s="22">
        <f si="21" t="shared"/>
        <v>24.64</v>
      </c>
      <c r="Y40" s="22">
        <f si="22" t="shared"/>
        <v>24.64</v>
      </c>
      <c r="Z40" s="53"/>
      <c r="AA40" s="41"/>
      <c r="AB40" s="41"/>
      <c r="AC40" s="41"/>
      <c r="AD40" s="40"/>
      <c r="AE40" s="50"/>
      <c r="AF40" s="51"/>
      <c r="AG40" s="22">
        <v>15</v>
      </c>
      <c r="AH40" s="22">
        <f si="13" t="shared"/>
        <v>771.44</v>
      </c>
      <c r="AI40" s="22">
        <f si="14" t="shared"/>
        <v>258.72</v>
      </c>
      <c r="AJ40" s="63">
        <f si="15" t="shared"/>
        <v>1030.16</v>
      </c>
      <c r="AK40" s="64">
        <f si="16" t="shared"/>
        <v>7.39185</v>
      </c>
      <c r="AL40" s="65">
        <f si="17" t="shared"/>
        <v>1022.76815</v>
      </c>
    </row>
    <row customFormat="1" r="41" s="1" spans="1:38">
      <c r="A41" s="18">
        <v>37</v>
      </c>
      <c r="B41" s="32" t="s">
        <v>137</v>
      </c>
      <c r="C41" s="27" t="s">
        <v>138</v>
      </c>
      <c r="D41" s="20" t="s">
        <v>66</v>
      </c>
      <c r="E41" s="20" t="s">
        <v>67</v>
      </c>
      <c r="F41" s="20"/>
      <c r="G41" s="21">
        <v>2463.95</v>
      </c>
      <c r="H41" s="22">
        <f si="0" t="shared"/>
        <v>492.79</v>
      </c>
      <c r="I41" s="22">
        <f si="1" t="shared"/>
        <v>197.12</v>
      </c>
      <c r="J41" s="22">
        <f si="2" t="shared"/>
        <v>689.91</v>
      </c>
      <c r="K41" s="21">
        <v>2463.95</v>
      </c>
      <c r="L41" s="35">
        <f si="3" t="shared"/>
        <v>4.93</v>
      </c>
      <c r="M41" s="35">
        <f si="4" t="shared"/>
        <v>-2.46185</v>
      </c>
      <c r="N41" s="21">
        <v>2463.95</v>
      </c>
      <c r="O41" s="22">
        <f si="5" t="shared"/>
        <v>36.96</v>
      </c>
      <c r="P41" s="22">
        <f si="6" t="shared"/>
        <v>12.32</v>
      </c>
      <c r="Q41" s="22">
        <f si="7" t="shared"/>
        <v>49.28</v>
      </c>
      <c r="R41" s="21">
        <v>2463.95</v>
      </c>
      <c r="S41" s="21">
        <v>2463.95</v>
      </c>
      <c r="T41" s="22">
        <f si="18" t="shared"/>
        <v>197.12</v>
      </c>
      <c r="U41" s="22">
        <f si="19" t="shared"/>
        <v>49.28</v>
      </c>
      <c r="V41" s="22">
        <f si="20" t="shared"/>
        <v>246.4</v>
      </c>
      <c r="W41" s="21">
        <v>2463.95</v>
      </c>
      <c r="X41" s="22">
        <f si="21" t="shared"/>
        <v>24.64</v>
      </c>
      <c r="Y41" s="22">
        <f si="22" t="shared"/>
        <v>24.64</v>
      </c>
      <c r="Z41" s="53"/>
      <c r="AA41" s="41"/>
      <c r="AB41" s="41"/>
      <c r="AC41" s="41"/>
      <c r="AD41" s="40"/>
      <c r="AE41" s="50"/>
      <c r="AF41" s="51"/>
      <c r="AG41" s="22">
        <v>15</v>
      </c>
      <c r="AH41" s="22">
        <f si="13" t="shared"/>
        <v>771.44</v>
      </c>
      <c r="AI41" s="22">
        <f si="14" t="shared"/>
        <v>258.72</v>
      </c>
      <c r="AJ41" s="63">
        <f si="15" t="shared"/>
        <v>1030.16</v>
      </c>
      <c r="AK41" s="64">
        <f si="16" t="shared"/>
        <v>7.39185</v>
      </c>
      <c r="AL41" s="65">
        <f si="17" t="shared"/>
        <v>1022.76815</v>
      </c>
    </row>
    <row customFormat="1" r="42" s="1" spans="1:38">
      <c r="A42" s="18">
        <v>38</v>
      </c>
      <c r="B42" s="32" t="s">
        <v>139</v>
      </c>
      <c r="C42" s="27" t="s">
        <v>140</v>
      </c>
      <c r="D42" s="20" t="s">
        <v>66</v>
      </c>
      <c r="E42" s="20" t="s">
        <v>67</v>
      </c>
      <c r="F42" s="20"/>
      <c r="G42" s="21">
        <v>2463.95</v>
      </c>
      <c r="H42" s="22">
        <f si="0" t="shared"/>
        <v>492.79</v>
      </c>
      <c r="I42" s="22">
        <f si="1" t="shared"/>
        <v>197.12</v>
      </c>
      <c r="J42" s="22">
        <f si="2" t="shared"/>
        <v>689.91</v>
      </c>
      <c r="K42" s="21">
        <v>2463.95</v>
      </c>
      <c r="L42" s="35">
        <f si="3" t="shared"/>
        <v>4.93</v>
      </c>
      <c r="M42" s="35">
        <f si="4" t="shared"/>
        <v>-2.46185</v>
      </c>
      <c r="N42" s="21">
        <v>2463.95</v>
      </c>
      <c r="O42" s="22">
        <f si="5" t="shared"/>
        <v>36.96</v>
      </c>
      <c r="P42" s="22">
        <f si="6" t="shared"/>
        <v>12.32</v>
      </c>
      <c r="Q42" s="22">
        <f si="7" t="shared"/>
        <v>49.28</v>
      </c>
      <c r="R42" s="21">
        <v>2463.95</v>
      </c>
      <c r="S42" s="21">
        <v>2463.95</v>
      </c>
      <c r="T42" s="22">
        <f si="18" t="shared"/>
        <v>197.12</v>
      </c>
      <c r="U42" s="22">
        <f si="19" t="shared"/>
        <v>49.28</v>
      </c>
      <c r="V42" s="22">
        <f si="20" t="shared"/>
        <v>246.4</v>
      </c>
      <c r="W42" s="21">
        <v>2463.95</v>
      </c>
      <c r="X42" s="22">
        <f si="21" t="shared"/>
        <v>24.64</v>
      </c>
      <c r="Y42" s="22">
        <f si="22" t="shared"/>
        <v>24.64</v>
      </c>
      <c r="Z42" s="53"/>
      <c r="AA42" s="41"/>
      <c r="AB42" s="41"/>
      <c r="AC42" s="41"/>
      <c r="AD42" s="40"/>
      <c r="AE42" s="50"/>
      <c r="AF42" s="51"/>
      <c r="AG42" s="22">
        <v>15</v>
      </c>
      <c r="AH42" s="22">
        <f si="13" t="shared"/>
        <v>771.44</v>
      </c>
      <c r="AI42" s="22">
        <f si="14" t="shared"/>
        <v>258.72</v>
      </c>
      <c r="AJ42" s="63">
        <f si="15" t="shared"/>
        <v>1030.16</v>
      </c>
      <c r="AK42" s="64">
        <f si="16" t="shared"/>
        <v>7.39185</v>
      </c>
      <c r="AL42" s="65">
        <f si="17" t="shared"/>
        <v>1022.76815</v>
      </c>
    </row>
    <row customFormat="1" r="43" s="1" spans="1:38">
      <c r="A43" s="18">
        <v>39</v>
      </c>
      <c r="B43" s="32" t="s">
        <v>141</v>
      </c>
      <c r="C43" s="27" t="s">
        <v>142</v>
      </c>
      <c r="D43" s="20" t="s">
        <v>66</v>
      </c>
      <c r="E43" s="20" t="s">
        <v>67</v>
      </c>
      <c r="F43" s="20"/>
      <c r="G43" s="21">
        <v>2463.95</v>
      </c>
      <c r="H43" s="22">
        <f si="0" t="shared"/>
        <v>492.79</v>
      </c>
      <c r="I43" s="22">
        <f si="1" t="shared"/>
        <v>197.12</v>
      </c>
      <c r="J43" s="22">
        <f si="2" t="shared"/>
        <v>689.91</v>
      </c>
      <c r="K43" s="21">
        <v>2463.95</v>
      </c>
      <c r="L43" s="35">
        <f si="3" t="shared"/>
        <v>4.93</v>
      </c>
      <c r="M43" s="35">
        <f si="4" t="shared"/>
        <v>-2.46185</v>
      </c>
      <c r="N43" s="21">
        <v>2463.95</v>
      </c>
      <c r="O43" s="22">
        <f si="5" t="shared"/>
        <v>36.96</v>
      </c>
      <c r="P43" s="22">
        <f si="6" t="shared"/>
        <v>12.32</v>
      </c>
      <c r="Q43" s="22">
        <f si="7" t="shared"/>
        <v>49.28</v>
      </c>
      <c r="R43" s="21">
        <v>2463.95</v>
      </c>
      <c r="S43" s="21">
        <v>2463.95</v>
      </c>
      <c r="T43" s="22">
        <f si="18" t="shared"/>
        <v>197.12</v>
      </c>
      <c r="U43" s="22">
        <f si="19" t="shared"/>
        <v>49.28</v>
      </c>
      <c r="V43" s="22">
        <f si="20" t="shared"/>
        <v>246.4</v>
      </c>
      <c r="W43" s="21">
        <v>2463.95</v>
      </c>
      <c r="X43" s="22">
        <f si="21" t="shared"/>
        <v>24.64</v>
      </c>
      <c r="Y43" s="22">
        <f si="22" t="shared"/>
        <v>24.64</v>
      </c>
      <c r="Z43" s="53"/>
      <c r="AA43" s="41"/>
      <c r="AB43" s="41"/>
      <c r="AC43" s="41"/>
      <c r="AD43" s="40"/>
      <c r="AE43" s="50"/>
      <c r="AF43" s="51"/>
      <c r="AG43" s="22">
        <v>15</v>
      </c>
      <c r="AH43" s="22">
        <f si="13" t="shared"/>
        <v>771.44</v>
      </c>
      <c r="AI43" s="22">
        <f si="14" t="shared"/>
        <v>258.72</v>
      </c>
      <c r="AJ43" s="63">
        <f si="15" t="shared"/>
        <v>1030.16</v>
      </c>
      <c r="AK43" s="64">
        <f si="16" t="shared"/>
        <v>7.39185</v>
      </c>
      <c r="AL43" s="65">
        <f si="17" t="shared"/>
        <v>1022.76815</v>
      </c>
    </row>
    <row customFormat="1" r="44" s="1" spans="1:38">
      <c r="A44" s="18">
        <v>40</v>
      </c>
      <c r="B44" s="32" t="s">
        <v>143</v>
      </c>
      <c r="C44" s="27" t="s">
        <v>144</v>
      </c>
      <c r="D44" s="20" t="s">
        <v>66</v>
      </c>
      <c r="E44" s="20" t="s">
        <v>67</v>
      </c>
      <c r="F44" s="20"/>
      <c r="G44" s="21">
        <v>2463.95</v>
      </c>
      <c r="H44" s="22">
        <f si="0" t="shared"/>
        <v>492.79</v>
      </c>
      <c r="I44" s="22">
        <f si="1" t="shared"/>
        <v>197.12</v>
      </c>
      <c r="J44" s="22">
        <f si="2" t="shared"/>
        <v>689.91</v>
      </c>
      <c r="K44" s="21">
        <v>2463.95</v>
      </c>
      <c r="L44" s="35">
        <f si="3" t="shared"/>
        <v>4.93</v>
      </c>
      <c r="M44" s="35">
        <f si="4" t="shared"/>
        <v>-2.46185</v>
      </c>
      <c r="N44" s="21">
        <v>2463.95</v>
      </c>
      <c r="O44" s="22">
        <f si="5" t="shared"/>
        <v>36.96</v>
      </c>
      <c r="P44" s="22">
        <f si="6" t="shared"/>
        <v>12.32</v>
      </c>
      <c r="Q44" s="22">
        <f si="7" t="shared"/>
        <v>49.28</v>
      </c>
      <c r="R44" s="21">
        <v>2463.95</v>
      </c>
      <c r="S44" s="21">
        <v>2463.95</v>
      </c>
      <c r="T44" s="22">
        <f si="18" t="shared"/>
        <v>197.12</v>
      </c>
      <c r="U44" s="22">
        <f si="19" t="shared"/>
        <v>49.28</v>
      </c>
      <c r="V44" s="22">
        <f si="20" t="shared"/>
        <v>246.4</v>
      </c>
      <c r="W44" s="21">
        <v>2463.95</v>
      </c>
      <c r="X44" s="22">
        <f si="21" t="shared"/>
        <v>24.64</v>
      </c>
      <c r="Y44" s="22">
        <f si="22" t="shared"/>
        <v>24.64</v>
      </c>
      <c r="Z44" s="53"/>
      <c r="AA44" s="41"/>
      <c r="AB44" s="41"/>
      <c r="AC44" s="41"/>
      <c r="AD44" s="40"/>
      <c r="AE44" s="50"/>
      <c r="AF44" s="51"/>
      <c r="AG44" s="22">
        <v>15</v>
      </c>
      <c r="AH44" s="22">
        <f si="13" t="shared"/>
        <v>771.44</v>
      </c>
      <c r="AI44" s="22">
        <f si="14" t="shared"/>
        <v>258.72</v>
      </c>
      <c r="AJ44" s="63">
        <f si="15" t="shared"/>
        <v>1030.16</v>
      </c>
      <c r="AK44" s="64">
        <f si="16" t="shared"/>
        <v>7.39185</v>
      </c>
      <c r="AL44" s="65">
        <f si="17" t="shared"/>
        <v>1022.76815</v>
      </c>
    </row>
    <row customFormat="1" r="45" s="1" spans="1:38">
      <c r="A45" s="18">
        <v>41</v>
      </c>
      <c r="B45" s="32" t="s">
        <v>70</v>
      </c>
      <c r="C45" s="27" t="s">
        <v>145</v>
      </c>
      <c r="D45" s="20" t="s">
        <v>66</v>
      </c>
      <c r="E45" s="20" t="s">
        <v>67</v>
      </c>
      <c r="F45" s="20"/>
      <c r="G45" s="21">
        <v>2463.95</v>
      </c>
      <c r="H45" s="22">
        <f si="0" t="shared"/>
        <v>492.79</v>
      </c>
      <c r="I45" s="22">
        <f si="1" t="shared"/>
        <v>197.12</v>
      </c>
      <c r="J45" s="22">
        <f si="2" t="shared"/>
        <v>689.91</v>
      </c>
      <c r="K45" s="21">
        <v>2463.95</v>
      </c>
      <c r="L45" s="35">
        <f si="3" t="shared"/>
        <v>4.93</v>
      </c>
      <c r="M45" s="35">
        <f si="4" t="shared"/>
        <v>-2.46185</v>
      </c>
      <c r="N45" s="21">
        <v>2463.95</v>
      </c>
      <c r="O45" s="22">
        <f si="5" t="shared"/>
        <v>36.96</v>
      </c>
      <c r="P45" s="22">
        <f si="6" t="shared"/>
        <v>12.32</v>
      </c>
      <c r="Q45" s="22">
        <f si="7" t="shared"/>
        <v>49.28</v>
      </c>
      <c r="R45" s="21">
        <v>2463.95</v>
      </c>
      <c r="S45" s="21">
        <v>2463.95</v>
      </c>
      <c r="T45" s="22">
        <f si="18" t="shared"/>
        <v>197.12</v>
      </c>
      <c r="U45" s="22">
        <f si="19" t="shared"/>
        <v>49.28</v>
      </c>
      <c r="V45" s="22">
        <f si="20" t="shared"/>
        <v>246.4</v>
      </c>
      <c r="W45" s="21">
        <v>2463.95</v>
      </c>
      <c r="X45" s="22">
        <f si="21" t="shared"/>
        <v>24.64</v>
      </c>
      <c r="Y45" s="22">
        <f si="22" t="shared"/>
        <v>24.64</v>
      </c>
      <c r="Z45" s="53"/>
      <c r="AA45" s="41"/>
      <c r="AB45" s="41"/>
      <c r="AC45" s="41"/>
      <c r="AD45" s="40"/>
      <c r="AE45" s="50"/>
      <c r="AF45" s="51"/>
      <c r="AG45" s="22">
        <v>15</v>
      </c>
      <c r="AH45" s="22">
        <f si="13" t="shared"/>
        <v>771.44</v>
      </c>
      <c r="AI45" s="22">
        <f si="14" t="shared"/>
        <v>258.72</v>
      </c>
      <c r="AJ45" s="63">
        <f si="15" t="shared"/>
        <v>1030.16</v>
      </c>
      <c r="AK45" s="64">
        <f si="16" t="shared"/>
        <v>7.39185</v>
      </c>
      <c r="AL45" s="65">
        <f si="17" t="shared"/>
        <v>1022.76815</v>
      </c>
    </row>
    <row customFormat="1" r="46" s="1" spans="1:38">
      <c r="A46" s="18">
        <v>42</v>
      </c>
      <c r="B46" s="32" t="s">
        <v>146</v>
      </c>
      <c r="C46" s="27" t="s">
        <v>147</v>
      </c>
      <c r="D46" s="20" t="s">
        <v>66</v>
      </c>
      <c r="E46" s="20" t="s">
        <v>67</v>
      </c>
      <c r="F46" s="20"/>
      <c r="G46" s="21">
        <v>2463.95</v>
      </c>
      <c r="H46" s="22">
        <f si="0" t="shared"/>
        <v>492.79</v>
      </c>
      <c r="I46" s="22">
        <f si="1" t="shared"/>
        <v>197.12</v>
      </c>
      <c r="J46" s="22">
        <f si="2" t="shared"/>
        <v>689.91</v>
      </c>
      <c r="K46" s="21">
        <v>2463.95</v>
      </c>
      <c r="L46" s="35">
        <f si="3" t="shared"/>
        <v>4.93</v>
      </c>
      <c r="M46" s="35">
        <f si="4" t="shared"/>
        <v>-2.46185</v>
      </c>
      <c r="N46" s="21">
        <v>2463.95</v>
      </c>
      <c r="O46" s="22">
        <f si="5" t="shared"/>
        <v>36.96</v>
      </c>
      <c r="P46" s="22">
        <f si="6" t="shared"/>
        <v>12.32</v>
      </c>
      <c r="Q46" s="22">
        <f si="7" t="shared"/>
        <v>49.28</v>
      </c>
      <c r="R46" s="21">
        <v>2463.95</v>
      </c>
      <c r="S46" s="21">
        <v>2463.95</v>
      </c>
      <c r="T46" s="22">
        <f si="18" t="shared"/>
        <v>197.12</v>
      </c>
      <c r="U46" s="22">
        <f si="19" t="shared"/>
        <v>49.28</v>
      </c>
      <c r="V46" s="22">
        <f si="20" t="shared"/>
        <v>246.4</v>
      </c>
      <c r="W46" s="21">
        <v>2463.95</v>
      </c>
      <c r="X46" s="22">
        <f si="21" t="shared"/>
        <v>24.64</v>
      </c>
      <c r="Y46" s="22">
        <f si="22" t="shared"/>
        <v>24.64</v>
      </c>
      <c r="Z46" s="53"/>
      <c r="AA46" s="41"/>
      <c r="AB46" s="41"/>
      <c r="AC46" s="41"/>
      <c r="AD46" s="40"/>
      <c r="AE46" s="50"/>
      <c r="AF46" s="51"/>
      <c r="AG46" s="22">
        <v>15</v>
      </c>
      <c r="AH46" s="22">
        <f si="13" t="shared"/>
        <v>771.44</v>
      </c>
      <c r="AI46" s="22">
        <f si="14" t="shared"/>
        <v>258.72</v>
      </c>
      <c r="AJ46" s="63">
        <f si="15" t="shared"/>
        <v>1030.16</v>
      </c>
      <c r="AK46" s="64">
        <f si="16" t="shared"/>
        <v>7.39185</v>
      </c>
      <c r="AL46" s="65">
        <f si="17" t="shared"/>
        <v>1022.76815</v>
      </c>
    </row>
    <row customFormat="1" r="47" s="1" spans="1:38">
      <c r="A47" s="18">
        <v>43</v>
      </c>
      <c r="B47" s="32" t="s">
        <v>148</v>
      </c>
      <c r="C47" s="27" t="s">
        <v>149</v>
      </c>
      <c r="D47" s="20" t="s">
        <v>66</v>
      </c>
      <c r="E47" s="20" t="s">
        <v>67</v>
      </c>
      <c r="F47" s="20"/>
      <c r="G47" s="21">
        <v>2463.95</v>
      </c>
      <c r="H47" s="22">
        <f si="0" t="shared"/>
        <v>492.79</v>
      </c>
      <c r="I47" s="22">
        <f si="1" t="shared"/>
        <v>197.12</v>
      </c>
      <c r="J47" s="22">
        <f si="2" t="shared"/>
        <v>689.91</v>
      </c>
      <c r="K47" s="21">
        <v>2463.95</v>
      </c>
      <c r="L47" s="35">
        <f si="3" t="shared"/>
        <v>4.93</v>
      </c>
      <c r="M47" s="35">
        <f si="4" t="shared"/>
        <v>-2.46185</v>
      </c>
      <c r="N47" s="21">
        <v>2463.95</v>
      </c>
      <c r="O47" s="22">
        <f si="5" t="shared"/>
        <v>36.96</v>
      </c>
      <c r="P47" s="22">
        <f si="6" t="shared"/>
        <v>12.32</v>
      </c>
      <c r="Q47" s="22">
        <f si="7" t="shared"/>
        <v>49.28</v>
      </c>
      <c r="R47" s="21">
        <v>2463.95</v>
      </c>
      <c r="S47" s="21">
        <v>2463.95</v>
      </c>
      <c r="T47" s="22">
        <f si="18" t="shared"/>
        <v>197.12</v>
      </c>
      <c r="U47" s="22">
        <f si="19" t="shared"/>
        <v>49.28</v>
      </c>
      <c r="V47" s="22">
        <f si="20" t="shared"/>
        <v>246.4</v>
      </c>
      <c r="W47" s="21">
        <v>2463.95</v>
      </c>
      <c r="X47" s="22">
        <f si="21" t="shared"/>
        <v>24.64</v>
      </c>
      <c r="Y47" s="22">
        <f si="22" t="shared"/>
        <v>24.64</v>
      </c>
      <c r="Z47" s="53"/>
      <c r="AA47" s="41"/>
      <c r="AB47" s="41"/>
      <c r="AC47" s="41"/>
      <c r="AD47" s="40"/>
      <c r="AE47" s="50"/>
      <c r="AF47" s="51"/>
      <c r="AG47" s="22">
        <v>15</v>
      </c>
      <c r="AH47" s="22">
        <f si="13" t="shared"/>
        <v>771.44</v>
      </c>
      <c r="AI47" s="22">
        <f si="14" t="shared"/>
        <v>258.72</v>
      </c>
      <c r="AJ47" s="63">
        <f si="15" t="shared"/>
        <v>1030.16</v>
      </c>
      <c r="AK47" s="64">
        <f si="16" t="shared"/>
        <v>7.39185</v>
      </c>
      <c r="AL47" s="65">
        <f si="17" t="shared"/>
        <v>1022.76815</v>
      </c>
    </row>
    <row customFormat="1" r="48" s="1" spans="1:38">
      <c r="A48" s="18">
        <v>44</v>
      </c>
      <c r="B48" s="32" t="s">
        <v>150</v>
      </c>
      <c r="C48" s="27" t="s">
        <v>151</v>
      </c>
      <c r="D48" s="20" t="s">
        <v>66</v>
      </c>
      <c r="E48" s="20" t="s">
        <v>67</v>
      </c>
      <c r="F48" s="20"/>
      <c r="G48" s="21">
        <v>2463.95</v>
      </c>
      <c r="H48" s="22">
        <f si="0" t="shared"/>
        <v>492.79</v>
      </c>
      <c r="I48" s="22">
        <f si="1" t="shared"/>
        <v>197.12</v>
      </c>
      <c r="J48" s="22">
        <f si="2" t="shared"/>
        <v>689.91</v>
      </c>
      <c r="K48" s="21">
        <v>2463.95</v>
      </c>
      <c r="L48" s="35">
        <f si="3" t="shared"/>
        <v>4.93</v>
      </c>
      <c r="M48" s="35">
        <f si="4" t="shared"/>
        <v>-2.46185</v>
      </c>
      <c r="N48" s="21">
        <v>2463.95</v>
      </c>
      <c r="O48" s="22">
        <f si="5" t="shared"/>
        <v>36.96</v>
      </c>
      <c r="P48" s="22">
        <f si="6" t="shared"/>
        <v>12.32</v>
      </c>
      <c r="Q48" s="22">
        <f si="7" t="shared"/>
        <v>49.28</v>
      </c>
      <c r="R48" s="21">
        <v>2463.95</v>
      </c>
      <c r="S48" s="21">
        <v>2463.95</v>
      </c>
      <c r="T48" s="22">
        <f si="18" t="shared"/>
        <v>197.12</v>
      </c>
      <c r="U48" s="22">
        <f si="19" t="shared"/>
        <v>49.28</v>
      </c>
      <c r="V48" s="22">
        <f si="20" t="shared"/>
        <v>246.4</v>
      </c>
      <c r="W48" s="21">
        <v>2463.95</v>
      </c>
      <c r="X48" s="22">
        <f si="21" t="shared"/>
        <v>24.64</v>
      </c>
      <c r="Y48" s="22">
        <f si="22" t="shared"/>
        <v>24.64</v>
      </c>
      <c r="Z48" s="53"/>
      <c r="AA48" s="41"/>
      <c r="AB48" s="41"/>
      <c r="AC48" s="41"/>
      <c r="AD48" s="40"/>
      <c r="AE48" s="50"/>
      <c r="AF48" s="51"/>
      <c r="AG48" s="22">
        <v>15</v>
      </c>
      <c r="AH48" s="22">
        <f si="13" t="shared"/>
        <v>771.44</v>
      </c>
      <c r="AI48" s="22">
        <f si="14" t="shared"/>
        <v>258.72</v>
      </c>
      <c r="AJ48" s="63">
        <f si="15" t="shared"/>
        <v>1030.16</v>
      </c>
      <c r="AK48" s="64">
        <f si="16" t="shared"/>
        <v>7.39185</v>
      </c>
      <c r="AL48" s="65">
        <f si="17" t="shared"/>
        <v>1022.76815</v>
      </c>
    </row>
    <row customFormat="1" r="49" s="1" spans="1:38">
      <c r="A49" s="18">
        <v>45</v>
      </c>
      <c r="B49" s="32" t="s">
        <v>152</v>
      </c>
      <c r="C49" s="27" t="s">
        <v>153</v>
      </c>
      <c r="D49" s="20" t="s">
        <v>66</v>
      </c>
      <c r="E49" s="20" t="s">
        <v>67</v>
      </c>
      <c r="F49" s="20"/>
      <c r="G49" s="21">
        <v>2463.95</v>
      </c>
      <c r="H49" s="22">
        <f si="0" t="shared"/>
        <v>492.79</v>
      </c>
      <c r="I49" s="22">
        <f si="1" t="shared"/>
        <v>197.12</v>
      </c>
      <c r="J49" s="22">
        <f si="2" t="shared"/>
        <v>689.91</v>
      </c>
      <c r="K49" s="21">
        <v>2463.95</v>
      </c>
      <c r="L49" s="35">
        <f si="3" t="shared"/>
        <v>4.93</v>
      </c>
      <c r="M49" s="35">
        <f si="4" t="shared"/>
        <v>-2.46185</v>
      </c>
      <c r="N49" s="21">
        <v>2463.95</v>
      </c>
      <c r="O49" s="22">
        <f si="5" t="shared"/>
        <v>36.96</v>
      </c>
      <c r="P49" s="22">
        <f si="6" t="shared"/>
        <v>12.32</v>
      </c>
      <c r="Q49" s="22">
        <f si="7" t="shared"/>
        <v>49.28</v>
      </c>
      <c r="R49" s="21">
        <v>2463.95</v>
      </c>
      <c r="S49" s="21">
        <v>2463.95</v>
      </c>
      <c r="T49" s="22">
        <f si="18" t="shared"/>
        <v>197.12</v>
      </c>
      <c r="U49" s="22">
        <f si="19" t="shared"/>
        <v>49.28</v>
      </c>
      <c r="V49" s="22">
        <f si="20" t="shared"/>
        <v>246.4</v>
      </c>
      <c r="W49" s="21">
        <v>2463.95</v>
      </c>
      <c r="X49" s="22">
        <f si="21" t="shared"/>
        <v>24.64</v>
      </c>
      <c r="Y49" s="22">
        <f si="22" t="shared"/>
        <v>24.64</v>
      </c>
      <c r="Z49" s="53"/>
      <c r="AA49" s="41"/>
      <c r="AB49" s="41"/>
      <c r="AC49" s="41"/>
      <c r="AD49" s="40"/>
      <c r="AE49" s="50"/>
      <c r="AF49" s="51"/>
      <c r="AG49" s="22">
        <v>15</v>
      </c>
      <c r="AH49" s="22">
        <f si="13" t="shared"/>
        <v>771.44</v>
      </c>
      <c r="AI49" s="22">
        <f si="14" t="shared"/>
        <v>258.72</v>
      </c>
      <c r="AJ49" s="63">
        <f si="15" t="shared"/>
        <v>1030.16</v>
      </c>
      <c r="AK49" s="64">
        <f si="16" t="shared"/>
        <v>7.39185</v>
      </c>
      <c r="AL49" s="65">
        <f si="17" t="shared"/>
        <v>1022.76815</v>
      </c>
    </row>
    <row customFormat="1" r="50" s="1" spans="1:254">
      <c r="A50" s="18">
        <v>46</v>
      </c>
      <c r="B50" s="33" t="s">
        <v>154</v>
      </c>
      <c r="C50" s="33" t="s">
        <v>155</v>
      </c>
      <c r="D50" s="27" t="s">
        <v>66</v>
      </c>
      <c r="E50" s="20" t="s">
        <v>67</v>
      </c>
      <c r="F50" s="20"/>
      <c r="G50" s="34">
        <v>2463.95</v>
      </c>
      <c r="H50" s="35">
        <f si="0" t="shared"/>
        <v>492.79</v>
      </c>
      <c r="I50" s="35">
        <f si="1" t="shared"/>
        <v>197.12</v>
      </c>
      <c r="J50" s="35">
        <f si="2" t="shared"/>
        <v>689.91</v>
      </c>
      <c r="K50" s="34">
        <v>2463.95</v>
      </c>
      <c r="L50" s="35">
        <f si="3" t="shared"/>
        <v>4.93</v>
      </c>
      <c r="M50" s="35">
        <f si="4" t="shared"/>
        <v>-2.46185</v>
      </c>
      <c r="N50" s="34">
        <v>2463.95</v>
      </c>
      <c r="O50" s="22">
        <f si="5" t="shared"/>
        <v>36.96</v>
      </c>
      <c r="P50" s="22">
        <f si="6" t="shared"/>
        <v>12.32</v>
      </c>
      <c r="Q50" s="35">
        <f si="7" t="shared"/>
        <v>49.28</v>
      </c>
      <c r="R50" s="34">
        <v>2463.95</v>
      </c>
      <c r="S50" s="34">
        <v>2463.95</v>
      </c>
      <c r="T50" s="35">
        <f si="18" t="shared"/>
        <v>197.12</v>
      </c>
      <c r="U50" s="35">
        <f si="19" t="shared"/>
        <v>49.28</v>
      </c>
      <c r="V50" s="35">
        <f si="20" t="shared"/>
        <v>246.4</v>
      </c>
      <c r="W50" s="34">
        <v>2463.95</v>
      </c>
      <c r="X50" s="35">
        <f si="21" t="shared"/>
        <v>24.64</v>
      </c>
      <c r="Y50" s="35">
        <f si="22" t="shared"/>
        <v>24.64</v>
      </c>
      <c r="Z50" s="40"/>
      <c r="AA50" s="40"/>
      <c r="AB50" s="40"/>
      <c r="AC50" s="40"/>
      <c r="AD50" s="35"/>
      <c r="AE50" s="54"/>
      <c r="AF50" s="52"/>
      <c r="AG50" s="35">
        <v>15</v>
      </c>
      <c r="AH50" s="35">
        <f si="13" t="shared"/>
        <v>771.44</v>
      </c>
      <c r="AI50" s="35">
        <f si="14" t="shared"/>
        <v>258.72</v>
      </c>
      <c r="AJ50" s="66">
        <f si="15" t="shared"/>
        <v>1030.16</v>
      </c>
      <c r="AK50" s="64">
        <f si="16" t="shared"/>
        <v>7.39185</v>
      </c>
      <c r="AL50" s="65">
        <f si="17" t="shared"/>
        <v>1022.76815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</row>
    <row customFormat="1" r="51" s="2" spans="1:38">
      <c r="A51" s="36"/>
      <c r="B51" s="37"/>
      <c r="C51" s="37"/>
      <c r="D51" s="25"/>
      <c r="E51" s="25"/>
      <c r="F51" s="25"/>
      <c r="G51" s="38"/>
      <c r="H51" s="39"/>
      <c r="I51" s="39"/>
      <c r="J51" s="39"/>
      <c r="K51" s="38"/>
      <c r="L51" s="45"/>
      <c r="M51" s="45"/>
      <c r="N51" s="38"/>
      <c r="O51" s="39"/>
      <c r="P51" s="39"/>
      <c r="Q51" s="39"/>
      <c r="R51" s="38"/>
      <c r="S51" s="38"/>
      <c r="T51" s="39"/>
      <c r="U51" s="39"/>
      <c r="V51" s="39"/>
      <c r="W51" s="38"/>
      <c r="X51" s="39"/>
      <c r="Y51" s="39"/>
      <c r="Z51" s="55"/>
      <c r="AA51" s="55"/>
      <c r="AB51" s="55"/>
      <c r="AC51" s="55"/>
      <c r="AD51" s="55"/>
      <c r="AE51" s="39"/>
      <c r="AF51" s="39"/>
      <c r="AG51" s="39"/>
      <c r="AH51" s="39"/>
      <c r="AI51" s="39"/>
      <c r="AJ51" s="67"/>
      <c r="AK51" s="68"/>
      <c r="AL51" s="69"/>
    </row>
    <row customFormat="1" r="52" s="3" spans="1:254">
      <c r="A52" s="17"/>
      <c r="B52" s="40"/>
      <c r="C52" s="41"/>
      <c r="D52" s="42"/>
      <c r="E52" s="43"/>
      <c r="F52" s="43"/>
      <c r="G52" s="42"/>
      <c r="H52" s="44">
        <f ref="H52:J52" si="23" t="shared">SUM(H5:H51)</f>
        <v>22668.34</v>
      </c>
      <c r="I52" s="44">
        <f si="23" t="shared"/>
        <v>9067.52</v>
      </c>
      <c r="J52" s="44">
        <f si="23" t="shared"/>
        <v>31735.86</v>
      </c>
      <c r="K52" s="44"/>
      <c r="L52" s="44">
        <f ref="L52:Q52" si="24" t="shared">SUM(L5:L51)</f>
        <v>226.78</v>
      </c>
      <c r="M52" s="44">
        <f si="24" t="shared"/>
        <v>-113.2451</v>
      </c>
      <c r="N52" s="44"/>
      <c r="O52" s="44">
        <f si="24" t="shared"/>
        <v>1700.16</v>
      </c>
      <c r="P52" s="44">
        <f si="24" t="shared"/>
        <v>566.72</v>
      </c>
      <c r="Q52" s="46">
        <f si="24" t="shared"/>
        <v>2266.88</v>
      </c>
      <c r="R52" s="44"/>
      <c r="S52" s="44"/>
      <c r="T52" s="44">
        <f ref="T52:V52" si="25" t="shared">SUM(T5:T51)</f>
        <v>8870.4</v>
      </c>
      <c r="U52" s="44">
        <f si="25" t="shared"/>
        <v>2217.6</v>
      </c>
      <c r="V52" s="44">
        <f si="25" t="shared"/>
        <v>11088</v>
      </c>
      <c r="W52" s="44"/>
      <c r="X52" s="44">
        <f ref="X52:AC52" si="26" t="shared">SUM(X5:X51)</f>
        <v>1108.8</v>
      </c>
      <c r="Y52" s="44">
        <f si="26" t="shared"/>
        <v>1108.8</v>
      </c>
      <c r="Z52" s="44"/>
      <c r="AA52" s="44">
        <f si="26" t="shared"/>
        <v>0</v>
      </c>
      <c r="AB52" s="44">
        <f si="26" t="shared"/>
        <v>0</v>
      </c>
      <c r="AC52" s="44">
        <f si="26" t="shared"/>
        <v>0</v>
      </c>
      <c r="AD52" s="42"/>
      <c r="AE52" s="56"/>
      <c r="AF52" s="52"/>
      <c r="AG52" s="44">
        <f ref="AG52:AI52" si="27" t="shared">SUM(AG5:AG51)</f>
        <v>690</v>
      </c>
      <c r="AH52" s="22">
        <f si="27" t="shared"/>
        <v>35264.48</v>
      </c>
      <c r="AI52" s="22">
        <f si="27" t="shared"/>
        <v>11851.84</v>
      </c>
      <c r="AJ52" s="70">
        <f>SUM(AH52:AI52)</f>
        <v>47116.32</v>
      </c>
      <c r="AK52" s="71">
        <f>SUM(AK5:AK51)</f>
        <v>340.0251</v>
      </c>
      <c r="AL52" s="65">
        <f>SUM(AL5:AL51)</f>
        <v>46776.2949</v>
      </c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</row>
  </sheetData>
  <mergeCells count="18">
    <mergeCell ref="G1:J1"/>
    <mergeCell ref="K1:M1"/>
    <mergeCell ref="N1:Q1"/>
    <mergeCell ref="R1:V1"/>
    <mergeCell ref="W1:Y1"/>
    <mergeCell ref="Z1:AC1"/>
    <mergeCell ref="A1:A2"/>
    <mergeCell ref="B1:B2"/>
    <mergeCell ref="C1:C2"/>
    <mergeCell ref="D1:D2"/>
    <mergeCell ref="E1:E2"/>
    <mergeCell ref="AF1:AF2"/>
    <mergeCell ref="AG1:AG2"/>
    <mergeCell ref="AH1:AH2"/>
    <mergeCell ref="AI1:AI2"/>
    <mergeCell ref="AJ1:AJ2"/>
    <mergeCell ref="AK1:AK2"/>
    <mergeCell ref="AL1:AL2"/>
  </mergeCells>
  <pageMargins bottom="1" footer="0.511111111111111" header="0.511111111111111" left="0.75" right="0.75" top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15.09预收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2018-01-10T17:58:01Z</dcterms:created>
  <dc:creator>user</dc:creator>
  <cp:lastModifiedBy>.戊龙</cp:lastModifiedBy>
  <dcterms:modified xsi:type="dcterms:W3CDTF">2018-01-10T17:58:10Z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