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VP\Documents\Erasmus_MC\r_projects\github\macrolides_study_sidiap_test\macrolides_study_sidiap_test\testpatients\"/>
    </mc:Choice>
  </mc:AlternateContent>
  <xr:revisionPtr revIDLastSave="0" documentId="13_ncr:1_{A27D3080-B483-4CD8-B710-29681ACD6493}" xr6:coauthVersionLast="47" xr6:coauthVersionMax="47" xr10:uidLastSave="{00000000-0000-0000-0000-000000000000}"/>
  <bookViews>
    <workbookView xWindow="3570" yWindow="3690" windowWidth="21600" windowHeight="11385" tabRatio="756" activeTab="4" xr2:uid="{00000000-000D-0000-FFFF-FFFF00000000}"/>
  </bookViews>
  <sheets>
    <sheet name="condition_occurrence" sheetId="4" r:id="rId1"/>
    <sheet name="drug_exposure" sheetId="10" r:id="rId2"/>
    <sheet name="person" sheetId="1" r:id="rId3"/>
    <sheet name="procedure_occurrence" sheetId="12" r:id="rId4"/>
    <sheet name="observation_perio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D11" i="12"/>
  <c r="D11" i="10"/>
  <c r="F11" i="10" s="1"/>
  <c r="A11" i="10"/>
  <c r="D12" i="4"/>
  <c r="D8" i="4"/>
  <c r="C8" i="2" s="1"/>
  <c r="D9" i="4" l="1"/>
  <c r="D8" i="10"/>
  <c r="D10" i="4"/>
  <c r="C3" i="2"/>
  <c r="C4" i="2"/>
  <c r="C5" i="2"/>
  <c r="C6" i="2"/>
  <c r="C7" i="2"/>
  <c r="C2" i="2"/>
  <c r="D5" i="12"/>
  <c r="D2" i="12"/>
  <c r="F5" i="10"/>
  <c r="A7" i="10"/>
  <c r="A10" i="10" s="1"/>
  <c r="A6" i="10"/>
  <c r="A9" i="10" s="1"/>
  <c r="A5" i="10"/>
  <c r="A8" i="10" s="1"/>
  <c r="D5" i="10"/>
  <c r="D6" i="10" s="1"/>
  <c r="D6" i="12" s="1"/>
  <c r="D2" i="10"/>
  <c r="F2" i="10" s="1"/>
  <c r="D10" i="10" l="1"/>
  <c r="C10" i="2"/>
  <c r="F8" i="10"/>
  <c r="D8" i="12"/>
  <c r="D9" i="10"/>
  <c r="C9" i="2"/>
  <c r="F4" i="10"/>
  <c r="F3" i="10"/>
  <c r="D3" i="10"/>
  <c r="D3" i="12" s="1"/>
  <c r="D4" i="10"/>
  <c r="D4" i="12" s="1"/>
  <c r="F7" i="10"/>
  <c r="F6" i="10"/>
  <c r="D7" i="10"/>
  <c r="D7" i="12" s="1"/>
  <c r="F9" i="10" l="1"/>
  <c r="D9" i="12"/>
  <c r="F10" i="10"/>
  <c r="D1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Pera</author>
  </authors>
  <commentList>
    <comment ref="A2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Victor Pera:</t>
        </r>
        <r>
          <rPr>
            <sz val="9"/>
            <color indexed="81"/>
            <rFont val="Tahoma"/>
            <charset val="1"/>
          </rPr>
          <t xml:space="preserve">
this is the real id, and everything else is the same from real CDM
</t>
        </r>
      </text>
    </comment>
    <comment ref="A8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Victor Pera:</t>
        </r>
        <r>
          <rPr>
            <sz val="9"/>
            <color indexed="81"/>
            <rFont val="Tahoma"/>
            <charset val="1"/>
          </rPr>
          <t xml:space="preserve">
this is the real id, and everything else is the same from real CDM
</t>
        </r>
      </text>
    </comment>
    <comment ref="A9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Victor Pera:</t>
        </r>
        <r>
          <rPr>
            <sz val="9"/>
            <color indexed="81"/>
            <rFont val="Tahoma"/>
            <charset val="1"/>
          </rPr>
          <t xml:space="preserve">
this is the real id, and everything else is the same from real CDM
</t>
        </r>
      </text>
    </comment>
    <comment ref="A10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Victor Pera:</t>
        </r>
        <r>
          <rPr>
            <sz val="9"/>
            <color indexed="81"/>
            <rFont val="Tahoma"/>
            <charset val="1"/>
          </rPr>
          <t xml:space="preserve">
this is the real id, and everything else is the same from real CDM
</t>
        </r>
      </text>
    </comment>
    <comment ref="A11" authorId="0" shapeId="0" xr:uid="{0FAD897F-A884-4262-A71C-5D13AA61B570}">
      <text>
        <r>
          <rPr>
            <b/>
            <sz val="9"/>
            <color indexed="81"/>
            <rFont val="Tahoma"/>
            <charset val="1"/>
          </rPr>
          <t>Victor Pera:</t>
        </r>
        <r>
          <rPr>
            <sz val="9"/>
            <color indexed="81"/>
            <rFont val="Tahoma"/>
            <charset val="1"/>
          </rPr>
          <t xml:space="preserve">
this is the real id, and everything else is the same from real CDM
</t>
        </r>
      </text>
    </comment>
  </commentList>
</comments>
</file>

<file path=xl/sharedStrings.xml><?xml version="1.0" encoding="utf-8"?>
<sst xmlns="http://schemas.openxmlformats.org/spreadsheetml/2006/main" count="159" uniqueCount="78">
  <si>
    <t>person_id</t>
  </si>
  <si>
    <t>gender_concept_id</t>
  </si>
  <si>
    <t>year_of_birth</t>
  </si>
  <si>
    <t>race_concept_id</t>
  </si>
  <si>
    <t>ethnicity_concept_id</t>
  </si>
  <si>
    <t>observation_period_id</t>
  </si>
  <si>
    <t>observation_period_start_date</t>
  </si>
  <si>
    <t>observation_period_end_date</t>
  </si>
  <si>
    <t>period_type_concept_id</t>
  </si>
  <si>
    <t>32880</t>
  </si>
  <si>
    <t>condition_occurrence_id</t>
  </si>
  <si>
    <t>condition_concept_id</t>
  </si>
  <si>
    <t>condition_start_date</t>
  </si>
  <si>
    <t>condition_type_concept_id</t>
  </si>
  <si>
    <t>condition_status_concept_id</t>
  </si>
  <si>
    <t>condition_source_concept_id</t>
  </si>
  <si>
    <t>visit_occurrence_id</t>
  </si>
  <si>
    <t>visit_detail_id</t>
  </si>
  <si>
    <t>drug_exposure_id</t>
  </si>
  <si>
    <t>drug_concept_id</t>
  </si>
  <si>
    <t>drug_exposure_start_date</t>
  </si>
  <si>
    <t>drug_exposure_start_datetime</t>
  </si>
  <si>
    <t>drug_exposure_end_date</t>
  </si>
  <si>
    <t>drug_exposure_end_datetime</t>
  </si>
  <si>
    <t>verbatim_end_date</t>
  </si>
  <si>
    <t>1 maal per dag 1 tablet</t>
  </si>
  <si>
    <t>|PRK|115002|AZITROMYCINE TABLET 500MG</t>
  </si>
  <si>
    <t>Oraal</t>
  </si>
  <si>
    <t>drug_type_concept_id</t>
  </si>
  <si>
    <t>stop_reason</t>
  </si>
  <si>
    <t>refills</t>
  </si>
  <si>
    <t>quantity</t>
  </si>
  <si>
    <t>days_supply</t>
  </si>
  <si>
    <t>sig</t>
  </si>
  <si>
    <t>route_concept_id</t>
  </si>
  <si>
    <t>lot_number</t>
  </si>
  <si>
    <t>provider_id</t>
  </si>
  <si>
    <t>drug_source_value</t>
  </si>
  <si>
    <t>drug_source_concept_id</t>
  </si>
  <si>
    <t>route_source_value</t>
  </si>
  <si>
    <t>dose_unit_source_value</t>
  </si>
  <si>
    <t>350100001-100016295</t>
  </si>
  <si>
    <t>Male</t>
  </si>
  <si>
    <t>month_of_birth</t>
  </si>
  <si>
    <t>day_of_birth</t>
  </si>
  <si>
    <t>birth_datetime</t>
  </si>
  <si>
    <t>location_id</t>
  </si>
  <si>
    <t>care_site_id</t>
  </si>
  <si>
    <t>person_source_value</t>
  </si>
  <si>
    <t>gender_source_value</t>
  </si>
  <si>
    <t>gender_source_concept_id</t>
  </si>
  <si>
    <t>race_source_value</t>
  </si>
  <si>
    <t>race_source_concept_id</t>
  </si>
  <si>
    <t>ethnicity_source_value</t>
  </si>
  <si>
    <t>ethnicity_source_concept_id</t>
  </si>
  <si>
    <t>procedure_occurrence_id</t>
  </si>
  <si>
    <t>procedure_concept_id</t>
  </si>
  <si>
    <t>procedure_date</t>
  </si>
  <si>
    <t>procedure_datetime</t>
  </si>
  <si>
    <t>procedure_end_date</t>
  </si>
  <si>
    <t>procedure_end_datetime</t>
  </si>
  <si>
    <t>procedure_type_concept_id</t>
  </si>
  <si>
    <t>modifier_concept_id</t>
  </si>
  <si>
    <t>procedure_source_value</t>
  </si>
  <si>
    <t>procedure_source_concept_id</t>
  </si>
  <si>
    <t>modifier_source_value</t>
  </si>
  <si>
    <t>condition_start_datetime</t>
  </si>
  <si>
    <t>condition_end_date</t>
  </si>
  <si>
    <t>condition_end_datetime</t>
  </si>
  <si>
    <t>condition_source_value</t>
  </si>
  <si>
    <t>condition_status_source_value</t>
  </si>
  <si>
    <t>|ICPC|R96.02|Allergisch astma</t>
  </si>
  <si>
    <t>2 dd 2 bij de maaltijd</t>
  </si>
  <si>
    <t>|HPK|601748|ERYTHROCINE-ES TABLET 500MG</t>
  </si>
  <si>
    <t>2 maal per dag 1 tablet</t>
  </si>
  <si>
    <t>|PRK|39977|CLARITROMYCINE TABLET 500MG</t>
  </si>
  <si>
    <t>|Vektis|13005|ECG-diagnostiek (ECG maken, interpre</t>
  </si>
  <si>
    <t>|ICPC|R95.00|Emfyseem/COPD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</si>
</sst>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;@"/>
    <numFmt numFmtId="165" formatCode="dd/mm/yy;@"/>
  </numFmts>
  <fonts count="6" x14ac:knownFonts="1"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Calibri"/>
      <family val="2"/>
      <scheme val="minor"/>
    </font>
    <font>
      <sz val="12"/>
      <color rgb="FF464646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65" fontId="0" fillId="0" borderId="0" xfId="0" applyNumberFormat="1" applyAlignment="1">
      <alignment horizontal="right"/>
    </xf>
    <xf numFmtId="14" fontId="0" fillId="0" borderId="0" xfId="0" applyNumberFormat="1"/>
    <xf numFmtId="47" fontId="0" fillId="0" borderId="0" xfId="0" applyNumberFormat="1"/>
    <xf numFmtId="164" fontId="3" fillId="0" borderId="0" xfId="0" applyNumberFormat="1" applyFont="1"/>
    <xf numFmtId="165" fontId="3" fillId="0" borderId="0" xfId="0" applyNumberFormat="1" applyFont="1" applyAlignment="1">
      <alignment horizontal="right"/>
    </xf>
    <xf numFmtId="165" fontId="3" fillId="0" borderId="0" xfId="0" applyNumberFormat="1" applyFont="1"/>
    <xf numFmtId="0" fontId="4" fillId="0" borderId="0" xfId="0" applyFont="1"/>
    <xf numFmtId="165" fontId="5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workbookViewId="0">
      <selection activeCell="B13" sqref="B13"/>
    </sheetView>
  </sheetViews>
  <sheetFormatPr defaultColWidth="11" defaultRowHeight="15.75" x14ac:dyDescent="0.25"/>
  <cols>
    <col min="1" max="1" width="21" bestFit="1" customWidth="1"/>
    <col min="2" max="2" width="8.875" bestFit="1" customWidth="1"/>
    <col min="3" max="3" width="18.5" bestFit="1" customWidth="1"/>
    <col min="4" max="4" width="18" bestFit="1" customWidth="1"/>
    <col min="5" max="5" width="21.75" bestFit="1" customWidth="1"/>
    <col min="6" max="6" width="17.25" bestFit="1" customWidth="1"/>
    <col min="7" max="7" width="20.875" bestFit="1" customWidth="1"/>
    <col min="8" max="8" width="23.125" bestFit="1" customWidth="1"/>
    <col min="9" max="9" width="24.625" bestFit="1" customWidth="1"/>
    <col min="10" max="10" width="10.875" bestFit="1" customWidth="1"/>
    <col min="11" max="11" width="10" bestFit="1" customWidth="1"/>
    <col min="12" max="12" width="16.75" bestFit="1" customWidth="1"/>
    <col min="13" max="13" width="12.375" bestFit="1" customWidth="1"/>
    <col min="14" max="14" width="35.625" bestFit="1" customWidth="1"/>
    <col min="15" max="15" width="25" bestFit="1" customWidth="1"/>
    <col min="16" max="16" width="26.625" bestFit="1" customWidth="1"/>
  </cols>
  <sheetData>
    <row r="1" spans="1:16" x14ac:dyDescent="0.25">
      <c r="A1" t="s">
        <v>10</v>
      </c>
      <c r="B1" t="s">
        <v>0</v>
      </c>
      <c r="C1" t="s">
        <v>11</v>
      </c>
      <c r="D1" t="s">
        <v>12</v>
      </c>
      <c r="E1" t="s">
        <v>66</v>
      </c>
      <c r="F1" t="s">
        <v>67</v>
      </c>
      <c r="G1" t="s">
        <v>68</v>
      </c>
      <c r="H1" t="s">
        <v>13</v>
      </c>
      <c r="I1" t="s">
        <v>14</v>
      </c>
      <c r="J1" t="s">
        <v>29</v>
      </c>
      <c r="K1" t="s">
        <v>36</v>
      </c>
      <c r="L1" t="s">
        <v>16</v>
      </c>
      <c r="M1" t="s">
        <v>17</v>
      </c>
      <c r="N1" t="s">
        <v>69</v>
      </c>
      <c r="O1" t="s">
        <v>15</v>
      </c>
      <c r="P1" t="s">
        <v>70</v>
      </c>
    </row>
    <row r="2" spans="1:16" x14ac:dyDescent="0.25">
      <c r="A2">
        <v>2292</v>
      </c>
      <c r="B2">
        <v>1</v>
      </c>
      <c r="C2" s="8">
        <v>4191479</v>
      </c>
      <c r="D2" s="9">
        <v>43831</v>
      </c>
      <c r="E2" s="4">
        <v>34277</v>
      </c>
      <c r="H2">
        <v>32840</v>
      </c>
      <c r="J2" s="1"/>
      <c r="K2" s="1"/>
      <c r="N2" t="s">
        <v>71</v>
      </c>
      <c r="O2">
        <v>2073001442</v>
      </c>
    </row>
    <row r="3" spans="1:16" x14ac:dyDescent="0.25">
      <c r="A3">
        <v>2293</v>
      </c>
      <c r="B3">
        <v>2</v>
      </c>
      <c r="C3" s="8">
        <v>4191479</v>
      </c>
      <c r="D3" s="9">
        <v>43831</v>
      </c>
      <c r="E3" s="4">
        <v>34277</v>
      </c>
      <c r="H3">
        <v>32840</v>
      </c>
      <c r="J3" s="1"/>
      <c r="K3" s="1"/>
      <c r="N3" t="s">
        <v>71</v>
      </c>
      <c r="O3">
        <v>2073001442</v>
      </c>
    </row>
    <row r="4" spans="1:16" x14ac:dyDescent="0.25">
      <c r="A4">
        <v>2294</v>
      </c>
      <c r="B4">
        <v>3</v>
      </c>
      <c r="C4" s="8">
        <v>4191479</v>
      </c>
      <c r="D4" s="9">
        <v>43831</v>
      </c>
      <c r="E4" s="4">
        <v>34277</v>
      </c>
      <c r="H4">
        <v>32840</v>
      </c>
      <c r="J4" s="1"/>
      <c r="K4" s="1"/>
      <c r="N4" t="s">
        <v>71</v>
      </c>
      <c r="O4">
        <v>2073001442</v>
      </c>
    </row>
    <row r="5" spans="1:16" x14ac:dyDescent="0.25">
      <c r="A5">
        <v>2295</v>
      </c>
      <c r="B5">
        <v>4</v>
      </c>
      <c r="C5" s="8">
        <v>4191479</v>
      </c>
      <c r="D5" s="9">
        <v>43831</v>
      </c>
      <c r="E5" s="4">
        <v>34277</v>
      </c>
      <c r="H5">
        <v>32840</v>
      </c>
      <c r="J5" s="1"/>
      <c r="K5" s="1"/>
      <c r="N5" t="s">
        <v>71</v>
      </c>
      <c r="O5">
        <v>2073001442</v>
      </c>
    </row>
    <row r="6" spans="1:16" x14ac:dyDescent="0.25">
      <c r="A6">
        <v>2296</v>
      </c>
      <c r="B6">
        <v>5</v>
      </c>
      <c r="C6" s="8">
        <v>4191479</v>
      </c>
      <c r="D6" s="9">
        <v>43831</v>
      </c>
      <c r="E6" s="4">
        <v>34277</v>
      </c>
      <c r="H6">
        <v>32840</v>
      </c>
      <c r="J6" s="1"/>
      <c r="K6" s="1"/>
      <c r="N6" t="s">
        <v>71</v>
      </c>
      <c r="O6">
        <v>2073001442</v>
      </c>
    </row>
    <row r="7" spans="1:16" x14ac:dyDescent="0.25">
      <c r="A7">
        <v>2297</v>
      </c>
      <c r="B7">
        <v>6</v>
      </c>
      <c r="C7" s="8">
        <v>4191479</v>
      </c>
      <c r="D7" s="9">
        <v>43831</v>
      </c>
      <c r="E7" s="4">
        <v>34277</v>
      </c>
      <c r="H7">
        <v>32840</v>
      </c>
      <c r="J7" s="1"/>
      <c r="K7" s="1"/>
      <c r="N7" t="s">
        <v>71</v>
      </c>
      <c r="O7">
        <v>2073001442</v>
      </c>
    </row>
    <row r="8" spans="1:16" x14ac:dyDescent="0.25">
      <c r="A8">
        <v>2298</v>
      </c>
      <c r="B8">
        <v>7</v>
      </c>
      <c r="C8" s="8">
        <v>255573</v>
      </c>
      <c r="D8" s="9">
        <f>D7-450</f>
        <v>43381</v>
      </c>
      <c r="E8" s="4">
        <v>34277</v>
      </c>
      <c r="H8">
        <v>32840</v>
      </c>
      <c r="J8" s="1"/>
      <c r="K8" s="1"/>
      <c r="N8" t="s">
        <v>77</v>
      </c>
      <c r="O8">
        <v>2073001439</v>
      </c>
    </row>
    <row r="9" spans="1:16" x14ac:dyDescent="0.25">
      <c r="A9">
        <v>2299</v>
      </c>
      <c r="B9">
        <v>8</v>
      </c>
      <c r="C9" s="8">
        <v>255573</v>
      </c>
      <c r="D9" s="9">
        <f>D8</f>
        <v>43381</v>
      </c>
      <c r="E9" s="4">
        <v>34277</v>
      </c>
      <c r="H9">
        <v>32840</v>
      </c>
      <c r="J9" s="1"/>
      <c r="K9" s="1"/>
      <c r="N9" t="s">
        <v>77</v>
      </c>
      <c r="O9">
        <v>2073001439</v>
      </c>
    </row>
    <row r="10" spans="1:16" x14ac:dyDescent="0.25">
      <c r="A10">
        <v>2300</v>
      </c>
      <c r="B10">
        <v>9</v>
      </c>
      <c r="C10" s="8">
        <v>255573</v>
      </c>
      <c r="D10" s="9">
        <f>D8</f>
        <v>43381</v>
      </c>
      <c r="E10" s="4">
        <v>34277</v>
      </c>
      <c r="H10">
        <v>32840</v>
      </c>
      <c r="N10" t="s">
        <v>77</v>
      </c>
      <c r="O10">
        <v>2073001439</v>
      </c>
    </row>
    <row r="11" spans="1:16" x14ac:dyDescent="0.25">
      <c r="A11">
        <v>2301</v>
      </c>
      <c r="B11">
        <v>10</v>
      </c>
      <c r="C11" s="8">
        <v>4191479</v>
      </c>
      <c r="D11" s="9">
        <v>43831</v>
      </c>
      <c r="E11" s="4">
        <v>34277</v>
      </c>
      <c r="H11">
        <v>32840</v>
      </c>
      <c r="J11" s="1"/>
      <c r="K11" s="1"/>
      <c r="N11" t="s">
        <v>71</v>
      </c>
      <c r="O11">
        <v>2073001442</v>
      </c>
    </row>
    <row r="12" spans="1:16" x14ac:dyDescent="0.25">
      <c r="A12">
        <v>2302</v>
      </c>
      <c r="B12">
        <v>10</v>
      </c>
      <c r="C12" s="8">
        <v>255573</v>
      </c>
      <c r="D12" s="9">
        <f>D11-450</f>
        <v>43381</v>
      </c>
      <c r="E12" s="4">
        <v>34277</v>
      </c>
      <c r="H12">
        <v>32840</v>
      </c>
      <c r="J12" s="1"/>
      <c r="K12" s="1"/>
      <c r="N12" t="s">
        <v>77</v>
      </c>
      <c r="O12">
        <v>2073001439</v>
      </c>
    </row>
    <row r="13" spans="1:16" x14ac:dyDescent="0.25">
      <c r="C13" s="8"/>
      <c r="D13" s="9"/>
    </row>
    <row r="14" spans="1:16" x14ac:dyDescent="0.25">
      <c r="C14" s="8"/>
      <c r="D14" s="9"/>
    </row>
    <row r="15" spans="1:16" x14ac:dyDescent="0.25">
      <c r="C15" s="8"/>
      <c r="D15" s="9"/>
    </row>
    <row r="16" spans="1:16" x14ac:dyDescent="0.25">
      <c r="C16" s="8"/>
      <c r="D16" s="9"/>
    </row>
    <row r="17" spans="3:4" x14ac:dyDescent="0.25">
      <c r="C17" s="8"/>
      <c r="D17" s="9"/>
    </row>
    <row r="18" spans="3:4" x14ac:dyDescent="0.25">
      <c r="C18" s="8"/>
      <c r="D18" s="9"/>
    </row>
    <row r="19" spans="3:4" x14ac:dyDescent="0.25">
      <c r="C19" s="8"/>
      <c r="D19" s="9"/>
    </row>
    <row r="20" spans="3:4" x14ac:dyDescent="0.25">
      <c r="C20" s="8"/>
      <c r="D20" s="9"/>
    </row>
    <row r="21" spans="3:4" x14ac:dyDescent="0.25">
      <c r="C21" s="8"/>
      <c r="D21" s="9"/>
    </row>
    <row r="22" spans="3:4" x14ac:dyDescent="0.25">
      <c r="C22" s="8"/>
      <c r="D22" s="9"/>
    </row>
    <row r="23" spans="3:4" x14ac:dyDescent="0.25">
      <c r="C23" s="8"/>
      <c r="D23" s="9"/>
    </row>
    <row r="24" spans="3:4" x14ac:dyDescent="0.25">
      <c r="C24" s="8"/>
      <c r="D24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"/>
  <sheetViews>
    <sheetView workbookViewId="0">
      <selection activeCell="B12" sqref="B12"/>
    </sheetView>
  </sheetViews>
  <sheetFormatPr defaultRowHeight="15.75" x14ac:dyDescent="0.25"/>
  <cols>
    <col min="1" max="1" width="26.375" bestFit="1" customWidth="1"/>
    <col min="2" max="2" width="8.875" bestFit="1" customWidth="1"/>
    <col min="3" max="3" width="14.5" bestFit="1" customWidth="1"/>
    <col min="4" max="4" width="22.625" bestFit="1" customWidth="1"/>
    <col min="5" max="5" width="26.375" bestFit="1" customWidth="1"/>
    <col min="6" max="6" width="21.875" bestFit="1" customWidth="1"/>
    <col min="7" max="7" width="25.625" bestFit="1" customWidth="1"/>
    <col min="8" max="8" width="18.375" customWidth="1"/>
    <col min="20" max="20" width="39.125" bestFit="1" customWidth="1"/>
    <col min="21" max="21" width="21" bestFit="1" customWidth="1"/>
    <col min="22" max="22" width="16.75" customWidth="1"/>
  </cols>
  <sheetData>
    <row r="1" spans="1:23" x14ac:dyDescent="0.25">
      <c r="A1" t="s">
        <v>18</v>
      </c>
      <c r="B1" t="s">
        <v>0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16</v>
      </c>
      <c r="S1" t="s">
        <v>17</v>
      </c>
      <c r="T1" t="s">
        <v>37</v>
      </c>
      <c r="U1" t="s">
        <v>38</v>
      </c>
      <c r="V1" t="s">
        <v>39</v>
      </c>
      <c r="W1" t="s">
        <v>40</v>
      </c>
    </row>
    <row r="2" spans="1:23" x14ac:dyDescent="0.25">
      <c r="A2">
        <v>3265</v>
      </c>
      <c r="B2">
        <v>1</v>
      </c>
      <c r="C2">
        <v>1734134</v>
      </c>
      <c r="D2" s="3">
        <f>condition_occurrence!D2+10</f>
        <v>43841</v>
      </c>
      <c r="E2" s="4">
        <v>43194</v>
      </c>
      <c r="F2" s="3">
        <f>D2+20</f>
        <v>43861</v>
      </c>
      <c r="G2" s="4">
        <v>43196</v>
      </c>
      <c r="I2">
        <v>32838</v>
      </c>
      <c r="L2">
        <v>3</v>
      </c>
      <c r="M2">
        <v>3</v>
      </c>
      <c r="N2" t="s">
        <v>25</v>
      </c>
      <c r="O2">
        <v>4132161</v>
      </c>
      <c r="R2">
        <v>1019</v>
      </c>
      <c r="T2" t="s">
        <v>26</v>
      </c>
      <c r="U2">
        <v>2061115002</v>
      </c>
      <c r="V2" t="s">
        <v>27</v>
      </c>
    </row>
    <row r="3" spans="1:23" x14ac:dyDescent="0.25">
      <c r="A3">
        <v>6841</v>
      </c>
      <c r="B3">
        <v>2</v>
      </c>
      <c r="C3">
        <v>1747296</v>
      </c>
      <c r="D3" s="3">
        <f>D2</f>
        <v>43841</v>
      </c>
      <c r="E3" s="4">
        <v>33624</v>
      </c>
      <c r="F3" s="3">
        <f>F2</f>
        <v>43861</v>
      </c>
      <c r="G3" s="4">
        <v>33630</v>
      </c>
      <c r="I3">
        <v>32838</v>
      </c>
      <c r="L3">
        <v>1</v>
      </c>
      <c r="N3" t="s">
        <v>72</v>
      </c>
      <c r="O3">
        <v>4132161</v>
      </c>
      <c r="T3" t="s">
        <v>73</v>
      </c>
      <c r="U3">
        <v>2050601748</v>
      </c>
      <c r="V3" t="s">
        <v>27</v>
      </c>
    </row>
    <row r="4" spans="1:23" x14ac:dyDescent="0.25">
      <c r="A4">
        <v>553</v>
      </c>
      <c r="B4">
        <v>3</v>
      </c>
      <c r="C4">
        <v>1750562</v>
      </c>
      <c r="D4" s="3">
        <f>D2</f>
        <v>43841</v>
      </c>
      <c r="E4" s="4">
        <v>38425</v>
      </c>
      <c r="F4" s="3">
        <f>F2</f>
        <v>43861</v>
      </c>
      <c r="G4" s="4">
        <v>38431</v>
      </c>
      <c r="I4">
        <v>32838</v>
      </c>
      <c r="L4">
        <v>1</v>
      </c>
      <c r="N4" t="s">
        <v>74</v>
      </c>
      <c r="O4">
        <v>4132161</v>
      </c>
      <c r="T4" t="s">
        <v>75</v>
      </c>
      <c r="U4">
        <v>2061039977</v>
      </c>
      <c r="V4" t="s">
        <v>27</v>
      </c>
    </row>
    <row r="5" spans="1:23" x14ac:dyDescent="0.25">
      <c r="A5">
        <f>A2+1</f>
        <v>3266</v>
      </c>
      <c r="B5">
        <v>4</v>
      </c>
      <c r="C5">
        <v>1734134</v>
      </c>
      <c r="D5" s="3">
        <f>condition_occurrence!D5+10</f>
        <v>43841</v>
      </c>
      <c r="E5" s="4">
        <v>43194</v>
      </c>
      <c r="F5" s="3">
        <f>D5+100</f>
        <v>43941</v>
      </c>
      <c r="G5" s="4">
        <v>43196</v>
      </c>
      <c r="I5">
        <v>32838</v>
      </c>
      <c r="L5">
        <v>3</v>
      </c>
      <c r="M5">
        <v>3</v>
      </c>
      <c r="N5" t="s">
        <v>25</v>
      </c>
      <c r="O5">
        <v>4132161</v>
      </c>
      <c r="R5">
        <v>1019</v>
      </c>
      <c r="T5" t="s">
        <v>26</v>
      </c>
      <c r="U5">
        <v>2061115002</v>
      </c>
      <c r="V5" t="s">
        <v>27</v>
      </c>
    </row>
    <row r="6" spans="1:23" x14ac:dyDescent="0.25">
      <c r="A6">
        <f>A3+1</f>
        <v>6842</v>
      </c>
      <c r="B6">
        <v>5</v>
      </c>
      <c r="C6">
        <v>1747296</v>
      </c>
      <c r="D6" s="3">
        <f>D5</f>
        <v>43841</v>
      </c>
      <c r="E6" s="4">
        <v>33624</v>
      </c>
      <c r="F6" s="3">
        <f>F5</f>
        <v>43941</v>
      </c>
      <c r="G6" s="4">
        <v>33630</v>
      </c>
      <c r="I6">
        <v>32838</v>
      </c>
      <c r="L6">
        <v>1</v>
      </c>
      <c r="N6" t="s">
        <v>72</v>
      </c>
      <c r="O6">
        <v>4132161</v>
      </c>
      <c r="T6" t="s">
        <v>73</v>
      </c>
      <c r="U6">
        <v>2050601748</v>
      </c>
      <c r="V6" t="s">
        <v>27</v>
      </c>
    </row>
    <row r="7" spans="1:23" x14ac:dyDescent="0.25">
      <c r="A7">
        <f>A4+1</f>
        <v>554</v>
      </c>
      <c r="B7">
        <v>6</v>
      </c>
      <c r="C7">
        <v>1750562</v>
      </c>
      <c r="D7" s="3">
        <f>D5</f>
        <v>43841</v>
      </c>
      <c r="E7" s="4">
        <v>38425</v>
      </c>
      <c r="F7" s="3">
        <f>F5</f>
        <v>43941</v>
      </c>
      <c r="G7" s="4">
        <v>38431</v>
      </c>
      <c r="I7">
        <v>32838</v>
      </c>
      <c r="L7">
        <v>1</v>
      </c>
      <c r="N7" t="s">
        <v>74</v>
      </c>
      <c r="O7">
        <v>4132161</v>
      </c>
      <c r="T7" t="s">
        <v>75</v>
      </c>
      <c r="U7">
        <v>2061039977</v>
      </c>
      <c r="V7" t="s">
        <v>27</v>
      </c>
    </row>
    <row r="8" spans="1:23" x14ac:dyDescent="0.25">
      <c r="A8">
        <f t="shared" ref="A8:A11" si="0">A5+1</f>
        <v>3267</v>
      </c>
      <c r="B8">
        <v>7</v>
      </c>
      <c r="C8">
        <v>1750568</v>
      </c>
      <c r="D8" s="3">
        <f>condition_occurrence!D8+10</f>
        <v>43391</v>
      </c>
      <c r="E8" s="4">
        <v>43194</v>
      </c>
      <c r="F8" s="3">
        <f>D8+20</f>
        <v>43411</v>
      </c>
      <c r="G8" s="4">
        <v>43196</v>
      </c>
      <c r="I8">
        <v>32838</v>
      </c>
      <c r="L8">
        <v>3</v>
      </c>
      <c r="M8">
        <v>3</v>
      </c>
      <c r="N8" t="s">
        <v>25</v>
      </c>
      <c r="O8">
        <v>4132161</v>
      </c>
      <c r="R8">
        <v>1019</v>
      </c>
      <c r="T8" t="s">
        <v>26</v>
      </c>
      <c r="U8">
        <v>2061115002</v>
      </c>
      <c r="V8" t="s">
        <v>27</v>
      </c>
    </row>
    <row r="9" spans="1:23" x14ac:dyDescent="0.25">
      <c r="A9">
        <f t="shared" si="0"/>
        <v>6843</v>
      </c>
      <c r="B9">
        <v>8</v>
      </c>
      <c r="C9">
        <v>1750569</v>
      </c>
      <c r="D9" s="3">
        <f>condition_occurrence!D9+10</f>
        <v>43391</v>
      </c>
      <c r="E9" s="4">
        <v>43194</v>
      </c>
      <c r="F9" s="3">
        <f>D9+20</f>
        <v>43411</v>
      </c>
      <c r="G9" s="4">
        <v>43196</v>
      </c>
      <c r="I9">
        <v>32838</v>
      </c>
      <c r="L9">
        <v>3</v>
      </c>
      <c r="M9">
        <v>3</v>
      </c>
      <c r="N9" t="s">
        <v>25</v>
      </c>
      <c r="O9">
        <v>4132161</v>
      </c>
      <c r="R9">
        <v>1019</v>
      </c>
      <c r="T9" t="s">
        <v>26</v>
      </c>
      <c r="U9">
        <v>2061115002</v>
      </c>
      <c r="V9" t="s">
        <v>27</v>
      </c>
    </row>
    <row r="10" spans="1:23" x14ac:dyDescent="0.25">
      <c r="A10">
        <f t="shared" si="0"/>
        <v>555</v>
      </c>
      <c r="B10">
        <v>9</v>
      </c>
      <c r="C10">
        <v>1750570</v>
      </c>
      <c r="D10" s="3">
        <f>condition_occurrence!D10+10</f>
        <v>43391</v>
      </c>
      <c r="E10" s="4">
        <v>43194</v>
      </c>
      <c r="F10" s="3">
        <f>D10+20</f>
        <v>43411</v>
      </c>
      <c r="G10" s="4">
        <v>43196</v>
      </c>
      <c r="I10">
        <v>32838</v>
      </c>
      <c r="L10">
        <v>3</v>
      </c>
      <c r="M10">
        <v>3</v>
      </c>
      <c r="N10" t="s">
        <v>25</v>
      </c>
      <c r="O10">
        <v>4132161</v>
      </c>
      <c r="R10">
        <v>1019</v>
      </c>
      <c r="T10" t="s">
        <v>26</v>
      </c>
      <c r="U10">
        <v>2061115002</v>
      </c>
      <c r="V10" t="s">
        <v>27</v>
      </c>
    </row>
    <row r="11" spans="1:23" x14ac:dyDescent="0.25">
      <c r="A11">
        <f t="shared" si="0"/>
        <v>3268</v>
      </c>
      <c r="B11">
        <v>10</v>
      </c>
      <c r="C11">
        <v>1750570</v>
      </c>
      <c r="D11" s="3">
        <f>condition_occurrence!D11+10</f>
        <v>43841</v>
      </c>
      <c r="E11" s="4">
        <v>43194</v>
      </c>
      <c r="F11" s="3">
        <f>D11+20</f>
        <v>43861</v>
      </c>
      <c r="G11" s="4">
        <v>43196</v>
      </c>
      <c r="I11">
        <v>32838</v>
      </c>
      <c r="L11">
        <v>3</v>
      </c>
      <c r="M11">
        <v>3</v>
      </c>
      <c r="N11" t="s">
        <v>25</v>
      </c>
      <c r="O11">
        <v>4132161</v>
      </c>
      <c r="R11">
        <v>1019</v>
      </c>
      <c r="T11" t="s">
        <v>26</v>
      </c>
      <c r="U11">
        <v>2061115002</v>
      </c>
      <c r="V11" t="s">
        <v>27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"/>
  <sheetViews>
    <sheetView workbookViewId="0">
      <selection activeCell="A12" sqref="A12"/>
    </sheetView>
  </sheetViews>
  <sheetFormatPr defaultColWidth="11" defaultRowHeight="15.75" x14ac:dyDescent="0.25"/>
  <cols>
    <col min="1" max="1" width="20.125" customWidth="1"/>
    <col min="2" max="2" width="21" customWidth="1"/>
    <col min="3" max="3" width="20.125" customWidth="1"/>
    <col min="4" max="4" width="21.625" customWidth="1"/>
    <col min="5" max="5" width="24.125" customWidth="1"/>
    <col min="6" max="6" width="13" bestFit="1" customWidth="1"/>
    <col min="7" max="7" width="14.375" bestFit="1" customWidth="1"/>
    <col min="8" max="8" width="18" bestFit="1" customWidth="1"/>
    <col min="9" max="9" width="9.875" bestFit="1" customWidth="1"/>
    <col min="10" max="10" width="10" bestFit="1" customWidth="1"/>
    <col min="11" max="11" width="10.875" bestFit="1" customWidth="1"/>
    <col min="12" max="12" width="19.75" bestFit="1" customWidth="1"/>
    <col min="13" max="13" width="18.5" bestFit="1" customWidth="1"/>
    <col min="14" max="14" width="23.125" bestFit="1" customWidth="1"/>
    <col min="15" max="15" width="16.25" bestFit="1" customWidth="1"/>
    <col min="16" max="16" width="20.875" bestFit="1" customWidth="1"/>
    <col min="17" max="17" width="19.875" bestFit="1" customWidth="1"/>
    <col min="18" max="18" width="24.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43</v>
      </c>
      <c r="E1" t="s">
        <v>44</v>
      </c>
      <c r="F1" t="s">
        <v>45</v>
      </c>
      <c r="G1" t="s">
        <v>3</v>
      </c>
      <c r="H1" t="s">
        <v>4</v>
      </c>
      <c r="I1" t="s">
        <v>46</v>
      </c>
      <c r="J1" t="s">
        <v>36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5">
      <c r="A2">
        <v>1</v>
      </c>
      <c r="B2">
        <v>8507</v>
      </c>
      <c r="C2">
        <v>1970</v>
      </c>
      <c r="D2">
        <v>3</v>
      </c>
      <c r="F2" s="4">
        <v>25628</v>
      </c>
      <c r="G2">
        <v>0</v>
      </c>
      <c r="H2">
        <v>0</v>
      </c>
      <c r="I2">
        <v>1</v>
      </c>
      <c r="J2">
        <v>37</v>
      </c>
      <c r="K2">
        <v>350100001</v>
      </c>
      <c r="L2" t="s">
        <v>41</v>
      </c>
      <c r="M2" t="s">
        <v>42</v>
      </c>
      <c r="N2">
        <v>0</v>
      </c>
      <c r="P2">
        <v>0</v>
      </c>
      <c r="R2">
        <v>0</v>
      </c>
    </row>
    <row r="3" spans="1:18" x14ac:dyDescent="0.25">
      <c r="A3">
        <v>2</v>
      </c>
      <c r="B3">
        <v>8507</v>
      </c>
      <c r="C3">
        <v>1970</v>
      </c>
      <c r="D3">
        <v>3</v>
      </c>
      <c r="F3" s="4">
        <v>25628</v>
      </c>
      <c r="G3">
        <v>0</v>
      </c>
      <c r="H3">
        <v>0</v>
      </c>
      <c r="I3">
        <v>1</v>
      </c>
      <c r="J3">
        <v>37</v>
      </c>
      <c r="K3">
        <v>350100001</v>
      </c>
      <c r="L3" t="s">
        <v>41</v>
      </c>
      <c r="M3" t="s">
        <v>42</v>
      </c>
      <c r="N3">
        <v>0</v>
      </c>
      <c r="P3">
        <v>0</v>
      </c>
      <c r="R3">
        <v>0</v>
      </c>
    </row>
    <row r="4" spans="1:18" x14ac:dyDescent="0.25">
      <c r="A4">
        <v>3</v>
      </c>
      <c r="B4">
        <v>8507</v>
      </c>
      <c r="C4">
        <v>1970</v>
      </c>
      <c r="D4">
        <v>3</v>
      </c>
      <c r="F4" s="4">
        <v>25628</v>
      </c>
      <c r="G4">
        <v>0</v>
      </c>
      <c r="H4">
        <v>0</v>
      </c>
      <c r="I4">
        <v>1</v>
      </c>
      <c r="J4">
        <v>37</v>
      </c>
      <c r="K4">
        <v>350100001</v>
      </c>
      <c r="L4" t="s">
        <v>41</v>
      </c>
      <c r="M4" t="s">
        <v>42</v>
      </c>
      <c r="N4">
        <v>0</v>
      </c>
      <c r="P4">
        <v>0</v>
      </c>
      <c r="R4">
        <v>0</v>
      </c>
    </row>
    <row r="5" spans="1:18" x14ac:dyDescent="0.25">
      <c r="A5">
        <v>4</v>
      </c>
      <c r="B5">
        <v>8507</v>
      </c>
      <c r="C5">
        <v>1970</v>
      </c>
      <c r="D5">
        <v>3</v>
      </c>
      <c r="F5" s="4">
        <v>25628</v>
      </c>
      <c r="G5">
        <v>0</v>
      </c>
      <c r="H5">
        <v>0</v>
      </c>
      <c r="I5">
        <v>1</v>
      </c>
      <c r="J5">
        <v>37</v>
      </c>
      <c r="K5">
        <v>350100001</v>
      </c>
      <c r="L5" t="s">
        <v>41</v>
      </c>
      <c r="M5" t="s">
        <v>42</v>
      </c>
      <c r="N5">
        <v>0</v>
      </c>
      <c r="P5">
        <v>0</v>
      </c>
      <c r="R5">
        <v>0</v>
      </c>
    </row>
    <row r="6" spans="1:18" x14ac:dyDescent="0.25">
      <c r="A6">
        <v>5</v>
      </c>
      <c r="B6">
        <v>8507</v>
      </c>
      <c r="C6">
        <v>1970</v>
      </c>
      <c r="D6">
        <v>3</v>
      </c>
      <c r="F6" s="4">
        <v>25628</v>
      </c>
      <c r="G6">
        <v>0</v>
      </c>
      <c r="H6">
        <v>0</v>
      </c>
      <c r="I6">
        <v>1</v>
      </c>
      <c r="J6">
        <v>37</v>
      </c>
      <c r="K6">
        <v>350100001</v>
      </c>
      <c r="L6" t="s">
        <v>41</v>
      </c>
      <c r="M6" t="s">
        <v>42</v>
      </c>
      <c r="N6">
        <v>0</v>
      </c>
      <c r="P6">
        <v>0</v>
      </c>
      <c r="R6">
        <v>0</v>
      </c>
    </row>
    <row r="7" spans="1:18" x14ac:dyDescent="0.25">
      <c r="A7">
        <v>6</v>
      </c>
      <c r="B7">
        <v>8507</v>
      </c>
      <c r="C7">
        <v>1970</v>
      </c>
      <c r="D7">
        <v>3</v>
      </c>
      <c r="F7" s="4">
        <v>25628</v>
      </c>
      <c r="G7">
        <v>0</v>
      </c>
      <c r="H7">
        <v>0</v>
      </c>
      <c r="I7">
        <v>1</v>
      </c>
      <c r="J7">
        <v>37</v>
      </c>
      <c r="K7">
        <v>350100001</v>
      </c>
      <c r="L7" t="s">
        <v>41</v>
      </c>
      <c r="M7" t="s">
        <v>42</v>
      </c>
      <c r="N7">
        <v>0</v>
      </c>
      <c r="P7">
        <v>0</v>
      </c>
      <c r="R7">
        <v>0</v>
      </c>
    </row>
    <row r="8" spans="1:18" x14ac:dyDescent="0.25">
      <c r="A8">
        <v>7</v>
      </c>
      <c r="B8">
        <v>8507</v>
      </c>
      <c r="C8">
        <v>1970</v>
      </c>
      <c r="D8">
        <v>3</v>
      </c>
      <c r="F8" s="4">
        <v>25628</v>
      </c>
      <c r="G8">
        <v>0</v>
      </c>
      <c r="H8">
        <v>0</v>
      </c>
      <c r="I8">
        <v>1</v>
      </c>
      <c r="J8">
        <v>37</v>
      </c>
      <c r="K8">
        <v>350100001</v>
      </c>
      <c r="L8" t="s">
        <v>41</v>
      </c>
      <c r="M8" t="s">
        <v>42</v>
      </c>
      <c r="N8">
        <v>0</v>
      </c>
      <c r="P8">
        <v>0</v>
      </c>
    </row>
    <row r="9" spans="1:18" x14ac:dyDescent="0.25">
      <c r="A9">
        <v>8</v>
      </c>
      <c r="B9">
        <v>8507</v>
      </c>
      <c r="C9">
        <v>1970</v>
      </c>
      <c r="D9">
        <v>3</v>
      </c>
      <c r="F9" s="4">
        <v>25628</v>
      </c>
      <c r="G9">
        <v>0</v>
      </c>
      <c r="H9">
        <v>0</v>
      </c>
      <c r="I9">
        <v>1</v>
      </c>
      <c r="J9">
        <v>37</v>
      </c>
      <c r="K9">
        <v>350100001</v>
      </c>
      <c r="L9" t="s">
        <v>41</v>
      </c>
      <c r="M9" t="s">
        <v>42</v>
      </c>
      <c r="N9">
        <v>0</v>
      </c>
      <c r="P9">
        <v>0</v>
      </c>
    </row>
    <row r="10" spans="1:18" x14ac:dyDescent="0.25">
      <c r="A10">
        <v>9</v>
      </c>
      <c r="B10">
        <v>8507</v>
      </c>
      <c r="C10">
        <v>1970</v>
      </c>
      <c r="D10">
        <v>3</v>
      </c>
      <c r="F10" s="4">
        <v>25628</v>
      </c>
      <c r="G10">
        <v>0</v>
      </c>
      <c r="H10">
        <v>0</v>
      </c>
      <c r="I10">
        <v>1</v>
      </c>
      <c r="J10">
        <v>37</v>
      </c>
      <c r="K10">
        <v>350100001</v>
      </c>
      <c r="L10" t="s">
        <v>41</v>
      </c>
      <c r="M10" t="s">
        <v>42</v>
      </c>
      <c r="N10">
        <v>0</v>
      </c>
      <c r="P10">
        <v>0</v>
      </c>
    </row>
    <row r="11" spans="1:18" x14ac:dyDescent="0.25">
      <c r="A11">
        <v>10</v>
      </c>
      <c r="B11">
        <v>8507</v>
      </c>
      <c r="C11">
        <v>1970</v>
      </c>
      <c r="D11">
        <v>3</v>
      </c>
      <c r="F11" s="4">
        <v>25628</v>
      </c>
      <c r="G11">
        <v>0</v>
      </c>
      <c r="H11">
        <v>0</v>
      </c>
      <c r="I11">
        <v>1</v>
      </c>
      <c r="J11">
        <v>37</v>
      </c>
      <c r="K11">
        <v>350100001</v>
      </c>
      <c r="L11" t="s">
        <v>41</v>
      </c>
      <c r="M11" t="s">
        <v>42</v>
      </c>
      <c r="N11">
        <v>0</v>
      </c>
      <c r="P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"/>
  <sheetViews>
    <sheetView workbookViewId="0">
      <selection activeCell="C15" sqref="C15"/>
    </sheetView>
  </sheetViews>
  <sheetFormatPr defaultRowHeight="15.75" x14ac:dyDescent="0.25"/>
  <cols>
    <col min="1" max="1" width="21.75" bestFit="1" customWidth="1"/>
    <col min="2" max="2" width="8.875" bestFit="1" customWidth="1"/>
    <col min="3" max="3" width="19.125" bestFit="1" customWidth="1"/>
    <col min="4" max="4" width="13.75" bestFit="1" customWidth="1"/>
    <col min="5" max="5" width="17.5" bestFit="1" customWidth="1"/>
    <col min="6" max="6" width="9.375" bestFit="1" customWidth="1"/>
    <col min="7" max="7" width="17.875" bestFit="1" customWidth="1"/>
    <col min="8" max="8" width="21.625" bestFit="1" customWidth="1"/>
    <col min="9" max="9" width="23.75" bestFit="1" customWidth="1"/>
    <col min="10" max="10" width="17.75" bestFit="1" customWidth="1"/>
    <col min="11" max="11" width="7.5" bestFit="1" customWidth="1"/>
    <col min="12" max="12" width="10" bestFit="1" customWidth="1"/>
    <col min="13" max="13" width="16.75" bestFit="1" customWidth="1"/>
    <col min="14" max="14" width="37.375" bestFit="1" customWidth="1"/>
    <col min="15" max="15" width="21" bestFit="1" customWidth="1"/>
    <col min="16" max="16" width="25.75" bestFit="1" customWidth="1"/>
    <col min="17" max="17" width="19.625" bestFit="1" customWidth="1"/>
  </cols>
  <sheetData>
    <row r="1" spans="1:16" x14ac:dyDescent="0.25">
      <c r="A1" t="s">
        <v>55</v>
      </c>
      <c r="B1" t="s">
        <v>0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31</v>
      </c>
      <c r="K1" t="s">
        <v>36</v>
      </c>
      <c r="L1" t="s">
        <v>16</v>
      </c>
      <c r="M1" t="s">
        <v>17</v>
      </c>
      <c r="N1" t="s">
        <v>63</v>
      </c>
      <c r="O1" t="s">
        <v>64</v>
      </c>
      <c r="P1" t="s">
        <v>65</v>
      </c>
    </row>
    <row r="2" spans="1:16" x14ac:dyDescent="0.25">
      <c r="A2">
        <v>5703025</v>
      </c>
      <c r="B2">
        <v>1</v>
      </c>
      <c r="C2">
        <v>4187078</v>
      </c>
      <c r="D2" s="3">
        <f>drug_exposure!D2</f>
        <v>43841</v>
      </c>
      <c r="E2" s="4">
        <v>43738</v>
      </c>
      <c r="F2" s="3">
        <v>43738</v>
      </c>
      <c r="G2" s="4">
        <v>43738</v>
      </c>
      <c r="H2">
        <v>32817</v>
      </c>
      <c r="J2">
        <v>1</v>
      </c>
      <c r="L2">
        <v>53015332</v>
      </c>
      <c r="N2" t="s">
        <v>76</v>
      </c>
      <c r="O2">
        <v>2072013005</v>
      </c>
    </row>
    <row r="3" spans="1:16" x14ac:dyDescent="0.25">
      <c r="A3">
        <v>5703026</v>
      </c>
      <c r="B3">
        <v>2</v>
      </c>
      <c r="C3">
        <v>4187078</v>
      </c>
      <c r="D3" s="3">
        <f>drug_exposure!D3-5</f>
        <v>43836</v>
      </c>
      <c r="E3" s="4">
        <v>43738</v>
      </c>
      <c r="F3" s="3">
        <v>43738</v>
      </c>
      <c r="G3" s="4">
        <v>43738</v>
      </c>
      <c r="H3">
        <v>32817</v>
      </c>
      <c r="J3">
        <v>1</v>
      </c>
      <c r="L3">
        <v>53015332</v>
      </c>
      <c r="N3" t="s">
        <v>76</v>
      </c>
      <c r="O3">
        <v>2072013005</v>
      </c>
    </row>
    <row r="4" spans="1:16" x14ac:dyDescent="0.25">
      <c r="A4">
        <v>5703027</v>
      </c>
      <c r="B4">
        <v>3</v>
      </c>
      <c r="C4">
        <v>4187078</v>
      </c>
      <c r="D4" s="3">
        <f>drug_exposure!D4-500</f>
        <v>43341</v>
      </c>
      <c r="E4" s="4">
        <v>43738</v>
      </c>
      <c r="F4" s="3">
        <v>43738</v>
      </c>
      <c r="G4" s="4">
        <v>43738</v>
      </c>
      <c r="H4">
        <v>32817</v>
      </c>
      <c r="J4">
        <v>1</v>
      </c>
      <c r="L4">
        <v>53015332</v>
      </c>
      <c r="N4" t="s">
        <v>76</v>
      </c>
      <c r="O4">
        <v>2072013005</v>
      </c>
    </row>
    <row r="5" spans="1:16" x14ac:dyDescent="0.25">
      <c r="A5">
        <v>5703028</v>
      </c>
      <c r="B5">
        <v>4</v>
      </c>
      <c r="C5">
        <v>4187078</v>
      </c>
      <c r="D5" s="3">
        <f>drug_exposure!D5+1</f>
        <v>43842</v>
      </c>
      <c r="E5" s="4">
        <v>43738</v>
      </c>
      <c r="F5" s="3">
        <v>43738</v>
      </c>
      <c r="G5" s="4">
        <v>43738</v>
      </c>
      <c r="H5">
        <v>32817</v>
      </c>
      <c r="J5">
        <v>1</v>
      </c>
      <c r="L5">
        <v>53015332</v>
      </c>
      <c r="N5" t="s">
        <v>76</v>
      </c>
      <c r="O5">
        <v>2072013005</v>
      </c>
    </row>
    <row r="6" spans="1:16" x14ac:dyDescent="0.25">
      <c r="A6">
        <v>5703029</v>
      </c>
      <c r="B6">
        <v>5</v>
      </c>
      <c r="C6">
        <v>4187078</v>
      </c>
      <c r="D6" s="3">
        <f>drug_exposure!D6-5</f>
        <v>43836</v>
      </c>
      <c r="E6" s="4">
        <v>43738</v>
      </c>
      <c r="F6" s="3">
        <v>43738</v>
      </c>
      <c r="G6" s="4">
        <v>43738</v>
      </c>
      <c r="H6">
        <v>32817</v>
      </c>
      <c r="J6">
        <v>1</v>
      </c>
      <c r="L6">
        <v>53015332</v>
      </c>
      <c r="N6" t="s">
        <v>76</v>
      </c>
      <c r="O6">
        <v>2072013005</v>
      </c>
    </row>
    <row r="7" spans="1:16" x14ac:dyDescent="0.25">
      <c r="A7">
        <v>5703030</v>
      </c>
      <c r="B7">
        <v>6</v>
      </c>
      <c r="C7">
        <v>4187078</v>
      </c>
      <c r="D7" s="3">
        <f>drug_exposure!D7-180</f>
        <v>43661</v>
      </c>
      <c r="E7" s="4">
        <v>43738</v>
      </c>
      <c r="F7" s="3">
        <v>43738</v>
      </c>
      <c r="G7" s="4">
        <v>43738</v>
      </c>
      <c r="H7">
        <v>32817</v>
      </c>
      <c r="J7">
        <v>1</v>
      </c>
      <c r="L7">
        <v>53015332</v>
      </c>
      <c r="N7" t="s">
        <v>76</v>
      </c>
      <c r="O7">
        <v>2072013005</v>
      </c>
    </row>
    <row r="8" spans="1:16" x14ac:dyDescent="0.25">
      <c r="A8">
        <v>5703031</v>
      </c>
      <c r="B8">
        <v>7</v>
      </c>
      <c r="C8">
        <v>4187078</v>
      </c>
      <c r="D8" s="3">
        <f>drug_exposure!D8</f>
        <v>43391</v>
      </c>
      <c r="E8" s="4">
        <v>43738</v>
      </c>
      <c r="F8" s="3">
        <v>43738</v>
      </c>
      <c r="G8" s="4">
        <v>43738</v>
      </c>
      <c r="H8">
        <v>32817</v>
      </c>
      <c r="J8">
        <v>1</v>
      </c>
      <c r="L8">
        <v>53015332</v>
      </c>
      <c r="N8" t="s">
        <v>76</v>
      </c>
      <c r="O8">
        <v>2072013005</v>
      </c>
    </row>
    <row r="9" spans="1:16" x14ac:dyDescent="0.25">
      <c r="A9">
        <v>5703032</v>
      </c>
      <c r="B9">
        <v>8</v>
      </c>
      <c r="C9">
        <v>4187078</v>
      </c>
      <c r="D9" s="3">
        <f>drug_exposure!D9-5</f>
        <v>43386</v>
      </c>
      <c r="E9" s="4">
        <v>43738</v>
      </c>
      <c r="F9" s="3">
        <v>43738</v>
      </c>
      <c r="G9" s="4">
        <v>43738</v>
      </c>
      <c r="H9">
        <v>32817</v>
      </c>
      <c r="J9">
        <v>1</v>
      </c>
      <c r="L9">
        <v>53015332</v>
      </c>
      <c r="N9" t="s">
        <v>76</v>
      </c>
      <c r="O9">
        <v>2072013005</v>
      </c>
    </row>
    <row r="10" spans="1:16" x14ac:dyDescent="0.25">
      <c r="A10">
        <v>5703033</v>
      </c>
      <c r="B10">
        <v>9</v>
      </c>
      <c r="C10">
        <v>4187078</v>
      </c>
      <c r="D10" s="3">
        <f>drug_exposure!D10-500</f>
        <v>42891</v>
      </c>
      <c r="E10" s="4">
        <v>43738</v>
      </c>
      <c r="F10" s="3">
        <v>43738</v>
      </c>
      <c r="G10" s="4">
        <v>43738</v>
      </c>
      <c r="H10">
        <v>32817</v>
      </c>
      <c r="J10">
        <v>1</v>
      </c>
      <c r="L10">
        <v>53015332</v>
      </c>
      <c r="N10" t="s">
        <v>76</v>
      </c>
      <c r="O10">
        <v>2072013005</v>
      </c>
    </row>
    <row r="11" spans="1:16" x14ac:dyDescent="0.25">
      <c r="A11">
        <v>5703033</v>
      </c>
      <c r="B11">
        <v>10</v>
      </c>
      <c r="C11">
        <v>4187078</v>
      </c>
      <c r="D11" s="3">
        <f>drug_exposure!D11-500</f>
        <v>43341</v>
      </c>
      <c r="E11" s="4">
        <v>43738</v>
      </c>
      <c r="F11" s="3">
        <v>43738</v>
      </c>
      <c r="G11" s="4">
        <v>43738</v>
      </c>
      <c r="H11">
        <v>32817</v>
      </c>
      <c r="J11">
        <v>1</v>
      </c>
      <c r="L11">
        <v>53015332</v>
      </c>
      <c r="N11" t="s">
        <v>76</v>
      </c>
      <c r="O11">
        <v>2072013005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1"/>
  <sheetViews>
    <sheetView tabSelected="1" workbookViewId="0">
      <selection activeCell="F6" sqref="F6"/>
    </sheetView>
  </sheetViews>
  <sheetFormatPr defaultColWidth="11" defaultRowHeight="15.75" x14ac:dyDescent="0.25"/>
  <cols>
    <col min="1" max="1" width="18.375" bestFit="1" customWidth="1"/>
    <col min="3" max="3" width="29" style="1" customWidth="1"/>
    <col min="4" max="4" width="29.625" style="5" customWidth="1"/>
    <col min="5" max="5" width="23.5" style="1" customWidth="1"/>
    <col min="6" max="7" width="10.875" style="1"/>
  </cols>
  <sheetData>
    <row r="1" spans="1:5" x14ac:dyDescent="0.25">
      <c r="A1" t="s">
        <v>5</v>
      </c>
      <c r="B1" t="s">
        <v>0</v>
      </c>
      <c r="C1" s="1" t="s">
        <v>6</v>
      </c>
      <c r="D1" s="5" t="s">
        <v>7</v>
      </c>
      <c r="E1" s="1" t="s">
        <v>8</v>
      </c>
    </row>
    <row r="2" spans="1:5" x14ac:dyDescent="0.25">
      <c r="A2">
        <v>13</v>
      </c>
      <c r="B2">
        <v>1</v>
      </c>
      <c r="C2" s="2">
        <f>condition_occurrence!D2-(365*5)</f>
        <v>42006</v>
      </c>
      <c r="D2" s="6">
        <v>45107</v>
      </c>
      <c r="E2" s="1" t="s">
        <v>9</v>
      </c>
    </row>
    <row r="3" spans="1:5" x14ac:dyDescent="0.25">
      <c r="A3">
        <v>13</v>
      </c>
      <c r="B3">
        <v>2</v>
      </c>
      <c r="C3" s="2">
        <f>condition_occurrence!D3-(365*5)</f>
        <v>42006</v>
      </c>
      <c r="D3" s="6">
        <v>45107</v>
      </c>
      <c r="E3" s="1" t="s">
        <v>9</v>
      </c>
    </row>
    <row r="4" spans="1:5" x14ac:dyDescent="0.25">
      <c r="A4">
        <v>13</v>
      </c>
      <c r="B4">
        <v>3</v>
      </c>
      <c r="C4" s="2">
        <f>condition_occurrence!D4-(365*5)</f>
        <v>42006</v>
      </c>
      <c r="D4" s="6">
        <v>45107</v>
      </c>
      <c r="E4" s="1" t="s">
        <v>9</v>
      </c>
    </row>
    <row r="5" spans="1:5" x14ac:dyDescent="0.25">
      <c r="A5">
        <v>13</v>
      </c>
      <c r="B5">
        <v>4</v>
      </c>
      <c r="C5" s="2">
        <f>condition_occurrence!D5-(365*5)</f>
        <v>42006</v>
      </c>
      <c r="D5" s="6">
        <v>45107</v>
      </c>
      <c r="E5" s="1" t="s">
        <v>9</v>
      </c>
    </row>
    <row r="6" spans="1:5" x14ac:dyDescent="0.25">
      <c r="A6">
        <v>13</v>
      </c>
      <c r="B6">
        <v>5</v>
      </c>
      <c r="C6" s="2">
        <f>condition_occurrence!D6-(365*5)</f>
        <v>42006</v>
      </c>
      <c r="D6" s="6">
        <v>45107</v>
      </c>
      <c r="E6" s="1" t="s">
        <v>9</v>
      </c>
    </row>
    <row r="7" spans="1:5" x14ac:dyDescent="0.25">
      <c r="A7">
        <v>13</v>
      </c>
      <c r="B7">
        <v>6</v>
      </c>
      <c r="C7" s="2">
        <f>condition_occurrence!D7-(365*5)</f>
        <v>42006</v>
      </c>
      <c r="D7" s="6">
        <v>45107</v>
      </c>
      <c r="E7" s="1" t="s">
        <v>9</v>
      </c>
    </row>
    <row r="8" spans="1:5" x14ac:dyDescent="0.25">
      <c r="A8">
        <v>13</v>
      </c>
      <c r="B8">
        <v>7</v>
      </c>
      <c r="C8" s="2">
        <f>condition_occurrence!D8-(365*5)</f>
        <v>41556</v>
      </c>
      <c r="D8" s="6">
        <v>45107</v>
      </c>
      <c r="E8" s="1" t="s">
        <v>9</v>
      </c>
    </row>
    <row r="9" spans="1:5" x14ac:dyDescent="0.25">
      <c r="A9">
        <v>13</v>
      </c>
      <c r="B9">
        <v>8</v>
      </c>
      <c r="C9" s="2">
        <f>condition_occurrence!D9-(365*5)</f>
        <v>41556</v>
      </c>
      <c r="D9" s="6">
        <v>45107</v>
      </c>
      <c r="E9" s="1" t="s">
        <v>9</v>
      </c>
    </row>
    <row r="10" spans="1:5" x14ac:dyDescent="0.25">
      <c r="A10">
        <v>13</v>
      </c>
      <c r="B10">
        <v>9</v>
      </c>
      <c r="C10" s="2">
        <f>condition_occurrence!D10-(365*5)</f>
        <v>41556</v>
      </c>
      <c r="D10" s="6">
        <v>45107</v>
      </c>
      <c r="E10" s="1" t="s">
        <v>9</v>
      </c>
    </row>
    <row r="11" spans="1:5" x14ac:dyDescent="0.25">
      <c r="A11">
        <v>13</v>
      </c>
      <c r="B11">
        <v>10</v>
      </c>
      <c r="C11" s="2">
        <f>condition_occurrence!D11-(365*5)</f>
        <v>42006</v>
      </c>
      <c r="D11" s="6">
        <v>45107</v>
      </c>
      <c r="E11" s="1" t="s">
        <v>9</v>
      </c>
    </row>
    <row r="12" spans="1:5" x14ac:dyDescent="0.25">
      <c r="C12" s="2"/>
      <c r="D12" s="7"/>
    </row>
    <row r="13" spans="1:5" x14ac:dyDescent="0.25">
      <c r="C13" s="2"/>
      <c r="D13" s="7"/>
    </row>
    <row r="14" spans="1:5" x14ac:dyDescent="0.25">
      <c r="C14" s="2"/>
      <c r="D14" s="7"/>
    </row>
    <row r="15" spans="1:5" x14ac:dyDescent="0.25">
      <c r="C15" s="2"/>
      <c r="D15" s="7"/>
    </row>
    <row r="16" spans="1:5" x14ac:dyDescent="0.25">
      <c r="C16" s="2"/>
      <c r="D16" s="7"/>
    </row>
    <row r="17" spans="3:4" x14ac:dyDescent="0.25">
      <c r="C17" s="2"/>
      <c r="D17" s="7"/>
    </row>
    <row r="18" spans="3:4" x14ac:dyDescent="0.25">
      <c r="C18" s="2"/>
      <c r="D18" s="7"/>
    </row>
    <row r="19" spans="3:4" x14ac:dyDescent="0.25">
      <c r="C19" s="2"/>
      <c r="D19" s="7"/>
    </row>
    <row r="20" spans="3:4" x14ac:dyDescent="0.25">
      <c r="C20" s="2"/>
      <c r="D20" s="7"/>
    </row>
    <row r="21" spans="3:4" x14ac:dyDescent="0.25">
      <c r="C21" s="2"/>
      <c r="D21" s="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b11b78f-4cab-4026-ba96-252a61311046">
      <UserInfo>
        <DisplayName>Ger Inberg (DARWIN EU® CC)</DisplayName>
        <AccountId>32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4D6F7E6BC02245AA7851EC04313593" ma:contentTypeVersion="5" ma:contentTypeDescription="Een nieuw document maken." ma:contentTypeScope="" ma:versionID="bfcf83544edf23fa6e07214c56921ebf">
  <xsd:schema xmlns:xsd="http://www.w3.org/2001/XMLSchema" xmlns:xs="http://www.w3.org/2001/XMLSchema" xmlns:p="http://schemas.microsoft.com/office/2006/metadata/properties" xmlns:ns2="9164bec2-0ebf-432b-ae10-9fb1d928be82" xmlns:ns3="6b11b78f-4cab-4026-ba96-252a61311046" targetNamespace="http://schemas.microsoft.com/office/2006/metadata/properties" ma:root="true" ma:fieldsID="90749da8ae61f512a4dda09f5d9668a0" ns2:_="" ns3:_="">
    <xsd:import namespace="9164bec2-0ebf-432b-ae10-9fb1d928be82"/>
    <xsd:import namespace="6b11b78f-4cab-4026-ba96-252a613110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4bec2-0ebf-432b-ae10-9fb1d928be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11b78f-4cab-4026-ba96-252a6131104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716E2B-7A9D-40C3-A7A7-AD99AA6D05E7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9164bec2-0ebf-432b-ae10-9fb1d928be82"/>
    <ds:schemaRef ds:uri="http://schemas.microsoft.com/office/2006/metadata/properties"/>
    <ds:schemaRef ds:uri="6b11b78f-4cab-4026-ba96-252a6131104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90A833F-BFDB-4450-978F-F9F16BAD0D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64bec2-0ebf-432b-ae10-9fb1d928be82"/>
    <ds:schemaRef ds:uri="6b11b78f-4cab-4026-ba96-252a613110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9BBE14-8431-49AF-AA37-3806DF5AA4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condition_occurrence</vt:lpstr>
      <vt:lpstr>drug_exposure</vt:lpstr>
      <vt:lpstr>person</vt:lpstr>
      <vt:lpstr>procedure_occurrence</vt:lpstr>
      <vt:lpstr>observation_period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Rijnbeek</dc:creator>
  <cp:keywords/>
  <dc:description/>
  <cp:lastModifiedBy>Victor Pera</cp:lastModifiedBy>
  <cp:revision/>
  <dcterms:created xsi:type="dcterms:W3CDTF">2023-10-15T14:42:17Z</dcterms:created>
  <dcterms:modified xsi:type="dcterms:W3CDTF">2024-06-05T09:45:18Z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0x010100424D6F7E6BC02245AA7851EC04313593</vt:lpwstr>
  </property>
</Properties>
</file>