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Kohonen " sheetId="2" r:id="rId1"/>
  </sheets>
  <calcPr calcId="145621"/>
</workbook>
</file>

<file path=xl/calcChain.xml><?xml version="1.0" encoding="utf-8"?>
<calcChain xmlns="http://schemas.openxmlformats.org/spreadsheetml/2006/main">
  <c r="V500" i="2" l="1"/>
  <c r="V499" i="2"/>
  <c r="W499" i="2" s="1"/>
  <c r="N520" i="2" s="1"/>
  <c r="V476" i="2"/>
  <c r="V475" i="2"/>
  <c r="W475" i="2" s="1"/>
  <c r="V452" i="2"/>
  <c r="W451" i="2"/>
  <c r="N472" i="2" s="1"/>
  <c r="V451" i="2"/>
  <c r="V427" i="2"/>
  <c r="V426" i="2"/>
  <c r="W426" i="2" s="1"/>
  <c r="N447" i="2" s="1"/>
  <c r="V404" i="2"/>
  <c r="V403" i="2"/>
  <c r="W403" i="2" s="1"/>
  <c r="V380" i="2"/>
  <c r="V379" i="2"/>
  <c r="W379" i="2" s="1"/>
  <c r="N400" i="2" s="1"/>
  <c r="V355" i="2"/>
  <c r="V354" i="2"/>
  <c r="W354" i="2" s="1"/>
  <c r="N375" i="2" s="1"/>
  <c r="V329" i="2"/>
  <c r="V328" i="2"/>
  <c r="W328" i="2" s="1"/>
  <c r="N349" i="2" s="1"/>
  <c r="V305" i="2"/>
  <c r="V304" i="2"/>
  <c r="W304" i="2" s="1"/>
  <c r="V279" i="2"/>
  <c r="V278" i="2"/>
  <c r="W278" i="2" s="1"/>
  <c r="V255" i="2"/>
  <c r="V254" i="2"/>
  <c r="W254" i="2" s="1"/>
  <c r="V229" i="2"/>
  <c r="W228" i="2"/>
  <c r="N249" i="2" s="1"/>
  <c r="V228" i="2"/>
  <c r="V201" i="2"/>
  <c r="V200" i="2"/>
  <c r="W200" i="2" s="1"/>
  <c r="V176" i="2"/>
  <c r="V175" i="2"/>
  <c r="W175" i="2" s="1"/>
  <c r="V152" i="2"/>
  <c r="V151" i="2"/>
  <c r="W151" i="2" s="1"/>
  <c r="V98" i="2"/>
  <c r="N493" i="2" l="1"/>
  <c r="N496" i="2"/>
  <c r="N495" i="2"/>
  <c r="N494" i="2"/>
  <c r="N517" i="2"/>
  <c r="N519" i="2"/>
  <c r="N518" i="2"/>
  <c r="N444" i="2"/>
  <c r="N446" i="2"/>
  <c r="N469" i="2"/>
  <c r="N471" i="2"/>
  <c r="N445" i="2"/>
  <c r="N470" i="2"/>
  <c r="N424" i="2"/>
  <c r="N422" i="2"/>
  <c r="N423" i="2"/>
  <c r="N421" i="2"/>
  <c r="N397" i="2"/>
  <c r="N399" i="2"/>
  <c r="N398" i="2"/>
  <c r="N372" i="2"/>
  <c r="N374" i="2"/>
  <c r="N373" i="2"/>
  <c r="N346" i="2"/>
  <c r="N348" i="2"/>
  <c r="N347" i="2"/>
  <c r="N325" i="2"/>
  <c r="N323" i="2"/>
  <c r="N324" i="2"/>
  <c r="N322" i="2"/>
  <c r="N299" i="2"/>
  <c r="N297" i="2"/>
  <c r="N298" i="2"/>
  <c r="N296" i="2"/>
  <c r="N275" i="2"/>
  <c r="N273" i="2"/>
  <c r="N274" i="2"/>
  <c r="N272" i="2"/>
  <c r="N246" i="2"/>
  <c r="N248" i="2"/>
  <c r="N247" i="2"/>
  <c r="N221" i="2"/>
  <c r="N219" i="2"/>
  <c r="N220" i="2"/>
  <c r="N218" i="2"/>
  <c r="N196" i="2"/>
  <c r="N194" i="2"/>
  <c r="N195" i="2"/>
  <c r="N193" i="2"/>
  <c r="N172" i="2"/>
  <c r="N170" i="2"/>
  <c r="N171" i="2"/>
  <c r="N169" i="2"/>
  <c r="V125" i="2"/>
  <c r="V124" i="2"/>
  <c r="W124" i="2" s="1"/>
  <c r="V97" i="2"/>
  <c r="W97" i="2" s="1"/>
  <c r="V70" i="2"/>
  <c r="W70" i="2" s="1"/>
  <c r="C46" i="2"/>
  <c r="V44" i="2" s="1"/>
  <c r="N142" i="2" l="1"/>
  <c r="N145" i="2"/>
  <c r="N144" i="2"/>
  <c r="N143" i="2"/>
  <c r="N118" i="2"/>
  <c r="N117" i="2"/>
  <c r="N116" i="2"/>
  <c r="N115" i="2"/>
  <c r="N91" i="2"/>
  <c r="N90" i="2"/>
  <c r="N89" i="2"/>
  <c r="N88" i="2"/>
  <c r="V71" i="2"/>
  <c r="V43" i="2"/>
  <c r="W43" i="2" s="1"/>
  <c r="M27" i="2"/>
  <c r="N27" i="2"/>
  <c r="O27" i="2"/>
  <c r="M28" i="2"/>
  <c r="N28" i="2"/>
  <c r="O28" i="2"/>
  <c r="M29" i="2"/>
  <c r="N29" i="2"/>
  <c r="O29" i="2"/>
  <c r="O26" i="2"/>
  <c r="N26" i="2"/>
  <c r="M26" i="2"/>
  <c r="L27" i="2"/>
  <c r="L28" i="2"/>
  <c r="L29" i="2"/>
  <c r="L26" i="2"/>
  <c r="M20" i="2"/>
  <c r="N20" i="2"/>
  <c r="O20" i="2"/>
  <c r="M21" i="2"/>
  <c r="N21" i="2"/>
  <c r="O21" i="2"/>
  <c r="M22" i="2"/>
  <c r="N22" i="2"/>
  <c r="O22" i="2"/>
  <c r="O19" i="2"/>
  <c r="N19" i="2"/>
  <c r="M19" i="2"/>
  <c r="L20" i="2"/>
  <c r="R20" i="2" s="1"/>
  <c r="L21" i="2"/>
  <c r="L22" i="2"/>
  <c r="R22" i="2" s="1"/>
  <c r="L19" i="2"/>
  <c r="V19" i="2"/>
  <c r="R21" i="2" l="1"/>
  <c r="R19" i="2"/>
  <c r="M32" i="2"/>
  <c r="X29" i="2"/>
  <c r="X28" i="2"/>
  <c r="U27" i="2"/>
  <c r="X26" i="2"/>
  <c r="W29" i="2"/>
  <c r="W28" i="2"/>
  <c r="V27" i="2"/>
  <c r="W26" i="2"/>
  <c r="V29" i="2"/>
  <c r="V28" i="2"/>
  <c r="W27" i="2"/>
  <c r="V26" i="2"/>
  <c r="U29" i="2"/>
  <c r="U28" i="2"/>
  <c r="X27" i="2"/>
  <c r="U26" i="2"/>
  <c r="N62" i="2"/>
  <c r="N64" i="2"/>
  <c r="N61" i="2"/>
  <c r="N63" i="2"/>
  <c r="V18" i="2"/>
  <c r="W18" i="2" s="1"/>
  <c r="M36" i="2" l="1"/>
  <c r="M38" i="2"/>
  <c r="M37" i="2"/>
  <c r="M39" i="2"/>
  <c r="N37" i="2"/>
  <c r="N38" i="2"/>
  <c r="N39" i="2"/>
  <c r="N36" i="2"/>
  <c r="R37" i="2" l="1"/>
  <c r="I45" i="2" s="1"/>
  <c r="P37" i="2"/>
  <c r="G45" i="2" s="1"/>
  <c r="S37" i="2"/>
  <c r="J45" i="2" s="1"/>
  <c r="Q37" i="2"/>
  <c r="H45" i="2" s="1"/>
  <c r="R36" i="2"/>
  <c r="I44" i="2" s="1"/>
  <c r="S36" i="2"/>
  <c r="J44" i="2" s="1"/>
  <c r="Q36" i="2"/>
  <c r="H44" i="2" s="1"/>
  <c r="P36" i="2"/>
  <c r="G44" i="2" s="1"/>
  <c r="S39" i="2"/>
  <c r="J47" i="2" s="1"/>
  <c r="Q39" i="2"/>
  <c r="H47" i="2" s="1"/>
  <c r="P39" i="2"/>
  <c r="G47" i="2" s="1"/>
  <c r="R39" i="2"/>
  <c r="I47" i="2" s="1"/>
  <c r="Q38" i="2"/>
  <c r="H46" i="2" s="1"/>
  <c r="P38" i="2"/>
  <c r="G46" i="2" s="1"/>
  <c r="R38" i="2"/>
  <c r="I46" i="2" s="1"/>
  <c r="S38" i="2"/>
  <c r="J46" i="2" s="1"/>
  <c r="M46" i="2" l="1"/>
  <c r="M53" i="2"/>
  <c r="V53" i="2" s="1"/>
  <c r="O54" i="2"/>
  <c r="X54" i="2" s="1"/>
  <c r="O47" i="2"/>
  <c r="N51" i="2"/>
  <c r="W51" i="2" s="1"/>
  <c r="N44" i="2"/>
  <c r="N52" i="2"/>
  <c r="W52" i="2" s="1"/>
  <c r="N45" i="2"/>
  <c r="O46" i="2"/>
  <c r="O53" i="2"/>
  <c r="X53" i="2" s="1"/>
  <c r="N54" i="2"/>
  <c r="W54" i="2" s="1"/>
  <c r="N47" i="2"/>
  <c r="L44" i="2"/>
  <c r="L51" i="2"/>
  <c r="U51" i="2" s="1"/>
  <c r="M52" i="2"/>
  <c r="V52" i="2" s="1"/>
  <c r="M45" i="2"/>
  <c r="N53" i="2"/>
  <c r="W53" i="2" s="1"/>
  <c r="N46" i="2"/>
  <c r="L54" i="2"/>
  <c r="U54" i="2" s="1"/>
  <c r="L47" i="2"/>
  <c r="M51" i="2"/>
  <c r="V51" i="2" s="1"/>
  <c r="M44" i="2"/>
  <c r="O45" i="2"/>
  <c r="O52" i="2"/>
  <c r="X52" i="2" s="1"/>
  <c r="L53" i="2"/>
  <c r="U53" i="2" s="1"/>
  <c r="L46" i="2"/>
  <c r="M47" i="2"/>
  <c r="M54" i="2"/>
  <c r="V54" i="2" s="1"/>
  <c r="O44" i="2"/>
  <c r="O51" i="2"/>
  <c r="X51" i="2" s="1"/>
  <c r="L52" i="2"/>
  <c r="U52" i="2" s="1"/>
  <c r="L45" i="2"/>
  <c r="R46" i="2" l="1"/>
  <c r="R45" i="2"/>
  <c r="R44" i="2"/>
  <c r="R47" i="2"/>
  <c r="M57" i="2" l="1"/>
  <c r="M62" i="2" l="1"/>
  <c r="M61" i="2"/>
  <c r="M64" i="2"/>
  <c r="M63" i="2"/>
  <c r="R62" i="2" l="1"/>
  <c r="I72" i="2" s="1"/>
  <c r="S62" i="2"/>
  <c r="Q62" i="2"/>
  <c r="H72" i="2" s="1"/>
  <c r="R64" i="2"/>
  <c r="I74" i="2" s="1"/>
  <c r="S64" i="2"/>
  <c r="S61" i="2"/>
  <c r="R61" i="2"/>
  <c r="I71" i="2" s="1"/>
  <c r="S63" i="2"/>
  <c r="R63" i="2"/>
  <c r="I73" i="2" s="1"/>
  <c r="Q63" i="2"/>
  <c r="H73" i="2" s="1"/>
  <c r="P63" i="2"/>
  <c r="P62" i="2"/>
  <c r="Q64" i="2"/>
  <c r="H74" i="2" s="1"/>
  <c r="P64" i="2"/>
  <c r="P61" i="2"/>
  <c r="Q61" i="2"/>
  <c r="H71" i="2" s="1"/>
  <c r="N80" i="2" l="1"/>
  <c r="W80" i="2" s="1"/>
  <c r="N73" i="2"/>
  <c r="N74" i="2"/>
  <c r="N81" i="2"/>
  <c r="W81" i="2" s="1"/>
  <c r="N71" i="2"/>
  <c r="N78" i="2"/>
  <c r="W78" i="2" s="1"/>
  <c r="N72" i="2"/>
  <c r="N79" i="2"/>
  <c r="W79" i="2" s="1"/>
  <c r="M74" i="2"/>
  <c r="M81" i="2"/>
  <c r="V81" i="2" s="1"/>
  <c r="M80" i="2"/>
  <c r="V80" i="2" s="1"/>
  <c r="M73" i="2"/>
  <c r="M78" i="2"/>
  <c r="V78" i="2" s="1"/>
  <c r="M71" i="2"/>
  <c r="J72" i="2"/>
  <c r="G72" i="2"/>
  <c r="G71" i="2"/>
  <c r="J71" i="2"/>
  <c r="M72" i="2"/>
  <c r="M79" i="2"/>
  <c r="V79" i="2" s="1"/>
  <c r="G74" i="2"/>
  <c r="J74" i="2"/>
  <c r="G73" i="2"/>
  <c r="J73" i="2"/>
  <c r="L74" i="2" l="1"/>
  <c r="L81" i="2"/>
  <c r="U81" i="2" s="1"/>
  <c r="O72" i="2"/>
  <c r="O79" i="2"/>
  <c r="X79" i="2" s="1"/>
  <c r="O73" i="2"/>
  <c r="O80" i="2"/>
  <c r="X80" i="2" s="1"/>
  <c r="O71" i="2"/>
  <c r="O78" i="2"/>
  <c r="X78" i="2" s="1"/>
  <c r="L73" i="2"/>
  <c r="L80" i="2"/>
  <c r="U80" i="2" s="1"/>
  <c r="L71" i="2"/>
  <c r="L78" i="2"/>
  <c r="U78" i="2" s="1"/>
  <c r="O74" i="2"/>
  <c r="O81" i="2"/>
  <c r="X81" i="2" s="1"/>
  <c r="L79" i="2"/>
  <c r="U79" i="2" s="1"/>
  <c r="L72" i="2"/>
  <c r="R72" i="2" l="1"/>
  <c r="R74" i="2"/>
  <c r="R71" i="2"/>
  <c r="R73" i="2"/>
  <c r="M84" i="2" l="1"/>
  <c r="M91" i="2" s="1"/>
  <c r="R91" i="2" l="1"/>
  <c r="I101" i="2" s="1"/>
  <c r="Q91" i="2"/>
  <c r="H101" i="2" s="1"/>
  <c r="P91" i="2"/>
  <c r="G101" i="2" s="1"/>
  <c r="S91" i="2"/>
  <c r="J101" i="2" s="1"/>
  <c r="M90" i="2"/>
  <c r="M88" i="2"/>
  <c r="M89" i="2"/>
  <c r="O108" i="2" l="1"/>
  <c r="X108" i="2" s="1"/>
  <c r="O101" i="2"/>
  <c r="L108" i="2"/>
  <c r="U108" i="2" s="1"/>
  <c r="L101" i="2"/>
  <c r="M108" i="2"/>
  <c r="V108" i="2" s="1"/>
  <c r="M101" i="2"/>
  <c r="N108" i="2"/>
  <c r="W108" i="2" s="1"/>
  <c r="N101" i="2"/>
  <c r="R89" i="2"/>
  <c r="I99" i="2" s="1"/>
  <c r="Q89" i="2"/>
  <c r="H99" i="2" s="1"/>
  <c r="P89" i="2"/>
  <c r="G99" i="2" s="1"/>
  <c r="S89" i="2"/>
  <c r="J99" i="2" s="1"/>
  <c r="R90" i="2"/>
  <c r="I100" i="2" s="1"/>
  <c r="Q90" i="2"/>
  <c r="H100" i="2" s="1"/>
  <c r="P90" i="2"/>
  <c r="G100" i="2" s="1"/>
  <c r="S90" i="2"/>
  <c r="J100" i="2" s="1"/>
  <c r="R88" i="2"/>
  <c r="I98" i="2" s="1"/>
  <c r="Q88" i="2"/>
  <c r="H98" i="2" s="1"/>
  <c r="P88" i="2"/>
  <c r="G98" i="2" s="1"/>
  <c r="S88" i="2"/>
  <c r="J98" i="2" s="1"/>
  <c r="N105" i="2" l="1"/>
  <c r="W105" i="2" s="1"/>
  <c r="N98" i="2"/>
  <c r="N100" i="2"/>
  <c r="N107" i="2"/>
  <c r="W107" i="2" s="1"/>
  <c r="O105" i="2"/>
  <c r="X105" i="2" s="1"/>
  <c r="O98" i="2"/>
  <c r="O107" i="2"/>
  <c r="X107" i="2" s="1"/>
  <c r="O100" i="2"/>
  <c r="O106" i="2"/>
  <c r="X106" i="2" s="1"/>
  <c r="O99" i="2"/>
  <c r="R101" i="2"/>
  <c r="L106" i="2"/>
  <c r="U106" i="2" s="1"/>
  <c r="L99" i="2"/>
  <c r="L98" i="2"/>
  <c r="L105" i="2"/>
  <c r="U105" i="2" s="1"/>
  <c r="L100" i="2"/>
  <c r="L107" i="2"/>
  <c r="U107" i="2" s="1"/>
  <c r="M105" i="2"/>
  <c r="V105" i="2" s="1"/>
  <c r="M98" i="2"/>
  <c r="M107" i="2"/>
  <c r="V107" i="2" s="1"/>
  <c r="M100" i="2"/>
  <c r="M99" i="2"/>
  <c r="M106" i="2"/>
  <c r="V106" i="2" s="1"/>
  <c r="N106" i="2"/>
  <c r="W106" i="2" s="1"/>
  <c r="N99" i="2"/>
  <c r="R99" i="2" l="1"/>
  <c r="R100" i="2"/>
  <c r="R98" i="2"/>
  <c r="M111" i="2" l="1"/>
  <c r="M118" i="2" s="1"/>
  <c r="M116" i="2" l="1"/>
  <c r="R116" i="2" s="1"/>
  <c r="I126" i="2" s="1"/>
  <c r="M117" i="2"/>
  <c r="P117" i="2" s="1"/>
  <c r="G127" i="2" s="1"/>
  <c r="M115" i="2"/>
  <c r="R115" i="2" s="1"/>
  <c r="I125" i="2" s="1"/>
  <c r="Q118" i="2"/>
  <c r="H128" i="2" s="1"/>
  <c r="P118" i="2"/>
  <c r="G128" i="2" s="1"/>
  <c r="S118" i="2"/>
  <c r="J128" i="2" s="1"/>
  <c r="R118" i="2"/>
  <c r="I128" i="2" s="1"/>
  <c r="S116" i="2" l="1"/>
  <c r="J126" i="2" s="1"/>
  <c r="O126" i="2" s="1"/>
  <c r="Q116" i="2"/>
  <c r="H126" i="2" s="1"/>
  <c r="M126" i="2" s="1"/>
  <c r="Q115" i="2"/>
  <c r="H125" i="2" s="1"/>
  <c r="M132" i="2" s="1"/>
  <c r="V132" i="2" s="1"/>
  <c r="S115" i="2"/>
  <c r="J125" i="2" s="1"/>
  <c r="O125" i="2" s="1"/>
  <c r="S117" i="2"/>
  <c r="J127" i="2" s="1"/>
  <c r="O134" i="2" s="1"/>
  <c r="X134" i="2" s="1"/>
  <c r="R117" i="2"/>
  <c r="I127" i="2" s="1"/>
  <c r="N134" i="2" s="1"/>
  <c r="W134" i="2" s="1"/>
  <c r="Q117" i="2"/>
  <c r="H127" i="2" s="1"/>
  <c r="M127" i="2" s="1"/>
  <c r="P115" i="2"/>
  <c r="G125" i="2" s="1"/>
  <c r="L125" i="2" s="1"/>
  <c r="P116" i="2"/>
  <c r="G126" i="2" s="1"/>
  <c r="L126" i="2" s="1"/>
  <c r="M125" i="2"/>
  <c r="M133" i="2"/>
  <c r="V133" i="2" s="1"/>
  <c r="L134" i="2"/>
  <c r="U134" i="2" s="1"/>
  <c r="L127" i="2"/>
  <c r="M135" i="2"/>
  <c r="V135" i="2" s="1"/>
  <c r="M128" i="2"/>
  <c r="N132" i="2"/>
  <c r="W132" i="2" s="1"/>
  <c r="N125" i="2"/>
  <c r="N133" i="2"/>
  <c r="W133" i="2" s="1"/>
  <c r="N126" i="2"/>
  <c r="O127" i="2"/>
  <c r="N128" i="2"/>
  <c r="N135" i="2"/>
  <c r="W135" i="2" s="1"/>
  <c r="O133" i="2"/>
  <c r="X133" i="2" s="1"/>
  <c r="M134" i="2"/>
  <c r="V134" i="2" s="1"/>
  <c r="O135" i="2"/>
  <c r="X135" i="2" s="1"/>
  <c r="O128" i="2"/>
  <c r="L135" i="2"/>
  <c r="U135" i="2" s="1"/>
  <c r="L128" i="2"/>
  <c r="N127" i="2" l="1"/>
  <c r="R127" i="2" s="1"/>
  <c r="O132" i="2"/>
  <c r="X132" i="2" s="1"/>
  <c r="L132" i="2"/>
  <c r="U132" i="2" s="1"/>
  <c r="L133" i="2"/>
  <c r="U133" i="2" s="1"/>
  <c r="R125" i="2"/>
  <c r="R126" i="2"/>
  <c r="R128" i="2"/>
  <c r="M138" i="2" l="1"/>
  <c r="M144" i="2" l="1"/>
  <c r="M142" i="2"/>
  <c r="M145" i="2"/>
  <c r="M143" i="2"/>
  <c r="R144" i="2" l="1"/>
  <c r="I154" i="2" s="1"/>
  <c r="Q144" i="2"/>
  <c r="H154" i="2" s="1"/>
  <c r="P144" i="2"/>
  <c r="G154" i="2" s="1"/>
  <c r="S144" i="2"/>
  <c r="J154" i="2" s="1"/>
  <c r="P143" i="2"/>
  <c r="G153" i="2" s="1"/>
  <c r="S143" i="2"/>
  <c r="J153" i="2" s="1"/>
  <c r="Q143" i="2"/>
  <c r="H153" i="2" s="1"/>
  <c r="R143" i="2"/>
  <c r="I153" i="2" s="1"/>
  <c r="R145" i="2"/>
  <c r="I155" i="2" s="1"/>
  <c r="S145" i="2"/>
  <c r="J155" i="2" s="1"/>
  <c r="P145" i="2"/>
  <c r="G155" i="2" s="1"/>
  <c r="Q145" i="2"/>
  <c r="H155" i="2" s="1"/>
  <c r="P142" i="2"/>
  <c r="G152" i="2" s="1"/>
  <c r="S142" i="2"/>
  <c r="J152" i="2" s="1"/>
  <c r="R142" i="2"/>
  <c r="I152" i="2" s="1"/>
  <c r="Q142" i="2"/>
  <c r="H152" i="2" s="1"/>
  <c r="L159" i="2" l="1"/>
  <c r="U159" i="2" s="1"/>
  <c r="L152" i="2"/>
  <c r="N155" i="2"/>
  <c r="N162" i="2"/>
  <c r="W162" i="2" s="1"/>
  <c r="L160" i="2"/>
  <c r="U160" i="2" s="1"/>
  <c r="L153" i="2"/>
  <c r="N154" i="2"/>
  <c r="N161" i="2"/>
  <c r="W161" i="2" s="1"/>
  <c r="M159" i="2"/>
  <c r="V159" i="2" s="1"/>
  <c r="M152" i="2"/>
  <c r="M155" i="2"/>
  <c r="M162" i="2"/>
  <c r="V162" i="2" s="1"/>
  <c r="N153" i="2"/>
  <c r="N160" i="2"/>
  <c r="W160" i="2" s="1"/>
  <c r="O154" i="2"/>
  <c r="O161" i="2"/>
  <c r="X161" i="2" s="1"/>
  <c r="N152" i="2"/>
  <c r="N159" i="2"/>
  <c r="W159" i="2" s="1"/>
  <c r="L155" i="2"/>
  <c r="L162" i="2"/>
  <c r="U162" i="2" s="1"/>
  <c r="M160" i="2"/>
  <c r="V160" i="2" s="1"/>
  <c r="M153" i="2"/>
  <c r="L161" i="2"/>
  <c r="U161" i="2" s="1"/>
  <c r="L154" i="2"/>
  <c r="O159" i="2"/>
  <c r="X159" i="2" s="1"/>
  <c r="O152" i="2"/>
  <c r="O155" i="2"/>
  <c r="O162" i="2"/>
  <c r="X162" i="2" s="1"/>
  <c r="O160" i="2"/>
  <c r="X160" i="2" s="1"/>
  <c r="O153" i="2"/>
  <c r="M154" i="2"/>
  <c r="M161" i="2"/>
  <c r="V161" i="2" s="1"/>
  <c r="R154" i="2" l="1"/>
  <c r="R155" i="2"/>
  <c r="R152" i="2"/>
  <c r="R153" i="2"/>
  <c r="M165" i="2" l="1"/>
  <c r="M169" i="2" s="1"/>
  <c r="M171" i="2" l="1"/>
  <c r="Q171" i="2" s="1"/>
  <c r="H178" i="2" s="1"/>
  <c r="M170" i="2"/>
  <c r="P170" i="2" s="1"/>
  <c r="G177" i="2" s="1"/>
  <c r="M172" i="2"/>
  <c r="R172" i="2" s="1"/>
  <c r="I179" i="2" s="1"/>
  <c r="R169" i="2"/>
  <c r="I176" i="2" s="1"/>
  <c r="P169" i="2"/>
  <c r="G176" i="2" s="1"/>
  <c r="S169" i="2"/>
  <c r="J176" i="2" s="1"/>
  <c r="Q169" i="2"/>
  <c r="H176" i="2" s="1"/>
  <c r="S172" i="2" l="1"/>
  <c r="J179" i="2" s="1"/>
  <c r="O186" i="2" s="1"/>
  <c r="X186" i="2" s="1"/>
  <c r="Q170" i="2"/>
  <c r="H177" i="2" s="1"/>
  <c r="M184" i="2" s="1"/>
  <c r="V184" i="2" s="1"/>
  <c r="S171" i="2"/>
  <c r="J178" i="2" s="1"/>
  <c r="O185" i="2" s="1"/>
  <c r="X185" i="2" s="1"/>
  <c r="Q172" i="2"/>
  <c r="H179" i="2" s="1"/>
  <c r="M179" i="2" s="1"/>
  <c r="P171" i="2"/>
  <c r="G178" i="2" s="1"/>
  <c r="L178" i="2" s="1"/>
  <c r="R170" i="2"/>
  <c r="I177" i="2" s="1"/>
  <c r="N184" i="2" s="1"/>
  <c r="W184" i="2" s="1"/>
  <c r="S170" i="2"/>
  <c r="J177" i="2" s="1"/>
  <c r="O177" i="2" s="1"/>
  <c r="R171" i="2"/>
  <c r="I178" i="2" s="1"/>
  <c r="N185" i="2" s="1"/>
  <c r="W185" i="2" s="1"/>
  <c r="P172" i="2"/>
  <c r="G179" i="2" s="1"/>
  <c r="L186" i="2" s="1"/>
  <c r="U186" i="2" s="1"/>
  <c r="M176" i="2"/>
  <c r="M183" i="2"/>
  <c r="V183" i="2" s="1"/>
  <c r="M186" i="2"/>
  <c r="V186" i="2" s="1"/>
  <c r="L177" i="2"/>
  <c r="L184" i="2"/>
  <c r="U184" i="2" s="1"/>
  <c r="M185" i="2"/>
  <c r="V185" i="2" s="1"/>
  <c r="M178" i="2"/>
  <c r="O183" i="2"/>
  <c r="X183" i="2" s="1"/>
  <c r="O176" i="2"/>
  <c r="M177" i="2"/>
  <c r="L176" i="2"/>
  <c r="L183" i="2"/>
  <c r="U183" i="2" s="1"/>
  <c r="N186" i="2"/>
  <c r="W186" i="2" s="1"/>
  <c r="N179" i="2"/>
  <c r="N176" i="2"/>
  <c r="N183" i="2"/>
  <c r="W183" i="2" s="1"/>
  <c r="O178" i="2" l="1"/>
  <c r="R178" i="2" s="1"/>
  <c r="N178" i="2"/>
  <c r="L185" i="2"/>
  <c r="U185" i="2" s="1"/>
  <c r="N177" i="2"/>
  <c r="R177" i="2" s="1"/>
  <c r="O179" i="2"/>
  <c r="L179" i="2"/>
  <c r="O184" i="2"/>
  <c r="X184" i="2" s="1"/>
  <c r="R176" i="2"/>
  <c r="R179" i="2" l="1"/>
  <c r="M189" i="2"/>
  <c r="M194" i="2" l="1"/>
  <c r="M196" i="2"/>
  <c r="M193" i="2"/>
  <c r="M195" i="2"/>
  <c r="S194" i="2" l="1"/>
  <c r="J202" i="2" s="1"/>
  <c r="Q194" i="2"/>
  <c r="H202" i="2" s="1"/>
  <c r="P194" i="2"/>
  <c r="G202" i="2" s="1"/>
  <c r="R194" i="2"/>
  <c r="I202" i="2" s="1"/>
  <c r="P195" i="2"/>
  <c r="G203" i="2" s="1"/>
  <c r="R195" i="2"/>
  <c r="I203" i="2" s="1"/>
  <c r="Q195" i="2"/>
  <c r="H203" i="2" s="1"/>
  <c r="S195" i="2"/>
  <c r="J203" i="2" s="1"/>
  <c r="P193" i="2"/>
  <c r="G201" i="2" s="1"/>
  <c r="R193" i="2"/>
  <c r="I201" i="2" s="1"/>
  <c r="Q193" i="2"/>
  <c r="H201" i="2" s="1"/>
  <c r="S193" i="2"/>
  <c r="J201" i="2" s="1"/>
  <c r="R196" i="2"/>
  <c r="I204" i="2" s="1"/>
  <c r="Q196" i="2"/>
  <c r="H204" i="2" s="1"/>
  <c r="S196" i="2"/>
  <c r="J204" i="2" s="1"/>
  <c r="P196" i="2"/>
  <c r="G204" i="2" s="1"/>
  <c r="N211" i="2" l="1"/>
  <c r="W211" i="2" s="1"/>
  <c r="N204" i="2"/>
  <c r="L208" i="2"/>
  <c r="U208" i="2" s="1"/>
  <c r="L201" i="2"/>
  <c r="L210" i="2"/>
  <c r="U210" i="2" s="1"/>
  <c r="L203" i="2"/>
  <c r="O202" i="2"/>
  <c r="O209" i="2"/>
  <c r="X209" i="2" s="1"/>
  <c r="L211" i="2"/>
  <c r="U211" i="2" s="1"/>
  <c r="L204" i="2"/>
  <c r="O208" i="2"/>
  <c r="X208" i="2" s="1"/>
  <c r="O201" i="2"/>
  <c r="O210" i="2"/>
  <c r="X210" i="2" s="1"/>
  <c r="O203" i="2"/>
  <c r="N202" i="2"/>
  <c r="N209" i="2"/>
  <c r="W209" i="2" s="1"/>
  <c r="O211" i="2"/>
  <c r="X211" i="2" s="1"/>
  <c r="O204" i="2"/>
  <c r="M201" i="2"/>
  <c r="M208" i="2"/>
  <c r="V208" i="2" s="1"/>
  <c r="M210" i="2"/>
  <c r="V210" i="2" s="1"/>
  <c r="M203" i="2"/>
  <c r="L209" i="2"/>
  <c r="U209" i="2" s="1"/>
  <c r="L202" i="2"/>
  <c r="M204" i="2"/>
  <c r="M211" i="2"/>
  <c r="V211" i="2" s="1"/>
  <c r="N208" i="2"/>
  <c r="W208" i="2" s="1"/>
  <c r="N201" i="2"/>
  <c r="N203" i="2"/>
  <c r="N210" i="2"/>
  <c r="W210" i="2" s="1"/>
  <c r="M202" i="2"/>
  <c r="M209" i="2"/>
  <c r="V209" i="2" s="1"/>
  <c r="R202" i="2" l="1"/>
  <c r="R201" i="2"/>
  <c r="R203" i="2"/>
  <c r="R204" i="2"/>
  <c r="M214" i="2" l="1"/>
  <c r="M219" i="2" l="1"/>
  <c r="M220" i="2"/>
  <c r="M218" i="2"/>
  <c r="M221" i="2"/>
  <c r="R221" i="2" l="1"/>
  <c r="I232" i="2" s="1"/>
  <c r="Q221" i="2"/>
  <c r="H232" i="2" s="1"/>
  <c r="P221" i="2"/>
  <c r="G232" i="2" s="1"/>
  <c r="S221" i="2"/>
  <c r="J232" i="2" s="1"/>
  <c r="Q218" i="2"/>
  <c r="H229" i="2" s="1"/>
  <c r="P218" i="2"/>
  <c r="G229" i="2" s="1"/>
  <c r="S218" i="2"/>
  <c r="J229" i="2" s="1"/>
  <c r="R218" i="2"/>
  <c r="I229" i="2" s="1"/>
  <c r="P220" i="2"/>
  <c r="G231" i="2" s="1"/>
  <c r="S220" i="2"/>
  <c r="J231" i="2" s="1"/>
  <c r="R220" i="2"/>
  <c r="I231" i="2" s="1"/>
  <c r="Q220" i="2"/>
  <c r="H231" i="2" s="1"/>
  <c r="S219" i="2"/>
  <c r="J230" i="2" s="1"/>
  <c r="R219" i="2"/>
  <c r="I230" i="2" s="1"/>
  <c r="Q219" i="2"/>
  <c r="H230" i="2" s="1"/>
  <c r="P219" i="2"/>
  <c r="G230" i="2" s="1"/>
  <c r="L237" i="2" l="1"/>
  <c r="U237" i="2" s="1"/>
  <c r="L230" i="2"/>
  <c r="M238" i="2"/>
  <c r="V238" i="2" s="1"/>
  <c r="M231" i="2"/>
  <c r="N236" i="2"/>
  <c r="W236" i="2" s="1"/>
  <c r="N229" i="2"/>
  <c r="O232" i="2"/>
  <c r="O239" i="2"/>
  <c r="X239" i="2" s="1"/>
  <c r="M230" i="2"/>
  <c r="M237" i="2"/>
  <c r="V237" i="2" s="1"/>
  <c r="N238" i="2"/>
  <c r="W238" i="2" s="1"/>
  <c r="N231" i="2"/>
  <c r="O229" i="2"/>
  <c r="O236" i="2"/>
  <c r="X236" i="2" s="1"/>
  <c r="L239" i="2"/>
  <c r="U239" i="2" s="1"/>
  <c r="L232" i="2"/>
  <c r="N237" i="2"/>
  <c r="W237" i="2" s="1"/>
  <c r="N230" i="2"/>
  <c r="O231" i="2"/>
  <c r="O238" i="2"/>
  <c r="X238" i="2" s="1"/>
  <c r="L236" i="2"/>
  <c r="U236" i="2" s="1"/>
  <c r="L229" i="2"/>
  <c r="M239" i="2"/>
  <c r="V239" i="2" s="1"/>
  <c r="M232" i="2"/>
  <c r="O230" i="2"/>
  <c r="O237" i="2"/>
  <c r="X237" i="2" s="1"/>
  <c r="L238" i="2"/>
  <c r="U238" i="2" s="1"/>
  <c r="L231" i="2"/>
  <c r="M236" i="2"/>
  <c r="V236" i="2" s="1"/>
  <c r="M229" i="2"/>
  <c r="N239" i="2"/>
  <c r="W239" i="2" s="1"/>
  <c r="N232" i="2"/>
  <c r="R231" i="2" l="1"/>
  <c r="R232" i="2"/>
  <c r="R229" i="2"/>
  <c r="R230" i="2"/>
  <c r="M242" i="2" l="1"/>
  <c r="M246" i="2" l="1"/>
  <c r="M249" i="2"/>
  <c r="M247" i="2"/>
  <c r="M248" i="2"/>
  <c r="S248" i="2" l="1"/>
  <c r="J257" i="2" s="1"/>
  <c r="R248" i="2"/>
  <c r="I257" i="2" s="1"/>
  <c r="P248" i="2"/>
  <c r="G257" i="2" s="1"/>
  <c r="Q248" i="2"/>
  <c r="H257" i="2" s="1"/>
  <c r="S249" i="2"/>
  <c r="J258" i="2" s="1"/>
  <c r="Q249" i="2"/>
  <c r="H258" i="2" s="1"/>
  <c r="P249" i="2"/>
  <c r="G258" i="2" s="1"/>
  <c r="R249" i="2"/>
  <c r="I258" i="2" s="1"/>
  <c r="S247" i="2"/>
  <c r="J256" i="2" s="1"/>
  <c r="Q247" i="2"/>
  <c r="H256" i="2" s="1"/>
  <c r="P247" i="2"/>
  <c r="G256" i="2" s="1"/>
  <c r="R247" i="2"/>
  <c r="I256" i="2" s="1"/>
  <c r="S246" i="2"/>
  <c r="J255" i="2" s="1"/>
  <c r="R246" i="2"/>
  <c r="I255" i="2" s="1"/>
  <c r="P246" i="2"/>
  <c r="G255" i="2" s="1"/>
  <c r="Q246" i="2"/>
  <c r="H255" i="2" s="1"/>
  <c r="M255" i="2" l="1"/>
  <c r="M262" i="2"/>
  <c r="V262" i="2" s="1"/>
  <c r="N256" i="2"/>
  <c r="N263" i="2"/>
  <c r="W263" i="2" s="1"/>
  <c r="N265" i="2"/>
  <c r="W265" i="2" s="1"/>
  <c r="N258" i="2"/>
  <c r="M264" i="2"/>
  <c r="V264" i="2" s="1"/>
  <c r="M257" i="2"/>
  <c r="L263" i="2"/>
  <c r="U263" i="2" s="1"/>
  <c r="L256" i="2"/>
  <c r="L258" i="2"/>
  <c r="L265" i="2"/>
  <c r="U265" i="2" s="1"/>
  <c r="L264" i="2"/>
  <c r="U264" i="2" s="1"/>
  <c r="L257" i="2"/>
  <c r="N255" i="2"/>
  <c r="N262" i="2"/>
  <c r="W262" i="2" s="1"/>
  <c r="M256" i="2"/>
  <c r="M263" i="2"/>
  <c r="V263" i="2" s="1"/>
  <c r="M258" i="2"/>
  <c r="M265" i="2"/>
  <c r="V265" i="2" s="1"/>
  <c r="N257" i="2"/>
  <c r="N264" i="2"/>
  <c r="W264" i="2" s="1"/>
  <c r="L262" i="2"/>
  <c r="U262" i="2" s="1"/>
  <c r="L255" i="2"/>
  <c r="O262" i="2"/>
  <c r="X262" i="2" s="1"/>
  <c r="O255" i="2"/>
  <c r="O263" i="2"/>
  <c r="X263" i="2" s="1"/>
  <c r="O256" i="2"/>
  <c r="O265" i="2"/>
  <c r="X265" i="2" s="1"/>
  <c r="O258" i="2"/>
  <c r="O264" i="2"/>
  <c r="X264" i="2" s="1"/>
  <c r="O257" i="2"/>
  <c r="R257" i="2" l="1"/>
  <c r="R255" i="2"/>
  <c r="R258" i="2"/>
  <c r="R256" i="2"/>
  <c r="M268" i="2" l="1"/>
  <c r="M273" i="2" l="1"/>
  <c r="M274" i="2"/>
  <c r="M272" i="2"/>
  <c r="M275" i="2"/>
  <c r="S275" i="2" l="1"/>
  <c r="J282" i="2" s="1"/>
  <c r="R275" i="2"/>
  <c r="I282" i="2" s="1"/>
  <c r="Q275" i="2"/>
  <c r="H282" i="2" s="1"/>
  <c r="P275" i="2"/>
  <c r="G282" i="2" s="1"/>
  <c r="Q272" i="2"/>
  <c r="H279" i="2" s="1"/>
  <c r="P272" i="2"/>
  <c r="G279" i="2" s="1"/>
  <c r="S272" i="2"/>
  <c r="J279" i="2" s="1"/>
  <c r="R272" i="2"/>
  <c r="I279" i="2" s="1"/>
  <c r="Q274" i="2"/>
  <c r="H281" i="2" s="1"/>
  <c r="P274" i="2"/>
  <c r="G281" i="2" s="1"/>
  <c r="S274" i="2"/>
  <c r="J281" i="2" s="1"/>
  <c r="R274" i="2"/>
  <c r="I281" i="2" s="1"/>
  <c r="S273" i="2"/>
  <c r="J280" i="2" s="1"/>
  <c r="R273" i="2"/>
  <c r="I280" i="2" s="1"/>
  <c r="Q273" i="2"/>
  <c r="H280" i="2" s="1"/>
  <c r="P273" i="2"/>
  <c r="G280" i="2" s="1"/>
  <c r="M287" i="2" l="1"/>
  <c r="V287" i="2" s="1"/>
  <c r="M280" i="2"/>
  <c r="L287" i="2"/>
  <c r="U287" i="2" s="1"/>
  <c r="L280" i="2"/>
  <c r="N281" i="2"/>
  <c r="N288" i="2"/>
  <c r="W288" i="2" s="1"/>
  <c r="N286" i="2"/>
  <c r="W286" i="2" s="1"/>
  <c r="N279" i="2"/>
  <c r="L289" i="2"/>
  <c r="U289" i="2" s="1"/>
  <c r="L282" i="2"/>
  <c r="O288" i="2"/>
  <c r="X288" i="2" s="1"/>
  <c r="O281" i="2"/>
  <c r="O279" i="2"/>
  <c r="O286" i="2"/>
  <c r="X286" i="2" s="1"/>
  <c r="M282" i="2"/>
  <c r="M289" i="2"/>
  <c r="V289" i="2" s="1"/>
  <c r="N280" i="2"/>
  <c r="N287" i="2"/>
  <c r="W287" i="2" s="1"/>
  <c r="L288" i="2"/>
  <c r="U288" i="2" s="1"/>
  <c r="L281" i="2"/>
  <c r="L286" i="2"/>
  <c r="U286" i="2" s="1"/>
  <c r="L279" i="2"/>
  <c r="N289" i="2"/>
  <c r="W289" i="2" s="1"/>
  <c r="N282" i="2"/>
  <c r="O287" i="2"/>
  <c r="X287" i="2" s="1"/>
  <c r="O280" i="2"/>
  <c r="M281" i="2"/>
  <c r="M288" i="2"/>
  <c r="V288" i="2" s="1"/>
  <c r="M286" i="2"/>
  <c r="V286" i="2" s="1"/>
  <c r="M279" i="2"/>
  <c r="O289" i="2"/>
  <c r="X289" i="2" s="1"/>
  <c r="O282" i="2"/>
  <c r="R281" i="2" l="1"/>
  <c r="R280" i="2"/>
  <c r="R279" i="2"/>
  <c r="R282" i="2"/>
  <c r="M292" i="2" l="1"/>
  <c r="M299" i="2" s="1"/>
  <c r="M296" i="2" l="1"/>
  <c r="R296" i="2" s="1"/>
  <c r="I305" i="2" s="1"/>
  <c r="M297" i="2"/>
  <c r="R297" i="2" s="1"/>
  <c r="I306" i="2" s="1"/>
  <c r="M298" i="2"/>
  <c r="R298" i="2" s="1"/>
  <c r="I307" i="2" s="1"/>
  <c r="R299" i="2"/>
  <c r="I308" i="2" s="1"/>
  <c r="Q299" i="2"/>
  <c r="H308" i="2" s="1"/>
  <c r="P299" i="2"/>
  <c r="G308" i="2" s="1"/>
  <c r="S299" i="2"/>
  <c r="J308" i="2" s="1"/>
  <c r="P297" i="2" l="1"/>
  <c r="G306" i="2" s="1"/>
  <c r="L313" i="2" s="1"/>
  <c r="U313" i="2" s="1"/>
  <c r="Q297" i="2"/>
  <c r="H306" i="2" s="1"/>
  <c r="M306" i="2" s="1"/>
  <c r="Q296" i="2"/>
  <c r="H305" i="2" s="1"/>
  <c r="M312" i="2" s="1"/>
  <c r="V312" i="2" s="1"/>
  <c r="S297" i="2"/>
  <c r="J306" i="2" s="1"/>
  <c r="O306" i="2" s="1"/>
  <c r="S296" i="2"/>
  <c r="J305" i="2" s="1"/>
  <c r="O305" i="2" s="1"/>
  <c r="Q298" i="2"/>
  <c r="H307" i="2" s="1"/>
  <c r="M314" i="2" s="1"/>
  <c r="V314" i="2" s="1"/>
  <c r="S298" i="2"/>
  <c r="J307" i="2" s="1"/>
  <c r="O307" i="2" s="1"/>
  <c r="P296" i="2"/>
  <c r="G305" i="2" s="1"/>
  <c r="L312" i="2" s="1"/>
  <c r="U312" i="2" s="1"/>
  <c r="P298" i="2"/>
  <c r="G307" i="2" s="1"/>
  <c r="L314" i="2" s="1"/>
  <c r="U314" i="2" s="1"/>
  <c r="N308" i="2"/>
  <c r="N315" i="2"/>
  <c r="W315" i="2" s="1"/>
  <c r="N306" i="2"/>
  <c r="N313" i="2"/>
  <c r="W313" i="2" s="1"/>
  <c r="O315" i="2"/>
  <c r="X315" i="2" s="1"/>
  <c r="O308" i="2"/>
  <c r="O313" i="2"/>
  <c r="X313" i="2" s="1"/>
  <c r="M305" i="2"/>
  <c r="L308" i="2"/>
  <c r="L315" i="2"/>
  <c r="U315" i="2" s="1"/>
  <c r="N307" i="2"/>
  <c r="N314" i="2"/>
  <c r="W314" i="2" s="1"/>
  <c r="N305" i="2"/>
  <c r="N312" i="2"/>
  <c r="W312" i="2" s="1"/>
  <c r="M308" i="2"/>
  <c r="M315" i="2"/>
  <c r="V315" i="2" s="1"/>
  <c r="M313" i="2"/>
  <c r="V313" i="2" s="1"/>
  <c r="O312" i="2" l="1"/>
  <c r="X312" i="2" s="1"/>
  <c r="L306" i="2"/>
  <c r="R306" i="2" s="1"/>
  <c r="L307" i="2"/>
  <c r="O314" i="2"/>
  <c r="X314" i="2" s="1"/>
  <c r="M307" i="2"/>
  <c r="L305" i="2"/>
  <c r="R305" i="2" s="1"/>
  <c r="R308" i="2"/>
  <c r="R307" i="2" l="1"/>
  <c r="M318" i="2" s="1"/>
  <c r="M322" i="2" s="1"/>
  <c r="M323" i="2" l="1"/>
  <c r="S323" i="2" s="1"/>
  <c r="J330" i="2" s="1"/>
  <c r="M325" i="2"/>
  <c r="S325" i="2" s="1"/>
  <c r="J332" i="2" s="1"/>
  <c r="M324" i="2"/>
  <c r="R324" i="2" s="1"/>
  <c r="I331" i="2" s="1"/>
  <c r="S322" i="2"/>
  <c r="J329" i="2" s="1"/>
  <c r="Q322" i="2"/>
  <c r="H329" i="2" s="1"/>
  <c r="P322" i="2"/>
  <c r="G329" i="2" s="1"/>
  <c r="R322" i="2"/>
  <c r="I329" i="2" s="1"/>
  <c r="R323" i="2" l="1"/>
  <c r="I330" i="2" s="1"/>
  <c r="N337" i="2" s="1"/>
  <c r="W337" i="2" s="1"/>
  <c r="Q323" i="2"/>
  <c r="H330" i="2" s="1"/>
  <c r="M337" i="2" s="1"/>
  <c r="V337" i="2" s="1"/>
  <c r="Q325" i="2"/>
  <c r="H332" i="2" s="1"/>
  <c r="M332" i="2" s="1"/>
  <c r="Q324" i="2"/>
  <c r="H331" i="2" s="1"/>
  <c r="M338" i="2" s="1"/>
  <c r="V338" i="2" s="1"/>
  <c r="P323" i="2"/>
  <c r="G330" i="2" s="1"/>
  <c r="L337" i="2" s="1"/>
  <c r="U337" i="2" s="1"/>
  <c r="R325" i="2"/>
  <c r="I332" i="2" s="1"/>
  <c r="N339" i="2" s="1"/>
  <c r="W339" i="2" s="1"/>
  <c r="S324" i="2"/>
  <c r="J331" i="2" s="1"/>
  <c r="O331" i="2" s="1"/>
  <c r="P324" i="2"/>
  <c r="G331" i="2" s="1"/>
  <c r="L331" i="2" s="1"/>
  <c r="P325" i="2"/>
  <c r="G332" i="2" s="1"/>
  <c r="L332" i="2" s="1"/>
  <c r="L336" i="2"/>
  <c r="U336" i="2" s="1"/>
  <c r="L329" i="2"/>
  <c r="N336" i="2"/>
  <c r="W336" i="2" s="1"/>
  <c r="N329" i="2"/>
  <c r="N332" i="2"/>
  <c r="M329" i="2"/>
  <c r="M336" i="2"/>
  <c r="V336" i="2" s="1"/>
  <c r="O337" i="2"/>
  <c r="X337" i="2" s="1"/>
  <c r="O330" i="2"/>
  <c r="O339" i="2"/>
  <c r="X339" i="2" s="1"/>
  <c r="O332" i="2"/>
  <c r="N338" i="2"/>
  <c r="W338" i="2" s="1"/>
  <c r="N331" i="2"/>
  <c r="O336" i="2"/>
  <c r="X336" i="2" s="1"/>
  <c r="O329" i="2"/>
  <c r="M330" i="2"/>
  <c r="M339" i="2" l="1"/>
  <c r="V339" i="2" s="1"/>
  <c r="N330" i="2"/>
  <c r="R330" i="2" s="1"/>
  <c r="O338" i="2"/>
  <c r="X338" i="2" s="1"/>
  <c r="L330" i="2"/>
  <c r="M331" i="2"/>
  <c r="R331" i="2" s="1"/>
  <c r="L338" i="2"/>
  <c r="U338" i="2" s="1"/>
  <c r="L339" i="2"/>
  <c r="U339" i="2" s="1"/>
  <c r="R332" i="2"/>
  <c r="R329" i="2"/>
  <c r="M342" i="2" l="1"/>
  <c r="M347" i="2" l="1"/>
  <c r="M348" i="2"/>
  <c r="M346" i="2"/>
  <c r="M349" i="2"/>
  <c r="R349" i="2" l="1"/>
  <c r="I358" i="2" s="1"/>
  <c r="Q349" i="2"/>
  <c r="H358" i="2" s="1"/>
  <c r="P349" i="2"/>
  <c r="G358" i="2" s="1"/>
  <c r="S349" i="2"/>
  <c r="J358" i="2" s="1"/>
  <c r="P348" i="2"/>
  <c r="G357" i="2" s="1"/>
  <c r="S348" i="2"/>
  <c r="J357" i="2" s="1"/>
  <c r="R348" i="2"/>
  <c r="I357" i="2" s="1"/>
  <c r="Q348" i="2"/>
  <c r="H357" i="2" s="1"/>
  <c r="P346" i="2"/>
  <c r="G355" i="2" s="1"/>
  <c r="S346" i="2"/>
  <c r="J355" i="2" s="1"/>
  <c r="R346" i="2"/>
  <c r="I355" i="2" s="1"/>
  <c r="Q346" i="2"/>
  <c r="H355" i="2" s="1"/>
  <c r="Q347" i="2"/>
  <c r="H356" i="2" s="1"/>
  <c r="P347" i="2"/>
  <c r="G356" i="2" s="1"/>
  <c r="S347" i="2"/>
  <c r="J356" i="2" s="1"/>
  <c r="R347" i="2"/>
  <c r="I356" i="2" s="1"/>
  <c r="O363" i="2" l="1"/>
  <c r="X363" i="2" s="1"/>
  <c r="O356" i="2"/>
  <c r="N356" i="2"/>
  <c r="N363" i="2"/>
  <c r="W363" i="2" s="1"/>
  <c r="M362" i="2"/>
  <c r="V362" i="2" s="1"/>
  <c r="M355" i="2"/>
  <c r="M357" i="2"/>
  <c r="M364" i="2"/>
  <c r="V364" i="2" s="1"/>
  <c r="O365" i="2"/>
  <c r="X365" i="2" s="1"/>
  <c r="O358" i="2"/>
  <c r="N362" i="2"/>
  <c r="W362" i="2" s="1"/>
  <c r="N355" i="2"/>
  <c r="N364" i="2"/>
  <c r="W364" i="2" s="1"/>
  <c r="N357" i="2"/>
  <c r="L358" i="2"/>
  <c r="L365" i="2"/>
  <c r="U365" i="2" s="1"/>
  <c r="L356" i="2"/>
  <c r="L363" i="2"/>
  <c r="U363" i="2" s="1"/>
  <c r="O355" i="2"/>
  <c r="O362" i="2"/>
  <c r="X362" i="2" s="1"/>
  <c r="O364" i="2"/>
  <c r="X364" i="2" s="1"/>
  <c r="O357" i="2"/>
  <c r="M365" i="2"/>
  <c r="V365" i="2" s="1"/>
  <c r="M358" i="2"/>
  <c r="M363" i="2"/>
  <c r="V363" i="2" s="1"/>
  <c r="M356" i="2"/>
  <c r="L355" i="2"/>
  <c r="L362" i="2"/>
  <c r="U362" i="2" s="1"/>
  <c r="L357" i="2"/>
  <c r="L364" i="2"/>
  <c r="U364" i="2" s="1"/>
  <c r="N358" i="2"/>
  <c r="N365" i="2"/>
  <c r="W365" i="2" s="1"/>
  <c r="R355" i="2" l="1"/>
  <c r="R357" i="2"/>
  <c r="R356" i="2"/>
  <c r="R358" i="2"/>
  <c r="M368" i="2" l="1"/>
  <c r="M374" i="2" s="1"/>
  <c r="M373" i="2" l="1"/>
  <c r="S373" i="2" s="1"/>
  <c r="J381" i="2" s="1"/>
  <c r="M372" i="2"/>
  <c r="R372" i="2" s="1"/>
  <c r="I380" i="2" s="1"/>
  <c r="M375" i="2"/>
  <c r="P375" i="2" s="1"/>
  <c r="G383" i="2" s="1"/>
  <c r="P372" i="2"/>
  <c r="P373" i="2"/>
  <c r="G381" i="2" s="1"/>
  <c r="L388" i="2" s="1"/>
  <c r="U388" i="2" s="1"/>
  <c r="S374" i="2"/>
  <c r="J382" i="2" s="1"/>
  <c r="R374" i="2"/>
  <c r="I382" i="2" s="1"/>
  <c r="Q374" i="2"/>
  <c r="H382" i="2" s="1"/>
  <c r="P374" i="2"/>
  <c r="G382" i="2" s="1"/>
  <c r="Q372" i="2" l="1"/>
  <c r="H380" i="2" s="1"/>
  <c r="S375" i="2"/>
  <c r="J383" i="2" s="1"/>
  <c r="Q373" i="2"/>
  <c r="H381" i="2" s="1"/>
  <c r="S372" i="2"/>
  <c r="J380" i="2" s="1"/>
  <c r="R373" i="2"/>
  <c r="I381" i="2" s="1"/>
  <c r="N388" i="2" s="1"/>
  <c r="W388" i="2" s="1"/>
  <c r="R375" i="2"/>
  <c r="I383" i="2" s="1"/>
  <c r="N383" i="2" s="1"/>
  <c r="Q375" i="2"/>
  <c r="H383" i="2" s="1"/>
  <c r="M389" i="2"/>
  <c r="V389" i="2" s="1"/>
  <c r="M382" i="2"/>
  <c r="L389" i="2"/>
  <c r="U389" i="2" s="1"/>
  <c r="L382" i="2"/>
  <c r="N381" i="2"/>
  <c r="O383" i="2"/>
  <c r="O390" i="2"/>
  <c r="X390" i="2" s="1"/>
  <c r="L381" i="2"/>
  <c r="G380" i="2"/>
  <c r="L390" i="2"/>
  <c r="U390" i="2" s="1"/>
  <c r="L383" i="2"/>
  <c r="M387" i="2"/>
  <c r="V387" i="2" s="1"/>
  <c r="M380" i="2"/>
  <c r="N389" i="2"/>
  <c r="W389" i="2" s="1"/>
  <c r="N382" i="2"/>
  <c r="M381" i="2"/>
  <c r="M388" i="2"/>
  <c r="V388" i="2" s="1"/>
  <c r="N390" i="2"/>
  <c r="W390" i="2" s="1"/>
  <c r="O387" i="2"/>
  <c r="X387" i="2" s="1"/>
  <c r="O380" i="2"/>
  <c r="O389" i="2"/>
  <c r="X389" i="2" s="1"/>
  <c r="O382" i="2"/>
  <c r="O388" i="2"/>
  <c r="X388" i="2" s="1"/>
  <c r="O381" i="2"/>
  <c r="M383" i="2"/>
  <c r="M390" i="2"/>
  <c r="V390" i="2" s="1"/>
  <c r="N387" i="2"/>
  <c r="W387" i="2" s="1"/>
  <c r="N380" i="2"/>
  <c r="R381" i="2" l="1"/>
  <c r="R383" i="2"/>
  <c r="R382" i="2"/>
  <c r="L387" i="2"/>
  <c r="U387" i="2" s="1"/>
  <c r="L380" i="2"/>
  <c r="R380" i="2" s="1"/>
  <c r="M393" i="2" l="1"/>
  <c r="M398" i="2" l="1"/>
  <c r="M397" i="2"/>
  <c r="M400" i="2"/>
  <c r="M399" i="2"/>
  <c r="S400" i="2" l="1"/>
  <c r="J407" i="2" s="1"/>
  <c r="R400" i="2"/>
  <c r="I407" i="2" s="1"/>
  <c r="Q400" i="2"/>
  <c r="H407" i="2" s="1"/>
  <c r="P400" i="2"/>
  <c r="G407" i="2" s="1"/>
  <c r="P397" i="2"/>
  <c r="G404" i="2" s="1"/>
  <c r="S397" i="2"/>
  <c r="J404" i="2" s="1"/>
  <c r="R397" i="2"/>
  <c r="I404" i="2" s="1"/>
  <c r="Q397" i="2"/>
  <c r="H404" i="2" s="1"/>
  <c r="R398" i="2"/>
  <c r="I405" i="2" s="1"/>
  <c r="Q398" i="2"/>
  <c r="H405" i="2" s="1"/>
  <c r="P398" i="2"/>
  <c r="G405" i="2" s="1"/>
  <c r="S398" i="2"/>
  <c r="J405" i="2" s="1"/>
  <c r="P399" i="2"/>
  <c r="G406" i="2" s="1"/>
  <c r="S399" i="2"/>
  <c r="J406" i="2" s="1"/>
  <c r="R399" i="2"/>
  <c r="I406" i="2" s="1"/>
  <c r="Q399" i="2"/>
  <c r="H406" i="2" s="1"/>
  <c r="O405" i="2" l="1"/>
  <c r="O412" i="2"/>
  <c r="X412" i="2" s="1"/>
  <c r="M411" i="2"/>
  <c r="V411" i="2" s="1"/>
  <c r="M404" i="2"/>
  <c r="L407" i="2"/>
  <c r="L414" i="2"/>
  <c r="U414" i="2" s="1"/>
  <c r="N406" i="2"/>
  <c r="N413" i="2"/>
  <c r="W413" i="2" s="1"/>
  <c r="L412" i="2"/>
  <c r="U412" i="2" s="1"/>
  <c r="L405" i="2"/>
  <c r="N404" i="2"/>
  <c r="N411" i="2"/>
  <c r="W411" i="2" s="1"/>
  <c r="M407" i="2"/>
  <c r="M414" i="2"/>
  <c r="V414" i="2" s="1"/>
  <c r="M413" i="2"/>
  <c r="V413" i="2" s="1"/>
  <c r="M406" i="2"/>
  <c r="N414" i="2"/>
  <c r="W414" i="2" s="1"/>
  <c r="N407" i="2"/>
  <c r="O406" i="2"/>
  <c r="O413" i="2"/>
  <c r="X413" i="2" s="1"/>
  <c r="M412" i="2"/>
  <c r="V412" i="2" s="1"/>
  <c r="M405" i="2"/>
  <c r="O411" i="2"/>
  <c r="X411" i="2" s="1"/>
  <c r="O404" i="2"/>
  <c r="L413" i="2"/>
  <c r="U413" i="2" s="1"/>
  <c r="L406" i="2"/>
  <c r="N412" i="2"/>
  <c r="W412" i="2" s="1"/>
  <c r="N405" i="2"/>
  <c r="L411" i="2"/>
  <c r="U411" i="2" s="1"/>
  <c r="L404" i="2"/>
  <c r="O407" i="2"/>
  <c r="O414" i="2"/>
  <c r="X414" i="2" s="1"/>
  <c r="R404" i="2" l="1"/>
  <c r="R406" i="2"/>
  <c r="R405" i="2"/>
  <c r="R407" i="2"/>
  <c r="M417" i="2" l="1"/>
  <c r="M424" i="2" s="1"/>
  <c r="M422" i="2" l="1"/>
  <c r="P422" i="2" s="1"/>
  <c r="G428" i="2" s="1"/>
  <c r="M423" i="2"/>
  <c r="R423" i="2" s="1"/>
  <c r="I429" i="2" s="1"/>
  <c r="M421" i="2"/>
  <c r="P421" i="2" s="1"/>
  <c r="G427" i="2" s="1"/>
  <c r="S424" i="2"/>
  <c r="J430" i="2" s="1"/>
  <c r="P424" i="2"/>
  <c r="G430" i="2" s="1"/>
  <c r="R424" i="2"/>
  <c r="I430" i="2" s="1"/>
  <c r="Q424" i="2"/>
  <c r="H430" i="2" s="1"/>
  <c r="Q423" i="2" l="1"/>
  <c r="H429" i="2" s="1"/>
  <c r="M429" i="2" s="1"/>
  <c r="P423" i="2"/>
  <c r="G429" i="2" s="1"/>
  <c r="L436" i="2" s="1"/>
  <c r="U436" i="2" s="1"/>
  <c r="Q421" i="2"/>
  <c r="H427" i="2" s="1"/>
  <c r="M434" i="2" s="1"/>
  <c r="V434" i="2" s="1"/>
  <c r="S422" i="2"/>
  <c r="J428" i="2" s="1"/>
  <c r="O435" i="2" s="1"/>
  <c r="X435" i="2" s="1"/>
  <c r="R422" i="2"/>
  <c r="I428" i="2" s="1"/>
  <c r="N435" i="2" s="1"/>
  <c r="W435" i="2" s="1"/>
  <c r="S423" i="2"/>
  <c r="J429" i="2" s="1"/>
  <c r="O429" i="2" s="1"/>
  <c r="Q422" i="2"/>
  <c r="H428" i="2" s="1"/>
  <c r="M428" i="2" s="1"/>
  <c r="S421" i="2"/>
  <c r="J427" i="2" s="1"/>
  <c r="O434" i="2" s="1"/>
  <c r="X434" i="2" s="1"/>
  <c r="R421" i="2"/>
  <c r="I427" i="2" s="1"/>
  <c r="N427" i="2" s="1"/>
  <c r="N429" i="2"/>
  <c r="N436" i="2"/>
  <c r="W436" i="2" s="1"/>
  <c r="O437" i="2"/>
  <c r="X437" i="2" s="1"/>
  <c r="O430" i="2"/>
  <c r="M430" i="2"/>
  <c r="M437" i="2"/>
  <c r="V437" i="2" s="1"/>
  <c r="L427" i="2"/>
  <c r="L434" i="2"/>
  <c r="U434" i="2" s="1"/>
  <c r="L429" i="2"/>
  <c r="N437" i="2"/>
  <c r="W437" i="2" s="1"/>
  <c r="N430" i="2"/>
  <c r="O427" i="2"/>
  <c r="L430" i="2"/>
  <c r="L437" i="2"/>
  <c r="U437" i="2" s="1"/>
  <c r="L435" i="2"/>
  <c r="U435" i="2" s="1"/>
  <c r="L428" i="2"/>
  <c r="M435" i="2" l="1"/>
  <c r="V435" i="2" s="1"/>
  <c r="M436" i="2"/>
  <c r="V436" i="2" s="1"/>
  <c r="N428" i="2"/>
  <c r="M427" i="2"/>
  <c r="R427" i="2" s="1"/>
  <c r="N434" i="2"/>
  <c r="W434" i="2" s="1"/>
  <c r="O436" i="2"/>
  <c r="X436" i="2" s="1"/>
  <c r="O428" i="2"/>
  <c r="R428" i="2" s="1"/>
  <c r="R430" i="2"/>
  <c r="R429" i="2"/>
  <c r="M440" i="2" l="1"/>
  <c r="M447" i="2" s="1"/>
  <c r="M446" i="2" l="1"/>
  <c r="R446" i="2" s="1"/>
  <c r="I454" i="2" s="1"/>
  <c r="M444" i="2"/>
  <c r="P444" i="2" s="1"/>
  <c r="G452" i="2" s="1"/>
  <c r="M445" i="2"/>
  <c r="P445" i="2" s="1"/>
  <c r="G453" i="2" s="1"/>
  <c r="P447" i="2"/>
  <c r="G455" i="2" s="1"/>
  <c r="R447" i="2"/>
  <c r="I455" i="2" s="1"/>
  <c r="Q447" i="2"/>
  <c r="H455" i="2" s="1"/>
  <c r="S447" i="2"/>
  <c r="J455" i="2" s="1"/>
  <c r="Q444" i="2" l="1"/>
  <c r="H452" i="2" s="1"/>
  <c r="M459" i="2" s="1"/>
  <c r="V459" i="2" s="1"/>
  <c r="R444" i="2"/>
  <c r="I452" i="2" s="1"/>
  <c r="N459" i="2" s="1"/>
  <c r="W459" i="2" s="1"/>
  <c r="S445" i="2"/>
  <c r="J453" i="2" s="1"/>
  <c r="O460" i="2" s="1"/>
  <c r="X460" i="2" s="1"/>
  <c r="Q446" i="2"/>
  <c r="H454" i="2" s="1"/>
  <c r="M454" i="2" s="1"/>
  <c r="Q445" i="2"/>
  <c r="H453" i="2" s="1"/>
  <c r="M453" i="2" s="1"/>
  <c r="S444" i="2"/>
  <c r="J452" i="2" s="1"/>
  <c r="O459" i="2" s="1"/>
  <c r="X459" i="2" s="1"/>
  <c r="S446" i="2"/>
  <c r="J454" i="2" s="1"/>
  <c r="O454" i="2" s="1"/>
  <c r="R445" i="2"/>
  <c r="I453" i="2" s="1"/>
  <c r="N453" i="2" s="1"/>
  <c r="P446" i="2"/>
  <c r="G454" i="2" s="1"/>
  <c r="L454" i="2" s="1"/>
  <c r="L459" i="2"/>
  <c r="U459" i="2" s="1"/>
  <c r="L452" i="2"/>
  <c r="M461" i="2"/>
  <c r="V461" i="2" s="1"/>
  <c r="O455" i="2"/>
  <c r="O462" i="2"/>
  <c r="X462" i="2" s="1"/>
  <c r="L453" i="2"/>
  <c r="L460" i="2"/>
  <c r="U460" i="2" s="1"/>
  <c r="N454" i="2"/>
  <c r="N461" i="2"/>
  <c r="W461" i="2" s="1"/>
  <c r="M455" i="2"/>
  <c r="M462" i="2"/>
  <c r="V462" i="2" s="1"/>
  <c r="N462" i="2"/>
  <c r="W462" i="2" s="1"/>
  <c r="N455" i="2"/>
  <c r="L461" i="2"/>
  <c r="U461" i="2" s="1"/>
  <c r="L462" i="2"/>
  <c r="U462" i="2" s="1"/>
  <c r="L455" i="2"/>
  <c r="O461" i="2" l="1"/>
  <c r="X461" i="2" s="1"/>
  <c r="O453" i="2"/>
  <c r="R453" i="2" s="1"/>
  <c r="M460" i="2"/>
  <c r="V460" i="2" s="1"/>
  <c r="M452" i="2"/>
  <c r="O452" i="2"/>
  <c r="N452" i="2"/>
  <c r="N460" i="2"/>
  <c r="W460" i="2" s="1"/>
  <c r="R455" i="2"/>
  <c r="R454" i="2"/>
  <c r="R452" i="2" l="1"/>
  <c r="M465" i="2" s="1"/>
  <c r="M471" i="2" l="1"/>
  <c r="M470" i="2"/>
  <c r="M472" i="2"/>
  <c r="M469" i="2"/>
  <c r="S471" i="2" l="1"/>
  <c r="J478" i="2" s="1"/>
  <c r="R471" i="2"/>
  <c r="I478" i="2" s="1"/>
  <c r="Q471" i="2"/>
  <c r="H478" i="2" s="1"/>
  <c r="P471" i="2"/>
  <c r="G478" i="2" s="1"/>
  <c r="P469" i="2"/>
  <c r="G476" i="2" s="1"/>
  <c r="S469" i="2"/>
  <c r="J476" i="2" s="1"/>
  <c r="R469" i="2"/>
  <c r="I476" i="2" s="1"/>
  <c r="Q469" i="2"/>
  <c r="H476" i="2" s="1"/>
  <c r="R472" i="2"/>
  <c r="I479" i="2" s="1"/>
  <c r="Q472" i="2"/>
  <c r="H479" i="2" s="1"/>
  <c r="S472" i="2"/>
  <c r="J479" i="2" s="1"/>
  <c r="P472" i="2"/>
  <c r="G479" i="2" s="1"/>
  <c r="P470" i="2"/>
  <c r="G477" i="2" s="1"/>
  <c r="R470" i="2"/>
  <c r="I477" i="2" s="1"/>
  <c r="Q470" i="2"/>
  <c r="H477" i="2" s="1"/>
  <c r="S470" i="2"/>
  <c r="J477" i="2" s="1"/>
  <c r="N479" i="2" l="1"/>
  <c r="N486" i="2"/>
  <c r="W486" i="2" s="1"/>
  <c r="L483" i="2"/>
  <c r="U483" i="2" s="1"/>
  <c r="L476" i="2"/>
  <c r="O485" i="2"/>
  <c r="X485" i="2" s="1"/>
  <c r="O478" i="2"/>
  <c r="O477" i="2"/>
  <c r="O484" i="2"/>
  <c r="X484" i="2" s="1"/>
  <c r="L479" i="2"/>
  <c r="L486" i="2"/>
  <c r="U486" i="2" s="1"/>
  <c r="M476" i="2"/>
  <c r="M483" i="2"/>
  <c r="V483" i="2" s="1"/>
  <c r="L485" i="2"/>
  <c r="U485" i="2" s="1"/>
  <c r="L478" i="2"/>
  <c r="O486" i="2"/>
  <c r="X486" i="2" s="1"/>
  <c r="O479" i="2"/>
  <c r="M484" i="2"/>
  <c r="V484" i="2" s="1"/>
  <c r="M477" i="2"/>
  <c r="N476" i="2"/>
  <c r="N483" i="2"/>
  <c r="W483" i="2" s="1"/>
  <c r="M485" i="2"/>
  <c r="V485" i="2" s="1"/>
  <c r="M478" i="2"/>
  <c r="N484" i="2"/>
  <c r="W484" i="2" s="1"/>
  <c r="N477" i="2"/>
  <c r="M479" i="2"/>
  <c r="M486" i="2"/>
  <c r="V486" i="2" s="1"/>
  <c r="O476" i="2"/>
  <c r="O483" i="2"/>
  <c r="X483" i="2" s="1"/>
  <c r="N478" i="2"/>
  <c r="N485" i="2"/>
  <c r="W485" i="2" s="1"/>
  <c r="L484" i="2"/>
  <c r="U484" i="2" s="1"/>
  <c r="L477" i="2"/>
  <c r="R479" i="2" l="1"/>
  <c r="R477" i="2"/>
  <c r="R476" i="2"/>
  <c r="R478" i="2"/>
  <c r="M489" i="2" l="1"/>
  <c r="M496" i="2" l="1"/>
  <c r="M494" i="2"/>
  <c r="M493" i="2"/>
  <c r="M495" i="2"/>
  <c r="P496" i="2" l="1"/>
  <c r="G503" i="2" s="1"/>
  <c r="R496" i="2"/>
  <c r="I503" i="2" s="1"/>
  <c r="S496" i="2"/>
  <c r="J503" i="2" s="1"/>
  <c r="Q496" i="2"/>
  <c r="H503" i="2" s="1"/>
  <c r="R495" i="2"/>
  <c r="I502" i="2" s="1"/>
  <c r="S495" i="2"/>
  <c r="J502" i="2" s="1"/>
  <c r="P495" i="2"/>
  <c r="G502" i="2" s="1"/>
  <c r="Q495" i="2"/>
  <c r="H502" i="2" s="1"/>
  <c r="P493" i="2"/>
  <c r="G500" i="2" s="1"/>
  <c r="Q493" i="2"/>
  <c r="H500" i="2" s="1"/>
  <c r="S493" i="2"/>
  <c r="J500" i="2" s="1"/>
  <c r="R493" i="2"/>
  <c r="I500" i="2" s="1"/>
  <c r="P494" i="2"/>
  <c r="G501" i="2" s="1"/>
  <c r="R494" i="2"/>
  <c r="I501" i="2" s="1"/>
  <c r="Q494" i="2"/>
  <c r="H501" i="2" s="1"/>
  <c r="S494" i="2"/>
  <c r="J501" i="2" s="1"/>
  <c r="M508" i="2" l="1"/>
  <c r="V508" i="2" s="1"/>
  <c r="M501" i="2"/>
  <c r="L508" i="2"/>
  <c r="U508" i="2" s="1"/>
  <c r="L501" i="2"/>
  <c r="O508" i="2"/>
  <c r="X508" i="2" s="1"/>
  <c r="O501" i="2"/>
  <c r="N500" i="2"/>
  <c r="N507" i="2"/>
  <c r="W507" i="2" s="1"/>
  <c r="M502" i="2"/>
  <c r="M509" i="2"/>
  <c r="V509" i="2" s="1"/>
  <c r="M510" i="2"/>
  <c r="V510" i="2" s="1"/>
  <c r="M503" i="2"/>
  <c r="O510" i="2"/>
  <c r="X510" i="2" s="1"/>
  <c r="O503" i="2"/>
  <c r="L509" i="2"/>
  <c r="U509" i="2" s="1"/>
  <c r="L502" i="2"/>
  <c r="N508" i="2"/>
  <c r="W508" i="2" s="1"/>
  <c r="N501" i="2"/>
  <c r="M507" i="2"/>
  <c r="V507" i="2" s="1"/>
  <c r="M500" i="2"/>
  <c r="O502" i="2"/>
  <c r="O509" i="2"/>
  <c r="X509" i="2" s="1"/>
  <c r="N503" i="2"/>
  <c r="N510" i="2"/>
  <c r="W510" i="2" s="1"/>
  <c r="O507" i="2"/>
  <c r="X507" i="2" s="1"/>
  <c r="O500" i="2"/>
  <c r="L500" i="2"/>
  <c r="L507" i="2"/>
  <c r="U507" i="2" s="1"/>
  <c r="N502" i="2"/>
  <c r="N509" i="2"/>
  <c r="W509" i="2" s="1"/>
  <c r="L510" i="2"/>
  <c r="U510" i="2" s="1"/>
  <c r="L503" i="2"/>
  <c r="R500" i="2" l="1"/>
  <c r="R503" i="2"/>
  <c r="R502" i="2"/>
  <c r="R501" i="2"/>
  <c r="M513" i="2" l="1"/>
  <c r="M518" i="2" s="1"/>
  <c r="M519" i="2" l="1"/>
  <c r="Q519" i="2" s="1"/>
  <c r="M520" i="2"/>
  <c r="Q520" i="2" s="1"/>
  <c r="M517" i="2"/>
  <c r="P517" i="2" s="1"/>
  <c r="Q518" i="2"/>
  <c r="R518" i="2"/>
  <c r="P518" i="2"/>
  <c r="S518" i="2"/>
  <c r="R519" i="2" l="1"/>
  <c r="S519" i="2"/>
  <c r="Q517" i="2"/>
  <c r="P519" i="2"/>
  <c r="P520" i="2"/>
  <c r="S520" i="2"/>
  <c r="R517" i="2"/>
  <c r="S517" i="2"/>
  <c r="R520" i="2"/>
</calcChain>
</file>

<file path=xl/sharedStrings.xml><?xml version="1.0" encoding="utf-8"?>
<sst xmlns="http://schemas.openxmlformats.org/spreadsheetml/2006/main" count="717" uniqueCount="62">
  <si>
    <t>alcohol</t>
  </si>
  <si>
    <t>malic acid</t>
  </si>
  <si>
    <t>ash</t>
  </si>
  <si>
    <t>[1,]</t>
  </si>
  <si>
    <t>[2,]</t>
  </si>
  <si>
    <t>[3,]</t>
  </si>
  <si>
    <t>[4,]</t>
  </si>
  <si>
    <t>[5,]</t>
  </si>
  <si>
    <t>I/P</t>
  </si>
  <si>
    <t>Sample</t>
  </si>
  <si>
    <t>Iteration 1</t>
  </si>
  <si>
    <t>square of difference</t>
  </si>
  <si>
    <t>Code</t>
  </si>
  <si>
    <t xml:space="preserve"> </t>
  </si>
  <si>
    <t>Iteration 2</t>
  </si>
  <si>
    <t>Iteration 3</t>
  </si>
  <si>
    <t>Iteration 4</t>
  </si>
  <si>
    <t>Iteration 5</t>
  </si>
  <si>
    <t>Threshold</t>
  </si>
  <si>
    <t>Alpha</t>
  </si>
  <si>
    <t>Radius 0</t>
  </si>
  <si>
    <t>Radius 1</t>
  </si>
  <si>
    <t>Alpha 0</t>
  </si>
  <si>
    <t>Alpha 1</t>
  </si>
  <si>
    <t>K</t>
  </si>
  <si>
    <t>Niter</t>
  </si>
  <si>
    <t>ash ash</t>
  </si>
  <si>
    <t>alkalinity</t>
  </si>
  <si>
    <t>[6,]</t>
  </si>
  <si>
    <t>[7,]</t>
  </si>
  <si>
    <t>ash alkalinity</t>
  </si>
  <si>
    <t>Distance</t>
  </si>
  <si>
    <t>BMU</t>
  </si>
  <si>
    <t>CD</t>
  </si>
  <si>
    <t>ncode</t>
  </si>
  <si>
    <t>cd+ncode*BMU</t>
  </si>
  <si>
    <t>S</t>
  </si>
  <si>
    <t>T</t>
  </si>
  <si>
    <t>U</t>
  </si>
  <si>
    <t>V</t>
  </si>
  <si>
    <t xml:space="preserve">  </t>
  </si>
  <si>
    <t>Radius</t>
  </si>
  <si>
    <t>Updated weights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</si>
  <si>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</si>
  <si>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</si>
  <si>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</si>
  <si>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</si>
  <si>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</si>
  <si>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</si>
  <si>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</si>
  <si>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</si>
  <si>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</si>
  <si>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</si>
  <si>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</si>
  <si>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</si>
  <si>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</si>
  <si>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</si>
  <si>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</si>
  <si>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Codes</t>
  </si>
  <si>
    <t>i/p</t>
  </si>
  <si>
    <t>Difference</t>
  </si>
  <si>
    <t>Difference *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</si>
</sst>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2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521"/>
  <sheetViews>
    <sheetView tabSelected="1" topLeftCell="A176" workbookViewId="0">
      <selection activeCell="A193" sqref="A193:E194"/>
    </sheetView>
  </sheetViews>
  <sheetFormatPr defaultRowHeight="15" x14ac:dyDescent="0.25"/>
  <cols>
    <col min="13" max="13" width="12.140625" customWidth="1"/>
    <col min="15" max="15" width="13.5703125" customWidth="1"/>
  </cols>
  <sheetData>
    <row r="3" spans="1:23" ht="13.5" customHeight="1" x14ac:dyDescent="0.25"/>
    <row r="4" spans="1:23" x14ac:dyDescent="0.25">
      <c r="C4" s="10" t="s">
        <v>8</v>
      </c>
      <c r="I4" s="3" t="s">
        <v>9</v>
      </c>
      <c r="S4" s="11" t="s">
        <v>36</v>
      </c>
      <c r="T4" s="11" t="s">
        <v>37</v>
      </c>
      <c r="U4" s="11" t="s">
        <v>38</v>
      </c>
      <c r="V4" s="11" t="s">
        <v>39</v>
      </c>
    </row>
    <row r="5" spans="1:23" x14ac:dyDescent="0.25">
      <c r="A5" s="1"/>
      <c r="B5" s="2" t="s">
        <v>0</v>
      </c>
      <c r="C5" s="2" t="s">
        <v>1</v>
      </c>
      <c r="D5" s="2" t="s">
        <v>26</v>
      </c>
      <c r="E5" s="2" t="s">
        <v>27</v>
      </c>
      <c r="G5" s="1"/>
      <c r="H5" s="5" t="s">
        <v>0</v>
      </c>
      <c r="I5" s="5" t="s">
        <v>1</v>
      </c>
      <c r="J5" s="5" t="s">
        <v>2</v>
      </c>
      <c r="K5" s="5" t="s">
        <v>30</v>
      </c>
      <c r="M5" s="8" t="s">
        <v>20</v>
      </c>
      <c r="N5" s="2">
        <v>1</v>
      </c>
      <c r="S5" s="2">
        <v>1</v>
      </c>
      <c r="T5" s="2">
        <v>2</v>
      </c>
      <c r="U5" s="2">
        <v>3</v>
      </c>
      <c r="V5" s="2">
        <v>4</v>
      </c>
      <c r="W5" t="s">
        <v>13</v>
      </c>
    </row>
    <row r="6" spans="1:23" x14ac:dyDescent="0.25">
      <c r="A6" s="1" t="s">
        <v>3</v>
      </c>
      <c r="B6" s="2">
        <v>0.68564530000000001</v>
      </c>
      <c r="C6" s="2">
        <v>-0.2493049</v>
      </c>
      <c r="D6" s="2">
        <v>-3.7668590000000002E-2</v>
      </c>
      <c r="E6" s="2">
        <v>-1.4117542000000001</v>
      </c>
      <c r="G6" s="1" t="s">
        <v>3</v>
      </c>
      <c r="H6" s="2">
        <v>-1.7383533</v>
      </c>
      <c r="I6" s="2">
        <v>2.2509356999999999</v>
      </c>
      <c r="J6" s="2">
        <v>-0.24861269999999999</v>
      </c>
      <c r="K6" s="2">
        <v>1.3435282</v>
      </c>
      <c r="M6" s="2" t="s">
        <v>21</v>
      </c>
      <c r="N6" s="2">
        <v>-1</v>
      </c>
      <c r="R6" s="2">
        <v>1</v>
      </c>
      <c r="S6" s="2">
        <v>0</v>
      </c>
      <c r="T6" s="2">
        <v>1</v>
      </c>
      <c r="U6" s="2">
        <v>1</v>
      </c>
      <c r="V6" s="2">
        <v>1</v>
      </c>
      <c r="W6" t="s">
        <v>13</v>
      </c>
    </row>
    <row r="7" spans="1:23" x14ac:dyDescent="0.25">
      <c r="A7" s="1" t="s">
        <v>4</v>
      </c>
      <c r="B7" s="2">
        <v>-1.7383533</v>
      </c>
      <c r="C7" s="2">
        <v>2.2509356999999999</v>
      </c>
      <c r="D7" s="2">
        <v>-0.24861269999999999</v>
      </c>
      <c r="E7" s="2">
        <v>1.3435282</v>
      </c>
      <c r="G7" s="1" t="s">
        <v>4</v>
      </c>
      <c r="H7" s="2">
        <v>1.0734851000000001</v>
      </c>
      <c r="I7" s="2">
        <v>-0.36676589999999998</v>
      </c>
      <c r="J7" s="2">
        <v>-1.6197493999999999</v>
      </c>
      <c r="K7" s="2">
        <v>-0.67701219999999995</v>
      </c>
      <c r="M7" s="2" t="s">
        <v>22</v>
      </c>
      <c r="N7" s="2">
        <v>0.05</v>
      </c>
      <c r="R7" s="2">
        <v>2</v>
      </c>
      <c r="S7" s="2">
        <v>1</v>
      </c>
      <c r="T7" s="2">
        <v>0</v>
      </c>
      <c r="U7" s="2">
        <v>1.732051</v>
      </c>
      <c r="V7" s="2">
        <v>1</v>
      </c>
      <c r="W7" t="s">
        <v>13</v>
      </c>
    </row>
    <row r="8" spans="1:23" x14ac:dyDescent="0.25">
      <c r="A8" s="1" t="s">
        <v>5</v>
      </c>
      <c r="B8" s="2">
        <v>0.73412529999999998</v>
      </c>
      <c r="C8" s="2">
        <v>-0.41710629999999999</v>
      </c>
      <c r="D8" s="2">
        <v>0.9115799</v>
      </c>
      <c r="E8" s="2">
        <v>-0.23616709999999999</v>
      </c>
      <c r="G8" s="1" t="s">
        <v>5</v>
      </c>
      <c r="H8" s="2">
        <v>0.73412529999999998</v>
      </c>
      <c r="I8" s="2">
        <v>-0.41710629999999999</v>
      </c>
      <c r="J8" s="2">
        <v>0.9115799</v>
      </c>
      <c r="K8" s="2">
        <v>-0.23616709999999999</v>
      </c>
      <c r="M8" s="2" t="s">
        <v>23</v>
      </c>
      <c r="N8" s="2">
        <v>0.01</v>
      </c>
      <c r="R8" s="2">
        <v>3</v>
      </c>
      <c r="S8" s="2">
        <v>1</v>
      </c>
      <c r="T8" s="2">
        <v>1.732051</v>
      </c>
      <c r="U8" s="2">
        <v>0</v>
      </c>
      <c r="V8" s="2">
        <v>1</v>
      </c>
      <c r="W8" t="s">
        <v>13</v>
      </c>
    </row>
    <row r="9" spans="1:23" x14ac:dyDescent="0.25">
      <c r="A9" s="1" t="s">
        <v>6</v>
      </c>
      <c r="B9" s="2">
        <v>1.0734851000000001</v>
      </c>
      <c r="C9" s="2">
        <v>-0.36676589999999998</v>
      </c>
      <c r="D9" s="2">
        <v>-1.61974942</v>
      </c>
      <c r="E9" s="2">
        <v>-0.67701219999999995</v>
      </c>
      <c r="G9" s="1" t="s">
        <v>6</v>
      </c>
      <c r="H9" s="2">
        <v>0.39476549999999999</v>
      </c>
      <c r="I9" s="2">
        <v>-0.61846800000000002</v>
      </c>
      <c r="J9" s="2">
        <v>1.4389402</v>
      </c>
      <c r="K9" s="2">
        <v>0.60878620000000006</v>
      </c>
      <c r="R9" s="2">
        <v>4</v>
      </c>
      <c r="S9" s="2">
        <v>1</v>
      </c>
      <c r="T9" s="2">
        <v>1</v>
      </c>
      <c r="U9" s="2">
        <v>1</v>
      </c>
      <c r="V9" s="2">
        <v>0</v>
      </c>
      <c r="W9" t="s">
        <v>13</v>
      </c>
    </row>
    <row r="10" spans="1:23" x14ac:dyDescent="0.25">
      <c r="A10" s="1" t="s">
        <v>7</v>
      </c>
      <c r="B10" s="2">
        <v>0.39476549999999999</v>
      </c>
      <c r="C10" s="2">
        <v>-0.61846800000000002</v>
      </c>
      <c r="D10" s="2">
        <v>1.4389401799999999</v>
      </c>
      <c r="E10" s="2">
        <v>0.60878620000000006</v>
      </c>
    </row>
    <row r="11" spans="1:23" x14ac:dyDescent="0.25">
      <c r="A11" s="1" t="s">
        <v>28</v>
      </c>
      <c r="B11" s="2">
        <v>-0.57483399999999996</v>
      </c>
      <c r="C11" s="2">
        <v>-0.31642550000000003</v>
      </c>
      <c r="D11" s="2">
        <v>-0.61776489000000001</v>
      </c>
      <c r="E11" s="2">
        <v>-0.60353800000000002</v>
      </c>
    </row>
    <row r="12" spans="1:23" x14ac:dyDescent="0.25">
      <c r="A12" s="1" t="s">
        <v>29</v>
      </c>
      <c r="B12" s="2">
        <v>-0.57483399999999996</v>
      </c>
      <c r="C12" s="2">
        <v>-0.28286519999999998</v>
      </c>
      <c r="D12" s="2">
        <v>0.17327551999999999</v>
      </c>
      <c r="E12" s="2">
        <v>0.97615719999999995</v>
      </c>
    </row>
    <row r="13" spans="1:23" x14ac:dyDescent="0.25">
      <c r="A13" s="1"/>
      <c r="B13" s="9"/>
      <c r="C13" s="9"/>
      <c r="D13" s="9"/>
      <c r="E13" s="9"/>
    </row>
    <row r="14" spans="1:23" x14ac:dyDescent="0.25">
      <c r="A14" s="1"/>
      <c r="B14" s="9"/>
      <c r="C14" s="9"/>
      <c r="D14" s="9"/>
      <c r="E14" s="9"/>
    </row>
    <row r="15" spans="1:23" x14ac:dyDescent="0.25">
      <c r="A15" s="1"/>
      <c r="B15" s="9"/>
      <c r="C15" s="9"/>
      <c r="D15" s="9"/>
      <c r="E15" s="9"/>
    </row>
    <row r="17" spans="2:24" x14ac:dyDescent="0.25">
      <c r="B17" s="3" t="s">
        <v>10</v>
      </c>
      <c r="F17" s="3" t="s">
        <v>10</v>
      </c>
      <c r="I17" s="3" t="s">
        <v>10</v>
      </c>
      <c r="L17" s="3" t="s">
        <v>10</v>
      </c>
      <c r="O17" s="3" t="s">
        <v>10</v>
      </c>
    </row>
    <row r="18" spans="2:24" x14ac:dyDescent="0.25">
      <c r="C18" s="4" t="s">
        <v>59</v>
      </c>
      <c r="H18" s="4" t="s">
        <v>12</v>
      </c>
      <c r="M18" s="7" t="s">
        <v>11</v>
      </c>
      <c r="R18" s="2" t="s">
        <v>31</v>
      </c>
      <c r="S18" s="11" t="s">
        <v>33</v>
      </c>
      <c r="U18" s="2" t="s">
        <v>18</v>
      </c>
      <c r="V18" s="2">
        <f xml:space="preserve"> $N$5 -($N$5-$N$6)*(C21/C22)</f>
        <v>1</v>
      </c>
      <c r="W18" s="2">
        <f>IF(V18&gt;=1,V18,0.5)</f>
        <v>1</v>
      </c>
    </row>
    <row r="19" spans="2:24" x14ac:dyDescent="0.25">
      <c r="B19" s="2">
        <v>0.68564530000000001</v>
      </c>
      <c r="C19" s="2">
        <v>-0.2493049</v>
      </c>
      <c r="D19" s="2">
        <v>-3.7668590000000002E-2</v>
      </c>
      <c r="E19" s="2">
        <v>-1.4117542000000001</v>
      </c>
      <c r="G19" s="2">
        <v>-1.7383533</v>
      </c>
      <c r="H19" s="2">
        <v>2.2509356999999999</v>
      </c>
      <c r="I19" s="2">
        <v>-0.24861269999999999</v>
      </c>
      <c r="J19" s="2">
        <v>1.3435282</v>
      </c>
      <c r="L19" s="2">
        <f>($B$19-G19)^2</f>
        <v>5.8757692128019601</v>
      </c>
      <c r="M19" s="2">
        <f>($C$19-H19)^2</f>
        <v>6.2512030578883584</v>
      </c>
      <c r="N19" s="2">
        <f>($D$19-I19)^2</f>
        <v>4.4497417543692096E-2</v>
      </c>
      <c r="O19" s="2">
        <f>($E$19-J19)^2</f>
        <v>7.5915811037497605</v>
      </c>
      <c r="P19" s="9"/>
      <c r="R19" s="2">
        <f t="shared" ref="R19:R22" si="0">SUM(L19:O19)</f>
        <v>19.763050791983773</v>
      </c>
      <c r="S19" s="11">
        <v>0</v>
      </c>
      <c r="U19" s="2" t="s">
        <v>19</v>
      </c>
      <c r="V19" s="2">
        <f>$N$7-($N$7-$N$8)*(C21/C22)</f>
        <v>0.05</v>
      </c>
    </row>
    <row r="20" spans="2:24" x14ac:dyDescent="0.25">
      <c r="G20" s="2">
        <v>1.0734851000000001</v>
      </c>
      <c r="H20" s="2">
        <v>-0.36676589999999998</v>
      </c>
      <c r="I20" s="2">
        <v>-1.6197493999999999</v>
      </c>
      <c r="J20" s="2">
        <v>-0.67701219999999995</v>
      </c>
      <c r="L20" s="2">
        <f t="shared" ref="L20:L22" si="1">($B$19-G20)^2</f>
        <v>0.15041971046404004</v>
      </c>
      <c r="M20" s="2">
        <f t="shared" ref="M20:M22" si="2">($C$19-H20)^2</f>
        <v>1.3797086520999995E-2</v>
      </c>
      <c r="N20" s="2">
        <f t="shared" ref="N20:N22" si="3">($D$19-I20)^2</f>
        <v>2.5029796893702558</v>
      </c>
      <c r="O20" s="2">
        <f t="shared" ref="O20:O22" si="4">($E$19-J20)^2</f>
        <v>0.53984580656400016</v>
      </c>
      <c r="P20" s="9"/>
      <c r="R20" s="2">
        <f t="shared" si="0"/>
        <v>3.2070422929192959</v>
      </c>
      <c r="S20" s="11">
        <v>1</v>
      </c>
    </row>
    <row r="21" spans="2:24" x14ac:dyDescent="0.25">
      <c r="B21" s="2" t="s">
        <v>24</v>
      </c>
      <c r="C21" s="2">
        <v>0</v>
      </c>
      <c r="G21" s="2">
        <v>0.73412529999999998</v>
      </c>
      <c r="H21" s="2">
        <v>-0.41710629999999999</v>
      </c>
      <c r="I21" s="2">
        <v>0.9115799</v>
      </c>
      <c r="J21" s="2">
        <v>-0.23616709999999999</v>
      </c>
      <c r="L21" s="2">
        <f t="shared" si="1"/>
        <v>2.3503103999999967E-3</v>
      </c>
      <c r="M21" s="2">
        <f t="shared" si="2"/>
        <v>2.8157309841959997E-2</v>
      </c>
      <c r="N21" s="2">
        <f t="shared" si="3"/>
        <v>0.90107269576728011</v>
      </c>
      <c r="O21" s="2">
        <f t="shared" si="4"/>
        <v>1.3820050296864099</v>
      </c>
      <c r="P21" s="9"/>
      <c r="R21" s="2">
        <f t="shared" si="0"/>
        <v>2.3135853456956501</v>
      </c>
      <c r="S21" s="11">
        <v>2</v>
      </c>
    </row>
    <row r="22" spans="2:24" x14ac:dyDescent="0.25">
      <c r="B22" s="2" t="s">
        <v>25</v>
      </c>
      <c r="C22" s="2">
        <v>7</v>
      </c>
      <c r="G22" s="2">
        <v>0.39476549999999999</v>
      </c>
      <c r="H22" s="2">
        <v>-0.61846800000000002</v>
      </c>
      <c r="I22" s="2">
        <v>1.4389402</v>
      </c>
      <c r="J22" s="2">
        <v>0.60878620000000006</v>
      </c>
      <c r="L22" s="2">
        <f t="shared" si="1"/>
        <v>8.4611058048040019E-2</v>
      </c>
      <c r="M22" s="2">
        <f t="shared" si="2"/>
        <v>0.13628139440161002</v>
      </c>
      <c r="N22" s="2">
        <f t="shared" si="3"/>
        <v>2.180373518705264</v>
      </c>
      <c r="O22" s="2">
        <f t="shared" si="4"/>
        <v>4.0825835080321609</v>
      </c>
      <c r="P22" s="9"/>
      <c r="R22" s="2">
        <f t="shared" si="0"/>
        <v>6.4838494791870751</v>
      </c>
      <c r="S22" s="11">
        <v>3</v>
      </c>
    </row>
    <row r="23" spans="2:24" x14ac:dyDescent="0.25">
      <c r="G23" s="9"/>
      <c r="H23" s="9"/>
      <c r="I23" s="9"/>
      <c r="J23" s="9"/>
      <c r="L23" s="9"/>
      <c r="M23" s="9"/>
      <c r="N23" s="9"/>
      <c r="O23" s="9"/>
      <c r="P23" s="9"/>
    </row>
    <row r="24" spans="2:24" x14ac:dyDescent="0.25">
      <c r="T24" t="s">
        <v>13</v>
      </c>
    </row>
    <row r="25" spans="2:24" x14ac:dyDescent="0.25">
      <c r="M25" s="7" t="s">
        <v>60</v>
      </c>
      <c r="V25" s="7" t="s">
        <v>61</v>
      </c>
    </row>
    <row r="26" spans="2:24" x14ac:dyDescent="0.25">
      <c r="L26" s="2">
        <f>($B$19-G19)</f>
        <v>2.4239986</v>
      </c>
      <c r="M26" s="2">
        <f>($C$19-H19)</f>
        <v>-2.5002405999999997</v>
      </c>
      <c r="N26" s="2">
        <f>($D$19-I19)</f>
        <v>0.21094410999999999</v>
      </c>
      <c r="O26" s="2">
        <f>($E$19-J19)</f>
        <v>-2.7552824</v>
      </c>
      <c r="P26" s="9"/>
      <c r="T26" t="s">
        <v>13</v>
      </c>
      <c r="U26" s="2">
        <f>L26*V19</f>
        <v>0.12119993000000001</v>
      </c>
      <c r="V26" s="2">
        <f>M26*V19</f>
        <v>-0.12501203</v>
      </c>
      <c r="W26" s="2">
        <f>N26*V19</f>
        <v>1.05472055E-2</v>
      </c>
      <c r="X26" s="2">
        <f>O26*V19</f>
        <v>-0.13776412000000002</v>
      </c>
    </row>
    <row r="27" spans="2:24" x14ac:dyDescent="0.25">
      <c r="L27" s="2">
        <f t="shared" ref="L27:L29" si="5">($B$19-G20)</f>
        <v>-0.38783980000000007</v>
      </c>
      <c r="M27" s="2">
        <f t="shared" ref="M27:M29" si="6">($C$19-H20)</f>
        <v>0.11746099999999998</v>
      </c>
      <c r="N27" s="2">
        <f t="shared" ref="N27:N29" si="7">($D$19-I20)</f>
        <v>1.5820808099999999</v>
      </c>
      <c r="O27" s="2">
        <f t="shared" ref="O27:O29" si="8">($E$19-J20)</f>
        <v>-0.73474200000000012</v>
      </c>
      <c r="P27" s="9"/>
      <c r="R27" t="s">
        <v>13</v>
      </c>
      <c r="T27" t="s">
        <v>13</v>
      </c>
      <c r="U27" s="2">
        <f>L27*V19</f>
        <v>-1.9391990000000005E-2</v>
      </c>
      <c r="V27" s="2">
        <f>M27*V19</f>
        <v>5.8730499999999995E-3</v>
      </c>
      <c r="W27" s="2">
        <f>N27*V19</f>
        <v>7.91040405E-2</v>
      </c>
      <c r="X27" s="2">
        <f>O27*V19</f>
        <v>-3.6737100000000009E-2</v>
      </c>
    </row>
    <row r="28" spans="2:24" x14ac:dyDescent="0.25">
      <c r="L28" s="2">
        <f t="shared" si="5"/>
        <v>-4.8479999999999968E-2</v>
      </c>
      <c r="M28" s="2">
        <f t="shared" si="6"/>
        <v>0.16780139999999999</v>
      </c>
      <c r="N28" s="2">
        <f t="shared" si="7"/>
        <v>-0.94924849</v>
      </c>
      <c r="O28" s="2">
        <f t="shared" si="8"/>
        <v>-1.1755871</v>
      </c>
      <c r="P28" s="9"/>
      <c r="R28" t="s">
        <v>13</v>
      </c>
      <c r="T28" t="s">
        <v>13</v>
      </c>
      <c r="U28" s="2">
        <f>L28*V19</f>
        <v>-2.4239999999999986E-3</v>
      </c>
      <c r="V28" s="2">
        <f>M28*V19</f>
        <v>8.3900699999999995E-3</v>
      </c>
      <c r="W28" s="2">
        <f>N28*V19</f>
        <v>-4.7462424500000003E-2</v>
      </c>
      <c r="X28" s="2">
        <f>O28*V19</f>
        <v>-5.8779355000000005E-2</v>
      </c>
    </row>
    <row r="29" spans="2:24" x14ac:dyDescent="0.25">
      <c r="L29" s="2">
        <f t="shared" si="5"/>
        <v>0.29087980000000002</v>
      </c>
      <c r="M29" s="2">
        <f t="shared" si="6"/>
        <v>0.36916310000000002</v>
      </c>
      <c r="N29" s="2">
        <f t="shared" si="7"/>
        <v>-1.47660879</v>
      </c>
      <c r="O29" s="2">
        <f t="shared" si="8"/>
        <v>-2.0205404000000002</v>
      </c>
      <c r="P29" s="9"/>
      <c r="R29" t="s">
        <v>13</v>
      </c>
      <c r="T29" t="s">
        <v>13</v>
      </c>
      <c r="U29" s="2">
        <f>L29*V19</f>
        <v>1.4543990000000001E-2</v>
      </c>
      <c r="V29" s="2">
        <f>M29*V19</f>
        <v>1.8458155E-2</v>
      </c>
      <c r="W29" s="2">
        <f>N29*V19</f>
        <v>-7.3830439499999997E-2</v>
      </c>
      <c r="X29" s="2">
        <f>O29*V19</f>
        <v>-0.10102702000000002</v>
      </c>
    </row>
    <row r="32" spans="2:24" x14ac:dyDescent="0.25">
      <c r="L32" s="2" t="s">
        <v>32</v>
      </c>
      <c r="M32" s="2">
        <f>VLOOKUP(MIN(R19:R22), R19:S22,2,0)</f>
        <v>2</v>
      </c>
      <c r="O32" s="2" t="s">
        <v>35</v>
      </c>
    </row>
    <row r="33" spans="2:23" x14ac:dyDescent="0.25">
      <c r="L33" s="2" t="s">
        <v>34</v>
      </c>
      <c r="M33" s="2">
        <v>4</v>
      </c>
    </row>
    <row r="35" spans="2:23" x14ac:dyDescent="0.25">
      <c r="L35" s="2" t="s">
        <v>32</v>
      </c>
      <c r="M35" s="2" t="s">
        <v>41</v>
      </c>
      <c r="N35" s="2" t="s">
        <v>18</v>
      </c>
      <c r="P35" s="2"/>
      <c r="Q35" s="5" t="s">
        <v>42</v>
      </c>
      <c r="R35" s="2"/>
    </row>
    <row r="36" spans="2:23" x14ac:dyDescent="0.25">
      <c r="L36" s="2">
        <v>0</v>
      </c>
      <c r="M36" s="2">
        <f>IF($M$32=0,$S$6,(IF($M$32=1,$T$6,(IF($M$32=2,$U$6,$V$6)))))</f>
        <v>1</v>
      </c>
      <c r="N36" s="2">
        <f>$W$18</f>
        <v>1</v>
      </c>
      <c r="P36" s="2">
        <f>IF($M$36&gt;$N$36,G19,G19+U26)</f>
        <v>-1.61715337</v>
      </c>
      <c r="Q36" s="2">
        <f t="shared" ref="Q36:S36" si="9">IF($M$36&gt;$N$36,H19,H19+V26)</f>
        <v>2.1259236699999997</v>
      </c>
      <c r="R36" s="2">
        <f t="shared" si="9"/>
        <v>-0.2380654945</v>
      </c>
      <c r="S36" s="2">
        <f t="shared" si="9"/>
        <v>1.20576408</v>
      </c>
    </row>
    <row r="37" spans="2:23" x14ac:dyDescent="0.25">
      <c r="L37" s="2">
        <v>1</v>
      </c>
      <c r="M37" s="2">
        <f>IF($M$32=0,$S$7,(IF($M$32=1,$T$7,(IF($M$32=2,$U$7,$V$7)))))</f>
        <v>1.732051</v>
      </c>
      <c r="N37" s="2">
        <f t="shared" ref="N37:N39" si="10">$W$18</f>
        <v>1</v>
      </c>
      <c r="P37" s="2">
        <f>IF($M$37&gt;$N$37,G20,G20+U27)</f>
        <v>1.0734851000000001</v>
      </c>
      <c r="Q37" s="2">
        <f t="shared" ref="Q37:S37" si="11">IF($M$37&gt;$N$37,H20,H20+V27)</f>
        <v>-0.36676589999999998</v>
      </c>
      <c r="R37" s="2">
        <f t="shared" si="11"/>
        <v>-1.6197493999999999</v>
      </c>
      <c r="S37" s="2">
        <f t="shared" si="11"/>
        <v>-0.67701219999999995</v>
      </c>
    </row>
    <row r="38" spans="2:23" x14ac:dyDescent="0.25">
      <c r="L38" s="2">
        <v>2</v>
      </c>
      <c r="M38" s="2">
        <f>IF($M$32=0,$S$8,(IF($M$32=1,$T$8,(IF($M$32=2,$U$8,$V$8)))))</f>
        <v>0</v>
      </c>
      <c r="N38" s="2">
        <f t="shared" si="10"/>
        <v>1</v>
      </c>
      <c r="O38" t="s">
        <v>13</v>
      </c>
      <c r="P38" s="2">
        <f>IF($M$38&gt;$N$38,G21,G21+U28)</f>
        <v>0.7317013</v>
      </c>
      <c r="Q38" s="2">
        <f t="shared" ref="Q38:S38" si="12">IF($M$38&gt;$N$38,H21,H21+V28)</f>
        <v>-0.40871623000000001</v>
      </c>
      <c r="R38" s="2">
        <f t="shared" si="12"/>
        <v>0.86411747549999995</v>
      </c>
      <c r="S38" s="2">
        <f t="shared" si="12"/>
        <v>-0.294946455</v>
      </c>
    </row>
    <row r="39" spans="2:23" x14ac:dyDescent="0.25">
      <c r="L39" s="2">
        <v>3</v>
      </c>
      <c r="M39" s="2">
        <f>IF($M$32=0,$S$9,(IF($M$32=1,$T$9,(IF($M$32=2,$U$9,$V$9)))))</f>
        <v>1</v>
      </c>
      <c r="N39" s="2">
        <f t="shared" si="10"/>
        <v>1</v>
      </c>
      <c r="O39" t="s">
        <v>40</v>
      </c>
      <c r="P39" s="2">
        <f>IF($M$39&gt;$N$39,G22,G22+U29)</f>
        <v>0.40930949</v>
      </c>
      <c r="Q39" s="2">
        <f t="shared" ref="Q39:S39" si="13">IF($M$39&gt;$N$39,H22,H22+V29)</f>
        <v>-0.60000984499999999</v>
      </c>
      <c r="R39" s="2">
        <f t="shared" si="13"/>
        <v>1.3651097605</v>
      </c>
      <c r="S39" s="2">
        <f t="shared" si="13"/>
        <v>0.50775918000000009</v>
      </c>
    </row>
    <row r="40" spans="2:23" x14ac:dyDescent="0.25">
      <c r="O40" t="s">
        <v>13</v>
      </c>
    </row>
    <row r="42" spans="2:23" x14ac:dyDescent="0.25">
      <c r="B42" s="3" t="s">
        <v>14</v>
      </c>
      <c r="F42" s="3" t="s">
        <v>14</v>
      </c>
      <c r="I42" s="3" t="s">
        <v>14</v>
      </c>
      <c r="L42" s="3" t="s">
        <v>14</v>
      </c>
      <c r="O42" s="3" t="s">
        <v>14</v>
      </c>
    </row>
    <row r="43" spans="2:23" x14ac:dyDescent="0.25">
      <c r="C43" s="4" t="s">
        <v>59</v>
      </c>
      <c r="H43" s="4" t="s">
        <v>12</v>
      </c>
      <c r="M43" s="7" t="s">
        <v>11</v>
      </c>
      <c r="R43" s="2" t="s">
        <v>31</v>
      </c>
      <c r="S43" s="11" t="s">
        <v>33</v>
      </c>
      <c r="U43" s="2" t="s">
        <v>18</v>
      </c>
      <c r="V43" s="2">
        <f xml:space="preserve"> $N$5 -($N$5-$N$6)*(C46/C47)</f>
        <v>0.7142857142857143</v>
      </c>
      <c r="W43" s="2">
        <f>IF(V43&gt;=1,V43,0.5)</f>
        <v>0.5</v>
      </c>
    </row>
    <row r="44" spans="2:23" x14ac:dyDescent="0.25">
      <c r="B44" s="2">
        <v>0.39476549999999999</v>
      </c>
      <c r="C44" s="2">
        <v>-0.61846800000000002</v>
      </c>
      <c r="D44" s="2">
        <v>1.4389401799999999</v>
      </c>
      <c r="E44" s="2">
        <v>0.60878620000000006</v>
      </c>
      <c r="G44" s="2">
        <f>P36</f>
        <v>-1.61715337</v>
      </c>
      <c r="H44" s="2">
        <f t="shared" ref="H44:J47" si="14">Q36</f>
        <v>2.1259236699999997</v>
      </c>
      <c r="I44" s="2">
        <f t="shared" si="14"/>
        <v>-0.2380654945</v>
      </c>
      <c r="J44" s="2">
        <f t="shared" si="14"/>
        <v>1.20576408</v>
      </c>
      <c r="L44" s="2">
        <f>($B$44-G44)^2</f>
        <v>4.047817539462077</v>
      </c>
      <c r="M44" s="2">
        <f>($C$44-H44)^2</f>
        <v>7.5316856383653876</v>
      </c>
      <c r="N44" s="2">
        <f>($D$44-I44)^2</f>
        <v>2.8123480323051999</v>
      </c>
      <c r="O44" s="2">
        <f>($E$44-J44)^2</f>
        <v>0.35638258920929433</v>
      </c>
      <c r="P44" s="9"/>
      <c r="R44" s="2">
        <f t="shared" ref="R44:R47" si="15">SUM(L44:O44)</f>
        <v>14.748233799341961</v>
      </c>
      <c r="S44" s="11">
        <v>0</v>
      </c>
      <c r="U44" s="2" t="s">
        <v>19</v>
      </c>
      <c r="V44" s="2">
        <f>$N$7-($N$7-$N$8)*(C46/C47)</f>
        <v>4.4285714285714289E-2</v>
      </c>
    </row>
    <row r="45" spans="2:23" x14ac:dyDescent="0.25">
      <c r="G45" s="2">
        <f t="shared" ref="G45:G47" si="16">P37</f>
        <v>1.0734851000000001</v>
      </c>
      <c r="H45" s="2">
        <f t="shared" si="14"/>
        <v>-0.36676589999999998</v>
      </c>
      <c r="I45" s="2">
        <f t="shared" si="14"/>
        <v>-1.6197493999999999</v>
      </c>
      <c r="J45" s="2">
        <f t="shared" si="14"/>
        <v>-0.67701219999999995</v>
      </c>
      <c r="L45" s="2">
        <f t="shared" ref="L45:L47" si="17">($B$44-G45)^2</f>
        <v>0.46066029542416015</v>
      </c>
      <c r="M45" s="2">
        <f t="shared" ref="M45:M47" si="18">($C$44-H45)^2</f>
        <v>6.3353947144410019E-2</v>
      </c>
      <c r="N45" s="2">
        <f t="shared" ref="N45:N47" si="19">($D$44-I45)^2</f>
        <v>9.3555819468005748</v>
      </c>
      <c r="O45" s="2">
        <f t="shared" ref="O45:O47" si="20">($E$44-J45)^2</f>
        <v>1.65327752544256</v>
      </c>
      <c r="P45" s="9"/>
      <c r="R45" s="2">
        <f t="shared" si="15"/>
        <v>11.532873714811705</v>
      </c>
      <c r="S45" s="11">
        <v>1</v>
      </c>
    </row>
    <row r="46" spans="2:23" x14ac:dyDescent="0.25">
      <c r="B46" s="2" t="s">
        <v>24</v>
      </c>
      <c r="C46" s="2">
        <f>C21+1</f>
        <v>1</v>
      </c>
      <c r="G46" s="2">
        <f t="shared" si="16"/>
        <v>0.7317013</v>
      </c>
      <c r="H46" s="2">
        <f t="shared" si="14"/>
        <v>-0.40871623000000001</v>
      </c>
      <c r="I46" s="2">
        <f t="shared" si="14"/>
        <v>0.86411747549999995</v>
      </c>
      <c r="J46" s="2">
        <f t="shared" si="14"/>
        <v>-0.294946455</v>
      </c>
      <c r="L46" s="2">
        <f t="shared" si="17"/>
        <v>0.11352573332164001</v>
      </c>
      <c r="M46" s="2">
        <f t="shared" si="18"/>
        <v>4.3995805018132904E-2</v>
      </c>
      <c r="N46" s="2">
        <f t="shared" si="19"/>
        <v>0.33042114160869424</v>
      </c>
      <c r="O46" s="2">
        <f t="shared" si="20"/>
        <v>0.81673271171334905</v>
      </c>
      <c r="P46" s="9"/>
      <c r="R46" s="2">
        <f t="shared" si="15"/>
        <v>1.3046753916618163</v>
      </c>
      <c r="S46" s="11">
        <v>2</v>
      </c>
    </row>
    <row r="47" spans="2:23" x14ac:dyDescent="0.25">
      <c r="B47" s="2" t="s">
        <v>25</v>
      </c>
      <c r="C47" s="2">
        <v>7</v>
      </c>
      <c r="G47" s="2">
        <f t="shared" si="16"/>
        <v>0.40930949</v>
      </c>
      <c r="H47" s="2">
        <f t="shared" si="14"/>
        <v>-0.60000984499999999</v>
      </c>
      <c r="I47" s="2">
        <f t="shared" si="14"/>
        <v>1.3651097605</v>
      </c>
      <c r="J47" s="2">
        <f t="shared" si="14"/>
        <v>0.50775918000000009</v>
      </c>
      <c r="L47" s="2">
        <f t="shared" si="17"/>
        <v>2.115276451201002E-4</v>
      </c>
      <c r="M47" s="2">
        <f t="shared" si="18"/>
        <v>3.4070348600402617E-4</v>
      </c>
      <c r="N47" s="2">
        <f t="shared" si="19"/>
        <v>5.4509308435459671E-3</v>
      </c>
      <c r="O47" s="2">
        <f t="shared" si="20"/>
        <v>1.0206458770080393E-2</v>
      </c>
      <c r="P47" s="9"/>
      <c r="R47" s="2">
        <f t="shared" si="15"/>
        <v>1.6209620744750488E-2</v>
      </c>
      <c r="S47" s="11">
        <v>3</v>
      </c>
    </row>
    <row r="48" spans="2:23" x14ac:dyDescent="0.25">
      <c r="G48" s="9"/>
      <c r="H48" s="9"/>
      <c r="I48" s="9"/>
      <c r="J48" s="9"/>
      <c r="L48" s="9"/>
      <c r="M48" s="9"/>
      <c r="N48" s="9"/>
      <c r="O48" s="9"/>
      <c r="P48" s="9"/>
    </row>
    <row r="49" spans="8:24" x14ac:dyDescent="0.25">
      <c r="T49" t="s">
        <v>13</v>
      </c>
    </row>
    <row r="50" spans="8:24" x14ac:dyDescent="0.25">
      <c r="M50" s="7" t="s">
        <v>60</v>
      </c>
      <c r="V50" s="7" t="s">
        <v>61</v>
      </c>
    </row>
    <row r="51" spans="8:24" x14ac:dyDescent="0.25">
      <c r="L51" s="2">
        <f>($B$44-G44)</f>
        <v>2.0119188700000001</v>
      </c>
      <c r="M51" s="2">
        <f>($C$44-H44)</f>
        <v>-2.7443916699999997</v>
      </c>
      <c r="N51" s="2">
        <f>($D$44-I44)</f>
        <v>1.6770056744999999</v>
      </c>
      <c r="O51" s="2">
        <f>($E$44-J44)</f>
        <v>-0.59697787999999996</v>
      </c>
      <c r="P51" s="9"/>
      <c r="T51" t="s">
        <v>13</v>
      </c>
      <c r="U51" s="2">
        <f>L51*V44</f>
        <v>8.9099264242857162E-2</v>
      </c>
      <c r="V51" s="2">
        <f>M51*V44</f>
        <v>-0.12153734538571428</v>
      </c>
      <c r="W51" s="2">
        <f>N51*V44</f>
        <v>7.4267394156428579E-2</v>
      </c>
      <c r="X51" s="2">
        <f>O51*V44</f>
        <v>-2.643759182857143E-2</v>
      </c>
    </row>
    <row r="52" spans="8:24" x14ac:dyDescent="0.25">
      <c r="L52" s="2">
        <f t="shared" ref="L52:L54" si="21">($B$44-G45)</f>
        <v>-0.67871960000000009</v>
      </c>
      <c r="M52" s="2">
        <f t="shared" ref="M52:M54" si="22">($C$44-H45)</f>
        <v>-0.25170210000000004</v>
      </c>
      <c r="N52" s="2">
        <f t="shared" ref="N52:N54" si="23">($D$44-I45)</f>
        <v>3.0586895799999998</v>
      </c>
      <c r="O52" s="2">
        <f t="shared" ref="O52:O54" si="24">($E$44-J45)</f>
        <v>1.2857984</v>
      </c>
      <c r="P52" s="9"/>
      <c r="R52" t="s">
        <v>13</v>
      </c>
      <c r="T52" t="s">
        <v>13</v>
      </c>
      <c r="U52" s="2">
        <f>L52*V44</f>
        <v>-3.0057582285714292E-2</v>
      </c>
      <c r="V52" s="2">
        <f>M52*V44</f>
        <v>-1.1146807285714289E-2</v>
      </c>
      <c r="W52" s="2">
        <f>N52*V44</f>
        <v>0.13545625282857143</v>
      </c>
      <c r="X52" s="2">
        <f>O52*V44</f>
        <v>5.6942500571428578E-2</v>
      </c>
    </row>
    <row r="53" spans="8:24" x14ac:dyDescent="0.25">
      <c r="L53" s="2">
        <f t="shared" si="21"/>
        <v>-0.33693580000000001</v>
      </c>
      <c r="M53" s="2">
        <f t="shared" si="22"/>
        <v>-0.20975177</v>
      </c>
      <c r="N53" s="2">
        <f t="shared" si="23"/>
        <v>0.57482270449999995</v>
      </c>
      <c r="O53" s="2">
        <f t="shared" si="24"/>
        <v>0.903732655</v>
      </c>
      <c r="P53" s="9"/>
      <c r="R53" t="s">
        <v>13</v>
      </c>
      <c r="T53" t="s">
        <v>13</v>
      </c>
      <c r="U53" s="2">
        <f>L53*V44</f>
        <v>-1.4921442571428573E-2</v>
      </c>
      <c r="V53" s="2">
        <f>M53*V44</f>
        <v>-9.2890069571428587E-3</v>
      </c>
      <c r="W53" s="2">
        <f>N53*V44</f>
        <v>2.545643405642857E-2</v>
      </c>
      <c r="X53" s="2">
        <f>O53*V44</f>
        <v>4.0022446150000002E-2</v>
      </c>
    </row>
    <row r="54" spans="8:24" x14ac:dyDescent="0.25">
      <c r="L54" s="2">
        <f t="shared" si="21"/>
        <v>-1.4543990000000007E-2</v>
      </c>
      <c r="M54" s="2">
        <f t="shared" si="22"/>
        <v>-1.8458155000000032E-2</v>
      </c>
      <c r="N54" s="2">
        <f t="shared" si="23"/>
        <v>7.3830419499999911E-2</v>
      </c>
      <c r="O54" s="2">
        <f t="shared" si="24"/>
        <v>0.10102701999999997</v>
      </c>
      <c r="P54" s="9"/>
      <c r="R54" t="s">
        <v>13</v>
      </c>
      <c r="T54" t="s">
        <v>13</v>
      </c>
      <c r="U54" s="2">
        <f>L54*V44</f>
        <v>-6.4409098571428607E-4</v>
      </c>
      <c r="V54" s="2">
        <f>M54*V44</f>
        <v>-8.1743257857143001E-4</v>
      </c>
      <c r="W54" s="2">
        <f>N54*V44</f>
        <v>3.2696328635714251E-3</v>
      </c>
      <c r="X54" s="2">
        <f>O54*V44</f>
        <v>4.4740537428571417E-3</v>
      </c>
    </row>
    <row r="57" spans="8:24" x14ac:dyDescent="0.25">
      <c r="L57" s="2" t="s">
        <v>32</v>
      </c>
      <c r="M57" s="2">
        <f>VLOOKUP(MIN(R44:R47), R44:S47,2,0)</f>
        <v>3</v>
      </c>
      <c r="O57" s="2" t="s">
        <v>35</v>
      </c>
    </row>
    <row r="58" spans="8:24" x14ac:dyDescent="0.25">
      <c r="L58" s="2" t="s">
        <v>34</v>
      </c>
      <c r="M58" s="2">
        <v>4</v>
      </c>
    </row>
    <row r="60" spans="8:24" x14ac:dyDescent="0.25">
      <c r="H60" t="s">
        <v>13</v>
      </c>
      <c r="L60" s="2" t="s">
        <v>32</v>
      </c>
      <c r="M60" s="2" t="s">
        <v>41</v>
      </c>
      <c r="N60" s="2" t="s">
        <v>18</v>
      </c>
      <c r="P60" s="12"/>
      <c r="Q60" s="13" t="s">
        <v>42</v>
      </c>
      <c r="R60" s="12"/>
    </row>
    <row r="61" spans="8:24" x14ac:dyDescent="0.25">
      <c r="H61" t="s">
        <v>13</v>
      </c>
      <c r="L61" s="2">
        <v>0</v>
      </c>
      <c r="M61" s="2">
        <f>IF(M57=0,$S$6,(IF($M57=1,$T$6,(IF($M57=2,$U$6,$V$6)))))</f>
        <v>1</v>
      </c>
      <c r="N61" s="2">
        <f>$W$43</f>
        <v>0.5</v>
      </c>
      <c r="P61" s="2">
        <f>IF(M61&gt;N61,G44,G44+U51)</f>
        <v>-1.61715337</v>
      </c>
      <c r="Q61" s="2">
        <f>IF(M61&gt;N61,H44,H44+V51)</f>
        <v>2.1259236699999997</v>
      </c>
      <c r="R61" s="2">
        <f>IF(M61&gt;N61,I44,I44+W51)</f>
        <v>-0.2380654945</v>
      </c>
      <c r="S61" s="2">
        <f>IF(M61&gt;N61,J44,J44+X51)</f>
        <v>1.20576408</v>
      </c>
    </row>
    <row r="62" spans="8:24" x14ac:dyDescent="0.25">
      <c r="L62" s="2">
        <v>1</v>
      </c>
      <c r="M62" s="2">
        <f>IF(M57=0,$S$7,(IF(M57=1,$T$7,(IF(M57=2,$U$7,$V$7)))))</f>
        <v>1</v>
      </c>
      <c r="N62" s="2">
        <f t="shared" ref="N62:N64" si="25">$W$43</f>
        <v>0.5</v>
      </c>
      <c r="P62" s="2">
        <f t="shared" ref="P62:P64" si="26">IF(M62&gt;N62,G45,G45+U52)</f>
        <v>1.0734851000000001</v>
      </c>
      <c r="Q62" s="2">
        <f>IF(M62&gt;N62,H45,H45+V52)</f>
        <v>-0.36676589999999998</v>
      </c>
      <c r="R62" s="2">
        <f>IF(M62&gt;N62,I45,I45+W52)</f>
        <v>-1.6197493999999999</v>
      </c>
      <c r="S62" s="2">
        <f>IF(M62&gt;N62,J45,J45+X52)</f>
        <v>-0.67701219999999995</v>
      </c>
    </row>
    <row r="63" spans="8:24" x14ac:dyDescent="0.25">
      <c r="L63" s="2">
        <v>2</v>
      </c>
      <c r="M63" s="2">
        <f>IF($M$57=0,$S$8,(IF(M57=1,$T$8,(IF(M57=2,$U$8,$V$8)))))</f>
        <v>1</v>
      </c>
      <c r="N63" s="2">
        <f t="shared" si="25"/>
        <v>0.5</v>
      </c>
      <c r="O63" t="s">
        <v>13</v>
      </c>
      <c r="P63" s="2">
        <f t="shared" si="26"/>
        <v>0.7317013</v>
      </c>
      <c r="Q63" s="2">
        <f t="shared" ref="Q63:Q64" si="27">IF(M63&gt;N63,H46,H46+V53)</f>
        <v>-0.40871623000000001</v>
      </c>
      <c r="R63" s="2">
        <f>IF(M63&gt;N63,I46,I46+W53)</f>
        <v>0.86411747549999995</v>
      </c>
      <c r="S63" s="2">
        <f>IF(M63&gt;N63,J46,J46+X53)</f>
        <v>-0.294946455</v>
      </c>
    </row>
    <row r="64" spans="8:24" x14ac:dyDescent="0.25">
      <c r="L64" s="2">
        <v>3</v>
      </c>
      <c r="M64" s="2">
        <f>IF(M57=0,$S$9,(IF(M57=1,$T$9,(IF(M57=2,$U$9,$V$9)))))</f>
        <v>0</v>
      </c>
      <c r="N64" s="2">
        <f t="shared" si="25"/>
        <v>0.5</v>
      </c>
      <c r="O64" t="s">
        <v>40</v>
      </c>
      <c r="P64" s="2">
        <f t="shared" si="26"/>
        <v>0.40866539901428572</v>
      </c>
      <c r="Q64" s="2">
        <f t="shared" si="27"/>
        <v>-0.60082727757857146</v>
      </c>
      <c r="R64" s="2">
        <f>IF(M64&gt;N64,I47,I47+W54)</f>
        <v>1.3683793933635715</v>
      </c>
      <c r="S64" s="2">
        <f>IF(M64&gt;N64,J47,J47+X54)</f>
        <v>0.51223323374285723</v>
      </c>
    </row>
    <row r="69" spans="2:24" x14ac:dyDescent="0.25">
      <c r="B69" s="3" t="s">
        <v>15</v>
      </c>
      <c r="F69" s="3" t="s">
        <v>15</v>
      </c>
      <c r="I69" s="3" t="s">
        <v>15</v>
      </c>
      <c r="L69" s="3" t="s">
        <v>15</v>
      </c>
      <c r="O69" s="3" t="s">
        <v>15</v>
      </c>
    </row>
    <row r="70" spans="2:24" x14ac:dyDescent="0.25">
      <c r="C70" s="3" t="s">
        <v>59</v>
      </c>
      <c r="H70" s="4" t="s">
        <v>12</v>
      </c>
      <c r="M70" s="7" t="s">
        <v>11</v>
      </c>
      <c r="R70" s="2" t="s">
        <v>31</v>
      </c>
      <c r="S70" s="11" t="s">
        <v>33</v>
      </c>
      <c r="U70" s="2" t="s">
        <v>18</v>
      </c>
      <c r="V70" s="2">
        <f xml:space="preserve"> $N$5 -($N$5-$N$6)*(C73/C74)</f>
        <v>0.4285714285714286</v>
      </c>
      <c r="W70" s="2">
        <f>IF(V70&gt;=1,V70,0.5)</f>
        <v>0.5</v>
      </c>
    </row>
    <row r="71" spans="2:24" x14ac:dyDescent="0.25">
      <c r="B71" s="2">
        <v>0.39476549999999999</v>
      </c>
      <c r="C71" s="2">
        <v>-0.61846800000000002</v>
      </c>
      <c r="D71" s="2">
        <v>1.4389401799999999</v>
      </c>
      <c r="E71" s="2">
        <v>0.60878620000000006</v>
      </c>
      <c r="G71" s="2">
        <f>P61</f>
        <v>-1.61715337</v>
      </c>
      <c r="H71" s="2">
        <f t="shared" ref="H71:J74" si="28">Q61</f>
        <v>2.1259236699999997</v>
      </c>
      <c r="I71" s="2">
        <f t="shared" si="28"/>
        <v>-0.2380654945</v>
      </c>
      <c r="J71" s="2">
        <f t="shared" si="28"/>
        <v>1.20576408</v>
      </c>
      <c r="L71" s="2">
        <f>(B71-G71)^2</f>
        <v>4.047817539462077</v>
      </c>
      <c r="M71" s="2">
        <f>(C71-H71)^2</f>
        <v>7.5316856383653876</v>
      </c>
      <c r="N71" s="2">
        <f>(D71-I71)^2</f>
        <v>2.8123480323051999</v>
      </c>
      <c r="O71" s="2">
        <f>(E71-J71)^2</f>
        <v>0.35638258920929433</v>
      </c>
      <c r="P71" s="9"/>
      <c r="R71" s="2">
        <f t="shared" ref="R71:R74" si="29">SUM(L71:O71)</f>
        <v>14.748233799341961</v>
      </c>
      <c r="S71" s="11">
        <v>0</v>
      </c>
      <c r="U71" s="2" t="s">
        <v>19</v>
      </c>
      <c r="V71" s="2">
        <f>$N$7-($N$7-$N$8)*(C73/C74)</f>
        <v>3.8571428571428576E-2</v>
      </c>
    </row>
    <row r="72" spans="2:24" x14ac:dyDescent="0.25">
      <c r="G72" s="2">
        <f t="shared" ref="G72:G74" si="30">P62</f>
        <v>1.0734851000000001</v>
      </c>
      <c r="H72" s="2">
        <f t="shared" si="28"/>
        <v>-0.36676589999999998</v>
      </c>
      <c r="I72" s="2">
        <f t="shared" si="28"/>
        <v>-1.6197493999999999</v>
      </c>
      <c r="J72" s="2">
        <f t="shared" si="28"/>
        <v>-0.67701219999999995</v>
      </c>
      <c r="L72" s="2">
        <f>(B71-G72)^2</f>
        <v>0.46066029542416015</v>
      </c>
      <c r="M72" s="2">
        <f>(C71-H72)^2</f>
        <v>6.3353947144410019E-2</v>
      </c>
      <c r="N72" s="2">
        <f>(D71-I72)^2</f>
        <v>9.3555819468005748</v>
      </c>
      <c r="O72" s="2">
        <f>(E71-J72)^2</f>
        <v>1.65327752544256</v>
      </c>
      <c r="P72" s="9"/>
      <c r="R72" s="2">
        <f t="shared" si="29"/>
        <v>11.532873714811705</v>
      </c>
      <c r="S72" s="11">
        <v>1</v>
      </c>
    </row>
    <row r="73" spans="2:24" x14ac:dyDescent="0.25">
      <c r="B73" s="2" t="s">
        <v>24</v>
      </c>
      <c r="C73" s="2">
        <v>2</v>
      </c>
      <c r="G73" s="2">
        <f t="shared" si="30"/>
        <v>0.7317013</v>
      </c>
      <c r="H73" s="2">
        <f t="shared" si="28"/>
        <v>-0.40871623000000001</v>
      </c>
      <c r="I73" s="2">
        <f t="shared" si="28"/>
        <v>0.86411747549999995</v>
      </c>
      <c r="J73" s="2">
        <f t="shared" si="28"/>
        <v>-0.294946455</v>
      </c>
      <c r="L73" s="2">
        <f>(B71-G73)^2</f>
        <v>0.11352573332164001</v>
      </c>
      <c r="M73" s="2">
        <f>(C71-H73)^2</f>
        <v>4.3995805018132904E-2</v>
      </c>
      <c r="N73" s="2">
        <f>(D71-I73)^2</f>
        <v>0.33042114160869424</v>
      </c>
      <c r="O73" s="2">
        <f>(E71-J73)^2</f>
        <v>0.81673271171334905</v>
      </c>
      <c r="P73" s="9"/>
      <c r="R73" s="2">
        <f t="shared" si="29"/>
        <v>1.3046753916618163</v>
      </c>
      <c r="S73" s="11">
        <v>2</v>
      </c>
    </row>
    <row r="74" spans="2:24" x14ac:dyDescent="0.25">
      <c r="B74" s="2" t="s">
        <v>25</v>
      </c>
      <c r="C74" s="2">
        <v>7</v>
      </c>
      <c r="G74" s="2">
        <f t="shared" si="30"/>
        <v>0.40866539901428572</v>
      </c>
      <c r="H74" s="2">
        <f t="shared" si="28"/>
        <v>-0.60082727757857146</v>
      </c>
      <c r="I74" s="2">
        <f t="shared" si="28"/>
        <v>1.3683793933635715</v>
      </c>
      <c r="J74" s="2">
        <f t="shared" si="28"/>
        <v>0.51223323374285723</v>
      </c>
      <c r="L74" s="2">
        <f>(B71-G74)^2</f>
        <v>1.9320719260734149E-4</v>
      </c>
      <c r="M74" s="2">
        <f>(C71-H74)^2</f>
        <v>3.111950875498922E-4</v>
      </c>
      <c r="N74" s="2">
        <f>(D71-I74)^2</f>
        <v>4.9788246107515723E-3</v>
      </c>
      <c r="O74" s="2">
        <f>(E71-J74)^2</f>
        <v>9.3224752930529606E-3</v>
      </c>
      <c r="P74" s="9"/>
      <c r="R74" s="2">
        <f t="shared" si="29"/>
        <v>1.4805702183961766E-2</v>
      </c>
      <c r="S74" s="11">
        <v>3</v>
      </c>
    </row>
    <row r="75" spans="2:24" x14ac:dyDescent="0.25">
      <c r="G75" s="9"/>
      <c r="H75" s="9"/>
      <c r="I75" s="9"/>
      <c r="J75" s="9"/>
      <c r="L75" s="9"/>
      <c r="M75" s="9"/>
      <c r="N75" s="9"/>
      <c r="O75" s="9"/>
      <c r="P75" s="9"/>
    </row>
    <row r="76" spans="2:24" x14ac:dyDescent="0.25">
      <c r="T76" t="s">
        <v>13</v>
      </c>
    </row>
    <row r="77" spans="2:24" x14ac:dyDescent="0.25">
      <c r="M77" s="5" t="s">
        <v>60</v>
      </c>
      <c r="V77" s="7" t="s">
        <v>61</v>
      </c>
    </row>
    <row r="78" spans="2:24" x14ac:dyDescent="0.25">
      <c r="F78" t="s">
        <v>13</v>
      </c>
      <c r="G78" t="s">
        <v>13</v>
      </c>
      <c r="H78" t="s">
        <v>13</v>
      </c>
      <c r="I78" t="s">
        <v>13</v>
      </c>
      <c r="L78" s="2">
        <f>(B71-G71)</f>
        <v>2.0119188700000001</v>
      </c>
      <c r="M78" s="2">
        <f>(C71-H71)</f>
        <v>-2.7443916699999997</v>
      </c>
      <c r="N78" s="2">
        <f>(D71-I71)</f>
        <v>1.6770056744999999</v>
      </c>
      <c r="O78" s="2">
        <f>(E71-J71)</f>
        <v>-0.59697787999999996</v>
      </c>
      <c r="P78" s="9"/>
      <c r="T78" t="s">
        <v>13</v>
      </c>
      <c r="U78" s="2">
        <f>L78*V71</f>
        <v>7.7602584985714304E-2</v>
      </c>
      <c r="V78" s="2">
        <f>M78*V71</f>
        <v>-0.10585510727142858</v>
      </c>
      <c r="W78" s="2">
        <f>N78*V71</f>
        <v>6.4684504587857142E-2</v>
      </c>
      <c r="X78" s="2">
        <f>O78*V71</f>
        <v>-2.3026289657142859E-2</v>
      </c>
    </row>
    <row r="79" spans="2:24" x14ac:dyDescent="0.25">
      <c r="F79" t="s">
        <v>13</v>
      </c>
      <c r="G79" t="s">
        <v>13</v>
      </c>
      <c r="H79" t="s">
        <v>13</v>
      </c>
      <c r="I79" t="s">
        <v>13</v>
      </c>
      <c r="L79" s="2">
        <f>(B71-G72)</f>
        <v>-0.67871960000000009</v>
      </c>
      <c r="M79" s="2">
        <f>(C71-H72)</f>
        <v>-0.25170210000000004</v>
      </c>
      <c r="N79" s="2">
        <f>(D71-I72)</f>
        <v>3.0586895799999998</v>
      </c>
      <c r="O79" s="2">
        <f>(E71-J72)</f>
        <v>1.2857984</v>
      </c>
      <c r="P79" s="9"/>
      <c r="R79" t="s">
        <v>13</v>
      </c>
      <c r="T79" t="s">
        <v>13</v>
      </c>
      <c r="U79" s="2">
        <f>L79*V71</f>
        <v>-2.6179184571428579E-2</v>
      </c>
      <c r="V79" s="2">
        <f>M79*V71</f>
        <v>-9.7085095714285734E-3</v>
      </c>
      <c r="W79" s="2">
        <f>N79*V71</f>
        <v>0.11797802665714287</v>
      </c>
      <c r="X79" s="2">
        <f>O79*V71</f>
        <v>4.9595081142857149E-2</v>
      </c>
    </row>
    <row r="80" spans="2:24" x14ac:dyDescent="0.25">
      <c r="L80" s="2">
        <f>(B71-G73)</f>
        <v>-0.33693580000000001</v>
      </c>
      <c r="M80" s="2">
        <f>(C71-H73)</f>
        <v>-0.20975177</v>
      </c>
      <c r="N80" s="2">
        <f>(D71-I73)</f>
        <v>0.57482270449999995</v>
      </c>
      <c r="O80" s="2">
        <f>(E71-J73)</f>
        <v>0.903732655</v>
      </c>
      <c r="P80" s="9"/>
      <c r="R80" t="s">
        <v>13</v>
      </c>
      <c r="T80" t="s">
        <v>13</v>
      </c>
      <c r="U80" s="2">
        <f>L80*V71</f>
        <v>-1.2996095142857145E-2</v>
      </c>
      <c r="V80" s="2">
        <f>M80*V71</f>
        <v>-8.0904254142857152E-3</v>
      </c>
      <c r="W80" s="2">
        <f>N80*V71</f>
        <v>2.2171732887857145E-2</v>
      </c>
      <c r="X80" s="2">
        <f>O80*V71</f>
        <v>3.4858259550000006E-2</v>
      </c>
    </row>
    <row r="81" spans="2:24" x14ac:dyDescent="0.25">
      <c r="L81" s="2">
        <f>(B71-G74)</f>
        <v>-1.3899899014285733E-2</v>
      </c>
      <c r="M81" s="2">
        <f>(C71-H74)</f>
        <v>-1.7640722421428556E-2</v>
      </c>
      <c r="N81" s="2">
        <f>(D71-I74)</f>
        <v>7.0560786636428396E-2</v>
      </c>
      <c r="O81" s="2">
        <f>(E71-J74)</f>
        <v>9.6552966257142825E-2</v>
      </c>
      <c r="P81" s="9"/>
      <c r="R81" t="s">
        <v>13</v>
      </c>
      <c r="T81" t="s">
        <v>13</v>
      </c>
      <c r="U81" s="2">
        <f>L81*V71</f>
        <v>-5.3613896197959258E-4</v>
      </c>
      <c r="V81" s="2">
        <f>M81*V71</f>
        <v>-6.804278648265301E-4</v>
      </c>
      <c r="W81" s="2">
        <f>N81*V71</f>
        <v>2.7216303416908098E-3</v>
      </c>
      <c r="X81" s="2">
        <f>O81*V71</f>
        <v>3.7241858413469379E-3</v>
      </c>
    </row>
    <row r="84" spans="2:24" x14ac:dyDescent="0.25">
      <c r="L84" s="2" t="s">
        <v>32</v>
      </c>
      <c r="M84" s="2">
        <f>VLOOKUP(MIN(R71:R74), R71:S74,2,0)</f>
        <v>3</v>
      </c>
      <c r="O84" s="2" t="s">
        <v>35</v>
      </c>
    </row>
    <row r="85" spans="2:24" x14ac:dyDescent="0.25">
      <c r="L85" s="2" t="s">
        <v>34</v>
      </c>
      <c r="M85" s="2">
        <v>4</v>
      </c>
    </row>
    <row r="87" spans="2:24" x14ac:dyDescent="0.25">
      <c r="L87" s="2" t="s">
        <v>32</v>
      </c>
      <c r="M87" s="2" t="s">
        <v>41</v>
      </c>
      <c r="N87" s="2" t="s">
        <v>18</v>
      </c>
      <c r="P87" s="12"/>
      <c r="Q87" s="13" t="s">
        <v>42</v>
      </c>
      <c r="R87" s="12"/>
    </row>
    <row r="88" spans="2:24" x14ac:dyDescent="0.25">
      <c r="L88" s="2">
        <v>0</v>
      </c>
      <c r="M88" s="2">
        <f>IF(M84=0,$S$6,(IF($M84=1,$T$6,(IF($M84=2,$U$6,$V$6)))))</f>
        <v>1</v>
      </c>
      <c r="N88" s="2">
        <f>W70</f>
        <v>0.5</v>
      </c>
      <c r="P88" s="2">
        <f>IF(M88&gt;N88,G71,G71+U78)</f>
        <v>-1.61715337</v>
      </c>
      <c r="Q88" s="2">
        <f>IF(M88&gt;N88,H71,H71+V78)</f>
        <v>2.1259236699999997</v>
      </c>
      <c r="R88" s="2">
        <f>IF(M88&gt;N88,I71,I71+W78)</f>
        <v>-0.2380654945</v>
      </c>
      <c r="S88" s="2">
        <f>IF(M88&gt;N88,J71,J71+X78)</f>
        <v>1.20576408</v>
      </c>
    </row>
    <row r="89" spans="2:24" x14ac:dyDescent="0.25">
      <c r="L89" s="2">
        <v>1</v>
      </c>
      <c r="M89" s="2">
        <f>IF(M84=0,$S$7,(IF(M84=1,$T$7,(IF(M84=2,$U$7,$V$7)))))</f>
        <v>1</v>
      </c>
      <c r="N89" s="2">
        <f>W70</f>
        <v>0.5</v>
      </c>
      <c r="P89" s="6">
        <f t="shared" ref="P89:P91" si="31">IF(M89&gt;N89,G72,G72+U79)</f>
        <v>1.0734851000000001</v>
      </c>
      <c r="Q89" s="6">
        <f>IF(M89&gt;N89,H72,H72+V79)</f>
        <v>-0.36676589999999998</v>
      </c>
      <c r="R89" s="6">
        <f>IF(M89&gt;N89,I72,I72+W79)</f>
        <v>-1.6197493999999999</v>
      </c>
      <c r="S89" s="6">
        <f>IF(M89&gt;N89,J72,J72+X79)</f>
        <v>-0.67701219999999995</v>
      </c>
    </row>
    <row r="90" spans="2:24" x14ac:dyDescent="0.25">
      <c r="L90" s="2">
        <v>2</v>
      </c>
      <c r="M90" s="2">
        <f>IF($M$57=0,$S$8,(IF(M84=1,$T$8,(IF(M84=2,$U$8,$V$8)))))</f>
        <v>1</v>
      </c>
      <c r="N90" s="2">
        <f>W70</f>
        <v>0.5</v>
      </c>
      <c r="O90" t="s">
        <v>13</v>
      </c>
      <c r="P90" s="6">
        <f t="shared" si="31"/>
        <v>0.7317013</v>
      </c>
      <c r="Q90" s="6">
        <f t="shared" ref="Q90:Q91" si="32">IF(M90&gt;N90,H73,H73+V80)</f>
        <v>-0.40871623000000001</v>
      </c>
      <c r="R90" s="6">
        <f>IF(M90&gt;N90,I73,I73+W80)</f>
        <v>0.86411747549999995</v>
      </c>
      <c r="S90" s="6">
        <f>IF(M90&gt;N90,J73,J73+X80)</f>
        <v>-0.294946455</v>
      </c>
    </row>
    <row r="91" spans="2:24" x14ac:dyDescent="0.25">
      <c r="L91" s="2">
        <v>3</v>
      </c>
      <c r="M91" s="2">
        <f>IF(M84=0,$S$9,(IF(M84=1,$T$9,(IF(M84=2,$U$9,$V$9)))))</f>
        <v>0</v>
      </c>
      <c r="N91" s="2">
        <f>W70</f>
        <v>0.5</v>
      </c>
      <c r="O91" t="s">
        <v>40</v>
      </c>
      <c r="P91" s="6">
        <f t="shared" si="31"/>
        <v>0.40812926005230615</v>
      </c>
      <c r="Q91" s="6">
        <f t="shared" si="32"/>
        <v>-0.60150770544339804</v>
      </c>
      <c r="R91" s="6">
        <f>IF(M91&gt;N91,I74,I74+W81)</f>
        <v>1.3711010237052623</v>
      </c>
      <c r="S91" s="6">
        <f>IF(M91&gt;N91,J74,J74+X81)</f>
        <v>0.51595741958420416</v>
      </c>
    </row>
    <row r="96" spans="2:24" x14ac:dyDescent="0.25">
      <c r="B96" s="3" t="s">
        <v>16</v>
      </c>
      <c r="F96" s="3" t="s">
        <v>16</v>
      </c>
      <c r="I96" s="3" t="s">
        <v>16</v>
      </c>
      <c r="L96" s="3" t="s">
        <v>16</v>
      </c>
      <c r="O96" s="3" t="s">
        <v>16</v>
      </c>
    </row>
    <row r="97" spans="2:24" x14ac:dyDescent="0.25">
      <c r="C97" s="4" t="s">
        <v>59</v>
      </c>
      <c r="H97" s="4" t="s">
        <v>12</v>
      </c>
      <c r="M97" s="7" t="s">
        <v>11</v>
      </c>
      <c r="R97" s="2" t="s">
        <v>31</v>
      </c>
      <c r="S97" s="11" t="s">
        <v>33</v>
      </c>
      <c r="U97" s="2" t="s">
        <v>18</v>
      </c>
      <c r="V97" s="2">
        <f xml:space="preserve"> $N$5 -($N$5-$N$6)*(C100/C101)</f>
        <v>0.1428571428571429</v>
      </c>
      <c r="W97" s="2">
        <f>IF(V97&gt;=1,V97,0.5)</f>
        <v>0.5</v>
      </c>
    </row>
    <row r="98" spans="2:24" x14ac:dyDescent="0.25">
      <c r="B98" s="2">
        <v>0.39476549999999999</v>
      </c>
      <c r="C98" s="2">
        <v>-0.61846800000000002</v>
      </c>
      <c r="D98" s="2">
        <v>1.4389401799999999</v>
      </c>
      <c r="E98" s="2">
        <v>0.60878620000000006</v>
      </c>
      <c r="G98" s="2">
        <f>P88</f>
        <v>-1.61715337</v>
      </c>
      <c r="H98" s="2">
        <f t="shared" ref="H98:J101" si="33">Q88</f>
        <v>2.1259236699999997</v>
      </c>
      <c r="I98" s="2">
        <f t="shared" si="33"/>
        <v>-0.2380654945</v>
      </c>
      <c r="J98" s="2">
        <f t="shared" si="33"/>
        <v>1.20576408</v>
      </c>
      <c r="L98" s="2">
        <f>(B98-G98)^2</f>
        <v>4.047817539462077</v>
      </c>
      <c r="M98" s="2">
        <f>(C98-H98)^2</f>
        <v>7.5316856383653876</v>
      </c>
      <c r="N98" s="2">
        <f>(D98-I98)^2</f>
        <v>2.8123480323051999</v>
      </c>
      <c r="O98" s="2">
        <f>(E98-J98)^2</f>
        <v>0.35638258920929433</v>
      </c>
      <c r="P98" s="9"/>
      <c r="R98" s="2">
        <f t="shared" ref="R98:R101" si="34">SUM(L98:O98)</f>
        <v>14.748233799341961</v>
      </c>
      <c r="S98" s="11">
        <v>0</v>
      </c>
      <c r="U98" s="2" t="s">
        <v>19</v>
      </c>
      <c r="V98" s="2">
        <f>$N$7-($N$7-$N$8)*(C100/C101)</f>
        <v>3.2857142857142863E-2</v>
      </c>
    </row>
    <row r="99" spans="2:24" x14ac:dyDescent="0.25">
      <c r="G99" s="2">
        <f t="shared" ref="G99:G101" si="35">P89</f>
        <v>1.0734851000000001</v>
      </c>
      <c r="H99" s="2">
        <f t="shared" si="33"/>
        <v>-0.36676589999999998</v>
      </c>
      <c r="I99" s="2">
        <f t="shared" si="33"/>
        <v>-1.6197493999999999</v>
      </c>
      <c r="J99" s="2">
        <f t="shared" si="33"/>
        <v>-0.67701219999999995</v>
      </c>
      <c r="L99" s="2">
        <f>(B98-G99)^2</f>
        <v>0.46066029542416015</v>
      </c>
      <c r="M99" s="2">
        <f>(C98-H99)^2</f>
        <v>6.3353947144410019E-2</v>
      </c>
      <c r="N99" s="2">
        <f>(D98-I99)^2</f>
        <v>9.3555819468005748</v>
      </c>
      <c r="O99" s="2">
        <f>(E98-J99)^2</f>
        <v>1.65327752544256</v>
      </c>
      <c r="P99" s="9"/>
      <c r="R99" s="2">
        <f t="shared" si="34"/>
        <v>11.532873714811705</v>
      </c>
      <c r="S99" s="11">
        <v>1</v>
      </c>
    </row>
    <row r="100" spans="2:24" x14ac:dyDescent="0.25">
      <c r="B100" s="2" t="s">
        <v>24</v>
      </c>
      <c r="C100" s="2">
        <v>3</v>
      </c>
      <c r="G100" s="2">
        <f t="shared" si="35"/>
        <v>0.7317013</v>
      </c>
      <c r="H100" s="2">
        <f t="shared" si="33"/>
        <v>-0.40871623000000001</v>
      </c>
      <c r="I100" s="2">
        <f t="shared" si="33"/>
        <v>0.86411747549999995</v>
      </c>
      <c r="J100" s="2">
        <f t="shared" si="33"/>
        <v>-0.294946455</v>
      </c>
      <c r="L100" s="2">
        <f>(B98-G100)^2</f>
        <v>0.11352573332164001</v>
      </c>
      <c r="M100" s="2">
        <f>(C98-H100)^2</f>
        <v>4.3995805018132904E-2</v>
      </c>
      <c r="N100" s="2">
        <f>(D98-I100)^2</f>
        <v>0.33042114160869424</v>
      </c>
      <c r="O100" s="2">
        <f>(E98-J100)^2</f>
        <v>0.81673271171334905</v>
      </c>
      <c r="P100" s="9"/>
      <c r="R100" s="2">
        <f t="shared" si="34"/>
        <v>1.3046753916618163</v>
      </c>
      <c r="S100" s="11">
        <v>2</v>
      </c>
    </row>
    <row r="101" spans="2:24" x14ac:dyDescent="0.25">
      <c r="B101" s="2" t="s">
        <v>25</v>
      </c>
      <c r="C101" s="2">
        <v>7</v>
      </c>
      <c r="G101" s="2">
        <f t="shared" si="35"/>
        <v>0.40812926005230615</v>
      </c>
      <c r="H101" s="2">
        <f t="shared" si="33"/>
        <v>-0.60150770544339804</v>
      </c>
      <c r="I101" s="2">
        <f t="shared" si="33"/>
        <v>1.3711010237052623</v>
      </c>
      <c r="J101" s="2">
        <f t="shared" si="33"/>
        <v>0.51595741958420416</v>
      </c>
      <c r="L101" s="2">
        <f>(B98-G101)^2</f>
        <v>1.78590082735614E-4</v>
      </c>
      <c r="M101" s="2">
        <f>(C98-H101)^2</f>
        <v>2.8765159144670253E-4</v>
      </c>
      <c r="N101" s="2">
        <f>(D98-I101)^2</f>
        <v>4.6021511267818329E-3</v>
      </c>
      <c r="O101" s="2">
        <f>(E98-J101)^2</f>
        <v>8.6171824734840516E-3</v>
      </c>
      <c r="P101" s="9"/>
      <c r="R101" s="2">
        <f t="shared" si="34"/>
        <v>1.3685575274448202E-2</v>
      </c>
      <c r="S101" s="11">
        <v>3</v>
      </c>
    </row>
    <row r="102" spans="2:24" x14ac:dyDescent="0.25">
      <c r="G102" s="9"/>
      <c r="H102" s="9"/>
      <c r="I102" s="9"/>
      <c r="J102" s="9"/>
      <c r="L102" s="9"/>
      <c r="M102" s="9"/>
      <c r="N102" s="9"/>
      <c r="O102" s="9"/>
      <c r="P102" s="9"/>
    </row>
    <row r="103" spans="2:24" x14ac:dyDescent="0.25">
      <c r="T103" t="s">
        <v>13</v>
      </c>
    </row>
    <row r="104" spans="2:24" x14ac:dyDescent="0.25">
      <c r="M104" s="5" t="s">
        <v>60</v>
      </c>
      <c r="N104" s="7" t="s">
        <v>13</v>
      </c>
      <c r="V104" s="7" t="s">
        <v>61</v>
      </c>
    </row>
    <row r="105" spans="2:24" x14ac:dyDescent="0.25">
      <c r="L105" s="2">
        <f>(B98-G98)</f>
        <v>2.0119188700000001</v>
      </c>
      <c r="M105" s="2">
        <f>(C98-H98)</f>
        <v>-2.7443916699999997</v>
      </c>
      <c r="N105" s="2">
        <f>(D98-I98)</f>
        <v>1.6770056744999999</v>
      </c>
      <c r="O105" s="2">
        <f>(E98-J98)</f>
        <v>-0.59697787999999996</v>
      </c>
      <c r="P105" s="9"/>
      <c r="T105" t="s">
        <v>13</v>
      </c>
      <c r="U105" s="2">
        <f>L105*V98</f>
        <v>6.6105905728571446E-2</v>
      </c>
      <c r="V105" s="2">
        <f>M105*V98</f>
        <v>-9.0172869157142857E-2</v>
      </c>
      <c r="W105" s="2">
        <f>N105*V98</f>
        <v>5.5101615019285718E-2</v>
      </c>
      <c r="X105" s="2">
        <f>O105*V98</f>
        <v>-1.9614987485714289E-2</v>
      </c>
    </row>
    <row r="106" spans="2:24" x14ac:dyDescent="0.25">
      <c r="L106" s="2">
        <f>(B98-G99)</f>
        <v>-0.67871960000000009</v>
      </c>
      <c r="M106" s="2">
        <f>(C98-H99)</f>
        <v>-0.25170210000000004</v>
      </c>
      <c r="N106" s="2">
        <f>(D98-I99)</f>
        <v>3.0586895799999998</v>
      </c>
      <c r="O106" s="2">
        <f>(E98-J99)</f>
        <v>1.2857984</v>
      </c>
      <c r="P106" s="9"/>
      <c r="R106" t="s">
        <v>13</v>
      </c>
      <c r="T106" t="s">
        <v>13</v>
      </c>
      <c r="U106" s="2">
        <f>L106*V98</f>
        <v>-2.2300786857142863E-2</v>
      </c>
      <c r="V106" s="2">
        <f>M106*V98</f>
        <v>-8.2702118571428597E-3</v>
      </c>
      <c r="W106" s="2">
        <f>N106*V98</f>
        <v>0.1004998004857143</v>
      </c>
      <c r="X106" s="2">
        <f>O106*V98</f>
        <v>4.224766171428572E-2</v>
      </c>
    </row>
    <row r="107" spans="2:24" x14ac:dyDescent="0.25">
      <c r="L107" s="2">
        <f>(B98-G100)</f>
        <v>-0.33693580000000001</v>
      </c>
      <c r="M107" s="2">
        <f>(C98-H100)</f>
        <v>-0.20975177</v>
      </c>
      <c r="N107" s="2">
        <f>(D98-I100)</f>
        <v>0.57482270449999995</v>
      </c>
      <c r="O107" s="2">
        <f>(E98-J100)</f>
        <v>0.903732655</v>
      </c>
      <c r="P107" s="9"/>
      <c r="R107" t="s">
        <v>13</v>
      </c>
      <c r="T107" t="s">
        <v>13</v>
      </c>
      <c r="U107" s="2">
        <f>L107*V98</f>
        <v>-1.1070747714285716E-2</v>
      </c>
      <c r="V107" s="2">
        <f>M107*V98</f>
        <v>-6.8918438714285725E-3</v>
      </c>
      <c r="W107" s="2">
        <f>N107*V98</f>
        <v>1.8887031719285716E-2</v>
      </c>
      <c r="X107" s="2">
        <f>O107*V98</f>
        <v>2.9694072950000004E-2</v>
      </c>
    </row>
    <row r="108" spans="2:24" x14ac:dyDescent="0.25">
      <c r="L108" s="2">
        <f>(B98-G101)</f>
        <v>-1.3363760052306162E-2</v>
      </c>
      <c r="M108" s="2">
        <f>(C98-H101)</f>
        <v>-1.6960294556601974E-2</v>
      </c>
      <c r="N108" s="2">
        <f>(D98-I101)</f>
        <v>6.7839156294737579E-2</v>
      </c>
      <c r="O108" s="2">
        <f>(E98-J101)</f>
        <v>9.2828780415795897E-2</v>
      </c>
      <c r="P108" s="9"/>
      <c r="R108" t="s">
        <v>13</v>
      </c>
      <c r="T108" t="s">
        <v>13</v>
      </c>
      <c r="U108" s="2">
        <f>L108*V98</f>
        <v>-4.3909497314720253E-4</v>
      </c>
      <c r="V108" s="2">
        <f>M108*V98</f>
        <v>-5.5726682114549356E-4</v>
      </c>
      <c r="W108" s="2">
        <f>N108*V98</f>
        <v>2.2290008496842349E-3</v>
      </c>
      <c r="X108" s="2">
        <f>O108*V98</f>
        <v>3.0500884993761514E-3</v>
      </c>
    </row>
    <row r="111" spans="2:24" x14ac:dyDescent="0.25">
      <c r="L111" t="s">
        <v>32</v>
      </c>
      <c r="M111">
        <f>VLOOKUP(MIN(R98:R101), R98:S101,2,0)</f>
        <v>3</v>
      </c>
      <c r="O111" s="2" t="s">
        <v>35</v>
      </c>
    </row>
    <row r="112" spans="2:24" x14ac:dyDescent="0.25">
      <c r="L112" t="s">
        <v>34</v>
      </c>
      <c r="M112">
        <v>4</v>
      </c>
    </row>
    <row r="114" spans="2:23" x14ac:dyDescent="0.25">
      <c r="L114" s="2" t="s">
        <v>32</v>
      </c>
      <c r="M114" s="2" t="s">
        <v>41</v>
      </c>
      <c r="N114" s="2" t="s">
        <v>18</v>
      </c>
      <c r="P114" s="2"/>
      <c r="Q114" s="5" t="s">
        <v>42</v>
      </c>
      <c r="R114" s="2"/>
    </row>
    <row r="115" spans="2:23" x14ac:dyDescent="0.25">
      <c r="L115" s="2">
        <v>0</v>
      </c>
      <c r="M115" s="2">
        <f>IF(M111=0,$S$6,(IF($M111=1,$T$6,(IF($M111=2,$U$6,$V$6)))))</f>
        <v>1</v>
      </c>
      <c r="N115" s="2">
        <f>W97</f>
        <v>0.5</v>
      </c>
      <c r="P115" s="6">
        <f>IF(M115&gt;N115,G98,G98+U105)</f>
        <v>-1.61715337</v>
      </c>
      <c r="Q115" s="6">
        <f>IF(M115&gt;N115,H98,H98+V105)</f>
        <v>2.1259236699999997</v>
      </c>
      <c r="R115" s="6">
        <f>IF(M115&gt;N115,I98,I98+W105)</f>
        <v>-0.2380654945</v>
      </c>
      <c r="S115" s="6">
        <f>IF(M115&gt;N115,J98,J98+X105)</f>
        <v>1.20576408</v>
      </c>
    </row>
    <row r="116" spans="2:23" x14ac:dyDescent="0.25">
      <c r="L116" s="2">
        <v>1</v>
      </c>
      <c r="M116" s="2">
        <f>IF(M111=0,$S$7,(IF(M111=1,$T$7,(IF(M111=2,$U$7,$V$7)))))</f>
        <v>1</v>
      </c>
      <c r="N116" s="2">
        <f>W97</f>
        <v>0.5</v>
      </c>
      <c r="P116" s="6">
        <f t="shared" ref="P116:P118" si="36">IF(M116&gt;N116,G99,G99+U106)</f>
        <v>1.0734851000000001</v>
      </c>
      <c r="Q116" s="6">
        <f>IF(M116&gt;N116,H99,H99+V106)</f>
        <v>-0.36676589999999998</v>
      </c>
      <c r="R116" s="6">
        <f>IF(M116&gt;N116,I99,I99+W106)</f>
        <v>-1.6197493999999999</v>
      </c>
      <c r="S116" s="6">
        <f>IF(M116&gt;N116,J99,J99+X106)</f>
        <v>-0.67701219999999995</v>
      </c>
    </row>
    <row r="117" spans="2:23" x14ac:dyDescent="0.25">
      <c r="L117" s="2">
        <v>2</v>
      </c>
      <c r="M117" s="2">
        <f>IF($M$57=0,$S$8,(IF(M111=1,$T$8,(IF(M111=2,$U$8,$V$8)))))</f>
        <v>1</v>
      </c>
      <c r="N117" s="2">
        <f>W97</f>
        <v>0.5</v>
      </c>
      <c r="O117" t="s">
        <v>13</v>
      </c>
      <c r="P117" s="2">
        <f t="shared" si="36"/>
        <v>0.7317013</v>
      </c>
      <c r="Q117" s="2">
        <f t="shared" ref="Q117:Q118" si="37">IF(M117&gt;N117,H100,H100+V107)</f>
        <v>-0.40871623000000001</v>
      </c>
      <c r="R117" s="2">
        <f>IF(M117&gt;N117,I100,I100+W107)</f>
        <v>0.86411747549999995</v>
      </c>
      <c r="S117" s="2">
        <f>IF(M117&gt;N117,J100,J100+X107)</f>
        <v>-0.294946455</v>
      </c>
    </row>
    <row r="118" spans="2:23" x14ac:dyDescent="0.25">
      <c r="L118" s="2">
        <v>3</v>
      </c>
      <c r="M118" s="2">
        <f>IF(M111=0,$S$9,(IF(M111=1,$T$9,(IF(M111=2,$U$9,$V$9)))))</f>
        <v>0</v>
      </c>
      <c r="N118" s="2">
        <f>W97</f>
        <v>0.5</v>
      </c>
      <c r="O118" t="s">
        <v>40</v>
      </c>
      <c r="P118" s="6">
        <f t="shared" si="36"/>
        <v>0.40769016507915895</v>
      </c>
      <c r="Q118" s="6">
        <f t="shared" si="37"/>
        <v>-0.60206497226454359</v>
      </c>
      <c r="R118" s="6">
        <f>IF(M118&gt;N118,I101,I101+W108)</f>
        <v>1.3733300245549465</v>
      </c>
      <c r="S118" s="6">
        <f>IF(M118&gt;N118,J101,J101+X108)</f>
        <v>0.51900750808358032</v>
      </c>
    </row>
    <row r="123" spans="2:23" x14ac:dyDescent="0.25">
      <c r="B123" s="3" t="s">
        <v>17</v>
      </c>
      <c r="F123" s="3" t="s">
        <v>17</v>
      </c>
      <c r="I123" s="3" t="s">
        <v>17</v>
      </c>
      <c r="L123" s="3" t="s">
        <v>17</v>
      </c>
      <c r="O123" s="3" t="s">
        <v>17</v>
      </c>
    </row>
    <row r="124" spans="2:23" x14ac:dyDescent="0.25">
      <c r="H124" s="4" t="s">
        <v>12</v>
      </c>
      <c r="M124" s="7" t="s">
        <v>11</v>
      </c>
      <c r="R124" s="2" t="s">
        <v>31</v>
      </c>
      <c r="S124" s="11" t="s">
        <v>33</v>
      </c>
      <c r="U124" s="2" t="s">
        <v>18</v>
      </c>
      <c r="V124" s="2">
        <f xml:space="preserve"> $N$5 -($N$5-$N$6)*(C127/C128)</f>
        <v>-0.14285714285714279</v>
      </c>
      <c r="W124" s="2">
        <f>IF(V124&gt;=1,V124,0.5)</f>
        <v>0.5</v>
      </c>
    </row>
    <row r="125" spans="2:23" x14ac:dyDescent="0.25">
      <c r="B125" s="2">
        <v>-0.57483399999999996</v>
      </c>
      <c r="C125" s="2">
        <v>-0.28286519999999998</v>
      </c>
      <c r="D125" s="2">
        <v>0.17327551999999999</v>
      </c>
      <c r="E125" s="2">
        <v>0.97615719999999995</v>
      </c>
      <c r="G125" s="2">
        <f>P115</f>
        <v>-1.61715337</v>
      </c>
      <c r="H125" s="2">
        <f t="shared" ref="H125:J125" si="38">Q115</f>
        <v>2.1259236699999997</v>
      </c>
      <c r="I125" s="2">
        <f t="shared" si="38"/>
        <v>-0.2380654945</v>
      </c>
      <c r="J125" s="2">
        <f t="shared" si="38"/>
        <v>1.20576408</v>
      </c>
      <c r="L125" s="2">
        <f>(B125-G125)^2</f>
        <v>1.0864296690771968</v>
      </c>
      <c r="M125" s="2">
        <f>(C125-H125)^2</f>
        <v>5.8022638202358747</v>
      </c>
      <c r="N125" s="2">
        <f>(D125-I125)^2</f>
        <v>0.1692014302098892</v>
      </c>
      <c r="O125" s="2">
        <f>(E125-J125)^2</f>
        <v>5.2719319343334431E-2</v>
      </c>
      <c r="P125" s="9"/>
      <c r="R125" s="2">
        <f t="shared" ref="R125:R128" si="39">SUM(L125:O125)</f>
        <v>7.1106142388662956</v>
      </c>
      <c r="S125" s="11">
        <v>0</v>
      </c>
      <c r="U125" s="2" t="s">
        <v>19</v>
      </c>
      <c r="V125" s="2">
        <f>$N$7-($N$7-$N$8)*(C127/C128)</f>
        <v>2.7142857142857146E-2</v>
      </c>
    </row>
    <row r="126" spans="2:23" x14ac:dyDescent="0.25">
      <c r="G126" s="2">
        <f t="shared" ref="G126:G128" si="40">P116</f>
        <v>1.0734851000000001</v>
      </c>
      <c r="H126" s="2">
        <f t="shared" ref="H126:H128" si="41">Q116</f>
        <v>-0.36676589999999998</v>
      </c>
      <c r="I126" s="2">
        <f t="shared" ref="I126:I128" si="42">R116</f>
        <v>-1.6197493999999999</v>
      </c>
      <c r="J126" s="2">
        <f t="shared" ref="J126:J128" si="43">S116</f>
        <v>-0.67701219999999995</v>
      </c>
      <c r="L126" s="2">
        <f>(B125-G126)^2</f>
        <v>2.7169558554248106</v>
      </c>
      <c r="M126" s="2">
        <f>(C125-H126)^2</f>
        <v>7.0393274604899992E-3</v>
      </c>
      <c r="N126" s="2">
        <f>(D125-I126)^2</f>
        <v>3.2149383637410063</v>
      </c>
      <c r="O126" s="2">
        <f>(E125-J126)^2</f>
        <v>2.7329690650963596</v>
      </c>
      <c r="P126" s="9"/>
      <c r="R126" s="2">
        <f t="shared" si="39"/>
        <v>8.6719026117226665</v>
      </c>
      <c r="S126" s="11">
        <v>1</v>
      </c>
    </row>
    <row r="127" spans="2:23" x14ac:dyDescent="0.25">
      <c r="B127" s="2" t="s">
        <v>24</v>
      </c>
      <c r="C127" s="2">
        <v>4</v>
      </c>
      <c r="G127" s="2">
        <f t="shared" si="40"/>
        <v>0.7317013</v>
      </c>
      <c r="H127" s="2">
        <f t="shared" si="41"/>
        <v>-0.40871623000000001</v>
      </c>
      <c r="I127" s="2">
        <f t="shared" si="42"/>
        <v>0.86411747549999995</v>
      </c>
      <c r="J127" s="2">
        <f t="shared" si="43"/>
        <v>-0.294946455</v>
      </c>
      <c r="L127" s="2">
        <f>(B125-G127)^2</f>
        <v>1.7070344901460899</v>
      </c>
      <c r="M127" s="2">
        <f>(C125-H127)^2</f>
        <v>1.5838481752060908E-2</v>
      </c>
      <c r="N127" s="2">
        <f>(D125-I127)^2</f>
        <v>0.47726260747906391</v>
      </c>
      <c r="O127" s="2">
        <f>(E125-J127)^2</f>
        <v>1.6157045017543588</v>
      </c>
      <c r="P127" s="9"/>
      <c r="R127" s="2">
        <f t="shared" si="39"/>
        <v>3.8158400811315731</v>
      </c>
      <c r="S127" s="11">
        <v>2</v>
      </c>
    </row>
    <row r="128" spans="2:23" x14ac:dyDescent="0.25">
      <c r="B128" s="2" t="s">
        <v>25</v>
      </c>
      <c r="C128" s="2">
        <v>7</v>
      </c>
      <c r="G128" s="2">
        <f t="shared" si="40"/>
        <v>0.40769016507915895</v>
      </c>
      <c r="H128" s="2">
        <f t="shared" si="41"/>
        <v>-0.60206497226454359</v>
      </c>
      <c r="I128" s="2">
        <f t="shared" si="42"/>
        <v>1.3733300245549465</v>
      </c>
      <c r="J128" s="2">
        <f t="shared" si="43"/>
        <v>0.51900750808358032</v>
      </c>
      <c r="L128" s="2">
        <f>(B125-G128)^2</f>
        <v>0.96535373496449839</v>
      </c>
      <c r="M128" s="2">
        <f>(C125-H128)^2</f>
        <v>0.1018884946137365</v>
      </c>
      <c r="N128" s="2">
        <f>(D125-I128)^2</f>
        <v>1.4401308139026179</v>
      </c>
      <c r="O128" s="2">
        <f>(E125-J128)^2</f>
        <v>0.20898584081927737</v>
      </c>
      <c r="P128" s="9"/>
      <c r="R128" s="2">
        <f t="shared" si="39"/>
        <v>2.7163588843001305</v>
      </c>
      <c r="S128" s="11">
        <v>3</v>
      </c>
    </row>
    <row r="129" spans="7:24" x14ac:dyDescent="0.25">
      <c r="G129" s="9"/>
      <c r="H129" s="9"/>
      <c r="I129" s="9"/>
      <c r="J129" s="9"/>
      <c r="L129" s="9"/>
      <c r="M129" s="9"/>
      <c r="N129" s="9"/>
      <c r="O129" s="9"/>
      <c r="P129" s="9"/>
    </row>
    <row r="130" spans="7:24" x14ac:dyDescent="0.25">
      <c r="T130" t="s">
        <v>13</v>
      </c>
    </row>
    <row r="132" spans="7:24" x14ac:dyDescent="0.25">
      <c r="L132" s="2">
        <f>(B125-G125)</f>
        <v>1.04231937</v>
      </c>
      <c r="M132" s="2">
        <f>(C125-H125)</f>
        <v>-2.4087888699999995</v>
      </c>
      <c r="N132" s="2">
        <f>(D125-I125)</f>
        <v>0.41134101449999999</v>
      </c>
      <c r="O132" s="2">
        <f>(E125-J125)</f>
        <v>-0.22960688000000007</v>
      </c>
      <c r="P132" s="9"/>
      <c r="T132" t="s">
        <v>13</v>
      </c>
      <c r="U132" s="2">
        <f>L132*V125</f>
        <v>2.829152575714286E-2</v>
      </c>
      <c r="V132" s="2">
        <f>M132*V125</f>
        <v>-6.5381412185714277E-2</v>
      </c>
      <c r="W132" s="2">
        <f>N132*V125</f>
        <v>1.1164970393571429E-2</v>
      </c>
      <c r="X132" s="2">
        <f>O132*V125</f>
        <v>-6.2321867428571454E-3</v>
      </c>
    </row>
    <row r="133" spans="7:24" x14ac:dyDescent="0.25">
      <c r="L133" s="2">
        <f>(B125-G126)</f>
        <v>-1.6483191000000001</v>
      </c>
      <c r="M133" s="2">
        <f>(C125-H126)</f>
        <v>8.3900699999999995E-2</v>
      </c>
      <c r="N133" s="2">
        <f>(D125-I126)</f>
        <v>1.7930249199999999</v>
      </c>
      <c r="O133" s="2">
        <f>(E125-J126)</f>
        <v>1.6531693999999999</v>
      </c>
      <c r="P133" s="9"/>
      <c r="R133" t="s">
        <v>13</v>
      </c>
      <c r="T133" t="s">
        <v>13</v>
      </c>
      <c r="U133" s="2">
        <f>L133*V125</f>
        <v>-4.4740089857142867E-2</v>
      </c>
      <c r="V133" s="2">
        <f>M133*V125</f>
        <v>2.2773047142857143E-3</v>
      </c>
      <c r="W133" s="2">
        <f>N133*V125</f>
        <v>4.8667819257142857E-2</v>
      </c>
      <c r="X133" s="2">
        <f>O133*V125</f>
        <v>4.4871740857142857E-2</v>
      </c>
    </row>
    <row r="134" spans="7:24" x14ac:dyDescent="0.25">
      <c r="L134" s="2">
        <f>(B125-G127)</f>
        <v>-1.3065353</v>
      </c>
      <c r="M134" s="2">
        <f>(C125-H127)</f>
        <v>0.12585103000000003</v>
      </c>
      <c r="N134" s="2">
        <f>(D125-I127)</f>
        <v>-0.69084195549999994</v>
      </c>
      <c r="O134" s="2">
        <f>(E125-J127)</f>
        <v>1.2711036549999999</v>
      </c>
      <c r="P134" s="9"/>
      <c r="R134" t="s">
        <v>13</v>
      </c>
      <c r="T134" t="s">
        <v>13</v>
      </c>
      <c r="U134" s="2">
        <f>L134*V125</f>
        <v>-3.5463101000000004E-2</v>
      </c>
      <c r="V134" s="2">
        <f>M134*V125</f>
        <v>3.4159565285714296E-3</v>
      </c>
      <c r="W134" s="2">
        <f>N134*V125</f>
        <v>-1.8751424506428572E-2</v>
      </c>
      <c r="X134" s="2">
        <f>O134*V125</f>
        <v>3.4501384921428575E-2</v>
      </c>
    </row>
    <row r="135" spans="7:24" x14ac:dyDescent="0.25">
      <c r="L135" s="2">
        <f>(B125-G128)</f>
        <v>-0.98252416507915896</v>
      </c>
      <c r="M135" s="2">
        <f>(C125-H128)</f>
        <v>0.3191997722645436</v>
      </c>
      <c r="N135" s="2">
        <f>(D125-I128)</f>
        <v>-1.2000545045549464</v>
      </c>
      <c r="O135" s="2">
        <f>(E125-J128)</f>
        <v>0.45714969191641963</v>
      </c>
      <c r="P135" s="9"/>
      <c r="R135" t="s">
        <v>13</v>
      </c>
      <c r="T135" t="s">
        <v>13</v>
      </c>
      <c r="U135" s="2">
        <f>L135*V125</f>
        <v>-2.6668513052148603E-2</v>
      </c>
      <c r="V135" s="2">
        <f>M135*V125</f>
        <v>8.6639938186090417E-3</v>
      </c>
      <c r="W135" s="2">
        <f>N135*V125</f>
        <v>-3.2572907980777124E-2</v>
      </c>
      <c r="X135" s="2">
        <f>O135*V125</f>
        <v>1.2408348780588534E-2</v>
      </c>
    </row>
    <row r="138" spans="7:24" x14ac:dyDescent="0.25">
      <c r="L138" t="s">
        <v>32</v>
      </c>
      <c r="M138">
        <f>VLOOKUP(MIN(R125:R128), R125:S128,2,0)</f>
        <v>3</v>
      </c>
      <c r="O138" s="2" t="s">
        <v>35</v>
      </c>
    </row>
    <row r="139" spans="7:24" x14ac:dyDescent="0.25">
      <c r="L139" t="s">
        <v>34</v>
      </c>
      <c r="M139">
        <v>4</v>
      </c>
    </row>
    <row r="141" spans="7:24" x14ac:dyDescent="0.25">
      <c r="L141" s="2" t="s">
        <v>32</v>
      </c>
      <c r="M141" s="2" t="s">
        <v>41</v>
      </c>
      <c r="N141" s="2" t="s">
        <v>18</v>
      </c>
      <c r="P141" s="2"/>
      <c r="Q141" s="5" t="s">
        <v>42</v>
      </c>
      <c r="R141" s="2"/>
    </row>
    <row r="142" spans="7:24" x14ac:dyDescent="0.25">
      <c r="L142" s="2">
        <v>0</v>
      </c>
      <c r="M142" s="2">
        <f>IF(M138=0,$S$6,(IF($M138=1,$T$6,(IF($M138=2,$U$6,$V$6)))))</f>
        <v>1</v>
      </c>
      <c r="N142" s="2">
        <f>W124</f>
        <v>0.5</v>
      </c>
      <c r="P142" s="6">
        <f>IF(M142&gt;N142,G125,G125+U132)</f>
        <v>-1.61715337</v>
      </c>
      <c r="Q142" s="6">
        <f>IF(M142&gt;N142,H125,H125+V132)</f>
        <v>2.1259236699999997</v>
      </c>
      <c r="R142" s="6">
        <f>IF(M142&gt;N142,I125,I125+W132)</f>
        <v>-0.2380654945</v>
      </c>
      <c r="S142" s="6">
        <f>IF(M142&gt;N142,J125,J125+X132)</f>
        <v>1.20576408</v>
      </c>
    </row>
    <row r="143" spans="7:24" x14ac:dyDescent="0.25">
      <c r="L143" s="2">
        <v>1</v>
      </c>
      <c r="M143" s="2">
        <f>IF(M138=0,$S$7,(IF(M138=1,$T$7,(IF(M138=2,$U$7,$V$7)))))</f>
        <v>1</v>
      </c>
      <c r="N143" s="2">
        <f>W124</f>
        <v>0.5</v>
      </c>
      <c r="P143" s="6">
        <f t="shared" ref="P143:P145" si="44">IF(M143&gt;N143,G126,G126+U133)</f>
        <v>1.0734851000000001</v>
      </c>
      <c r="Q143" s="6">
        <f>IF(M143&gt;N143,H126,H126+V133)</f>
        <v>-0.36676589999999998</v>
      </c>
      <c r="R143" s="6">
        <f>IF(M143&gt;N143,I126,I126+W133)</f>
        <v>-1.6197493999999999</v>
      </c>
      <c r="S143" s="6">
        <f>IF(M143&gt;N143,J126,J126+X133)</f>
        <v>-0.67701219999999995</v>
      </c>
    </row>
    <row r="144" spans="7:24" x14ac:dyDescent="0.25">
      <c r="L144" s="2">
        <v>2</v>
      </c>
      <c r="M144" s="2">
        <f>IF($M$57=0,$S$8,(IF(M138=1,$T$8,(IF(M138=2,$U$8,$V$8)))))</f>
        <v>1</v>
      </c>
      <c r="N144" s="2">
        <f>W124</f>
        <v>0.5</v>
      </c>
      <c r="O144" t="s">
        <v>13</v>
      </c>
      <c r="P144" s="2">
        <f t="shared" si="44"/>
        <v>0.7317013</v>
      </c>
      <c r="Q144" s="2">
        <f t="shared" ref="Q144:Q145" si="45">IF(M144&gt;N144,H127,H127+V134)</f>
        <v>-0.40871623000000001</v>
      </c>
      <c r="R144" s="2">
        <f>IF(M144&gt;N144,I127,I127+W134)</f>
        <v>0.86411747549999995</v>
      </c>
      <c r="S144" s="2">
        <f>IF(M144&gt;N144,J127,J127+X134)</f>
        <v>-0.294946455</v>
      </c>
    </row>
    <row r="145" spans="2:24" x14ac:dyDescent="0.25">
      <c r="L145" s="2">
        <v>3</v>
      </c>
      <c r="M145" s="2">
        <f>IF(M138=0,$S$9,(IF(M138=1,$T$9,(IF(M138=2,$U$9,$V$9)))))</f>
        <v>0</v>
      </c>
      <c r="N145" s="2">
        <f>W124</f>
        <v>0.5</v>
      </c>
      <c r="O145" t="s">
        <v>40</v>
      </c>
      <c r="P145" s="6">
        <f t="shared" si="44"/>
        <v>0.38102165202701033</v>
      </c>
      <c r="Q145" s="6">
        <f t="shared" si="45"/>
        <v>-0.59340097844593453</v>
      </c>
      <c r="R145" s="6">
        <f>IF(M145&gt;N145,I128,I128+W135)</f>
        <v>1.3407571165741694</v>
      </c>
      <c r="S145" s="6">
        <f>IF(M145&gt;N145,J128,J128+X135)</f>
        <v>0.53141585686416881</v>
      </c>
    </row>
    <row r="150" spans="2:24" ht="14.25" customHeight="1" x14ac:dyDescent="0.25">
      <c r="B150" s="3" t="s">
        <v>43</v>
      </c>
      <c r="F150" s="3" t="s">
        <v>43</v>
      </c>
      <c r="I150" s="3" t="s">
        <v>43</v>
      </c>
      <c r="L150" s="3" t="s">
        <v>43</v>
      </c>
      <c r="O150" s="3" t="s">
        <v>43</v>
      </c>
      <c r="S150" s="3" t="s">
        <v>43</v>
      </c>
    </row>
    <row r="151" spans="2:24" x14ac:dyDescent="0.25">
      <c r="H151" s="4" t="s">
        <v>12</v>
      </c>
      <c r="M151" s="7" t="s">
        <v>11</v>
      </c>
      <c r="R151" s="2" t="s">
        <v>31</v>
      </c>
      <c r="S151" s="11" t="s">
        <v>33</v>
      </c>
      <c r="U151" s="2" t="s">
        <v>18</v>
      </c>
      <c r="V151" s="2">
        <f xml:space="preserve"> $N$5 -($N$5-$N$6)*(C154/C155)</f>
        <v>-0.4285714285714286</v>
      </c>
      <c r="W151" s="2">
        <f>IF(V151&gt;=1,V151,0.5)</f>
        <v>0.5</v>
      </c>
    </row>
    <row r="152" spans="2:24" x14ac:dyDescent="0.25">
      <c r="B152" s="2">
        <v>0.39476549999999999</v>
      </c>
      <c r="C152" s="2">
        <v>-0.61846800000000002</v>
      </c>
      <c r="D152" s="2">
        <v>1.4389401799999999</v>
      </c>
      <c r="E152" s="2">
        <v>0.60878620000000006</v>
      </c>
      <c r="G152" s="2">
        <f>P142</f>
        <v>-1.61715337</v>
      </c>
      <c r="H152" s="2">
        <f t="shared" ref="H152:H155" si="46">Q142</f>
        <v>2.1259236699999997</v>
      </c>
      <c r="I152" s="2">
        <f t="shared" ref="I152:I155" si="47">R142</f>
        <v>-0.2380654945</v>
      </c>
      <c r="J152" s="2">
        <f t="shared" ref="J152:J155" si="48">S142</f>
        <v>1.20576408</v>
      </c>
      <c r="L152" s="2">
        <f>(B152-G152)^2</f>
        <v>4.047817539462077</v>
      </c>
      <c r="M152" s="2">
        <f>(C152-H152)^2</f>
        <v>7.5316856383653876</v>
      </c>
      <c r="N152" s="2">
        <f>(D152-I152)^2</f>
        <v>2.8123480323051999</v>
      </c>
      <c r="O152" s="2">
        <f>(E152-J152)^2</f>
        <v>0.35638258920929433</v>
      </c>
      <c r="P152" s="9"/>
      <c r="R152" s="2">
        <f t="shared" ref="R152:R155" si="49">SUM(L152:O152)</f>
        <v>14.748233799341961</v>
      </c>
      <c r="S152" s="11">
        <v>0</v>
      </c>
      <c r="U152" s="2" t="s">
        <v>19</v>
      </c>
      <c r="V152" s="2">
        <f>$N$7-($N$7-$N$8)*(C154/C155)</f>
        <v>2.1428571428571429E-2</v>
      </c>
    </row>
    <row r="153" spans="2:24" x14ac:dyDescent="0.25">
      <c r="G153" s="2">
        <f t="shared" ref="G153:G155" si="50">P143</f>
        <v>1.0734851000000001</v>
      </c>
      <c r="H153" s="2">
        <f t="shared" si="46"/>
        <v>-0.36676589999999998</v>
      </c>
      <c r="I153" s="2">
        <f t="shared" si="47"/>
        <v>-1.6197493999999999</v>
      </c>
      <c r="J153" s="2">
        <f t="shared" si="48"/>
        <v>-0.67701219999999995</v>
      </c>
      <c r="L153" s="2">
        <f>(B152-G153)^2</f>
        <v>0.46066029542416015</v>
      </c>
      <c r="M153" s="2">
        <f>(C152-H153)^2</f>
        <v>6.3353947144410019E-2</v>
      </c>
      <c r="N153" s="2">
        <f>(D152-I153)^2</f>
        <v>9.3555819468005748</v>
      </c>
      <c r="O153" s="2">
        <f>(E152-J153)^2</f>
        <v>1.65327752544256</v>
      </c>
      <c r="P153" s="9"/>
      <c r="R153" s="2">
        <f t="shared" si="49"/>
        <v>11.532873714811705</v>
      </c>
      <c r="S153" s="11">
        <v>1</v>
      </c>
    </row>
    <row r="154" spans="2:24" x14ac:dyDescent="0.25">
      <c r="B154" s="2" t="s">
        <v>24</v>
      </c>
      <c r="C154" s="2">
        <v>5</v>
      </c>
      <c r="G154" s="2">
        <f t="shared" si="50"/>
        <v>0.7317013</v>
      </c>
      <c r="H154" s="2">
        <f t="shared" si="46"/>
        <v>-0.40871623000000001</v>
      </c>
      <c r="I154" s="2">
        <f t="shared" si="47"/>
        <v>0.86411747549999995</v>
      </c>
      <c r="J154" s="2">
        <f t="shared" si="48"/>
        <v>-0.294946455</v>
      </c>
      <c r="L154" s="2">
        <f>(B152-G154)^2</f>
        <v>0.11352573332164001</v>
      </c>
      <c r="M154" s="2">
        <f>(C152-H154)^2</f>
        <v>4.3995805018132904E-2</v>
      </c>
      <c r="N154" s="2">
        <f>(D152-I154)^2</f>
        <v>0.33042114160869424</v>
      </c>
      <c r="O154" s="2">
        <f>(E152-J154)^2</f>
        <v>0.81673271171334905</v>
      </c>
      <c r="P154" s="9"/>
      <c r="R154" s="2">
        <f t="shared" si="49"/>
        <v>1.3046753916618163</v>
      </c>
      <c r="S154" s="11">
        <v>2</v>
      </c>
    </row>
    <row r="155" spans="2:24" x14ac:dyDescent="0.25">
      <c r="B155" s="2" t="s">
        <v>25</v>
      </c>
      <c r="C155" s="2">
        <v>7</v>
      </c>
      <c r="G155" s="2">
        <f t="shared" si="50"/>
        <v>0.38102165202701033</v>
      </c>
      <c r="H155" s="2">
        <f t="shared" si="46"/>
        <v>-0.59340097844593453</v>
      </c>
      <c r="I155" s="2">
        <f t="shared" si="47"/>
        <v>1.3407571165741694</v>
      </c>
      <c r="J155" s="2">
        <f t="shared" si="48"/>
        <v>0.53141585686416881</v>
      </c>
      <c r="L155" s="2">
        <f>(B152-G155)^2</f>
        <v>1.8889335710465212E-4</v>
      </c>
      <c r="M155" s="2">
        <f>(C152-H155)^2</f>
        <v>6.2835556959198353E-4</v>
      </c>
      <c r="N155" s="2">
        <f>(D152-I155)^2</f>
        <v>9.6399139436806544E-3</v>
      </c>
      <c r="O155" s="2">
        <f>(E152-J155)^2</f>
        <v>5.9861699969562688E-3</v>
      </c>
      <c r="P155" s="9"/>
      <c r="R155" s="2">
        <f t="shared" si="49"/>
        <v>1.6443332867333557E-2</v>
      </c>
      <c r="S155" s="11">
        <v>3</v>
      </c>
    </row>
    <row r="156" spans="2:24" x14ac:dyDescent="0.25">
      <c r="G156" s="9"/>
      <c r="H156" s="9"/>
      <c r="I156" s="9"/>
      <c r="J156" s="9"/>
      <c r="L156" s="9"/>
      <c r="M156" s="9"/>
      <c r="N156" s="9"/>
      <c r="O156" s="9"/>
      <c r="P156" s="9"/>
    </row>
    <row r="157" spans="2:24" x14ac:dyDescent="0.25">
      <c r="T157" t="s">
        <v>13</v>
      </c>
    </row>
    <row r="159" spans="2:24" x14ac:dyDescent="0.25">
      <c r="L159" s="2">
        <f>(B152-G152)</f>
        <v>2.0119188700000001</v>
      </c>
      <c r="M159" s="2">
        <f>(C152-H152)</f>
        <v>-2.7443916699999997</v>
      </c>
      <c r="N159" s="2">
        <f>(D152-I152)</f>
        <v>1.6770056744999999</v>
      </c>
      <c r="O159" s="2">
        <f>(E152-J152)</f>
        <v>-0.59697787999999996</v>
      </c>
      <c r="P159" s="9"/>
      <c r="T159" t="s">
        <v>13</v>
      </c>
      <c r="U159" s="2">
        <f>L159*V152</f>
        <v>4.3112547214285715E-2</v>
      </c>
      <c r="V159" s="2">
        <f>M159*V152</f>
        <v>-5.8808392928571422E-2</v>
      </c>
      <c r="W159" s="2">
        <f>N159*V152</f>
        <v>3.5935835882142858E-2</v>
      </c>
      <c r="X159" s="2">
        <f>O159*V152</f>
        <v>-1.2792383142857142E-2</v>
      </c>
    </row>
    <row r="160" spans="2:24" x14ac:dyDescent="0.25">
      <c r="L160" s="2">
        <f>(B152-G153)</f>
        <v>-0.67871960000000009</v>
      </c>
      <c r="M160" s="2">
        <f>(C152-H153)</f>
        <v>-0.25170210000000004</v>
      </c>
      <c r="N160" s="2">
        <f>(D152-I153)</f>
        <v>3.0586895799999998</v>
      </c>
      <c r="O160" s="2">
        <f>(E152-J153)</f>
        <v>1.2857984</v>
      </c>
      <c r="P160" s="9"/>
      <c r="R160" t="s">
        <v>13</v>
      </c>
      <c r="T160" t="s">
        <v>13</v>
      </c>
      <c r="U160" s="2">
        <f>L160*V152</f>
        <v>-1.4543991428571431E-2</v>
      </c>
      <c r="V160" s="2">
        <f>M160*V152</f>
        <v>-5.3936164285714296E-3</v>
      </c>
      <c r="W160" s="2">
        <f>N160*V152</f>
        <v>6.5543348142857144E-2</v>
      </c>
      <c r="X160" s="2">
        <f>O160*V152</f>
        <v>2.7552822857142858E-2</v>
      </c>
    </row>
    <row r="161" spans="2:24" x14ac:dyDescent="0.25">
      <c r="L161" s="2">
        <f>(B152-G154)</f>
        <v>-0.33693580000000001</v>
      </c>
      <c r="M161" s="2">
        <f>(C152-H154)</f>
        <v>-0.20975177</v>
      </c>
      <c r="N161" s="2">
        <f>(D152-I154)</f>
        <v>0.57482270449999995</v>
      </c>
      <c r="O161" s="2">
        <f>(E152-J154)</f>
        <v>0.903732655</v>
      </c>
      <c r="P161" s="9"/>
      <c r="R161" t="s">
        <v>13</v>
      </c>
      <c r="T161" t="s">
        <v>13</v>
      </c>
      <c r="U161" s="2">
        <f>L161*V152</f>
        <v>-7.2200528571428578E-3</v>
      </c>
      <c r="V161" s="2">
        <f>M161*V152</f>
        <v>-4.4946807857142862E-3</v>
      </c>
      <c r="W161" s="2">
        <f>N161*V152</f>
        <v>1.2317629382142856E-2</v>
      </c>
      <c r="X161" s="2">
        <f>O161*V152</f>
        <v>1.936569975E-2</v>
      </c>
    </row>
    <row r="162" spans="2:24" x14ac:dyDescent="0.25">
      <c r="L162" s="2">
        <f>(B152-G155)</f>
        <v>1.3743847972989665E-2</v>
      </c>
      <c r="M162" s="2">
        <f>(C152-H155)</f>
        <v>-2.5067021554065483E-2</v>
      </c>
      <c r="N162" s="2">
        <f>(D152-I155)</f>
        <v>9.8183063425830497E-2</v>
      </c>
      <c r="O162" s="2">
        <f>(E152-J155)</f>
        <v>7.7370343135831243E-2</v>
      </c>
      <c r="P162" s="9"/>
      <c r="R162" t="s">
        <v>13</v>
      </c>
      <c r="T162" t="s">
        <v>13</v>
      </c>
      <c r="U162" s="2">
        <f>L162*V152</f>
        <v>2.9451102799263567E-4</v>
      </c>
      <c r="V162" s="2">
        <f>M162*V152</f>
        <v>-5.3715046187283177E-4</v>
      </c>
      <c r="W162" s="2">
        <f>N162*V152</f>
        <v>2.103922787696368E-3</v>
      </c>
      <c r="X162" s="2">
        <f>O162*V152</f>
        <v>1.6579359243392409E-3</v>
      </c>
    </row>
    <row r="165" spans="2:24" x14ac:dyDescent="0.25">
      <c r="L165" t="s">
        <v>32</v>
      </c>
      <c r="M165">
        <f>VLOOKUP(MIN(R152:R155), R152:S155,2,0)</f>
        <v>3</v>
      </c>
      <c r="O165" s="2" t="s">
        <v>35</v>
      </c>
    </row>
    <row r="166" spans="2:24" x14ac:dyDescent="0.25">
      <c r="L166" t="s">
        <v>34</v>
      </c>
      <c r="M166">
        <v>4</v>
      </c>
    </row>
    <row r="168" spans="2:24" x14ac:dyDescent="0.25">
      <c r="L168" s="2" t="s">
        <v>32</v>
      </c>
      <c r="M168" s="2" t="s">
        <v>41</v>
      </c>
      <c r="N168" s="2" t="s">
        <v>18</v>
      </c>
      <c r="P168" s="2"/>
      <c r="Q168" s="5" t="s">
        <v>42</v>
      </c>
      <c r="R168" s="2"/>
    </row>
    <row r="169" spans="2:24" x14ac:dyDescent="0.25">
      <c r="L169" s="2">
        <v>0</v>
      </c>
      <c r="M169" s="2">
        <f>IF(M165=0,$S$6,(IF($M165=1,$T$6,(IF($M165=2,$U$6,$V$6)))))</f>
        <v>1</v>
      </c>
      <c r="N169" s="2">
        <f>W151</f>
        <v>0.5</v>
      </c>
      <c r="P169" s="6">
        <f>IF(M169&gt;N169,G152,G152+U159)</f>
        <v>-1.61715337</v>
      </c>
      <c r="Q169" s="6">
        <f>IF(M169&gt;N169,H152,H152+V159)</f>
        <v>2.1259236699999997</v>
      </c>
      <c r="R169" s="6">
        <f>IF(M169&gt;N169,I152,I152+W159)</f>
        <v>-0.2380654945</v>
      </c>
      <c r="S169" s="6">
        <f>IF(M169&gt;N169,J152,J152+X159)</f>
        <v>1.20576408</v>
      </c>
    </row>
    <row r="170" spans="2:24" x14ac:dyDescent="0.25">
      <c r="L170" s="2">
        <v>1</v>
      </c>
      <c r="M170" s="2">
        <f>IF(M165=0,$S$7,(IF(M165=1,$T$7,(IF(M165=2,$U$7,$V$7)))))</f>
        <v>1</v>
      </c>
      <c r="N170" s="2">
        <f>W151</f>
        <v>0.5</v>
      </c>
      <c r="P170" s="6">
        <f t="shared" ref="P170:P172" si="51">IF(M170&gt;N170,G153,G153+U160)</f>
        <v>1.0734851000000001</v>
      </c>
      <c r="Q170" s="6">
        <f>IF(M170&gt;N170,H153,H153+V160)</f>
        <v>-0.36676589999999998</v>
      </c>
      <c r="R170" s="6">
        <f>IF(M170&gt;N170,I153,I153+W160)</f>
        <v>-1.6197493999999999</v>
      </c>
      <c r="S170" s="6">
        <f>IF(M170&gt;N170,J153,J153+X160)</f>
        <v>-0.67701219999999995</v>
      </c>
    </row>
    <row r="171" spans="2:24" x14ac:dyDescent="0.25">
      <c r="L171" s="2">
        <v>2</v>
      </c>
      <c r="M171" s="2">
        <f>IF($M$57=0,$S$8,(IF(M165=1,$T$8,(IF(M165=2,$U$8,$V$8)))))</f>
        <v>1</v>
      </c>
      <c r="N171" s="2">
        <f>W151</f>
        <v>0.5</v>
      </c>
      <c r="O171" t="s">
        <v>13</v>
      </c>
      <c r="P171" s="2">
        <f t="shared" si="51"/>
        <v>0.7317013</v>
      </c>
      <c r="Q171" s="2">
        <f t="shared" ref="Q171:Q172" si="52">IF(M171&gt;N171,H154,H154+V161)</f>
        <v>-0.40871623000000001</v>
      </c>
      <c r="R171" s="2">
        <f>IF(M171&gt;N171,I154,I154+W161)</f>
        <v>0.86411747549999995</v>
      </c>
      <c r="S171" s="2">
        <f>IF(M171&gt;N171,J154,J154+X161)</f>
        <v>-0.294946455</v>
      </c>
    </row>
    <row r="172" spans="2:24" x14ac:dyDescent="0.25">
      <c r="L172" s="2">
        <v>3</v>
      </c>
      <c r="M172" s="2">
        <f>IF(M165=0,$S$9,(IF(M165=1,$T$9,(IF(M165=2,$U$9,$V$9)))))</f>
        <v>0</v>
      </c>
      <c r="N172" s="2">
        <f>W151</f>
        <v>0.5</v>
      </c>
      <c r="O172" t="s">
        <v>40</v>
      </c>
      <c r="P172" s="6">
        <f t="shared" si="51"/>
        <v>0.38131616305500299</v>
      </c>
      <c r="Q172" s="6">
        <f t="shared" si="52"/>
        <v>-0.59393812890780739</v>
      </c>
      <c r="R172" s="6">
        <f>IF(M172&gt;N172,I155,I155+W162)</f>
        <v>1.3428610393618658</v>
      </c>
      <c r="S172" s="6">
        <f>IF(M172&gt;N172,J155,J155+X162)</f>
        <v>0.53307379278850808</v>
      </c>
    </row>
    <row r="174" spans="2:24" x14ac:dyDescent="0.25">
      <c r="B174" s="3" t="s">
        <v>44</v>
      </c>
      <c r="F174" s="3" t="s">
        <v>44</v>
      </c>
      <c r="I174" s="3" t="s">
        <v>44</v>
      </c>
      <c r="L174" s="3" t="s">
        <v>44</v>
      </c>
      <c r="O174" s="3" t="s">
        <v>44</v>
      </c>
      <c r="S174" s="3" t="s">
        <v>44</v>
      </c>
    </row>
    <row r="175" spans="2:24" x14ac:dyDescent="0.25">
      <c r="H175" s="4" t="s">
        <v>12</v>
      </c>
      <c r="M175" s="7" t="s">
        <v>11</v>
      </c>
      <c r="R175" s="2" t="s">
        <v>31</v>
      </c>
      <c r="S175" s="11" t="s">
        <v>33</v>
      </c>
      <c r="U175" s="2" t="s">
        <v>18</v>
      </c>
      <c r="V175" s="2">
        <f xml:space="preserve"> $N$5 -($N$5-$N$6)*(C178/C179)</f>
        <v>-0.71428571428571419</v>
      </c>
      <c r="W175" s="2">
        <f>IF(V175&gt;=1,V175,0.5)</f>
        <v>0.5</v>
      </c>
    </row>
    <row r="176" spans="2:24" x14ac:dyDescent="0.25">
      <c r="B176" s="2">
        <v>0.68564530000000001</v>
      </c>
      <c r="C176" s="2">
        <v>-0.2493049</v>
      </c>
      <c r="D176" s="2">
        <v>-3.7668590000000002E-2</v>
      </c>
      <c r="E176" s="2">
        <v>-1.4117542000000001</v>
      </c>
      <c r="G176" s="2">
        <f>P169</f>
        <v>-1.61715337</v>
      </c>
      <c r="H176" s="2">
        <f t="shared" ref="H176:J179" si="53">Q169</f>
        <v>2.1259236699999997</v>
      </c>
      <c r="I176" s="2">
        <f t="shared" si="53"/>
        <v>-0.2380654945</v>
      </c>
      <c r="J176" s="2">
        <f t="shared" si="53"/>
        <v>1.20576408</v>
      </c>
      <c r="L176" s="2">
        <f>(B176-G176)^2</f>
        <v>5.3028817145537692</v>
      </c>
      <c r="M176" s="2">
        <f>(C176-H176)^2</f>
        <v>5.6417107597442424</v>
      </c>
      <c r="N176" s="2">
        <f>(D176-I176)^2</f>
        <v>4.0158919333182122E-2</v>
      </c>
      <c r="O176" s="2">
        <f>(E176-J176)^2</f>
        <v>6.8514019461341586</v>
      </c>
      <c r="P176" s="9"/>
      <c r="R176" s="2">
        <f t="shared" ref="R176:R179" si="54">SUM(L176:O176)</f>
        <v>17.836153339765353</v>
      </c>
      <c r="S176" s="11">
        <v>0</v>
      </c>
      <c r="U176" s="2" t="s">
        <v>19</v>
      </c>
      <c r="V176" s="2">
        <f>$N$7-($N$7-$N$8)*(C178/C179)</f>
        <v>1.5714285714285715E-2</v>
      </c>
    </row>
    <row r="177" spans="2:24" x14ac:dyDescent="0.25">
      <c r="G177" s="2">
        <f t="shared" ref="G177:G179" si="55">P170</f>
        <v>1.0734851000000001</v>
      </c>
      <c r="H177" s="2">
        <f t="shared" si="53"/>
        <v>-0.36676589999999998</v>
      </c>
      <c r="I177" s="2">
        <f t="shared" si="53"/>
        <v>-1.6197493999999999</v>
      </c>
      <c r="J177" s="2">
        <f t="shared" si="53"/>
        <v>-0.67701219999999995</v>
      </c>
      <c r="L177" s="2">
        <f>(B176-G177)^2</f>
        <v>0.15041971046404004</v>
      </c>
      <c r="M177" s="2">
        <f>(C176-H177)^2</f>
        <v>1.3797086520999995E-2</v>
      </c>
      <c r="N177" s="2">
        <f>(D176-I177)^2</f>
        <v>2.5029796893702558</v>
      </c>
      <c r="O177" s="2">
        <f>(E176-J177)^2</f>
        <v>0.53984580656400016</v>
      </c>
      <c r="P177" s="9"/>
      <c r="R177" s="2">
        <f t="shared" si="54"/>
        <v>3.2070422929192959</v>
      </c>
      <c r="S177" s="11">
        <v>1</v>
      </c>
    </row>
    <row r="178" spans="2:24" x14ac:dyDescent="0.25">
      <c r="B178" s="2" t="s">
        <v>24</v>
      </c>
      <c r="C178" s="2">
        <v>6</v>
      </c>
      <c r="G178" s="2">
        <f t="shared" si="55"/>
        <v>0.7317013</v>
      </c>
      <c r="H178" s="2">
        <f t="shared" si="53"/>
        <v>-0.40871623000000001</v>
      </c>
      <c r="I178" s="2">
        <f t="shared" si="53"/>
        <v>0.86411747549999995</v>
      </c>
      <c r="J178" s="2">
        <f t="shared" si="53"/>
        <v>-0.294946455</v>
      </c>
      <c r="L178" s="2">
        <f>(B176-G178)^2</f>
        <v>2.1211551359999986E-3</v>
      </c>
      <c r="M178" s="2">
        <f>(C176-H178)^2</f>
        <v>2.5411972132368905E-2</v>
      </c>
      <c r="N178" s="2">
        <f>(D176-I178)^2</f>
        <v>0.81321810792997018</v>
      </c>
      <c r="O178" s="2">
        <f>(E176-J178)^2</f>
        <v>1.247259539291985</v>
      </c>
      <c r="P178" s="9"/>
      <c r="R178" s="2">
        <f t="shared" si="54"/>
        <v>2.088010774490324</v>
      </c>
      <c r="S178" s="11">
        <v>2</v>
      </c>
    </row>
    <row r="179" spans="2:24" x14ac:dyDescent="0.25">
      <c r="B179" s="2" t="s">
        <v>25</v>
      </c>
      <c r="C179" s="2">
        <v>7</v>
      </c>
      <c r="G179" s="2">
        <f t="shared" si="55"/>
        <v>0.38131616305500299</v>
      </c>
      <c r="H179" s="2">
        <f t="shared" si="53"/>
        <v>-0.59393812890780739</v>
      </c>
      <c r="I179" s="2">
        <f t="shared" si="53"/>
        <v>1.3428610393618658</v>
      </c>
      <c r="J179" s="2">
        <f t="shared" si="53"/>
        <v>0.53307379278850808</v>
      </c>
      <c r="L179" s="2">
        <f>(B176-G179)^2</f>
        <v>9.261622359368675E-2</v>
      </c>
      <c r="M179" s="2">
        <f>(C176-H179)^2</f>
        <v>0.11877206246742117</v>
      </c>
      <c r="N179" s="2">
        <f>(D176-I179)^2</f>
        <v>1.9058620575460108</v>
      </c>
      <c r="O179" s="2">
        <f>(E176-J179)^2</f>
        <v>3.7823559215337776</v>
      </c>
      <c r="P179" s="9"/>
      <c r="R179" s="2">
        <f t="shared" si="54"/>
        <v>5.8996062651408963</v>
      </c>
      <c r="S179" s="11">
        <v>3</v>
      </c>
    </row>
    <row r="180" spans="2:24" x14ac:dyDescent="0.25">
      <c r="G180" s="9"/>
      <c r="H180" s="9"/>
      <c r="I180" s="9"/>
      <c r="J180" s="9"/>
      <c r="L180" s="9"/>
      <c r="M180" s="9"/>
      <c r="N180" s="9"/>
      <c r="O180" s="9"/>
      <c r="P180" s="9"/>
    </row>
    <row r="181" spans="2:24" x14ac:dyDescent="0.25">
      <c r="T181" t="s">
        <v>13</v>
      </c>
    </row>
    <row r="183" spans="2:24" x14ac:dyDescent="0.25">
      <c r="L183" s="2">
        <f>(B176-G176)</f>
        <v>2.30279867</v>
      </c>
      <c r="M183" s="2">
        <f>(C176-H176)</f>
        <v>-2.3752285699999995</v>
      </c>
      <c r="N183" s="2">
        <f>(D176-I176)</f>
        <v>0.2003969045</v>
      </c>
      <c r="O183" s="2">
        <f>(E176-J176)</f>
        <v>-2.6175182800000001</v>
      </c>
      <c r="P183" s="9"/>
      <c r="T183" t="s">
        <v>13</v>
      </c>
      <c r="U183" s="2">
        <f>L183*V176</f>
        <v>3.6186836242857144E-2</v>
      </c>
      <c r="V183" s="2">
        <f>M183*V176</f>
        <v>-3.732502038571428E-2</v>
      </c>
      <c r="W183" s="2">
        <f>N183*V176</f>
        <v>3.1490942135714286E-3</v>
      </c>
      <c r="X183" s="2">
        <f>O183*V176</f>
        <v>-4.1132430114285717E-2</v>
      </c>
    </row>
    <row r="184" spans="2:24" x14ac:dyDescent="0.25">
      <c r="L184" s="2">
        <f>(B176-G177)</f>
        <v>-0.38783980000000007</v>
      </c>
      <c r="M184" s="2">
        <f>(C176-H177)</f>
        <v>0.11746099999999998</v>
      </c>
      <c r="N184" s="2">
        <f>(D176-I177)</f>
        <v>1.5820808099999999</v>
      </c>
      <c r="O184" s="2">
        <f>(E176-J177)</f>
        <v>-0.73474200000000012</v>
      </c>
      <c r="P184" s="9"/>
      <c r="R184" t="s">
        <v>13</v>
      </c>
      <c r="T184" t="s">
        <v>13</v>
      </c>
      <c r="U184" s="2">
        <f>L184*V176</f>
        <v>-6.0946254285714303E-3</v>
      </c>
      <c r="V184" s="2">
        <f>M184*V176</f>
        <v>1.8458157142857141E-3</v>
      </c>
      <c r="W184" s="2">
        <f>N184*V176</f>
        <v>2.486126987142857E-2</v>
      </c>
      <c r="X184" s="2">
        <f>O184*V176</f>
        <v>-1.1545945714285718E-2</v>
      </c>
    </row>
    <row r="185" spans="2:24" x14ac:dyDescent="0.25">
      <c r="L185" s="2">
        <f>(B176-G178)</f>
        <v>-4.6055999999999986E-2</v>
      </c>
      <c r="M185" s="2">
        <f>(C176-H178)</f>
        <v>0.15941133000000002</v>
      </c>
      <c r="N185" s="2">
        <f>(D176-I178)</f>
        <v>-0.90178606549999996</v>
      </c>
      <c r="O185" s="2">
        <f>(E176-J178)</f>
        <v>-1.116807745</v>
      </c>
      <c r="P185" s="9"/>
      <c r="R185" t="s">
        <v>13</v>
      </c>
      <c r="T185" t="s">
        <v>13</v>
      </c>
      <c r="U185" s="2">
        <f>L185*V176</f>
        <v>-7.2373714285714269E-4</v>
      </c>
      <c r="V185" s="2">
        <f>M185*V176</f>
        <v>2.505035185714286E-3</v>
      </c>
      <c r="W185" s="2">
        <f>N185*V176</f>
        <v>-1.4170923886428571E-2</v>
      </c>
      <c r="X185" s="2">
        <f>O185*V176</f>
        <v>-1.7549835992857143E-2</v>
      </c>
    </row>
    <row r="186" spans="2:24" x14ac:dyDescent="0.25">
      <c r="I186" t="s">
        <v>13</v>
      </c>
      <c r="L186" s="2">
        <f>(B176-G179)</f>
        <v>0.30432913694499703</v>
      </c>
      <c r="M186" s="2">
        <f>(C176-H179)</f>
        <v>0.3446332289078074</v>
      </c>
      <c r="N186" s="2">
        <f>(D176-I179)</f>
        <v>-1.3805296293618659</v>
      </c>
      <c r="O186" s="2">
        <f>(E176-J179)</f>
        <v>-1.9448279927885082</v>
      </c>
      <c r="P186" s="9"/>
      <c r="R186" t="s">
        <v>13</v>
      </c>
      <c r="T186" t="s">
        <v>13</v>
      </c>
      <c r="U186" s="2">
        <f>L186*V176</f>
        <v>4.7823150091356676E-3</v>
      </c>
      <c r="V186" s="2">
        <f>M186*V176</f>
        <v>5.415665025694117E-3</v>
      </c>
      <c r="W186" s="2">
        <f>N186*V176</f>
        <v>-2.1694037032829322E-2</v>
      </c>
      <c r="X186" s="2">
        <f>O186*V176</f>
        <v>-3.0561582743819416E-2</v>
      </c>
    </row>
    <row r="187" spans="2:24" x14ac:dyDescent="0.25">
      <c r="H187" t="s">
        <v>13</v>
      </c>
      <c r="I187" t="s">
        <v>13</v>
      </c>
    </row>
    <row r="189" spans="2:24" x14ac:dyDescent="0.25">
      <c r="L189" t="s">
        <v>32</v>
      </c>
      <c r="M189">
        <f>VLOOKUP(MIN(R176:R179), R176:S179,2,0)</f>
        <v>2</v>
      </c>
      <c r="O189" s="2" t="s">
        <v>35</v>
      </c>
    </row>
    <row r="190" spans="2:24" x14ac:dyDescent="0.25">
      <c r="L190" t="s">
        <v>34</v>
      </c>
      <c r="M190">
        <v>4</v>
      </c>
    </row>
    <row r="192" spans="2:24" x14ac:dyDescent="0.25">
      <c r="L192" s="2" t="s">
        <v>32</v>
      </c>
      <c r="M192" s="2" t="s">
        <v>41</v>
      </c>
      <c r="N192" s="2" t="s">
        <v>18</v>
      </c>
      <c r="P192" s="12"/>
      <c r="Q192" s="13" t="s">
        <v>42</v>
      </c>
      <c r="R192" s="12"/>
    </row>
    <row r="193" spans="2:24" x14ac:dyDescent="0.25">
      <c r="L193" s="2">
        <v>0</v>
      </c>
      <c r="M193" s="2">
        <f>IF(M189=0,$S$6,(IF($M189=1,$T$6,(IF($M189=2,$U$6,$V$6)))))</f>
        <v>1</v>
      </c>
      <c r="N193" s="2">
        <f>W175</f>
        <v>0.5</v>
      </c>
      <c r="P193" s="2">
        <f>IF(M193&gt;N193,G176,G176+U183)</f>
        <v>-1.61715337</v>
      </c>
      <c r="Q193" s="2">
        <f>IF(M193&gt;N193,H176,H176+V183)</f>
        <v>2.1259236699999997</v>
      </c>
      <c r="R193" s="2">
        <f>IF(M193&gt;N193,I176,I176+W183)</f>
        <v>-0.2380654945</v>
      </c>
      <c r="S193" s="2">
        <f>IF(M193&gt;N193,J176,J176+X183)</f>
        <v>1.20576408</v>
      </c>
    </row>
    <row r="194" spans="2:24" x14ac:dyDescent="0.25">
      <c r="L194" s="2">
        <v>1</v>
      </c>
      <c r="M194" s="2">
        <f>IF(M189=0,$S$7,(IF(M189=1,$T$7,(IF(M189=2,$U$7,$V$7)))))</f>
        <v>1.732051</v>
      </c>
      <c r="N194" s="2">
        <f>W175</f>
        <v>0.5</v>
      </c>
      <c r="P194" s="2">
        <f t="shared" ref="P194:P196" si="56">IF(M194&gt;N194,G177,G177+U184)</f>
        <v>1.0734851000000001</v>
      </c>
      <c r="Q194" s="2">
        <f>IF(M194&gt;N194,H177,H177+V184)</f>
        <v>-0.36676589999999998</v>
      </c>
      <c r="R194" s="2">
        <f>IF(M194&gt;N194,I177,I177+W184)</f>
        <v>-1.6197493999999999</v>
      </c>
      <c r="S194" s="2">
        <f>IF(M194&gt;N194,J177,J177+X184)</f>
        <v>-0.67701219999999995</v>
      </c>
    </row>
    <row r="195" spans="2:24" x14ac:dyDescent="0.25">
      <c r="L195" s="2">
        <v>2</v>
      </c>
      <c r="M195" s="2">
        <f>IF($M$57=0,$S$8,(IF(M189=1,$T$8,(IF(M189=2,$U$8,$V$8)))))</f>
        <v>0</v>
      </c>
      <c r="N195" s="2">
        <f>W175</f>
        <v>0.5</v>
      </c>
      <c r="O195" t="s">
        <v>13</v>
      </c>
      <c r="P195" s="2">
        <f t="shared" si="56"/>
        <v>0.73097756285714288</v>
      </c>
      <c r="Q195" s="2">
        <f t="shared" ref="Q195:Q196" si="57">IF(M195&gt;N195,H178,H178+V185)</f>
        <v>-0.40621119481428575</v>
      </c>
      <c r="R195" s="2">
        <f>IF(M195&gt;N195,I178,I178+W185)</f>
        <v>0.84994655161357135</v>
      </c>
      <c r="S195" s="2">
        <f>IF(M195&gt;N195,J178,J178+X185)</f>
        <v>-0.31249629099285714</v>
      </c>
    </row>
    <row r="196" spans="2:24" x14ac:dyDescent="0.25">
      <c r="L196" s="2">
        <v>3</v>
      </c>
      <c r="M196" s="2">
        <f>IF(M189=0,$S$9,(IF(M189=1,$T$9,(IF(M189=2,$U$9,$V$9)))))</f>
        <v>1</v>
      </c>
      <c r="N196" s="2">
        <f>W175</f>
        <v>0.5</v>
      </c>
      <c r="O196" t="s">
        <v>40</v>
      </c>
      <c r="P196" s="2">
        <f t="shared" si="56"/>
        <v>0.38131616305500299</v>
      </c>
      <c r="Q196" s="2">
        <f t="shared" si="57"/>
        <v>-0.59393812890780739</v>
      </c>
      <c r="R196" s="2">
        <f>IF(M196&gt;N196,I179,I179+W186)</f>
        <v>1.3428610393618658</v>
      </c>
      <c r="S196" s="2">
        <f>IF(M196&gt;N196,J179,J179+X186)</f>
        <v>0.53307379278850808</v>
      </c>
    </row>
    <row r="199" spans="2:24" x14ac:dyDescent="0.25">
      <c r="B199" s="3" t="s">
        <v>45</v>
      </c>
      <c r="F199" s="3" t="s">
        <v>45</v>
      </c>
      <c r="I199" s="3" t="s">
        <v>45</v>
      </c>
      <c r="L199" s="3" t="s">
        <v>45</v>
      </c>
      <c r="O199" s="3" t="s">
        <v>45</v>
      </c>
      <c r="S199" s="3" t="s">
        <v>45</v>
      </c>
    </row>
    <row r="200" spans="2:24" x14ac:dyDescent="0.25">
      <c r="H200" s="4" t="s">
        <v>12</v>
      </c>
      <c r="M200" s="7" t="s">
        <v>11</v>
      </c>
      <c r="R200" s="2" t="s">
        <v>31</v>
      </c>
      <c r="S200" s="11" t="s">
        <v>33</v>
      </c>
      <c r="U200" s="2" t="s">
        <v>18</v>
      </c>
      <c r="V200" s="2">
        <f xml:space="preserve"> $N$5 -($N$5-$N$6)*(C203/C204)</f>
        <v>0.30000000000000004</v>
      </c>
      <c r="W200" s="2">
        <f>IF(V200&gt;=1,V200,0.5)</f>
        <v>0.5</v>
      </c>
    </row>
    <row r="201" spans="2:24" x14ac:dyDescent="0.25">
      <c r="B201" s="2">
        <v>0.91402629999999996</v>
      </c>
      <c r="C201" s="2">
        <v>-0.45461586999999998</v>
      </c>
      <c r="D201" s="2">
        <v>-9.6301300000000006E-2</v>
      </c>
      <c r="E201" s="2">
        <v>-0.70805527000000001</v>
      </c>
      <c r="G201" s="2">
        <f>P193</f>
        <v>-1.61715337</v>
      </c>
      <c r="H201" s="2">
        <f t="shared" ref="H201:J204" si="58">Q193</f>
        <v>2.1259236699999997</v>
      </c>
      <c r="I201" s="2">
        <f t="shared" si="58"/>
        <v>-0.2380654945</v>
      </c>
      <c r="J201" s="2">
        <f t="shared" si="58"/>
        <v>1.20576408</v>
      </c>
      <c r="L201" s="2">
        <f>(B201-G201)^2</f>
        <v>6.4068705218213102</v>
      </c>
      <c r="M201" s="2">
        <f>(C201-H201)^2</f>
        <v>6.65918431750341</v>
      </c>
      <c r="N201" s="2">
        <f>(D201-I201)^2</f>
        <v>2.0097086842233828E-2</v>
      </c>
      <c r="O201" s="2">
        <f>(E201-J201)^2</f>
        <v>3.6627045044344224</v>
      </c>
      <c r="P201" s="9"/>
      <c r="R201" s="2">
        <f t="shared" ref="R201:R204" si="59">SUM(L201:O201)</f>
        <v>16.748856430601379</v>
      </c>
      <c r="S201" s="11">
        <v>0</v>
      </c>
      <c r="U201" s="2" t="s">
        <v>19</v>
      </c>
      <c r="V201" s="2">
        <f>$N$7-($N$7-$N$8)*(C203/C204)</f>
        <v>3.6000000000000004E-2</v>
      </c>
    </row>
    <row r="202" spans="2:24" x14ac:dyDescent="0.25">
      <c r="G202" s="2">
        <f t="shared" ref="G202:G204" si="60">P194</f>
        <v>1.0734851000000001</v>
      </c>
      <c r="H202" s="2">
        <f t="shared" si="58"/>
        <v>-0.36676589999999998</v>
      </c>
      <c r="I202" s="2">
        <f t="shared" si="58"/>
        <v>-1.6197493999999999</v>
      </c>
      <c r="J202" s="2">
        <f t="shared" si="58"/>
        <v>-0.67701219999999995</v>
      </c>
      <c r="L202" s="2">
        <f>(B201-G202)^2</f>
        <v>2.5427108897440039E-2</v>
      </c>
      <c r="M202" s="2">
        <f>(C201-H202)^2</f>
        <v>7.7176172290009002E-3</v>
      </c>
      <c r="N202" s="2">
        <f>(D201-I202)^2</f>
        <v>2.3208941133936101</v>
      </c>
      <c r="O202" s="2">
        <f>(E201-J202)^2</f>
        <v>9.6367219502490383E-4</v>
      </c>
      <c r="P202" s="9"/>
      <c r="R202" s="2">
        <f t="shared" si="59"/>
        <v>2.3550025117150759</v>
      </c>
      <c r="S202" s="11">
        <v>1</v>
      </c>
    </row>
    <row r="203" spans="2:24" x14ac:dyDescent="0.25">
      <c r="B203" s="2" t="s">
        <v>24</v>
      </c>
      <c r="C203" s="2">
        <v>7</v>
      </c>
      <c r="G203" s="2">
        <f t="shared" si="60"/>
        <v>0.73097756285714288</v>
      </c>
      <c r="H203" s="2">
        <f t="shared" si="58"/>
        <v>-0.40621119481428575</v>
      </c>
      <c r="I203" s="2">
        <f t="shared" si="58"/>
        <v>0.84994655161357135</v>
      </c>
      <c r="J203" s="2">
        <f t="shared" si="58"/>
        <v>-0.31249629099285714</v>
      </c>
      <c r="L203" s="2">
        <f>(B201-G203)^2</f>
        <v>3.3506840169594786E-2</v>
      </c>
      <c r="M203" s="2">
        <f>(C201-H203)^2</f>
        <v>2.3430125798344988E-3</v>
      </c>
      <c r="N203" s="2">
        <f>(D201-I203)^2</f>
        <v>0.89538499668329941</v>
      </c>
      <c r="O203" s="2">
        <f>(E201-J203)^2</f>
        <v>0.1564669058731733</v>
      </c>
      <c r="P203" s="9"/>
      <c r="R203" s="2">
        <f t="shared" si="59"/>
        <v>1.0877017553059021</v>
      </c>
      <c r="S203" s="11">
        <v>2</v>
      </c>
    </row>
    <row r="204" spans="2:24" x14ac:dyDescent="0.25">
      <c r="B204" s="2" t="s">
        <v>25</v>
      </c>
      <c r="C204" s="2">
        <v>20</v>
      </c>
      <c r="G204" s="2">
        <f t="shared" si="60"/>
        <v>0.38131616305500299</v>
      </c>
      <c r="H204" s="2">
        <f t="shared" si="58"/>
        <v>-0.59393812890780739</v>
      </c>
      <c r="I204" s="2">
        <f t="shared" si="58"/>
        <v>1.3428610393618658</v>
      </c>
      <c r="J204" s="2">
        <f t="shared" si="58"/>
        <v>0.53307379278850808</v>
      </c>
      <c r="L204" s="2">
        <f>(B201-G204)^2</f>
        <v>0.28378009000395737</v>
      </c>
      <c r="M204" s="2">
        <f>(C201-H204)^2</f>
        <v>1.9410691827174122E-2</v>
      </c>
      <c r="N204" s="2">
        <f>(D201-I204)^2</f>
        <v>2.071188239037518</v>
      </c>
      <c r="O204" s="2">
        <f>(E201-J204)^2</f>
        <v>1.5404013504982805</v>
      </c>
      <c r="P204" s="9"/>
      <c r="R204" s="2">
        <f t="shared" si="59"/>
        <v>3.9147803713669305</v>
      </c>
      <c r="S204" s="11">
        <v>3</v>
      </c>
    </row>
    <row r="205" spans="2:24" x14ac:dyDescent="0.25">
      <c r="G205" s="9"/>
      <c r="H205" s="9"/>
      <c r="I205" s="9"/>
      <c r="J205" s="9"/>
      <c r="L205" s="9"/>
      <c r="M205" s="9"/>
      <c r="N205" s="9"/>
      <c r="O205" s="9"/>
      <c r="P205" s="9"/>
    </row>
    <row r="206" spans="2:24" x14ac:dyDescent="0.25">
      <c r="T206" t="s">
        <v>13</v>
      </c>
    </row>
    <row r="208" spans="2:24" x14ac:dyDescent="0.25">
      <c r="L208" s="2">
        <f>(B201-G201)</f>
        <v>2.5311796700000002</v>
      </c>
      <c r="M208" s="2">
        <f>(C201-H201)</f>
        <v>-2.5805395399999997</v>
      </c>
      <c r="N208" s="2">
        <f>(D201-I201)</f>
        <v>0.1417641945</v>
      </c>
      <c r="O208" s="2">
        <f>(E201-J201)</f>
        <v>-1.91381935</v>
      </c>
      <c r="P208" s="9"/>
      <c r="T208" t="s">
        <v>13</v>
      </c>
      <c r="U208" s="2">
        <f>L208*V201</f>
        <v>9.1122468120000022E-2</v>
      </c>
      <c r="V208" s="2">
        <f>M208*V201</f>
        <v>-9.2899423440000004E-2</v>
      </c>
      <c r="W208" s="2">
        <f>N208*V201</f>
        <v>5.1035110020000007E-3</v>
      </c>
      <c r="X208" s="2">
        <f>O208*V201</f>
        <v>-6.8897496600000011E-2</v>
      </c>
    </row>
    <row r="209" spans="8:24" x14ac:dyDescent="0.25">
      <c r="L209" s="2">
        <f>(B201-G202)</f>
        <v>-0.15945880000000012</v>
      </c>
      <c r="M209" s="2">
        <f>(C201-H202)</f>
        <v>-8.7849969999999999E-2</v>
      </c>
      <c r="N209" s="2">
        <f>(D201-I202)</f>
        <v>1.5234481</v>
      </c>
      <c r="O209" s="2">
        <f>(E201-J202)</f>
        <v>-3.1043070000000061E-2</v>
      </c>
      <c r="P209" s="9"/>
      <c r="R209" t="s">
        <v>13</v>
      </c>
      <c r="T209" t="s">
        <v>13</v>
      </c>
      <c r="U209" s="2">
        <f>L209*V201</f>
        <v>-5.7405168000000048E-3</v>
      </c>
      <c r="V209" s="2">
        <f>M209*V201</f>
        <v>-3.1625989200000002E-3</v>
      </c>
      <c r="W209" s="2">
        <f>N209*V201</f>
        <v>5.4844131600000005E-2</v>
      </c>
      <c r="X209" s="2">
        <f>O209*V201</f>
        <v>-1.1175505200000024E-3</v>
      </c>
    </row>
    <row r="210" spans="8:24" x14ac:dyDescent="0.25">
      <c r="L210" s="2">
        <f>(B201-G203)</f>
        <v>0.18304873714285708</v>
      </c>
      <c r="M210" s="2">
        <f>(C201-H203)</f>
        <v>-4.840467518571423E-2</v>
      </c>
      <c r="N210" s="2">
        <f>(D201-I203)</f>
        <v>-0.94624785161357139</v>
      </c>
      <c r="O210" s="2">
        <f>(E201-J203)</f>
        <v>-0.39555897900714287</v>
      </c>
      <c r="P210" s="9"/>
      <c r="R210" t="s">
        <v>13</v>
      </c>
      <c r="T210" t="s">
        <v>13</v>
      </c>
      <c r="U210" s="2">
        <f>L210*V201</f>
        <v>6.5897545371428551E-3</v>
      </c>
      <c r="V210" s="2">
        <f>M210*V201</f>
        <v>-1.7425683066857125E-3</v>
      </c>
      <c r="W210" s="2">
        <f>N210*V201</f>
        <v>-3.4064922658088574E-2</v>
      </c>
      <c r="X210" s="2">
        <f>O210*V201</f>
        <v>-1.4240123244257144E-2</v>
      </c>
    </row>
    <row r="211" spans="8:24" x14ac:dyDescent="0.25">
      <c r="I211" t="s">
        <v>13</v>
      </c>
      <c r="L211" s="2">
        <f>(B201-G204)</f>
        <v>0.53271013694499691</v>
      </c>
      <c r="M211" s="2">
        <f>(C201-H204)</f>
        <v>0.13932225890780742</v>
      </c>
      <c r="N211" s="2">
        <f>(D201-I204)</f>
        <v>-1.4391623393618658</v>
      </c>
      <c r="O211" s="2">
        <f>(E201-J204)</f>
        <v>-1.2411290627885081</v>
      </c>
      <c r="P211" s="9"/>
      <c r="R211" t="s">
        <v>13</v>
      </c>
      <c r="T211" t="s">
        <v>13</v>
      </c>
      <c r="U211" s="2">
        <f>L211*V201</f>
        <v>1.9177564930019892E-2</v>
      </c>
      <c r="V211" s="2">
        <f>M211*V201</f>
        <v>5.0156013206810674E-3</v>
      </c>
      <c r="W211" s="2">
        <f>N211*V201</f>
        <v>-5.1809844217027175E-2</v>
      </c>
      <c r="X211" s="2">
        <f>O211*V201</f>
        <v>-4.4680646260386293E-2</v>
      </c>
    </row>
    <row r="212" spans="8:24" x14ac:dyDescent="0.25">
      <c r="H212" t="s">
        <v>13</v>
      </c>
      <c r="I212" t="s">
        <v>13</v>
      </c>
    </row>
    <row r="214" spans="8:24" x14ac:dyDescent="0.25">
      <c r="L214" t="s">
        <v>32</v>
      </c>
      <c r="M214">
        <f>VLOOKUP(MIN(R201:R204), R201:S204,2,0)</f>
        <v>2</v>
      </c>
      <c r="O214" s="2" t="s">
        <v>35</v>
      </c>
    </row>
    <row r="215" spans="8:24" x14ac:dyDescent="0.25">
      <c r="L215" t="s">
        <v>34</v>
      </c>
      <c r="M215">
        <v>4</v>
      </c>
    </row>
    <row r="217" spans="8:24" x14ac:dyDescent="0.25">
      <c r="L217" s="2" t="s">
        <v>32</v>
      </c>
      <c r="M217" s="2" t="s">
        <v>41</v>
      </c>
      <c r="N217" s="2" t="s">
        <v>18</v>
      </c>
      <c r="P217" s="2"/>
      <c r="Q217" s="5" t="s">
        <v>42</v>
      </c>
      <c r="R217" s="2"/>
    </row>
    <row r="218" spans="8:24" x14ac:dyDescent="0.25">
      <c r="L218" s="2">
        <v>0</v>
      </c>
      <c r="M218" s="2">
        <f>IF(M214=0,$S$6,(IF($M214=1,$T$6,(IF($M214=2,$U$6,$V$6)))))</f>
        <v>1</v>
      </c>
      <c r="N218" s="2">
        <f>W200</f>
        <v>0.5</v>
      </c>
      <c r="P218" s="6">
        <f>IF(M218&gt;N218,G201,G201+U208)</f>
        <v>-1.61715337</v>
      </c>
      <c r="Q218" s="6">
        <f>IF(M218&gt;N218,H201,H201+V208)</f>
        <v>2.1259236699999997</v>
      </c>
      <c r="R218" s="6">
        <f>IF(M218&gt;N218,I201,I201+W208)</f>
        <v>-0.2380654945</v>
      </c>
      <c r="S218" s="6">
        <f>IF(M218&gt;N218,J201,J201+X208)</f>
        <v>1.20576408</v>
      </c>
    </row>
    <row r="219" spans="8:24" x14ac:dyDescent="0.25">
      <c r="L219" s="2">
        <v>1</v>
      </c>
      <c r="M219" s="2">
        <f>IF(M214=0,$S$7,(IF(M214=1,$T$7,(IF(M214=2,$U$7,$V$7)))))</f>
        <v>1.732051</v>
      </c>
      <c r="N219" s="2">
        <f>W200</f>
        <v>0.5</v>
      </c>
      <c r="P219" s="6">
        <f t="shared" ref="P219:P221" si="61">IF(M219&gt;N219,G202,G202+U209)</f>
        <v>1.0734851000000001</v>
      </c>
      <c r="Q219" s="6">
        <f>IF(M219&gt;N219,H202,H202+V209)</f>
        <v>-0.36676589999999998</v>
      </c>
      <c r="R219" s="6">
        <f>IF(M219&gt;N219,I202,I202+W209)</f>
        <v>-1.6197493999999999</v>
      </c>
      <c r="S219" s="6">
        <f>IF(M219&gt;N219,J202,J202+X209)</f>
        <v>-0.67701219999999995</v>
      </c>
    </row>
    <row r="220" spans="8:24" x14ac:dyDescent="0.25">
      <c r="L220" s="2">
        <v>2</v>
      </c>
      <c r="M220" s="2">
        <f>IF($M$57=0,$S$8,(IF(M214=1,$T$8,(IF(M214=2,$U$8,$V$8)))))</f>
        <v>0</v>
      </c>
      <c r="N220" s="2">
        <f>W200</f>
        <v>0.5</v>
      </c>
      <c r="O220" t="s">
        <v>13</v>
      </c>
      <c r="P220" s="2">
        <f t="shared" si="61"/>
        <v>0.73756731739428572</v>
      </c>
      <c r="Q220" s="2">
        <f t="shared" ref="Q220:Q221" si="62">IF(M220&gt;N220,H203,H203+V210)</f>
        <v>-0.40795376312097148</v>
      </c>
      <c r="R220" s="2">
        <f>IF(M220&gt;N220,I203,I203+W210)</f>
        <v>0.81588162895548277</v>
      </c>
      <c r="S220" s="2">
        <f>IF(M220&gt;N220,J203,J203+X210)</f>
        <v>-0.3267364142371143</v>
      </c>
    </row>
    <row r="221" spans="8:24" x14ac:dyDescent="0.25">
      <c r="L221" s="2">
        <v>3</v>
      </c>
      <c r="M221" s="2">
        <f>IF(M214=0,$S$9,(IF(M214=1,$T$9,(IF(M214=2,$U$9,$V$9)))))</f>
        <v>1</v>
      </c>
      <c r="N221" s="2">
        <f>W200</f>
        <v>0.5</v>
      </c>
      <c r="O221" t="s">
        <v>40</v>
      </c>
      <c r="P221" s="6">
        <f t="shared" si="61"/>
        <v>0.38131616305500299</v>
      </c>
      <c r="Q221" s="6">
        <f t="shared" si="62"/>
        <v>-0.59393812890780739</v>
      </c>
      <c r="R221" s="6">
        <f>IF(M221&gt;N221,I204,I204+W211)</f>
        <v>1.3428610393618658</v>
      </c>
      <c r="S221" s="6">
        <f>IF(M221&gt;N221,J204,J204+X211)</f>
        <v>0.53307379278850808</v>
      </c>
    </row>
    <row r="227" spans="2:24" x14ac:dyDescent="0.25">
      <c r="B227" s="3" t="s">
        <v>46</v>
      </c>
      <c r="F227" s="3" t="s">
        <v>46</v>
      </c>
      <c r="I227" s="3" t="s">
        <v>46</v>
      </c>
      <c r="L227" s="3" t="s">
        <v>46</v>
      </c>
      <c r="O227" s="3" t="s">
        <v>46</v>
      </c>
      <c r="S227" s="3" t="s">
        <v>46</v>
      </c>
    </row>
    <row r="228" spans="2:24" x14ac:dyDescent="0.25">
      <c r="H228" s="4" t="s">
        <v>12</v>
      </c>
      <c r="M228" s="7" t="s">
        <v>11</v>
      </c>
      <c r="R228" s="2" t="s">
        <v>31</v>
      </c>
      <c r="S228" s="11" t="s">
        <v>33</v>
      </c>
      <c r="U228" s="2" t="s">
        <v>18</v>
      </c>
      <c r="V228" s="2">
        <f xml:space="preserve"> $N$5 -($N$5-$N$6)*(C231/C232)</f>
        <v>0.19999999999999996</v>
      </c>
      <c r="W228" s="2">
        <f>IF(V228&gt;=1,V228,0.5)</f>
        <v>0.5</v>
      </c>
    </row>
    <row r="229" spans="2:24" x14ac:dyDescent="0.25">
      <c r="B229" s="2">
        <v>0.91402629999999996</v>
      </c>
      <c r="C229" s="2">
        <v>-0.45461586999999998</v>
      </c>
      <c r="D229" s="2">
        <v>-9.6301300000000006E-2</v>
      </c>
      <c r="E229" s="2">
        <v>-0.70805527000000001</v>
      </c>
      <c r="G229" s="2">
        <f>P218</f>
        <v>-1.61715337</v>
      </c>
      <c r="H229" s="2">
        <f t="shared" ref="H229:J232" si="63">Q218</f>
        <v>2.1259236699999997</v>
      </c>
      <c r="I229" s="2">
        <f t="shared" si="63"/>
        <v>-0.2380654945</v>
      </c>
      <c r="J229" s="2">
        <f t="shared" si="63"/>
        <v>1.20576408</v>
      </c>
      <c r="L229" s="2">
        <f>(B229-G229)^2</f>
        <v>6.4068705218213102</v>
      </c>
      <c r="M229" s="2">
        <f>(C229-H229)^2</f>
        <v>6.65918431750341</v>
      </c>
      <c r="N229" s="2">
        <f>(D229-I229)^2</f>
        <v>2.0097086842233828E-2</v>
      </c>
      <c r="O229" s="2">
        <f>(E229-J229)^2</f>
        <v>3.6627045044344224</v>
      </c>
      <c r="P229" s="9"/>
      <c r="R229" s="2">
        <f t="shared" ref="R229:R232" si="64">SUM(L229:O229)</f>
        <v>16.748856430601379</v>
      </c>
      <c r="S229" s="11">
        <v>0</v>
      </c>
      <c r="U229" s="2" t="s">
        <v>19</v>
      </c>
      <c r="V229" s="2">
        <f>$N$7-($N$7-$N$8)*(C231/C232)</f>
        <v>3.4000000000000002E-2</v>
      </c>
    </row>
    <row r="230" spans="2:24" x14ac:dyDescent="0.25">
      <c r="G230" s="2">
        <f t="shared" ref="G230:G232" si="65">P219</f>
        <v>1.0734851000000001</v>
      </c>
      <c r="H230" s="2">
        <f t="shared" si="63"/>
        <v>-0.36676589999999998</v>
      </c>
      <c r="I230" s="2">
        <f t="shared" si="63"/>
        <v>-1.6197493999999999</v>
      </c>
      <c r="J230" s="2">
        <f t="shared" si="63"/>
        <v>-0.67701219999999995</v>
      </c>
      <c r="L230" s="2">
        <f>(B229-G230)^2</f>
        <v>2.5427108897440039E-2</v>
      </c>
      <c r="M230" s="2">
        <f>(C229-H230)^2</f>
        <v>7.7176172290009002E-3</v>
      </c>
      <c r="N230" s="2">
        <f>(D229-I230)^2</f>
        <v>2.3208941133936101</v>
      </c>
      <c r="O230" s="2">
        <f>(E229-J230)^2</f>
        <v>9.6367219502490383E-4</v>
      </c>
      <c r="P230" s="9"/>
      <c r="R230" s="2">
        <f t="shared" si="64"/>
        <v>2.3550025117150759</v>
      </c>
      <c r="S230" s="11">
        <v>1</v>
      </c>
    </row>
    <row r="231" spans="2:24" x14ac:dyDescent="0.25">
      <c r="B231" s="2" t="s">
        <v>24</v>
      </c>
      <c r="C231" s="2">
        <v>8</v>
      </c>
      <c r="G231" s="2">
        <f t="shared" si="65"/>
        <v>0.73756731739428572</v>
      </c>
      <c r="H231" s="2">
        <f t="shared" si="63"/>
        <v>-0.40795376312097148</v>
      </c>
      <c r="I231" s="2">
        <f t="shared" si="63"/>
        <v>0.81588162895548277</v>
      </c>
      <c r="J231" s="2">
        <f t="shared" si="63"/>
        <v>-0.3267364142371143</v>
      </c>
      <c r="L231" s="2">
        <f>(B229-G231)^2</f>
        <v>3.1137772542243761E-2</v>
      </c>
      <c r="M231" s="2">
        <f>(C229-H231)^2</f>
        <v>2.1773522183898787E-3</v>
      </c>
      <c r="N231" s="2">
        <f>(D229-I231)^2</f>
        <v>0.83207769587780345</v>
      </c>
      <c r="O231" s="2">
        <f>(E229-J231)^2</f>
        <v>0.14540406976031645</v>
      </c>
      <c r="P231" s="9"/>
      <c r="R231" s="2">
        <f t="shared" si="64"/>
        <v>1.0107968903987536</v>
      </c>
      <c r="S231" s="11">
        <v>2</v>
      </c>
    </row>
    <row r="232" spans="2:24" x14ac:dyDescent="0.25">
      <c r="B232" s="2" t="s">
        <v>25</v>
      </c>
      <c r="C232" s="2">
        <v>20</v>
      </c>
      <c r="G232" s="2">
        <f t="shared" si="65"/>
        <v>0.38131616305500299</v>
      </c>
      <c r="H232" s="2">
        <f t="shared" si="63"/>
        <v>-0.59393812890780739</v>
      </c>
      <c r="I232" s="2">
        <f t="shared" si="63"/>
        <v>1.3428610393618658</v>
      </c>
      <c r="J232" s="2">
        <f t="shared" si="63"/>
        <v>0.53307379278850808</v>
      </c>
      <c r="L232" s="2">
        <f>(B229-G232)^2</f>
        <v>0.28378009000395737</v>
      </c>
      <c r="M232" s="2">
        <f>(C229-H232)^2</f>
        <v>1.9410691827174122E-2</v>
      </c>
      <c r="N232" s="2">
        <f>(D229-I232)^2</f>
        <v>2.071188239037518</v>
      </c>
      <c r="O232" s="2">
        <f>(E229-J232)^2</f>
        <v>1.5404013504982805</v>
      </c>
      <c r="P232" s="9"/>
      <c r="R232" s="2">
        <f t="shared" si="64"/>
        <v>3.9147803713669305</v>
      </c>
      <c r="S232" s="11">
        <v>3</v>
      </c>
    </row>
    <row r="233" spans="2:24" x14ac:dyDescent="0.25">
      <c r="G233" s="9"/>
      <c r="H233" s="9"/>
      <c r="I233" s="9"/>
      <c r="J233" s="9"/>
      <c r="L233" s="9"/>
      <c r="M233" s="9"/>
      <c r="N233" s="9"/>
      <c r="O233" s="9"/>
      <c r="P233" s="9"/>
    </row>
    <row r="234" spans="2:24" x14ac:dyDescent="0.25">
      <c r="T234" t="s">
        <v>13</v>
      </c>
    </row>
    <row r="236" spans="2:24" x14ac:dyDescent="0.25">
      <c r="L236" s="2">
        <f>(B229-G229)</f>
        <v>2.5311796700000002</v>
      </c>
      <c r="M236" s="2">
        <f>(C229-H229)</f>
        <v>-2.5805395399999997</v>
      </c>
      <c r="N236" s="2">
        <f>(D229-I229)</f>
        <v>0.1417641945</v>
      </c>
      <c r="O236" s="2">
        <f>(E229-J229)</f>
        <v>-1.91381935</v>
      </c>
      <c r="P236" s="9"/>
      <c r="T236" t="s">
        <v>13</v>
      </c>
      <c r="U236" s="2">
        <f>L236*V229</f>
        <v>8.6060108780000019E-2</v>
      </c>
      <c r="V236" s="2">
        <f>M236*V229</f>
        <v>-8.7738344359999998E-2</v>
      </c>
      <c r="W236" s="2">
        <f>N236*V229</f>
        <v>4.8199826130000002E-3</v>
      </c>
      <c r="X236" s="2">
        <f>O236*V229</f>
        <v>-6.50698579E-2</v>
      </c>
    </row>
    <row r="237" spans="2:24" x14ac:dyDescent="0.25">
      <c r="L237" s="2">
        <f>(B229-G230)</f>
        <v>-0.15945880000000012</v>
      </c>
      <c r="M237" s="2">
        <f>(C229-H230)</f>
        <v>-8.7849969999999999E-2</v>
      </c>
      <c r="N237" s="2">
        <f>(D229-I230)</f>
        <v>1.5234481</v>
      </c>
      <c r="O237" s="2">
        <f>(E229-J230)</f>
        <v>-3.1043070000000061E-2</v>
      </c>
      <c r="P237" s="9"/>
      <c r="R237" t="s">
        <v>13</v>
      </c>
      <c r="T237" t="s">
        <v>13</v>
      </c>
      <c r="U237" s="2">
        <f>L237*V229</f>
        <v>-5.4215992000000044E-3</v>
      </c>
      <c r="V237" s="2">
        <f>M237*V229</f>
        <v>-2.9868989800000004E-3</v>
      </c>
      <c r="W237" s="2">
        <f>N237*V229</f>
        <v>5.1797235400000002E-2</v>
      </c>
      <c r="X237" s="2">
        <f>O237*V229</f>
        <v>-1.0554643800000023E-3</v>
      </c>
    </row>
    <row r="238" spans="2:24" x14ac:dyDescent="0.25">
      <c r="L238" s="2">
        <f>(B229-G231)</f>
        <v>0.17645898260571424</v>
      </c>
      <c r="M238" s="2">
        <f>(C229-H231)</f>
        <v>-4.6662106879028498E-2</v>
      </c>
      <c r="N238" s="2">
        <f>(D229-I231)</f>
        <v>-0.91218292895548281</v>
      </c>
      <c r="O238" s="2">
        <f>(E229-J231)</f>
        <v>-0.38131885576288571</v>
      </c>
      <c r="P238" s="9"/>
      <c r="R238" t="s">
        <v>13</v>
      </c>
      <c r="T238" t="s">
        <v>13</v>
      </c>
      <c r="U238" s="2">
        <f>L238*V229</f>
        <v>5.999605408594285E-3</v>
      </c>
      <c r="V238" s="2">
        <f>M238*V229</f>
        <v>-1.586511633886969E-3</v>
      </c>
      <c r="W238" s="2">
        <f>N238*V229</f>
        <v>-3.1014219584486417E-2</v>
      </c>
      <c r="X238" s="2">
        <f>O238*V229</f>
        <v>-1.2964841095938115E-2</v>
      </c>
    </row>
    <row r="239" spans="2:24" x14ac:dyDescent="0.25">
      <c r="I239" t="s">
        <v>13</v>
      </c>
      <c r="L239" s="2">
        <f>(B229-G232)</f>
        <v>0.53271013694499691</v>
      </c>
      <c r="M239" s="2">
        <f>(C229-H232)</f>
        <v>0.13932225890780742</v>
      </c>
      <c r="N239" s="2">
        <f>(D229-I232)</f>
        <v>-1.4391623393618658</v>
      </c>
      <c r="O239" s="2">
        <f>(E229-J232)</f>
        <v>-1.2411290627885081</v>
      </c>
      <c r="P239" s="9"/>
      <c r="R239" t="s">
        <v>13</v>
      </c>
      <c r="T239" t="s">
        <v>13</v>
      </c>
      <c r="U239" s="2">
        <f>L239*V229</f>
        <v>1.8112144656129897E-2</v>
      </c>
      <c r="V239" s="2">
        <f>M239*V229</f>
        <v>4.7369568028654526E-3</v>
      </c>
      <c r="W239" s="2">
        <f>N239*V229</f>
        <v>-4.8931519538303443E-2</v>
      </c>
      <c r="X239" s="2">
        <f>O239*V229</f>
        <v>-4.2198388134809278E-2</v>
      </c>
    </row>
    <row r="240" spans="2:24" x14ac:dyDescent="0.25">
      <c r="H240" t="s">
        <v>13</v>
      </c>
      <c r="I240" t="s">
        <v>13</v>
      </c>
    </row>
    <row r="242" spans="2:23" x14ac:dyDescent="0.25">
      <c r="L242" t="s">
        <v>32</v>
      </c>
      <c r="M242">
        <f>VLOOKUP(MIN(R229:R232), R229:S232,2,0)</f>
        <v>2</v>
      </c>
      <c r="O242" s="2" t="s">
        <v>35</v>
      </c>
    </row>
    <row r="243" spans="2:23" x14ac:dyDescent="0.25">
      <c r="L243" t="s">
        <v>34</v>
      </c>
      <c r="M243">
        <v>4</v>
      </c>
    </row>
    <row r="245" spans="2:23" x14ac:dyDescent="0.25">
      <c r="L245" s="2" t="s">
        <v>32</v>
      </c>
      <c r="M245" s="2" t="s">
        <v>41</v>
      </c>
      <c r="N245" s="2" t="s">
        <v>18</v>
      </c>
      <c r="P245" s="2"/>
      <c r="Q245" s="5" t="s">
        <v>42</v>
      </c>
      <c r="R245" s="2"/>
    </row>
    <row r="246" spans="2:23" x14ac:dyDescent="0.25">
      <c r="L246" s="2">
        <v>0</v>
      </c>
      <c r="M246" s="2">
        <f>IF(M242=0,$S$6,(IF($M242=1,$T$6,(IF($M242=2,$U$6,$V$6)))))</f>
        <v>1</v>
      </c>
      <c r="N246" s="2">
        <f>W228</f>
        <v>0.5</v>
      </c>
      <c r="P246" s="6">
        <f>IF(M246&gt;N246,G229,G229+U236)</f>
        <v>-1.61715337</v>
      </c>
      <c r="Q246" s="6">
        <f>IF(M246&gt;N246,H229,H229+V236)</f>
        <v>2.1259236699999997</v>
      </c>
      <c r="R246" s="6">
        <f>IF(M246&gt;N246,I229,I229+W236)</f>
        <v>-0.2380654945</v>
      </c>
      <c r="S246" s="6">
        <f>IF(M246&gt;N246,J229,J229+X236)</f>
        <v>1.20576408</v>
      </c>
    </row>
    <row r="247" spans="2:23" x14ac:dyDescent="0.25">
      <c r="L247" s="2">
        <v>1</v>
      </c>
      <c r="M247" s="2">
        <f>IF(M242=0,$S$7,(IF(M242=1,$T$7,(IF(M242=2,$U$7,$V$7)))))</f>
        <v>1.732051</v>
      </c>
      <c r="N247" s="2">
        <f>W228</f>
        <v>0.5</v>
      </c>
      <c r="P247" s="6">
        <f t="shared" ref="P247:P249" si="66">IF(M247&gt;N247,G230,G230+U237)</f>
        <v>1.0734851000000001</v>
      </c>
      <c r="Q247" s="6">
        <f>IF(M247&gt;N247,H230,H230+V237)</f>
        <v>-0.36676589999999998</v>
      </c>
      <c r="R247" s="6">
        <f>IF(M247&gt;N247,I230,I230+W237)</f>
        <v>-1.6197493999999999</v>
      </c>
      <c r="S247" s="6">
        <f>IF(M247&gt;N247,J230,J230+X237)</f>
        <v>-0.67701219999999995</v>
      </c>
    </row>
    <row r="248" spans="2:23" x14ac:dyDescent="0.25">
      <c r="L248" s="2">
        <v>2</v>
      </c>
      <c r="M248" s="2">
        <f>IF($M$57=0,$S$8,(IF(M242=1,$T$8,(IF(M242=2,$U$8,$V$8)))))</f>
        <v>0</v>
      </c>
      <c r="N248" s="2">
        <f>W228</f>
        <v>0.5</v>
      </c>
      <c r="O248" t="s">
        <v>13</v>
      </c>
      <c r="P248" s="2">
        <f t="shared" si="66"/>
        <v>0.74356692280287995</v>
      </c>
      <c r="Q248" s="2">
        <f t="shared" ref="Q248:Q249" si="67">IF(M248&gt;N248,H231,H231+V238)</f>
        <v>-0.40954027475485844</v>
      </c>
      <c r="R248" s="2">
        <f>IF(M248&gt;N248,I231,I231+W238)</f>
        <v>0.78486740937099631</v>
      </c>
      <c r="S248" s="2">
        <f>IF(M248&gt;N248,J231,J231+X238)</f>
        <v>-0.3397012553330524</v>
      </c>
    </row>
    <row r="249" spans="2:23" x14ac:dyDescent="0.25">
      <c r="L249" s="2">
        <v>3</v>
      </c>
      <c r="M249" s="2">
        <f>IF(M242=0,$S$9,(IF(M242=1,$T$9,(IF(M242=2,$U$9,$V$9)))))</f>
        <v>1</v>
      </c>
      <c r="N249" s="2">
        <f>W228</f>
        <v>0.5</v>
      </c>
      <c r="O249" t="s">
        <v>40</v>
      </c>
      <c r="P249" s="6">
        <f t="shared" si="66"/>
        <v>0.38131616305500299</v>
      </c>
      <c r="Q249" s="6">
        <f t="shared" si="67"/>
        <v>-0.59393812890780739</v>
      </c>
      <c r="R249" s="6">
        <f>IF(M249&gt;N249,I232,I232+W239)</f>
        <v>1.3428610393618658</v>
      </c>
      <c r="S249" s="6">
        <f>IF(M249&gt;N249,J232,J232+X239)</f>
        <v>0.53307379278850808</v>
      </c>
    </row>
    <row r="253" spans="2:23" x14ac:dyDescent="0.25">
      <c r="B253" s="3" t="s">
        <v>47</v>
      </c>
      <c r="F253" s="3" t="s">
        <v>47</v>
      </c>
      <c r="I253" s="3" t="s">
        <v>47</v>
      </c>
      <c r="L253" s="3" t="s">
        <v>47</v>
      </c>
      <c r="O253" s="3" t="s">
        <v>47</v>
      </c>
      <c r="S253" s="3" t="s">
        <v>47</v>
      </c>
    </row>
    <row r="254" spans="2:23" x14ac:dyDescent="0.25">
      <c r="H254" s="4" t="s">
        <v>12</v>
      </c>
      <c r="M254" s="7" t="s">
        <v>11</v>
      </c>
      <c r="R254" s="2" t="s">
        <v>31</v>
      </c>
      <c r="S254" s="11" t="s">
        <v>33</v>
      </c>
      <c r="U254" s="2" t="s">
        <v>18</v>
      </c>
      <c r="V254" s="2">
        <f xml:space="preserve"> $N$5 -($N$5-$N$6)*(C257/C258)</f>
        <v>9.9999999999999978E-2</v>
      </c>
      <c r="W254" s="2">
        <f>IF(V254&gt;=1,V254,0.5)</f>
        <v>0.5</v>
      </c>
    </row>
    <row r="255" spans="2:23" x14ac:dyDescent="0.25">
      <c r="B255" s="2">
        <v>0.40682099999999999</v>
      </c>
      <c r="C255" s="2">
        <v>-0.61974636999999999</v>
      </c>
      <c r="D255" s="2">
        <v>1.6646367099999999</v>
      </c>
      <c r="E255" s="2">
        <v>-1.2113419400000001</v>
      </c>
      <c r="G255" s="2">
        <f>P246</f>
        <v>-1.61715337</v>
      </c>
      <c r="H255" s="2">
        <f t="shared" ref="H255:J258" si="68">Q246</f>
        <v>2.1259236699999997</v>
      </c>
      <c r="I255" s="2">
        <f t="shared" si="68"/>
        <v>-0.2380654945</v>
      </c>
      <c r="J255" s="2">
        <f t="shared" si="68"/>
        <v>1.20576408</v>
      </c>
      <c r="L255" s="2">
        <f>(B255-G255)^2</f>
        <v>4.0964722504168964</v>
      </c>
      <c r="M255" s="2">
        <f>(C255-H255)^2</f>
        <v>7.5387039685536008</v>
      </c>
      <c r="N255" s="2">
        <f>(D255-I255)^2</f>
        <v>3.6202756790091595</v>
      </c>
      <c r="O255" s="2">
        <f>(E255-J255)^2</f>
        <v>5.8424015119202419</v>
      </c>
      <c r="P255" s="9"/>
      <c r="R255" s="2">
        <f t="shared" ref="R255:R258" si="69">SUM(L255:O255)</f>
        <v>21.097853409899898</v>
      </c>
      <c r="S255" s="11">
        <v>0</v>
      </c>
      <c r="U255" s="2" t="s">
        <v>19</v>
      </c>
      <c r="V255" s="2">
        <f>$N$7-($N$7-$N$8)*(C257/C258)</f>
        <v>3.2000000000000001E-2</v>
      </c>
    </row>
    <row r="256" spans="2:23" x14ac:dyDescent="0.25">
      <c r="G256" s="2">
        <f t="shared" ref="G256:G258" si="70">P247</f>
        <v>1.0734851000000001</v>
      </c>
      <c r="H256" s="2">
        <f t="shared" si="68"/>
        <v>-0.36676589999999998</v>
      </c>
      <c r="I256" s="2">
        <f t="shared" si="68"/>
        <v>-1.6197493999999999</v>
      </c>
      <c r="J256" s="2">
        <f t="shared" si="68"/>
        <v>-0.67701219999999995</v>
      </c>
      <c r="L256" s="2">
        <f>(B255-G256)^2</f>
        <v>0.4444410222288101</v>
      </c>
      <c r="M256" s="2">
        <f>(C255-H256)^2</f>
        <v>6.3999118201420901E-2</v>
      </c>
      <c r="N256" s="2">
        <f>(D255-I256)^2</f>
        <v>10.787192119560931</v>
      </c>
      <c r="O256" s="2">
        <f>(E255-J256)^2</f>
        <v>0.28550827104846771</v>
      </c>
      <c r="P256" s="9"/>
      <c r="R256" s="2">
        <f t="shared" si="69"/>
        <v>11.58114053103963</v>
      </c>
      <c r="S256" s="11">
        <v>1</v>
      </c>
    </row>
    <row r="257" spans="2:24" x14ac:dyDescent="0.25">
      <c r="B257" s="2" t="s">
        <v>24</v>
      </c>
      <c r="C257" s="2">
        <v>9</v>
      </c>
      <c r="G257" s="2">
        <f t="shared" si="70"/>
        <v>0.74356692280287995</v>
      </c>
      <c r="H257" s="2">
        <f t="shared" si="68"/>
        <v>-0.40954027475485844</v>
      </c>
      <c r="I257" s="2">
        <f t="shared" si="68"/>
        <v>0.78486740937099631</v>
      </c>
      <c r="J257" s="2">
        <f t="shared" si="68"/>
        <v>-0.3397012553330524</v>
      </c>
      <c r="L257" s="2">
        <f>(B255-G257)^2</f>
        <v>0.11339781652436319</v>
      </c>
      <c r="M257" s="2">
        <f>(C255-H257)^2</f>
        <v>4.4186602478209526E-2</v>
      </c>
      <c r="N257" s="2">
        <f>(D255-I257)^2</f>
        <v>0.77399402232924608</v>
      </c>
      <c r="O257" s="2">
        <f>(E255-J257)^2</f>
        <v>0.75975748316666525</v>
      </c>
      <c r="P257" s="9"/>
      <c r="R257" s="2">
        <f t="shared" si="69"/>
        <v>1.691335924498484</v>
      </c>
      <c r="S257" s="11">
        <v>2</v>
      </c>
    </row>
    <row r="258" spans="2:24" x14ac:dyDescent="0.25">
      <c r="B258" s="2" t="s">
        <v>25</v>
      </c>
      <c r="C258" s="2">
        <v>20</v>
      </c>
      <c r="G258" s="2">
        <f t="shared" si="70"/>
        <v>0.38131616305500299</v>
      </c>
      <c r="H258" s="2">
        <f t="shared" si="68"/>
        <v>-0.59393812890780739</v>
      </c>
      <c r="I258" s="2">
        <f t="shared" si="68"/>
        <v>1.3428610393618658</v>
      </c>
      <c r="J258" s="2">
        <f t="shared" si="68"/>
        <v>0.53307379278850808</v>
      </c>
      <c r="L258" s="2">
        <f>(B255-G258)^2</f>
        <v>6.5049670759088397E-4</v>
      </c>
      <c r="M258" s="2">
        <f>(C255-H258)^2</f>
        <v>6.6606530827273847E-4</v>
      </c>
      <c r="N258" s="2">
        <f>(D255-I258)^2</f>
        <v>0.10353958221462092</v>
      </c>
      <c r="O258" s="2">
        <f>(E255-J258)^2</f>
        <v>3.0429862488000676</v>
      </c>
      <c r="P258" s="9"/>
      <c r="R258" s="2">
        <f t="shared" si="69"/>
        <v>3.1478423930305524</v>
      </c>
      <c r="S258" s="11">
        <v>3</v>
      </c>
    </row>
    <row r="259" spans="2:24" x14ac:dyDescent="0.25">
      <c r="G259" s="9"/>
      <c r="H259" s="9"/>
      <c r="I259" s="9"/>
      <c r="J259" s="9"/>
      <c r="L259" s="9"/>
      <c r="M259" s="9"/>
      <c r="N259" s="9"/>
      <c r="O259" s="9"/>
      <c r="P259" s="9"/>
    </row>
    <row r="260" spans="2:24" x14ac:dyDescent="0.25">
      <c r="T260" t="s">
        <v>13</v>
      </c>
    </row>
    <row r="262" spans="2:24" x14ac:dyDescent="0.25">
      <c r="L262" s="2">
        <f>(B255-G255)</f>
        <v>2.0239743699999999</v>
      </c>
      <c r="M262" s="2">
        <f>(C255-H255)</f>
        <v>-2.7456700399999998</v>
      </c>
      <c r="N262" s="2">
        <f>(D255-I255)</f>
        <v>1.9027022044999999</v>
      </c>
      <c r="O262" s="2">
        <f>(E255-J255)</f>
        <v>-2.4171060200000003</v>
      </c>
      <c r="P262" s="9"/>
      <c r="T262" t="s">
        <v>13</v>
      </c>
      <c r="U262" s="2">
        <f>L262*V255</f>
        <v>6.4767179839999994E-2</v>
      </c>
      <c r="V262" s="2">
        <f>M262*V255</f>
        <v>-8.7861441279999994E-2</v>
      </c>
      <c r="W262" s="2">
        <f>N262*V255</f>
        <v>6.0886470543999996E-2</v>
      </c>
      <c r="X262" s="2">
        <f>O262*V255</f>
        <v>-7.7347392640000012E-2</v>
      </c>
    </row>
    <row r="263" spans="2:24" x14ac:dyDescent="0.25">
      <c r="L263" s="2">
        <f>(B255-G256)</f>
        <v>-0.66666410000000009</v>
      </c>
      <c r="M263" s="2">
        <f>(C255-H256)</f>
        <v>-0.25298047000000001</v>
      </c>
      <c r="N263" s="2">
        <f>(D255-I256)</f>
        <v>3.2843861099999998</v>
      </c>
      <c r="O263" s="2">
        <f>(E255-J256)</f>
        <v>-0.53432974000000011</v>
      </c>
      <c r="P263" s="9"/>
      <c r="R263" t="s">
        <v>13</v>
      </c>
      <c r="T263" t="s">
        <v>13</v>
      </c>
      <c r="U263" s="2">
        <f>L263*V255</f>
        <v>-2.1333251200000004E-2</v>
      </c>
      <c r="V263" s="2">
        <f>M263*V255</f>
        <v>-8.09537504E-3</v>
      </c>
      <c r="W263" s="2">
        <f>N263*V255</f>
        <v>0.10510035551999999</v>
      </c>
      <c r="X263" s="2">
        <f>O263*V255</f>
        <v>-1.7098551680000004E-2</v>
      </c>
    </row>
    <row r="264" spans="2:24" x14ac:dyDescent="0.25">
      <c r="L264" s="2">
        <f>(B255-G257)</f>
        <v>-0.33674592280287996</v>
      </c>
      <c r="M264" s="2">
        <f>(C255-H257)</f>
        <v>-0.21020609524514156</v>
      </c>
      <c r="N264" s="2">
        <f>(D255-I257)</f>
        <v>0.8797693006290036</v>
      </c>
      <c r="O264" s="2">
        <f>(E255-J257)</f>
        <v>-0.87164068466694766</v>
      </c>
      <c r="P264" s="9"/>
      <c r="R264" t="s">
        <v>13</v>
      </c>
      <c r="T264" t="s">
        <v>13</v>
      </c>
      <c r="U264" s="2">
        <f>L264*V255</f>
        <v>-1.0775869529692159E-2</v>
      </c>
      <c r="V264" s="2">
        <f>M264*V255</f>
        <v>-6.7265950478445297E-3</v>
      </c>
      <c r="W264" s="2">
        <f>N264*V255</f>
        <v>2.8152617620128117E-2</v>
      </c>
      <c r="X264" s="2">
        <f>O264*V255</f>
        <v>-2.7892501909342327E-2</v>
      </c>
    </row>
    <row r="265" spans="2:24" x14ac:dyDescent="0.25">
      <c r="I265" t="s">
        <v>13</v>
      </c>
      <c r="L265" s="2">
        <f>(B255-G258)</f>
        <v>2.5504836944997E-2</v>
      </c>
      <c r="M265" s="2">
        <f>(C255-H258)</f>
        <v>-2.5808241092192596E-2</v>
      </c>
      <c r="N265" s="2">
        <f>(D255-I258)</f>
        <v>0.32177567063813406</v>
      </c>
      <c r="O265" s="2">
        <f>(E255-J258)</f>
        <v>-1.7444157327885081</v>
      </c>
      <c r="P265" s="9"/>
      <c r="R265" t="s">
        <v>13</v>
      </c>
      <c r="T265" t="s">
        <v>13</v>
      </c>
      <c r="U265" s="2">
        <f>L265*V255</f>
        <v>8.1615478223990407E-4</v>
      </c>
      <c r="V265" s="2">
        <f>M265*V255</f>
        <v>-8.2586371495016312E-4</v>
      </c>
      <c r="W265" s="2">
        <f>N265*V255</f>
        <v>1.029682146042029E-2</v>
      </c>
      <c r="X265" s="2">
        <f>O265*V255</f>
        <v>-5.5821303449232265E-2</v>
      </c>
    </row>
    <row r="266" spans="2:24" x14ac:dyDescent="0.25">
      <c r="H266" t="s">
        <v>13</v>
      </c>
      <c r="I266" t="s">
        <v>13</v>
      </c>
    </row>
    <row r="268" spans="2:24" x14ac:dyDescent="0.25">
      <c r="L268" t="s">
        <v>32</v>
      </c>
      <c r="M268">
        <f>VLOOKUP(MIN(R255:R258), R255:S258,2,0)</f>
        <v>2</v>
      </c>
      <c r="O268" s="2" t="s">
        <v>35</v>
      </c>
    </row>
    <row r="269" spans="2:24" x14ac:dyDescent="0.25">
      <c r="L269" t="s">
        <v>34</v>
      </c>
      <c r="M269">
        <v>4</v>
      </c>
    </row>
    <row r="271" spans="2:24" x14ac:dyDescent="0.25">
      <c r="L271" s="2" t="s">
        <v>32</v>
      </c>
      <c r="M271" s="2" t="s">
        <v>41</v>
      </c>
      <c r="N271" s="2" t="s">
        <v>18</v>
      </c>
      <c r="P271" s="2"/>
      <c r="Q271" s="5" t="s">
        <v>42</v>
      </c>
      <c r="R271" s="2"/>
    </row>
    <row r="272" spans="2:24" x14ac:dyDescent="0.25">
      <c r="L272" s="2">
        <v>0</v>
      </c>
      <c r="M272" s="2">
        <f>IF(M268=0,$S$6,(IF($M268=1,$T$6,(IF($M268=2,$U$6,$V$6)))))</f>
        <v>1</v>
      </c>
      <c r="N272" s="2">
        <f>W254</f>
        <v>0.5</v>
      </c>
      <c r="P272" s="6">
        <f>IF(M272&gt;N272,G255,G255+U262)</f>
        <v>-1.61715337</v>
      </c>
      <c r="Q272" s="6">
        <f>IF(M272&gt;N272,H255,H255+V262)</f>
        <v>2.1259236699999997</v>
      </c>
      <c r="R272" s="6">
        <f>IF(M272&gt;N272,I255,I255+W262)</f>
        <v>-0.2380654945</v>
      </c>
      <c r="S272" s="6">
        <f>IF(M272&gt;N272,J255,J255+X262)</f>
        <v>1.20576408</v>
      </c>
    </row>
    <row r="273" spans="2:24" x14ac:dyDescent="0.25">
      <c r="L273" s="2">
        <v>1</v>
      </c>
      <c r="M273" s="2">
        <f>IF(M268=0,$S$7,(IF(M268=1,$T$7,(IF(M268=2,$U$7,$V$7)))))</f>
        <v>1.732051</v>
      </c>
      <c r="N273" s="2">
        <f>W254</f>
        <v>0.5</v>
      </c>
      <c r="P273" s="6">
        <f t="shared" ref="P273:P275" si="71">IF(M273&gt;N273,G256,G256+U263)</f>
        <v>1.0734851000000001</v>
      </c>
      <c r="Q273" s="6">
        <f>IF(M273&gt;N273,H256,H256+V263)</f>
        <v>-0.36676589999999998</v>
      </c>
      <c r="R273" s="6">
        <f>IF(M273&gt;N273,I256,I256+W263)</f>
        <v>-1.6197493999999999</v>
      </c>
      <c r="S273" s="6">
        <f>IF(M273&gt;N273,J256,J256+X263)</f>
        <v>-0.67701219999999995</v>
      </c>
    </row>
    <row r="274" spans="2:24" x14ac:dyDescent="0.25">
      <c r="L274" s="2">
        <v>2</v>
      </c>
      <c r="M274" s="2">
        <f>IF($M$57=0,$S$8,(IF(M268=1,$T$8,(IF(M268=2,$U$8,$V$8)))))</f>
        <v>0</v>
      </c>
      <c r="N274" s="2">
        <f>W254</f>
        <v>0.5</v>
      </c>
      <c r="O274" t="s">
        <v>13</v>
      </c>
      <c r="P274" s="6">
        <f t="shared" si="71"/>
        <v>0.73279105327318783</v>
      </c>
      <c r="Q274" s="6">
        <f t="shared" ref="Q274:Q275" si="72">IF(M274&gt;N274,H257,H257+V264)</f>
        <v>-0.41626686980270294</v>
      </c>
      <c r="R274" s="6">
        <f>IF(M274&gt;N274,I257,I257+W264)</f>
        <v>0.81302002699112441</v>
      </c>
      <c r="S274" s="6">
        <f>IF(M274&gt;N274,J257,J257+X264)</f>
        <v>-0.36759375724239474</v>
      </c>
    </row>
    <row r="275" spans="2:24" x14ac:dyDescent="0.25">
      <c r="L275" s="2">
        <v>3</v>
      </c>
      <c r="M275" s="2">
        <f>IF(M268=0,$S$9,(IF(M268=1,$T$9,(IF(M268=2,$U$9,$V$9)))))</f>
        <v>1</v>
      </c>
      <c r="N275" s="2">
        <f>W254</f>
        <v>0.5</v>
      </c>
      <c r="O275" t="s">
        <v>40</v>
      </c>
      <c r="P275" s="2">
        <f t="shared" si="71"/>
        <v>0.38131616305500299</v>
      </c>
      <c r="Q275" s="2">
        <f t="shared" si="72"/>
        <v>-0.59393812890780739</v>
      </c>
      <c r="R275" s="2">
        <f>IF(M275&gt;N275,I258,I258+W265)</f>
        <v>1.3428610393618658</v>
      </c>
      <c r="S275" s="2">
        <f>IF(M275&gt;N275,J258,J258+X265)</f>
        <v>0.53307379278850808</v>
      </c>
    </row>
    <row r="277" spans="2:24" x14ac:dyDescent="0.25">
      <c r="B277" s="3" t="s">
        <v>48</v>
      </c>
      <c r="F277" s="3" t="s">
        <v>48</v>
      </c>
      <c r="I277" s="3" t="s">
        <v>48</v>
      </c>
      <c r="L277" s="3" t="s">
        <v>48</v>
      </c>
      <c r="O277" s="3" t="s">
        <v>48</v>
      </c>
      <c r="S277" s="3" t="s">
        <v>48</v>
      </c>
    </row>
    <row r="278" spans="2:24" x14ac:dyDescent="0.25">
      <c r="H278" s="4" t="s">
        <v>12</v>
      </c>
      <c r="M278" s="7" t="s">
        <v>11</v>
      </c>
      <c r="R278" s="2" t="s">
        <v>31</v>
      </c>
      <c r="S278" s="11" t="s">
        <v>33</v>
      </c>
      <c r="U278" s="2" t="s">
        <v>18</v>
      </c>
      <c r="V278" s="2">
        <f xml:space="preserve"> $N$5 -($N$5-$N$6)*(C281/C282)</f>
        <v>0</v>
      </c>
      <c r="W278" s="2">
        <f>IF(V278&gt;=1,V278,0.5)</f>
        <v>0.5</v>
      </c>
    </row>
    <row r="279" spans="2:24" x14ac:dyDescent="0.25">
      <c r="B279" s="2">
        <v>-0.18914529999999999</v>
      </c>
      <c r="C279" s="2">
        <v>-3.7444070000000003E-2</v>
      </c>
      <c r="D279" s="2">
        <v>5.0443540000000002E-2</v>
      </c>
      <c r="E279" s="2">
        <v>1.3050914199999999</v>
      </c>
      <c r="G279" s="2">
        <f>P272</f>
        <v>-1.61715337</v>
      </c>
      <c r="H279" s="2">
        <f t="shared" ref="H279:J282" si="73">Q272</f>
        <v>2.1259236699999997</v>
      </c>
      <c r="I279" s="2">
        <f t="shared" si="73"/>
        <v>-0.2380654945</v>
      </c>
      <c r="J279" s="2">
        <f t="shared" si="73"/>
        <v>1.20576408</v>
      </c>
      <c r="L279" s="2">
        <f>(B279-G279)^2</f>
        <v>2.039207047985125</v>
      </c>
      <c r="M279" s="2">
        <f>(C279-H279)^2</f>
        <v>4.6801599784727053</v>
      </c>
      <c r="N279" s="2">
        <f>(D279-I279)^2</f>
        <v>8.3237462988122179E-2</v>
      </c>
      <c r="O279" s="2">
        <f>(E279-J279)^2</f>
        <v>9.8659204714755758E-3</v>
      </c>
      <c r="P279" s="9"/>
      <c r="R279" s="2">
        <f t="shared" ref="R279:R282" si="74">SUM(L279:O279)</f>
        <v>6.8124704099174274</v>
      </c>
      <c r="S279" s="11">
        <v>0</v>
      </c>
      <c r="U279" s="2" t="s">
        <v>19</v>
      </c>
      <c r="V279" s="2">
        <f>$N$7-($N$7-$N$8)*(C281/C282)</f>
        <v>3.0000000000000002E-2</v>
      </c>
    </row>
    <row r="280" spans="2:24" x14ac:dyDescent="0.25">
      <c r="G280" s="2">
        <f t="shared" ref="G280:G282" si="75">P273</f>
        <v>1.0734851000000001</v>
      </c>
      <c r="H280" s="2">
        <f t="shared" si="73"/>
        <v>-0.36676589999999998</v>
      </c>
      <c r="I280" s="2">
        <f t="shared" si="73"/>
        <v>-1.6197493999999999</v>
      </c>
      <c r="J280" s="2">
        <f t="shared" si="73"/>
        <v>-0.67701219999999995</v>
      </c>
      <c r="L280" s="2">
        <f>(B279-G280)^2</f>
        <v>1.5942355270041604</v>
      </c>
      <c r="M280" s="2">
        <f>(C279-H280)^2</f>
        <v>0.10845286771454889</v>
      </c>
      <c r="N280" s="2">
        <f>(D279-I280)^2</f>
        <v>2.7895444568258436</v>
      </c>
      <c r="O280" s="2">
        <f>(E279-J280)^2</f>
        <v>3.9287347604171035</v>
      </c>
      <c r="P280" s="9"/>
      <c r="R280" s="2">
        <f t="shared" si="74"/>
        <v>8.4209676119616557</v>
      </c>
      <c r="S280" s="11">
        <v>1</v>
      </c>
    </row>
    <row r="281" spans="2:24" x14ac:dyDescent="0.25">
      <c r="B281" s="2" t="s">
        <v>24</v>
      </c>
      <c r="C281" s="2">
        <v>10</v>
      </c>
      <c r="G281" s="2">
        <f t="shared" si="75"/>
        <v>0.73279105327318783</v>
      </c>
      <c r="H281" s="2">
        <f t="shared" si="73"/>
        <v>-0.41626686980270294</v>
      </c>
      <c r="I281" s="2">
        <f t="shared" si="73"/>
        <v>0.81302002699112441</v>
      </c>
      <c r="J281" s="2">
        <f t="shared" si="73"/>
        <v>-0.36759375724239474</v>
      </c>
      <c r="L281" s="2">
        <f>(B279-G281)^2</f>
        <v>0.84996663948666418</v>
      </c>
      <c r="M281" s="2">
        <f>(C279-H281)^2</f>
        <v>0.14350671365035875</v>
      </c>
      <c r="N281" s="2">
        <f>(D279-I281)^2</f>
        <v>0.58152289851172456</v>
      </c>
      <c r="O281" s="2">
        <f>(E279-J281)^2</f>
        <v>2.7978757021664209</v>
      </c>
      <c r="P281" s="9"/>
      <c r="R281" s="2">
        <f t="shared" si="74"/>
        <v>4.3728719538151681</v>
      </c>
      <c r="S281" s="11">
        <v>2</v>
      </c>
    </row>
    <row r="282" spans="2:24" x14ac:dyDescent="0.25">
      <c r="B282" s="2" t="s">
        <v>25</v>
      </c>
      <c r="C282" s="2">
        <v>20</v>
      </c>
      <c r="G282" s="2">
        <f t="shared" si="75"/>
        <v>0.38131616305500299</v>
      </c>
      <c r="H282" s="2">
        <f t="shared" si="73"/>
        <v>-0.59393812890780739</v>
      </c>
      <c r="I282" s="2">
        <f t="shared" si="73"/>
        <v>1.3428610393618658</v>
      </c>
      <c r="J282" s="2">
        <f t="shared" si="73"/>
        <v>0.53307379278850808</v>
      </c>
      <c r="L282" s="2">
        <f>(B279-G282)^2</f>
        <v>0.32542628083085456</v>
      </c>
      <c r="M282" s="2">
        <f>(C279-H282)^2</f>
        <v>0.30968563759968615</v>
      </c>
      <c r="N282" s="2">
        <f>(D279-I282)^2</f>
        <v>1.6703429926567783</v>
      </c>
      <c r="O282" s="2">
        <f>(E279-J282)^2</f>
        <v>0.59601121672526192</v>
      </c>
      <c r="P282" s="9"/>
      <c r="R282" s="2">
        <f t="shared" si="74"/>
        <v>2.9014661278125811</v>
      </c>
      <c r="S282" s="11">
        <v>3</v>
      </c>
    </row>
    <row r="283" spans="2:24" x14ac:dyDescent="0.25">
      <c r="G283" s="9"/>
      <c r="H283" s="9"/>
      <c r="I283" s="9"/>
      <c r="J283" s="9"/>
      <c r="L283" s="9"/>
      <c r="M283" s="9"/>
      <c r="N283" s="9"/>
      <c r="O283" s="9"/>
      <c r="P283" s="9"/>
    </row>
    <row r="284" spans="2:24" x14ac:dyDescent="0.25">
      <c r="T284" t="s">
        <v>13</v>
      </c>
    </row>
    <row r="286" spans="2:24" x14ac:dyDescent="0.25">
      <c r="L286" s="2">
        <f>(B279-G279)</f>
        <v>1.42800807</v>
      </c>
      <c r="M286" s="2">
        <f>(C279-H279)</f>
        <v>-2.1633677399999995</v>
      </c>
      <c r="N286" s="2">
        <f>(D279-I279)</f>
        <v>0.28850903449999998</v>
      </c>
      <c r="O286" s="2">
        <f>(E279-J279)</f>
        <v>9.9327339999999875E-2</v>
      </c>
      <c r="P286" s="9"/>
      <c r="T286" t="s">
        <v>13</v>
      </c>
      <c r="U286" s="2">
        <f>L286*V279</f>
        <v>4.2840242100000002E-2</v>
      </c>
      <c r="V286" s="2">
        <f>M286*V279</f>
        <v>-6.4901032199999986E-2</v>
      </c>
      <c r="W286" s="2">
        <f>N286*V279</f>
        <v>8.6552710350000003E-3</v>
      </c>
      <c r="X286" s="2">
        <f>O286*V279</f>
        <v>2.9798201999999964E-3</v>
      </c>
    </row>
    <row r="287" spans="2:24" x14ac:dyDescent="0.25">
      <c r="L287" s="2">
        <f>(B279-G280)</f>
        <v>-1.2626304000000002</v>
      </c>
      <c r="M287" s="2">
        <f>(C279-H280)</f>
        <v>0.32932182999999998</v>
      </c>
      <c r="N287" s="2">
        <f>(D279-I280)</f>
        <v>1.67019294</v>
      </c>
      <c r="O287" s="2">
        <f>(E279-J280)</f>
        <v>1.9821036199999997</v>
      </c>
      <c r="P287" s="9"/>
      <c r="R287" t="s">
        <v>13</v>
      </c>
      <c r="T287" t="s">
        <v>13</v>
      </c>
      <c r="U287" s="2">
        <f>L287*V279</f>
        <v>-3.7878912000000008E-2</v>
      </c>
      <c r="V287" s="2">
        <f>M287*V279</f>
        <v>9.8796548999999997E-3</v>
      </c>
      <c r="W287" s="2">
        <f>N287*V279</f>
        <v>5.0105788200000001E-2</v>
      </c>
      <c r="X287" s="2">
        <f>O287*V279</f>
        <v>5.9463108599999995E-2</v>
      </c>
    </row>
    <row r="288" spans="2:24" x14ac:dyDescent="0.25">
      <c r="L288" s="2">
        <f>(B279-G281)</f>
        <v>-0.92193635327318779</v>
      </c>
      <c r="M288" s="2">
        <f>(C279-H281)</f>
        <v>0.37882279980270295</v>
      </c>
      <c r="N288" s="2">
        <f>(D279-I281)</f>
        <v>-0.76257648699112446</v>
      </c>
      <c r="O288" s="2">
        <f>(E279-J281)</f>
        <v>1.6726851772423945</v>
      </c>
      <c r="P288" s="9"/>
      <c r="R288" t="s">
        <v>13</v>
      </c>
      <c r="T288" t="s">
        <v>13</v>
      </c>
      <c r="U288" s="2">
        <f>L288*V279</f>
        <v>-2.7658090598195635E-2</v>
      </c>
      <c r="V288" s="2">
        <f>M288*V279</f>
        <v>1.1364683994081089E-2</v>
      </c>
      <c r="W288" s="2">
        <f>N288*V279</f>
        <v>-2.2877294609733735E-2</v>
      </c>
      <c r="X288" s="2">
        <f>O288*V279</f>
        <v>5.0180555317271842E-2</v>
      </c>
    </row>
    <row r="289" spans="2:24" x14ac:dyDescent="0.25">
      <c r="I289" t="s">
        <v>13</v>
      </c>
      <c r="L289" s="2">
        <f>(B279-G282)</f>
        <v>-0.570461463055003</v>
      </c>
      <c r="M289" s="2">
        <f>(C279-H282)</f>
        <v>0.55649405890780734</v>
      </c>
      <c r="N289" s="2">
        <f>(D279-I282)</f>
        <v>-1.2924174993618658</v>
      </c>
      <c r="O289" s="2">
        <f>(E279-J282)</f>
        <v>0.77201762721149181</v>
      </c>
      <c r="P289" s="9"/>
      <c r="R289" t="s">
        <v>13</v>
      </c>
      <c r="T289" t="s">
        <v>13</v>
      </c>
      <c r="U289" s="2">
        <f>L289*V279</f>
        <v>-1.7113843891650091E-2</v>
      </c>
      <c r="V289" s="2">
        <f>M289*V279</f>
        <v>1.6694821767234223E-2</v>
      </c>
      <c r="W289" s="2">
        <f>N289*V279</f>
        <v>-3.8772524980855975E-2</v>
      </c>
      <c r="X289" s="2">
        <f>O289*V279</f>
        <v>2.3160528816344755E-2</v>
      </c>
    </row>
    <row r="290" spans="2:24" x14ac:dyDescent="0.25">
      <c r="H290" t="s">
        <v>13</v>
      </c>
      <c r="I290" t="s">
        <v>13</v>
      </c>
    </row>
    <row r="292" spans="2:24" x14ac:dyDescent="0.25">
      <c r="L292" t="s">
        <v>32</v>
      </c>
      <c r="M292">
        <f>VLOOKUP(MIN(R279:R282), R279:S282,2,0)</f>
        <v>3</v>
      </c>
      <c r="O292" s="2" t="s">
        <v>35</v>
      </c>
    </row>
    <row r="293" spans="2:24" x14ac:dyDescent="0.25">
      <c r="L293" t="s">
        <v>34</v>
      </c>
      <c r="M293">
        <v>4</v>
      </c>
    </row>
    <row r="295" spans="2:24" x14ac:dyDescent="0.25">
      <c r="L295" s="2" t="s">
        <v>32</v>
      </c>
      <c r="M295" s="2" t="s">
        <v>41</v>
      </c>
      <c r="N295" s="2" t="s">
        <v>18</v>
      </c>
      <c r="P295" s="2"/>
      <c r="Q295" s="5" t="s">
        <v>42</v>
      </c>
      <c r="R295" s="2"/>
    </row>
    <row r="296" spans="2:24" x14ac:dyDescent="0.25">
      <c r="L296" s="2">
        <v>0</v>
      </c>
      <c r="M296" s="2">
        <f>IF(M292=0,$S$6,(IF($M292=1,$T$6,(IF($M292=2,$U$6,$V$6)))))</f>
        <v>1</v>
      </c>
      <c r="N296" s="2">
        <f>W278</f>
        <v>0.5</v>
      </c>
      <c r="P296" s="2">
        <f>IF(M296&gt;N296,G279,G279+U286)</f>
        <v>-1.61715337</v>
      </c>
      <c r="Q296" s="2">
        <f>IF(M296&gt;N296,H279,H279+V286)</f>
        <v>2.1259236699999997</v>
      </c>
      <c r="R296" s="2">
        <f>IF(M296&gt;N296,I279,I279+W286)</f>
        <v>-0.2380654945</v>
      </c>
      <c r="S296" s="2">
        <f>IF(M296&gt;N296,J279,J279+X286)</f>
        <v>1.20576408</v>
      </c>
    </row>
    <row r="297" spans="2:24" x14ac:dyDescent="0.25">
      <c r="L297" s="2">
        <v>1</v>
      </c>
      <c r="M297" s="2">
        <f>IF(M292=0,$S$7,(IF(M292=1,$T$7,(IF(M292=2,$U$7,$V$7)))))</f>
        <v>1</v>
      </c>
      <c r="N297" s="2">
        <f>W278</f>
        <v>0.5</v>
      </c>
      <c r="P297" s="6">
        <f t="shared" ref="P297:P299" si="76">IF(M297&gt;N297,G280,G280+U287)</f>
        <v>1.0734851000000001</v>
      </c>
      <c r="Q297" s="6">
        <f>IF(M297&gt;N297,H280,H280+V287)</f>
        <v>-0.36676589999999998</v>
      </c>
      <c r="R297" s="6">
        <f>IF(M297&gt;N297,I280,I280+W287)</f>
        <v>-1.6197493999999999</v>
      </c>
      <c r="S297" s="6">
        <f>IF(M297&gt;N297,J280,J280+X287)</f>
        <v>-0.67701219999999995</v>
      </c>
    </row>
    <row r="298" spans="2:24" x14ac:dyDescent="0.25">
      <c r="L298" s="2">
        <v>2</v>
      </c>
      <c r="M298" s="2">
        <f>IF($M$57=0,$S$8,(IF(M292=1,$T$8,(IF(M292=2,$U$8,$V$8)))))</f>
        <v>1</v>
      </c>
      <c r="N298" s="2">
        <f>W278</f>
        <v>0.5</v>
      </c>
      <c r="O298" t="s">
        <v>13</v>
      </c>
      <c r="P298" s="6">
        <f t="shared" si="76"/>
        <v>0.73279105327318783</v>
      </c>
      <c r="Q298" s="6">
        <f t="shared" ref="Q298:Q299" si="77">IF(M298&gt;N298,H281,H281+V288)</f>
        <v>-0.41626686980270294</v>
      </c>
      <c r="R298" s="6">
        <f>IF(M298&gt;N298,I281,I281+W288)</f>
        <v>0.81302002699112441</v>
      </c>
      <c r="S298" s="6">
        <f>IF(M298&gt;N298,J281,J281+X288)</f>
        <v>-0.36759375724239474</v>
      </c>
    </row>
    <row r="299" spans="2:24" x14ac:dyDescent="0.25">
      <c r="L299" s="2">
        <v>3</v>
      </c>
      <c r="M299" s="2">
        <f>IF(M292=0,$S$9,(IF(M292=1,$T$9,(IF(M292=2,$U$9,$V$9)))))</f>
        <v>0</v>
      </c>
      <c r="N299" s="2">
        <f>W278</f>
        <v>0.5</v>
      </c>
      <c r="O299" t="s">
        <v>40</v>
      </c>
      <c r="P299" s="6">
        <f t="shared" si="76"/>
        <v>0.36420231916335288</v>
      </c>
      <c r="Q299" s="6">
        <f t="shared" si="77"/>
        <v>-0.57724330714057315</v>
      </c>
      <c r="R299" s="6">
        <f>IF(M299&gt;N299,I282,I282+W289)</f>
        <v>1.3040885143810099</v>
      </c>
      <c r="S299" s="6">
        <f>IF(M299&gt;N299,J282,J282+X289)</f>
        <v>0.55623432160485287</v>
      </c>
    </row>
    <row r="303" spans="2:24" x14ac:dyDescent="0.25">
      <c r="B303" s="3" t="s">
        <v>49</v>
      </c>
      <c r="F303" s="3" t="s">
        <v>49</v>
      </c>
      <c r="I303" s="3" t="s">
        <v>49</v>
      </c>
      <c r="L303" s="3" t="s">
        <v>49</v>
      </c>
      <c r="O303" s="3" t="s">
        <v>49</v>
      </c>
      <c r="S303" s="3" t="s">
        <v>49</v>
      </c>
    </row>
    <row r="304" spans="2:24" x14ac:dyDescent="0.25">
      <c r="H304" s="4" t="s">
        <v>12</v>
      </c>
      <c r="M304" s="7" t="s">
        <v>11</v>
      </c>
      <c r="R304" s="2" t="s">
        <v>31</v>
      </c>
      <c r="S304" s="11" t="s">
        <v>33</v>
      </c>
      <c r="U304" s="2" t="s">
        <v>18</v>
      </c>
      <c r="V304" s="2">
        <f xml:space="preserve"> $N$5 -($N$5-$N$6)*(C307/C308)</f>
        <v>-0.10000000000000009</v>
      </c>
      <c r="W304" s="2">
        <f>IF(V304&gt;=1,V304,0.5)</f>
        <v>0.5</v>
      </c>
    </row>
    <row r="305" spans="2:24" x14ac:dyDescent="0.25">
      <c r="B305" s="2">
        <v>-0.23986589999999999</v>
      </c>
      <c r="C305" s="2">
        <v>3.208457E-2</v>
      </c>
      <c r="D305" s="2">
        <v>-0.38979097000000001</v>
      </c>
      <c r="E305" s="2">
        <v>-2.7138010000000001E-2</v>
      </c>
      <c r="G305" s="2">
        <f>P296</f>
        <v>-1.61715337</v>
      </c>
      <c r="H305" s="2">
        <f t="shared" ref="H305:H308" si="78">Q296</f>
        <v>2.1259236699999997</v>
      </c>
      <c r="I305" s="2">
        <f t="shared" ref="I305:I308" si="79">R296</f>
        <v>-0.2380654945</v>
      </c>
      <c r="J305" s="2">
        <f t="shared" ref="J305:J308" si="80">S296</f>
        <v>1.20576408</v>
      </c>
      <c r="L305" s="2">
        <f>(B305-G305)^2</f>
        <v>1.8969207750190007</v>
      </c>
      <c r="M305" s="2">
        <f>(C305-H305)^2</f>
        <v>4.3841621766888093</v>
      </c>
      <c r="N305" s="2">
        <f>(D305-I305)^2</f>
        <v>2.3020619915701104E-2</v>
      </c>
      <c r="O305" s="2">
        <f>(E305-J305)^2</f>
        <v>1.5200475635263682</v>
      </c>
      <c r="P305" s="9"/>
      <c r="R305" s="2">
        <f t="shared" ref="R305:R308" si="81">SUM(L305:O305)</f>
        <v>7.8241511351498794</v>
      </c>
      <c r="S305" s="11">
        <v>0</v>
      </c>
      <c r="U305" s="2" t="s">
        <v>19</v>
      </c>
      <c r="V305" s="2">
        <f>$N$7-($N$7-$N$8)*(C307/C308)</f>
        <v>2.8000000000000001E-2</v>
      </c>
    </row>
    <row r="306" spans="2:24" x14ac:dyDescent="0.25">
      <c r="G306" s="2">
        <f t="shared" ref="G306:G308" si="82">P297</f>
        <v>1.0734851000000001</v>
      </c>
      <c r="H306" s="2">
        <f t="shared" si="78"/>
        <v>-0.36676589999999998</v>
      </c>
      <c r="I306" s="2">
        <f t="shared" si="79"/>
        <v>-1.6197493999999999</v>
      </c>
      <c r="J306" s="2">
        <f t="shared" si="80"/>
        <v>-0.67701219999999995</v>
      </c>
      <c r="L306" s="2">
        <f>(B305-G306)^2</f>
        <v>1.7248908492010004</v>
      </c>
      <c r="M306" s="2">
        <f>(C305-H306)^2</f>
        <v>0.15908169741922087</v>
      </c>
      <c r="N306" s="2">
        <f>(D305-I306)^2</f>
        <v>1.5127977395280647</v>
      </c>
      <c r="O306" s="2">
        <f>(E305-J306)^2</f>
        <v>0.42233646282815596</v>
      </c>
      <c r="P306" s="9"/>
      <c r="R306" s="2">
        <f t="shared" si="81"/>
        <v>3.8191067489764419</v>
      </c>
      <c r="S306" s="11">
        <v>1</v>
      </c>
    </row>
    <row r="307" spans="2:24" x14ac:dyDescent="0.25">
      <c r="B307" s="2" t="s">
        <v>24</v>
      </c>
      <c r="C307" s="2">
        <v>11</v>
      </c>
      <c r="G307" s="2">
        <f t="shared" si="82"/>
        <v>0.73279105327318783</v>
      </c>
      <c r="H307" s="2">
        <f t="shared" si="78"/>
        <v>-0.41626686980270294</v>
      </c>
      <c r="I307" s="2">
        <f t="shared" si="79"/>
        <v>0.81302002699112441</v>
      </c>
      <c r="J307" s="2">
        <f t="shared" si="80"/>
        <v>-0.36759375724239474</v>
      </c>
      <c r="L307" s="2">
        <f>(B305-G307)^2</f>
        <v>0.94606154875068027</v>
      </c>
      <c r="M307" s="2">
        <f>(C305-H307)^2</f>
        <v>0.20101901357315674</v>
      </c>
      <c r="N307" s="2">
        <f>(D305-I307)^2</f>
        <v>1.4467542944827829</v>
      </c>
      <c r="O307" s="2">
        <f>(E305-J307)^2</f>
        <v>0.11591011583037737</v>
      </c>
      <c r="P307" s="9"/>
      <c r="R307" s="2">
        <f t="shared" si="81"/>
        <v>2.7097449726369969</v>
      </c>
      <c r="S307" s="11">
        <v>2</v>
      </c>
    </row>
    <row r="308" spans="2:24" x14ac:dyDescent="0.25">
      <c r="B308" s="2" t="s">
        <v>25</v>
      </c>
      <c r="C308" s="2">
        <v>20</v>
      </c>
      <c r="G308" s="2">
        <f t="shared" si="82"/>
        <v>0.36420231916335288</v>
      </c>
      <c r="H308" s="2">
        <f t="shared" si="78"/>
        <v>-0.57724330714057315</v>
      </c>
      <c r="I308" s="2">
        <f t="shared" si="79"/>
        <v>1.3040885143810099</v>
      </c>
      <c r="J308" s="2">
        <f t="shared" si="80"/>
        <v>0.55623432160485287</v>
      </c>
      <c r="L308" s="2">
        <f>(B305-G308)^2</f>
        <v>0.36489841340318446</v>
      </c>
      <c r="M308" s="2">
        <f>(C305-H308)^2</f>
        <v>0.3712804618606374</v>
      </c>
      <c r="N308" s="2">
        <f>(D305-I308)^2</f>
        <v>2.8692277076068757</v>
      </c>
      <c r="O308" s="2">
        <f>(E305-J308)^2</f>
        <v>0.34032327728208245</v>
      </c>
      <c r="P308" s="9"/>
      <c r="R308" s="2">
        <f t="shared" si="81"/>
        <v>3.9457298601527802</v>
      </c>
      <c r="S308" s="11">
        <v>3</v>
      </c>
    </row>
    <row r="309" spans="2:24" x14ac:dyDescent="0.25">
      <c r="G309" s="9"/>
      <c r="H309" s="9"/>
      <c r="I309" s="9"/>
      <c r="J309" s="9"/>
      <c r="L309" s="9"/>
      <c r="M309" s="9"/>
      <c r="N309" s="9"/>
      <c r="O309" s="9"/>
      <c r="P309" s="9"/>
    </row>
    <row r="310" spans="2:24" x14ac:dyDescent="0.25">
      <c r="T310" t="s">
        <v>13</v>
      </c>
    </row>
    <row r="312" spans="2:24" x14ac:dyDescent="0.25">
      <c r="L312" s="2">
        <f>(B305-G305)</f>
        <v>1.37728747</v>
      </c>
      <c r="M312" s="2">
        <f>(C305-H305)</f>
        <v>-2.0938390999999998</v>
      </c>
      <c r="N312" s="2">
        <f>(D305-I305)</f>
        <v>-0.15172547550000001</v>
      </c>
      <c r="O312" s="2">
        <f>(E305-J305)</f>
        <v>-1.2329020900000001</v>
      </c>
      <c r="P312" s="9"/>
      <c r="T312" t="s">
        <v>13</v>
      </c>
      <c r="U312" s="2">
        <f>L312*V305</f>
        <v>3.8564049160000002E-2</v>
      </c>
      <c r="V312" s="2">
        <f>M312*V305</f>
        <v>-5.8627494799999999E-2</v>
      </c>
      <c r="W312" s="2">
        <f>N312*V305</f>
        <v>-4.2483133140000006E-3</v>
      </c>
      <c r="X312" s="2">
        <f>O312*V305</f>
        <v>-3.4521258520000001E-2</v>
      </c>
    </row>
    <row r="313" spans="2:24" x14ac:dyDescent="0.25">
      <c r="L313" s="2">
        <f>(B305-G306)</f>
        <v>-1.3133510000000002</v>
      </c>
      <c r="M313" s="2">
        <f>(C305-H306)</f>
        <v>0.39885046999999996</v>
      </c>
      <c r="N313" s="2">
        <f>(D305-I306)</f>
        <v>1.2299584299999999</v>
      </c>
      <c r="O313" s="2">
        <f>(E305-J306)</f>
        <v>0.64987418999999991</v>
      </c>
      <c r="P313" s="9"/>
      <c r="R313" t="s">
        <v>13</v>
      </c>
      <c r="T313" t="s">
        <v>13</v>
      </c>
      <c r="U313" s="2">
        <f>L313*V305</f>
        <v>-3.6773828000000008E-2</v>
      </c>
      <c r="V313" s="2">
        <f>M313*V305</f>
        <v>1.116781316E-2</v>
      </c>
      <c r="W313" s="2">
        <f>N313*V305</f>
        <v>3.4438836039999997E-2</v>
      </c>
      <c r="X313" s="2">
        <f>O313*V305</f>
        <v>1.8196477319999998E-2</v>
      </c>
    </row>
    <row r="314" spans="2:24" x14ac:dyDescent="0.25">
      <c r="L314" s="2">
        <f>(B305-G307)</f>
        <v>-0.9726569532731878</v>
      </c>
      <c r="M314" s="2">
        <f>(C305-H307)</f>
        <v>0.44835143980270292</v>
      </c>
      <c r="N314" s="2">
        <f>(D305-I307)</f>
        <v>-1.2028109969911245</v>
      </c>
      <c r="O314" s="2">
        <f>(E305-J307)</f>
        <v>0.34045574724239475</v>
      </c>
      <c r="P314" s="9"/>
      <c r="R314" t="s">
        <v>13</v>
      </c>
      <c r="T314" t="s">
        <v>13</v>
      </c>
      <c r="U314" s="2">
        <f>L314*V305</f>
        <v>-2.7234394691649257E-2</v>
      </c>
      <c r="V314" s="2">
        <f>M314*V305</f>
        <v>1.2553840314475682E-2</v>
      </c>
      <c r="W314" s="2">
        <f>N314*V305</f>
        <v>-3.3678707915751484E-2</v>
      </c>
      <c r="X314" s="2">
        <f>O314*V305</f>
        <v>9.5327609227870529E-3</v>
      </c>
    </row>
    <row r="315" spans="2:24" x14ac:dyDescent="0.25">
      <c r="I315" t="s">
        <v>13</v>
      </c>
      <c r="L315" s="2">
        <f>(B305-G308)</f>
        <v>-0.60406821916335285</v>
      </c>
      <c r="M315" s="2">
        <f>(C305-H308)</f>
        <v>0.60932787714057313</v>
      </c>
      <c r="N315" s="2">
        <f>(D305-I308)</f>
        <v>-1.6938794843810099</v>
      </c>
      <c r="O315" s="2">
        <f>(E305-J308)</f>
        <v>-0.58337233160485291</v>
      </c>
      <c r="P315" s="9"/>
      <c r="R315" t="s">
        <v>13</v>
      </c>
      <c r="T315" t="s">
        <v>13</v>
      </c>
      <c r="U315" s="2">
        <f>L315*V305</f>
        <v>-1.6913910136573881E-2</v>
      </c>
      <c r="V315" s="2">
        <f>M315*V305</f>
        <v>1.7061180559936048E-2</v>
      </c>
      <c r="W315" s="2">
        <f>N315*V305</f>
        <v>-4.7428625562668275E-2</v>
      </c>
      <c r="X315" s="2">
        <f>O315*V305</f>
        <v>-1.6334425284935884E-2</v>
      </c>
    </row>
    <row r="316" spans="2:24" x14ac:dyDescent="0.25">
      <c r="H316" t="s">
        <v>13</v>
      </c>
      <c r="I316" t="s">
        <v>13</v>
      </c>
    </row>
    <row r="318" spans="2:24" x14ac:dyDescent="0.25">
      <c r="L318" t="s">
        <v>32</v>
      </c>
      <c r="M318">
        <f>VLOOKUP(MIN(R305:R308), R305:S308,2,0)</f>
        <v>2</v>
      </c>
      <c r="O318" s="2" t="s">
        <v>35</v>
      </c>
    </row>
    <row r="319" spans="2:24" x14ac:dyDescent="0.25">
      <c r="L319" t="s">
        <v>34</v>
      </c>
      <c r="M319">
        <v>4</v>
      </c>
    </row>
    <row r="321" spans="2:24" x14ac:dyDescent="0.25">
      <c r="L321" s="2" t="s">
        <v>32</v>
      </c>
      <c r="M321" s="2" t="s">
        <v>41</v>
      </c>
      <c r="N321" s="2" t="s">
        <v>18</v>
      </c>
      <c r="P321" s="2"/>
      <c r="Q321" s="5" t="s">
        <v>42</v>
      </c>
      <c r="R321" s="2"/>
    </row>
    <row r="322" spans="2:24" x14ac:dyDescent="0.25">
      <c r="L322" s="2">
        <v>0</v>
      </c>
      <c r="M322" s="2">
        <f>IF(M318=0,$S$6,(IF($M318=1,$T$6,(IF($M318=2,$U$6,$V$6)))))</f>
        <v>1</v>
      </c>
      <c r="N322" s="2">
        <f>W304</f>
        <v>0.5</v>
      </c>
      <c r="P322" s="6">
        <f>IF(M322&gt;N322,G305,G305+U312)</f>
        <v>-1.61715337</v>
      </c>
      <c r="Q322" s="6">
        <f>IF(M322&gt;N322,H305,H305+V312)</f>
        <v>2.1259236699999997</v>
      </c>
      <c r="R322" s="6">
        <f>IF(M322&gt;N322,I305,I305+W312)</f>
        <v>-0.2380654945</v>
      </c>
      <c r="S322" s="6">
        <f>IF(M322&gt;N322,J305,J305+X312)</f>
        <v>1.20576408</v>
      </c>
    </row>
    <row r="323" spans="2:24" x14ac:dyDescent="0.25">
      <c r="L323" s="2">
        <v>1</v>
      </c>
      <c r="M323" s="2">
        <f>IF(M318=0,$S$7,(IF(M318=1,$T$7,(IF(M318=2,$U$7,$V$7)))))</f>
        <v>1.732051</v>
      </c>
      <c r="N323" s="2">
        <f>W304</f>
        <v>0.5</v>
      </c>
      <c r="P323" s="6">
        <f t="shared" ref="P323:P325" si="83">IF(M323&gt;N323,G306,G306+U313)</f>
        <v>1.0734851000000001</v>
      </c>
      <c r="Q323" s="6">
        <f>IF(M323&gt;N323,H306,H306+V313)</f>
        <v>-0.36676589999999998</v>
      </c>
      <c r="R323" s="6">
        <f>IF(M323&gt;N323,I306,I306+W313)</f>
        <v>-1.6197493999999999</v>
      </c>
      <c r="S323" s="6">
        <f>IF(M323&gt;N323,J306,J306+X313)</f>
        <v>-0.67701219999999995</v>
      </c>
    </row>
    <row r="324" spans="2:24" x14ac:dyDescent="0.25">
      <c r="L324" s="2">
        <v>2</v>
      </c>
      <c r="M324" s="2">
        <f>IF($M$57=0,$S$8,(IF(M318=1,$T$8,(IF(M318=2,$U$8,$V$8)))))</f>
        <v>0</v>
      </c>
      <c r="N324" s="2">
        <f>W304</f>
        <v>0.5</v>
      </c>
      <c r="O324" t="s">
        <v>13</v>
      </c>
      <c r="P324" s="2">
        <f t="shared" si="83"/>
        <v>0.7055566585815386</v>
      </c>
      <c r="Q324" s="2">
        <f t="shared" ref="Q324:Q325" si="84">IF(M324&gt;N324,H307,H307+V314)</f>
        <v>-0.40371302948822724</v>
      </c>
      <c r="R324" s="2">
        <f>IF(M324&gt;N324,I307,I307+W314)</f>
        <v>0.77934131907537296</v>
      </c>
      <c r="S324" s="2">
        <f>IF(M324&gt;N324,J307,J307+X314)</f>
        <v>-0.35806099631960769</v>
      </c>
    </row>
    <row r="325" spans="2:24" x14ac:dyDescent="0.25">
      <c r="L325" s="2">
        <v>3</v>
      </c>
      <c r="M325" s="2">
        <f>IF(M318=0,$S$9,(IF(M318=1,$T$9,(IF(M318=2,$U$9,$V$9)))))</f>
        <v>1</v>
      </c>
      <c r="N325" s="2">
        <f>W304</f>
        <v>0.5</v>
      </c>
      <c r="O325" t="s">
        <v>40</v>
      </c>
      <c r="P325" s="6">
        <f t="shared" si="83"/>
        <v>0.36420231916335288</v>
      </c>
      <c r="Q325" s="6">
        <f t="shared" si="84"/>
        <v>-0.57724330714057315</v>
      </c>
      <c r="R325" s="6">
        <f>IF(M325&gt;N325,I308,I308+W315)</f>
        <v>1.3040885143810099</v>
      </c>
      <c r="S325" s="6">
        <f>IF(M325&gt;N325,J308,J308+X315)</f>
        <v>0.55623432160485287</v>
      </c>
    </row>
    <row r="327" spans="2:24" x14ac:dyDescent="0.25">
      <c r="B327" s="3" t="s">
        <v>50</v>
      </c>
      <c r="F327" s="3" t="s">
        <v>50</v>
      </c>
      <c r="I327" s="3" t="s">
        <v>50</v>
      </c>
      <c r="L327" s="3" t="s">
        <v>50</v>
      </c>
      <c r="O327" s="3" t="s">
        <v>50</v>
      </c>
      <c r="S327" s="3" t="s">
        <v>50</v>
      </c>
    </row>
    <row r="328" spans="2:24" x14ac:dyDescent="0.25">
      <c r="H328" s="4" t="s">
        <v>12</v>
      </c>
      <c r="M328" s="7" t="s">
        <v>11</v>
      </c>
      <c r="R328" s="2" t="s">
        <v>31</v>
      </c>
      <c r="S328" s="11" t="s">
        <v>33</v>
      </c>
      <c r="U328" s="2" t="s">
        <v>18</v>
      </c>
      <c r="V328" s="2">
        <f xml:space="preserve"> $N$5 -($N$5-$N$6)*(C331/C332)</f>
        <v>-0.19999999999999996</v>
      </c>
      <c r="W328" s="2">
        <f>IF(V328&gt;=1,V328,0.5)</f>
        <v>0.5</v>
      </c>
    </row>
    <row r="329" spans="2:24" x14ac:dyDescent="0.25">
      <c r="B329" s="2">
        <v>1.0154673999999999</v>
      </c>
      <c r="C329" s="2">
        <v>-0.71534823999999997</v>
      </c>
      <c r="D329" s="2">
        <v>1.1510297899999999</v>
      </c>
      <c r="E329" s="2">
        <v>-2.7138010000000001E-2</v>
      </c>
      <c r="G329" s="2">
        <f>P322</f>
        <v>-1.61715337</v>
      </c>
      <c r="H329" s="2">
        <f t="shared" ref="H329:J332" si="85">Q322</f>
        <v>2.1259236699999997</v>
      </c>
      <c r="I329" s="2">
        <f t="shared" si="85"/>
        <v>-0.2380654945</v>
      </c>
      <c r="J329" s="2">
        <f t="shared" si="85"/>
        <v>1.20576408</v>
      </c>
      <c r="L329" s="2">
        <f>(B329-G329)^2</f>
        <v>6.9306921186353927</v>
      </c>
      <c r="M329" s="2">
        <f>(C329-H329)^2</f>
        <v>8.0728260665550469</v>
      </c>
      <c r="N329" s="2">
        <f>(D329-I329)^2</f>
        <v>1.9295857094201359</v>
      </c>
      <c r="O329" s="2">
        <f>(E329-J329)^2</f>
        <v>1.5200475635263682</v>
      </c>
      <c r="P329" s="9"/>
      <c r="R329" s="2">
        <f t="shared" ref="R329:R332" si="86">SUM(L329:O329)</f>
        <v>18.453151458136944</v>
      </c>
      <c r="S329" s="11">
        <v>0</v>
      </c>
      <c r="U329" s="2" t="s">
        <v>19</v>
      </c>
      <c r="V329" s="2">
        <f>$N$7-($N$7-$N$8)*(C331/C332)</f>
        <v>2.6000000000000002E-2</v>
      </c>
    </row>
    <row r="330" spans="2:24" x14ac:dyDescent="0.25">
      <c r="G330" s="2">
        <f t="shared" ref="G330:G332" si="87">P323</f>
        <v>1.0734851000000001</v>
      </c>
      <c r="H330" s="2">
        <f t="shared" si="85"/>
        <v>-0.36676589999999998</v>
      </c>
      <c r="I330" s="2">
        <f t="shared" si="85"/>
        <v>-1.6197493999999999</v>
      </c>
      <c r="J330" s="2">
        <f t="shared" si="85"/>
        <v>-0.67701219999999995</v>
      </c>
      <c r="L330" s="2">
        <f>(B329-G330)^2</f>
        <v>3.3660535132900198E-3</v>
      </c>
      <c r="M330" s="2">
        <f>(C329-H330)^2</f>
        <v>0.12150964775987559</v>
      </c>
      <c r="N330" s="2">
        <f>(D329-I330)^2</f>
        <v>7.6772173197370552</v>
      </c>
      <c r="O330" s="2">
        <f>(E329-J330)^2</f>
        <v>0.42233646282815596</v>
      </c>
      <c r="P330" s="9"/>
      <c r="R330" s="2">
        <f t="shared" si="86"/>
        <v>8.2244294838383762</v>
      </c>
      <c r="S330" s="11">
        <v>1</v>
      </c>
    </row>
    <row r="331" spans="2:24" x14ac:dyDescent="0.25">
      <c r="B331" s="2" t="s">
        <v>24</v>
      </c>
      <c r="C331" s="2">
        <v>12</v>
      </c>
      <c r="G331" s="2">
        <f t="shared" si="87"/>
        <v>0.7055566585815386</v>
      </c>
      <c r="H331" s="2">
        <f t="shared" si="85"/>
        <v>-0.40371302948822724</v>
      </c>
      <c r="I331" s="2">
        <f t="shared" si="85"/>
        <v>0.77934131907537296</v>
      </c>
      <c r="J331" s="2">
        <f t="shared" si="85"/>
        <v>-0.35806099631960769</v>
      </c>
      <c r="L331" s="2">
        <f>(B329-G331)^2</f>
        <v>9.6044667646540391E-2</v>
      </c>
      <c r="M331" s="2">
        <f>(C329-H331)^2</f>
        <v>9.7116504430716899E-2</v>
      </c>
      <c r="N331" s="2">
        <f>(D329-I331)^2</f>
        <v>0.13815231941828726</v>
      </c>
      <c r="O331" s="2">
        <f>(E329-J331)^2</f>
        <v>0.10951002287468727</v>
      </c>
      <c r="P331" s="9"/>
      <c r="R331" s="2">
        <f t="shared" si="86"/>
        <v>0.44082351437023182</v>
      </c>
      <c r="S331" s="11">
        <v>2</v>
      </c>
    </row>
    <row r="332" spans="2:24" x14ac:dyDescent="0.25">
      <c r="B332" s="2" t="s">
        <v>25</v>
      </c>
      <c r="C332" s="2">
        <v>20</v>
      </c>
      <c r="G332" s="2">
        <f t="shared" si="87"/>
        <v>0.36420231916335288</v>
      </c>
      <c r="H332" s="2">
        <f t="shared" si="85"/>
        <v>-0.57724330714057315</v>
      </c>
      <c r="I332" s="2">
        <f t="shared" si="85"/>
        <v>1.3040885143810099</v>
      </c>
      <c r="J332" s="2">
        <f t="shared" si="85"/>
        <v>0.55623432160485287</v>
      </c>
      <c r="L332" s="2">
        <f>(B329-G332)^2</f>
        <v>0.42414620551716437</v>
      </c>
      <c r="M332" s="2">
        <f>(C329-H332)^2</f>
        <v>1.9072972480106792E-2</v>
      </c>
      <c r="N332" s="2">
        <f>(D329-I332)^2</f>
        <v>2.342697310914198E-2</v>
      </c>
      <c r="O332" s="2">
        <f>(E329-J332)^2</f>
        <v>0.34032327728208245</v>
      </c>
      <c r="P332" s="9"/>
      <c r="R332" s="2">
        <f t="shared" si="86"/>
        <v>0.80696942838849561</v>
      </c>
      <c r="S332" s="11">
        <v>3</v>
      </c>
    </row>
    <row r="333" spans="2:24" x14ac:dyDescent="0.25">
      <c r="G333" s="9"/>
      <c r="H333" s="9"/>
      <c r="I333" s="9"/>
      <c r="J333" s="9"/>
      <c r="L333" s="9"/>
      <c r="M333" s="9"/>
      <c r="N333" s="9"/>
      <c r="O333" s="9"/>
      <c r="P333" s="9"/>
    </row>
    <row r="334" spans="2:24" x14ac:dyDescent="0.25">
      <c r="T334" t="s">
        <v>13</v>
      </c>
    </row>
    <row r="336" spans="2:24" x14ac:dyDescent="0.25">
      <c r="L336" s="2">
        <f>(B329-G329)</f>
        <v>2.6326207699999999</v>
      </c>
      <c r="M336" s="2">
        <f>(C329-H329)</f>
        <v>-2.8412719099999997</v>
      </c>
      <c r="N336" s="2">
        <f>(D329-I329)</f>
        <v>1.3890952845</v>
      </c>
      <c r="O336" s="2">
        <f>(E329-J329)</f>
        <v>-1.2329020900000001</v>
      </c>
      <c r="P336" s="9"/>
      <c r="T336" t="s">
        <v>13</v>
      </c>
      <c r="U336" s="2">
        <f>L336*V329</f>
        <v>6.8448140020000006E-2</v>
      </c>
      <c r="V336" s="2">
        <f>M336*V329</f>
        <v>-7.3873069659999999E-2</v>
      </c>
      <c r="W336" s="2">
        <f>N336*V329</f>
        <v>3.6116477397000003E-2</v>
      </c>
      <c r="X336" s="2">
        <f>O336*V329</f>
        <v>-3.2055454340000004E-2</v>
      </c>
    </row>
    <row r="337" spans="8:24" x14ac:dyDescent="0.25">
      <c r="L337" s="2">
        <f>(B329-G330)</f>
        <v>-5.8017700000000172E-2</v>
      </c>
      <c r="M337" s="2">
        <f>(C329-H330)</f>
        <v>-0.34858233999999999</v>
      </c>
      <c r="N337" s="2">
        <f>(D329-I330)</f>
        <v>2.7707791899999998</v>
      </c>
      <c r="O337" s="2">
        <f>(E329-J330)</f>
        <v>0.64987418999999991</v>
      </c>
      <c r="P337" s="9"/>
      <c r="R337" t="s">
        <v>13</v>
      </c>
      <c r="T337" t="s">
        <v>13</v>
      </c>
      <c r="U337" s="2">
        <f>L337*V329</f>
        <v>-1.5084602000000045E-3</v>
      </c>
      <c r="V337" s="2">
        <f>M337*V329</f>
        <v>-9.0631408400000009E-3</v>
      </c>
      <c r="W337" s="2">
        <f>N337*V329</f>
        <v>7.2040258940000004E-2</v>
      </c>
      <c r="X337" s="2">
        <f>O337*V329</f>
        <v>1.6896728939999998E-2</v>
      </c>
    </row>
    <row r="338" spans="8:24" x14ac:dyDescent="0.25">
      <c r="L338" s="2">
        <f>(B329-G331)</f>
        <v>0.30991074141846131</v>
      </c>
      <c r="M338" s="2">
        <f>(C329-H331)</f>
        <v>-0.31163521051177273</v>
      </c>
      <c r="N338" s="2">
        <f>(D329-I331)</f>
        <v>0.37168847092462698</v>
      </c>
      <c r="O338" s="2">
        <f>(E329-J331)</f>
        <v>0.3309229863196077</v>
      </c>
      <c r="P338" s="9"/>
      <c r="R338" t="s">
        <v>13</v>
      </c>
      <c r="T338" t="s">
        <v>13</v>
      </c>
      <c r="U338" s="2">
        <f>L338*V329</f>
        <v>8.0576792768799945E-3</v>
      </c>
      <c r="V338" s="2">
        <f>M338*V329</f>
        <v>-8.1025154733060916E-3</v>
      </c>
      <c r="W338" s="2">
        <f>N338*V329</f>
        <v>9.6639002440403032E-3</v>
      </c>
      <c r="X338" s="2">
        <f>O338*V329</f>
        <v>8.6039976443098003E-3</v>
      </c>
    </row>
    <row r="339" spans="8:24" x14ac:dyDescent="0.25">
      <c r="I339" t="s">
        <v>13</v>
      </c>
      <c r="L339" s="2">
        <f>(B329-G332)</f>
        <v>0.65126508083664703</v>
      </c>
      <c r="M339" s="2">
        <f>(C329-H332)</f>
        <v>-0.13810493285942682</v>
      </c>
      <c r="N339" s="2">
        <f>(D329-I332)</f>
        <v>-0.15305872438100998</v>
      </c>
      <c r="O339" s="2">
        <f>(E329-J332)</f>
        <v>-0.58337233160485291</v>
      </c>
      <c r="P339" s="9"/>
      <c r="R339" t="s">
        <v>13</v>
      </c>
      <c r="T339" t="s">
        <v>13</v>
      </c>
      <c r="U339" s="2">
        <f>L339*V329</f>
        <v>1.6932892101752823E-2</v>
      </c>
      <c r="V339" s="2">
        <f>M339*V329</f>
        <v>-3.5907282543450976E-3</v>
      </c>
      <c r="W339" s="2">
        <f>N339*V329</f>
        <v>-3.9795268339062597E-3</v>
      </c>
      <c r="X339" s="2">
        <f>O339*V329</f>
        <v>-1.5167680621726177E-2</v>
      </c>
    </row>
    <row r="340" spans="8:24" x14ac:dyDescent="0.25">
      <c r="H340" t="s">
        <v>13</v>
      </c>
      <c r="I340" t="s">
        <v>13</v>
      </c>
    </row>
    <row r="342" spans="8:24" x14ac:dyDescent="0.25">
      <c r="L342" t="s">
        <v>32</v>
      </c>
      <c r="M342">
        <f>VLOOKUP(MIN(R329:R332), R329:S332,2,0)</f>
        <v>2</v>
      </c>
      <c r="O342" s="2" t="s">
        <v>35</v>
      </c>
    </row>
    <row r="343" spans="8:24" x14ac:dyDescent="0.25">
      <c r="L343" t="s">
        <v>34</v>
      </c>
      <c r="M343">
        <v>4</v>
      </c>
    </row>
    <row r="345" spans="8:24" x14ac:dyDescent="0.25">
      <c r="L345" s="2" t="s">
        <v>32</v>
      </c>
      <c r="M345" s="2" t="s">
        <v>41</v>
      </c>
      <c r="N345" s="2" t="s">
        <v>18</v>
      </c>
      <c r="P345" s="2"/>
      <c r="Q345" s="5" t="s">
        <v>42</v>
      </c>
      <c r="R345" s="2"/>
    </row>
    <row r="346" spans="8:24" x14ac:dyDescent="0.25">
      <c r="L346" s="2">
        <v>0</v>
      </c>
      <c r="M346" s="2">
        <f>IF(M342=0,$S$6,(IF($M342=1,$T$6,(IF($M342=2,$U$6,$V$6)))))</f>
        <v>1</v>
      </c>
      <c r="N346" s="2">
        <f>W328</f>
        <v>0.5</v>
      </c>
      <c r="P346" s="6">
        <f>IF(M346&gt;N346,G329,G329+U336)</f>
        <v>-1.61715337</v>
      </c>
      <c r="Q346" s="6">
        <f>IF(M346&gt;N346,H329,H329+V336)</f>
        <v>2.1259236699999997</v>
      </c>
      <c r="R346" s="6">
        <f>IF(M346&gt;N346,I329,I329+W336)</f>
        <v>-0.2380654945</v>
      </c>
      <c r="S346" s="6">
        <f>IF(M346&gt;N346,J329,J329+X336)</f>
        <v>1.20576408</v>
      </c>
    </row>
    <row r="347" spans="8:24" x14ac:dyDescent="0.25">
      <c r="L347" s="2">
        <v>1</v>
      </c>
      <c r="M347" s="2">
        <f>IF(M342=0,$S$7,(IF(M342=1,$T$7,(IF(M342=2,$U$7,$V$7)))))</f>
        <v>1.732051</v>
      </c>
      <c r="N347" s="2">
        <f>W328</f>
        <v>0.5</v>
      </c>
      <c r="P347" s="6">
        <f t="shared" ref="P347:P349" si="88">IF(M347&gt;N347,G330,G330+U337)</f>
        <v>1.0734851000000001</v>
      </c>
      <c r="Q347" s="6">
        <f>IF(M347&gt;N347,H330,H330+V337)</f>
        <v>-0.36676589999999998</v>
      </c>
      <c r="R347" s="6">
        <f>IF(M347&gt;N347,I330,I330+W337)</f>
        <v>-1.6197493999999999</v>
      </c>
      <c r="S347" s="6">
        <f>IF(M347&gt;N347,J330,J330+X337)</f>
        <v>-0.67701219999999995</v>
      </c>
    </row>
    <row r="348" spans="8:24" x14ac:dyDescent="0.25">
      <c r="L348" s="2">
        <v>2</v>
      </c>
      <c r="M348" s="2">
        <f>IF($M$57=0,$S$8,(IF(M342=1,$T$8,(IF(M342=2,$U$8,$V$8)))))</f>
        <v>0</v>
      </c>
      <c r="N348" s="2">
        <f>W328</f>
        <v>0.5</v>
      </c>
      <c r="O348" t="s">
        <v>13</v>
      </c>
      <c r="P348" s="6">
        <f t="shared" si="88"/>
        <v>0.71361433785841855</v>
      </c>
      <c r="Q348" s="6">
        <f t="shared" ref="Q348:Q349" si="89">IF(M348&gt;N348,H331,H331+V338)</f>
        <v>-0.41181554496153333</v>
      </c>
      <c r="R348" s="6">
        <f>IF(M348&gt;N348,I331,I331+W338)</f>
        <v>0.78900521931941325</v>
      </c>
      <c r="S348" s="6">
        <f>IF(M348&gt;N348,J331,J331+X338)</f>
        <v>-0.34945699867529789</v>
      </c>
    </row>
    <row r="349" spans="8:24" x14ac:dyDescent="0.25">
      <c r="L349" s="2">
        <v>3</v>
      </c>
      <c r="M349" s="2">
        <f>IF(M342=0,$S$9,(IF(M342=1,$T$9,(IF(M342=2,$U$9,$V$9)))))</f>
        <v>1</v>
      </c>
      <c r="N349" s="2">
        <f>W328</f>
        <v>0.5</v>
      </c>
      <c r="O349" t="s">
        <v>40</v>
      </c>
      <c r="P349" s="2">
        <f t="shared" si="88"/>
        <v>0.36420231916335288</v>
      </c>
      <c r="Q349" s="2">
        <f t="shared" si="89"/>
        <v>-0.57724330714057315</v>
      </c>
      <c r="R349" s="2">
        <f>IF(M349&gt;N349,I332,I332+W339)</f>
        <v>1.3040885143810099</v>
      </c>
      <c r="S349" s="2">
        <f>IF(M349&gt;N349,J332,J332+X339)</f>
        <v>0.55623432160485287</v>
      </c>
    </row>
    <row r="353" spans="2:24" x14ac:dyDescent="0.25">
      <c r="B353" s="3" t="s">
        <v>51</v>
      </c>
      <c r="F353" s="3" t="s">
        <v>51</v>
      </c>
      <c r="I353" s="3" t="s">
        <v>51</v>
      </c>
      <c r="L353" s="3" t="s">
        <v>51</v>
      </c>
      <c r="O353" s="3" t="s">
        <v>51</v>
      </c>
      <c r="S353" s="3" t="s">
        <v>51</v>
      </c>
    </row>
    <row r="354" spans="2:24" x14ac:dyDescent="0.25">
      <c r="H354" s="4" t="s">
        <v>12</v>
      </c>
      <c r="M354" s="7" t="s">
        <v>11</v>
      </c>
      <c r="R354" s="2" t="s">
        <v>31</v>
      </c>
      <c r="S354" s="11" t="s">
        <v>33</v>
      </c>
      <c r="U354" s="2" t="s">
        <v>18</v>
      </c>
      <c r="V354" s="2">
        <f xml:space="preserve"> $N$5 -($N$5-$N$6)*(C357/C358)</f>
        <v>-0.30000000000000004</v>
      </c>
      <c r="W354" s="2">
        <f>IF(V354&gt;=1,V354,0.5)</f>
        <v>0.5</v>
      </c>
    </row>
    <row r="355" spans="2:24" x14ac:dyDescent="0.25">
      <c r="B355" s="2">
        <v>-0.8485123</v>
      </c>
      <c r="C355" s="2">
        <v>0.41449205</v>
      </c>
      <c r="D355" s="2">
        <v>-0.60990822</v>
      </c>
      <c r="E355" s="2">
        <v>-0.47121447999999999</v>
      </c>
      <c r="G355" s="2">
        <f>P346</f>
        <v>-1.61715337</v>
      </c>
      <c r="H355" s="2">
        <f t="shared" ref="H355:J358" si="90">Q346</f>
        <v>2.1259236699999997</v>
      </c>
      <c r="I355" s="2">
        <f t="shared" si="90"/>
        <v>-0.2380654945</v>
      </c>
      <c r="J355" s="2">
        <f t="shared" si="90"/>
        <v>1.20576408</v>
      </c>
      <c r="L355" s="2">
        <f>(B355-G355)^2</f>
        <v>0.59080909449074492</v>
      </c>
      <c r="M355" s="2">
        <f>(C355-H355)^2</f>
        <v>2.9289981899358235</v>
      </c>
      <c r="N355" s="2">
        <f>(D355-I355)^2</f>
        <v>0.13826701250726833</v>
      </c>
      <c r="O355" s="2">
        <f>(E355-J355)^2</f>
        <v>2.8122570906996738</v>
      </c>
      <c r="P355" s="9"/>
      <c r="R355" s="2">
        <f t="shared" ref="R355:R358" si="91">SUM(L355:O355)</f>
        <v>6.4703313876335109</v>
      </c>
      <c r="S355" s="11">
        <v>0</v>
      </c>
      <c r="U355" s="2" t="s">
        <v>19</v>
      </c>
      <c r="V355" s="2">
        <f>$N$7-($N$7-$N$8)*(C357/C358)</f>
        <v>2.4E-2</v>
      </c>
    </row>
    <row r="356" spans="2:24" x14ac:dyDescent="0.25">
      <c r="G356" s="2">
        <f t="shared" ref="G356:G358" si="92">P347</f>
        <v>1.0734851000000001</v>
      </c>
      <c r="H356" s="2">
        <f t="shared" si="90"/>
        <v>-0.36676589999999998</v>
      </c>
      <c r="I356" s="2">
        <f t="shared" si="90"/>
        <v>-1.6197493999999999</v>
      </c>
      <c r="J356" s="2">
        <f t="shared" si="90"/>
        <v>-0.67701219999999995</v>
      </c>
      <c r="L356" s="2">
        <f>(B355-G356)^2</f>
        <v>3.69407400560676</v>
      </c>
      <c r="M356" s="2">
        <f>(C355-H356)^2</f>
        <v>0.6103639844382025</v>
      </c>
      <c r="N356" s="2">
        <f>(D355-I356)^2</f>
        <v>1.0197792088237925</v>
      </c>
      <c r="O356" s="2">
        <f>(E355-J356)^2</f>
        <v>4.2352701557198384E-2</v>
      </c>
      <c r="P356" s="9"/>
      <c r="R356" s="2">
        <f t="shared" si="91"/>
        <v>5.3665699004259535</v>
      </c>
      <c r="S356" s="11">
        <v>1</v>
      </c>
    </row>
    <row r="357" spans="2:24" x14ac:dyDescent="0.25">
      <c r="B357" s="2" t="s">
        <v>24</v>
      </c>
      <c r="C357" s="2">
        <v>13</v>
      </c>
      <c r="G357" s="2">
        <f t="shared" si="92"/>
        <v>0.71361433785841855</v>
      </c>
      <c r="H357" s="2">
        <f t="shared" si="90"/>
        <v>-0.41181554496153333</v>
      </c>
      <c r="I357" s="2">
        <f t="shared" si="90"/>
        <v>0.78900521931941325</v>
      </c>
      <c r="J357" s="2">
        <f t="shared" si="90"/>
        <v>-0.34945699867529789</v>
      </c>
      <c r="L357" s="2">
        <f>(B355-G357)^2</f>
        <v>2.440239632706847</v>
      </c>
      <c r="M357" s="2">
        <f>(C355-H357)^2</f>
        <v>0.68278424149111339</v>
      </c>
      <c r="N357" s="2">
        <f>(D355-I357)^2</f>
        <v>1.9569588107084694</v>
      </c>
      <c r="O357" s="2">
        <f>(E355-J357)^2</f>
        <v>1.4824884258535181E-2</v>
      </c>
      <c r="P357" s="9"/>
      <c r="R357" s="2">
        <f t="shared" si="91"/>
        <v>5.0948075691649644</v>
      </c>
      <c r="S357" s="11">
        <v>2</v>
      </c>
    </row>
    <row r="358" spans="2:24" x14ac:dyDescent="0.25">
      <c r="B358" s="2" t="s">
        <v>25</v>
      </c>
      <c r="C358" s="2">
        <v>20</v>
      </c>
      <c r="G358" s="2">
        <f t="shared" si="92"/>
        <v>0.36420231916335288</v>
      </c>
      <c r="H358" s="2">
        <f t="shared" si="90"/>
        <v>-0.57724330714057315</v>
      </c>
      <c r="I358" s="2">
        <f t="shared" si="90"/>
        <v>1.3040885143810099</v>
      </c>
      <c r="J358" s="2">
        <f t="shared" si="90"/>
        <v>0.55623432160485287</v>
      </c>
      <c r="L358" s="2">
        <f>(B355-G358)^2</f>
        <v>1.470676747532516</v>
      </c>
      <c r="M358" s="2">
        <f>(C355-H358)^2</f>
        <v>0.98353901860274018</v>
      </c>
      <c r="N358" s="2">
        <f>(D355-I358)^2</f>
        <v>3.6633834992211698</v>
      </c>
      <c r="O358" s="2">
        <f>(E355-J358)^2</f>
        <v>1.0556510399192482</v>
      </c>
      <c r="P358" s="9"/>
      <c r="R358" s="2">
        <f t="shared" si="91"/>
        <v>7.1732503052756744</v>
      </c>
      <c r="S358" s="11">
        <v>3</v>
      </c>
    </row>
    <row r="359" spans="2:24" x14ac:dyDescent="0.25">
      <c r="G359" s="9"/>
      <c r="H359" s="9"/>
      <c r="I359" s="9"/>
      <c r="J359" s="9"/>
      <c r="L359" s="9"/>
      <c r="M359" s="9"/>
      <c r="N359" s="9"/>
      <c r="O359" s="9"/>
      <c r="P359" s="9"/>
    </row>
    <row r="360" spans="2:24" x14ac:dyDescent="0.25">
      <c r="T360" t="s">
        <v>13</v>
      </c>
    </row>
    <row r="362" spans="2:24" x14ac:dyDescent="0.25">
      <c r="L362" s="2">
        <f>(B355-G355)</f>
        <v>0.76864107000000004</v>
      </c>
      <c r="M362" s="2">
        <f>(C355-H355)</f>
        <v>-1.7114316199999997</v>
      </c>
      <c r="N362" s="2">
        <f>(D355-I355)</f>
        <v>-0.37184272549999997</v>
      </c>
      <c r="O362" s="2">
        <f>(E355-J355)</f>
        <v>-1.67697856</v>
      </c>
      <c r="P362" s="9"/>
      <c r="T362" t="s">
        <v>13</v>
      </c>
      <c r="U362" s="2">
        <f>L362*V355</f>
        <v>1.8447385680000001E-2</v>
      </c>
      <c r="V362" s="2">
        <f>M362*V355</f>
        <v>-4.1074358879999995E-2</v>
      </c>
      <c r="W362" s="2">
        <f>N362*V355</f>
        <v>-8.9242254119999993E-3</v>
      </c>
      <c r="X362" s="2">
        <f>O362*V355</f>
        <v>-4.0247485440000001E-2</v>
      </c>
    </row>
    <row r="363" spans="2:24" x14ac:dyDescent="0.25">
      <c r="L363" s="2">
        <f>(B355-G356)</f>
        <v>-1.9219974</v>
      </c>
      <c r="M363" s="2">
        <f>(C355-H356)</f>
        <v>0.78125794999999998</v>
      </c>
      <c r="N363" s="2">
        <f>(D355-I356)</f>
        <v>1.00984118</v>
      </c>
      <c r="O363" s="2">
        <f>(E355-J356)</f>
        <v>0.20579771999999996</v>
      </c>
      <c r="P363" s="9"/>
      <c r="R363" t="s">
        <v>13</v>
      </c>
      <c r="T363" t="s">
        <v>13</v>
      </c>
      <c r="U363" s="2">
        <f>L363*V355</f>
        <v>-4.6127937600000002E-2</v>
      </c>
      <c r="V363" s="2">
        <f>M363*V355</f>
        <v>1.87501908E-2</v>
      </c>
      <c r="W363" s="2">
        <f>N363*V355</f>
        <v>2.4236188320000001E-2</v>
      </c>
      <c r="X363" s="2">
        <f>O363*V355</f>
        <v>4.9391452799999996E-3</v>
      </c>
    </row>
    <row r="364" spans="2:24" x14ac:dyDescent="0.25">
      <c r="L364" s="2">
        <f>(B355-G357)</f>
        <v>-1.5621266378584187</v>
      </c>
      <c r="M364" s="2">
        <f>(C355-H357)</f>
        <v>0.82630759496153328</v>
      </c>
      <c r="N364" s="2">
        <f>(D355-I357)</f>
        <v>-1.3989134393194131</v>
      </c>
      <c r="O364" s="2">
        <f>(E355-J357)</f>
        <v>-0.1217574813247021</v>
      </c>
      <c r="P364" s="9"/>
      <c r="R364" t="s">
        <v>13</v>
      </c>
      <c r="T364" t="s">
        <v>13</v>
      </c>
      <c r="U364" s="2">
        <f>L364*V355</f>
        <v>-3.749103930860205E-2</v>
      </c>
      <c r="V364" s="2">
        <f>M364*V355</f>
        <v>1.9831382279076798E-2</v>
      </c>
      <c r="W364" s="2">
        <f>N364*V355</f>
        <v>-3.3573922543665917E-2</v>
      </c>
      <c r="X364" s="2">
        <f>O364*V355</f>
        <v>-2.9221795517928506E-3</v>
      </c>
    </row>
    <row r="365" spans="2:24" x14ac:dyDescent="0.25">
      <c r="I365" t="s">
        <v>13</v>
      </c>
      <c r="L365" s="2">
        <f>(B355-G358)</f>
        <v>-1.2127146191633529</v>
      </c>
      <c r="M365" s="2">
        <f>(C355-H358)</f>
        <v>0.99173535714057315</v>
      </c>
      <c r="N365" s="2">
        <f>(D355-I358)</f>
        <v>-1.9139967343810098</v>
      </c>
      <c r="O365" s="2">
        <f>(E355-J358)</f>
        <v>-1.0274488016048529</v>
      </c>
      <c r="P365" s="9"/>
      <c r="R365" t="s">
        <v>13</v>
      </c>
      <c r="T365" t="s">
        <v>13</v>
      </c>
      <c r="U365" s="2">
        <f>L365*V355</f>
        <v>-2.9105150859920471E-2</v>
      </c>
      <c r="V365" s="2">
        <f>M365*V355</f>
        <v>2.3801648571373756E-2</v>
      </c>
      <c r="W365" s="2">
        <f>N365*V355</f>
        <v>-4.593592162514424E-2</v>
      </c>
      <c r="X365" s="2">
        <f>O365*V355</f>
        <v>-2.465877123851647E-2</v>
      </c>
    </row>
    <row r="366" spans="2:24" x14ac:dyDescent="0.25">
      <c r="H366" t="s">
        <v>13</v>
      </c>
      <c r="I366" t="s">
        <v>13</v>
      </c>
    </row>
    <row r="368" spans="2:24" x14ac:dyDescent="0.25">
      <c r="L368" t="s">
        <v>32</v>
      </c>
      <c r="M368">
        <f>VLOOKUP(MIN(R355:R358), R355:S358,2,0)</f>
        <v>2</v>
      </c>
      <c r="O368" s="2" t="s">
        <v>35</v>
      </c>
    </row>
    <row r="369" spans="2:23" x14ac:dyDescent="0.25">
      <c r="L369" t="s">
        <v>34</v>
      </c>
      <c r="M369">
        <v>4</v>
      </c>
    </row>
    <row r="371" spans="2:23" x14ac:dyDescent="0.25">
      <c r="L371" s="2" t="s">
        <v>32</v>
      </c>
      <c r="M371" s="2" t="s">
        <v>41</v>
      </c>
      <c r="N371" s="2" t="s">
        <v>18</v>
      </c>
      <c r="P371" s="2"/>
      <c r="Q371" s="5" t="s">
        <v>42</v>
      </c>
      <c r="R371" s="2"/>
    </row>
    <row r="372" spans="2:23" x14ac:dyDescent="0.25">
      <c r="L372" s="2">
        <v>0</v>
      </c>
      <c r="M372" s="2">
        <f>IF(M368=0,$S$6,(IF($M368=1,$T$6,(IF($M368=2,$U$6,$V$6)))))</f>
        <v>1</v>
      </c>
      <c r="N372" s="2">
        <f>W354</f>
        <v>0.5</v>
      </c>
      <c r="P372" s="6">
        <f>IF(M372&gt;N372,G355,G355+U362)</f>
        <v>-1.61715337</v>
      </c>
      <c r="Q372" s="6">
        <f>IF(M372&gt;N372,H355,H355+V362)</f>
        <v>2.1259236699999997</v>
      </c>
      <c r="R372" s="6">
        <f>IF(M372&gt;N372,I355,I355+W362)</f>
        <v>-0.2380654945</v>
      </c>
      <c r="S372" s="6">
        <f>IF(M372&gt;N372,J355,J355+X362)</f>
        <v>1.20576408</v>
      </c>
    </row>
    <row r="373" spans="2:23" x14ac:dyDescent="0.25">
      <c r="L373" s="2">
        <v>1</v>
      </c>
      <c r="M373" s="2">
        <f>IF(M368=0,$S$7,(IF(M368=1,$T$7,(IF(M368=2,$U$7,$V$7)))))</f>
        <v>1.732051</v>
      </c>
      <c r="N373" s="2">
        <f>W354</f>
        <v>0.5</v>
      </c>
      <c r="P373" s="6">
        <f t="shared" ref="P373:P375" si="93">IF(M373&gt;N373,G356,G356+U363)</f>
        <v>1.0734851000000001</v>
      </c>
      <c r="Q373" s="6">
        <f>IF(M373&gt;N373,H356,H356+V363)</f>
        <v>-0.36676589999999998</v>
      </c>
      <c r="R373" s="6">
        <f>IF(M373&gt;N373,I356,I356+W363)</f>
        <v>-1.6197493999999999</v>
      </c>
      <c r="S373" s="6">
        <f>IF(M373&gt;N373,J356,J356+X363)</f>
        <v>-0.67701219999999995</v>
      </c>
    </row>
    <row r="374" spans="2:23" x14ac:dyDescent="0.25">
      <c r="L374" s="2">
        <v>2</v>
      </c>
      <c r="M374" s="2">
        <f>IF($M$57=0,$S$8,(IF(M368=1,$T$8,(IF(M368=2,$U$8,$V$8)))))</f>
        <v>0</v>
      </c>
      <c r="N374" s="2">
        <f>W354</f>
        <v>0.5</v>
      </c>
      <c r="O374" t="s">
        <v>13</v>
      </c>
      <c r="P374" s="2">
        <f t="shared" si="93"/>
        <v>0.67612329854981645</v>
      </c>
      <c r="Q374" s="2">
        <f t="shared" ref="Q374:Q375" si="94">IF(M374&gt;N374,H357,H357+V364)</f>
        <v>-0.39198416268245651</v>
      </c>
      <c r="R374" s="2">
        <f>IF(M374&gt;N374,I357,I357+W364)</f>
        <v>0.75543129677574739</v>
      </c>
      <c r="S374" s="2">
        <f>IF(M374&gt;N374,J357,J357+X364)</f>
        <v>-0.35237917822709075</v>
      </c>
    </row>
    <row r="375" spans="2:23" x14ac:dyDescent="0.25">
      <c r="L375" s="2">
        <v>3</v>
      </c>
      <c r="M375" s="2">
        <f>IF(M368=0,$S$9,(IF(M368=1,$T$9,(IF(M368=2,$U$9,$V$9)))))</f>
        <v>1</v>
      </c>
      <c r="N375" s="2">
        <f>W354</f>
        <v>0.5</v>
      </c>
      <c r="O375" t="s">
        <v>40</v>
      </c>
      <c r="P375" s="6">
        <f t="shared" si="93"/>
        <v>0.36420231916335288</v>
      </c>
      <c r="Q375" s="6">
        <f t="shared" si="94"/>
        <v>-0.57724330714057315</v>
      </c>
      <c r="R375" s="6">
        <f>IF(M375&gt;N375,I358,I358+W365)</f>
        <v>1.3040885143810099</v>
      </c>
      <c r="S375" s="6">
        <f>IF(M375&gt;N375,J358,J358+X365)</f>
        <v>0.55623432160485287</v>
      </c>
    </row>
    <row r="378" spans="2:23" x14ac:dyDescent="0.25">
      <c r="B378" s="3" t="s">
        <v>52</v>
      </c>
      <c r="F378" s="3" t="s">
        <v>52</v>
      </c>
      <c r="I378" s="3" t="s">
        <v>52</v>
      </c>
      <c r="L378" s="3" t="s">
        <v>52</v>
      </c>
      <c r="O378" s="3" t="s">
        <v>52</v>
      </c>
      <c r="S378" s="3" t="s">
        <v>52</v>
      </c>
    </row>
    <row r="379" spans="2:23" x14ac:dyDescent="0.25">
      <c r="H379" s="4" t="s">
        <v>12</v>
      </c>
      <c r="M379" s="7" t="s">
        <v>11</v>
      </c>
      <c r="R379" s="2" t="s">
        <v>31</v>
      </c>
      <c r="S379" s="11" t="s">
        <v>33</v>
      </c>
      <c r="U379" s="2" t="s">
        <v>18</v>
      </c>
      <c r="V379" s="2">
        <f xml:space="preserve"> $N$5 -($N$5-$N$6)*(C382/C383)</f>
        <v>-0.39999999999999991</v>
      </c>
      <c r="W379" s="2">
        <f>IF(V379&gt;=1,V379,0.5)</f>
        <v>0.5</v>
      </c>
    </row>
    <row r="380" spans="2:23" x14ac:dyDescent="0.25">
      <c r="B380" s="2">
        <v>1.0154673999999999</v>
      </c>
      <c r="C380" s="2">
        <v>-0.71534823999999997</v>
      </c>
      <c r="D380" s="2">
        <v>1.1510297899999999</v>
      </c>
      <c r="E380" s="2">
        <v>-2.7138010000000001E-2</v>
      </c>
      <c r="G380" s="2">
        <f>P372</f>
        <v>-1.61715337</v>
      </c>
      <c r="H380" s="2">
        <f t="shared" ref="H380:J383" si="95">Q372</f>
        <v>2.1259236699999997</v>
      </c>
      <c r="I380" s="2">
        <f t="shared" si="95"/>
        <v>-0.2380654945</v>
      </c>
      <c r="J380" s="2">
        <f t="shared" si="95"/>
        <v>1.20576408</v>
      </c>
      <c r="L380" s="2">
        <f>(B380-G380)^2</f>
        <v>6.9306921186353927</v>
      </c>
      <c r="M380" s="2">
        <f>(C380-H380)^2</f>
        <v>8.0728260665550469</v>
      </c>
      <c r="N380" s="2">
        <f>(D380-I380)^2</f>
        <v>1.9295857094201359</v>
      </c>
      <c r="O380" s="2">
        <f>(E380-J380)^2</f>
        <v>1.5200475635263682</v>
      </c>
      <c r="P380" s="9"/>
      <c r="R380" s="2">
        <f t="shared" ref="R380:R383" si="96">SUM(L380:O380)</f>
        <v>18.453151458136944</v>
      </c>
      <c r="S380" s="11">
        <v>0</v>
      </c>
      <c r="U380" s="2" t="s">
        <v>19</v>
      </c>
      <c r="V380" s="2">
        <f>$N$7-($N$7-$N$8)*(C382/C383)</f>
        <v>2.2000000000000006E-2</v>
      </c>
    </row>
    <row r="381" spans="2:23" x14ac:dyDescent="0.25">
      <c r="G381" s="2">
        <f t="shared" ref="G381:G383" si="97">P373</f>
        <v>1.0734851000000001</v>
      </c>
      <c r="H381" s="2">
        <f t="shared" si="95"/>
        <v>-0.36676589999999998</v>
      </c>
      <c r="I381" s="2">
        <f t="shared" si="95"/>
        <v>-1.6197493999999999</v>
      </c>
      <c r="J381" s="2">
        <f t="shared" si="95"/>
        <v>-0.67701219999999995</v>
      </c>
      <c r="L381" s="2">
        <f>(B380-G381)^2</f>
        <v>3.3660535132900198E-3</v>
      </c>
      <c r="M381" s="2">
        <f>(C380-H381)^2</f>
        <v>0.12150964775987559</v>
      </c>
      <c r="N381" s="2">
        <f>(D380-I381)^2</f>
        <v>7.6772173197370552</v>
      </c>
      <c r="O381" s="2">
        <f>(E380-J381)^2</f>
        <v>0.42233646282815596</v>
      </c>
      <c r="P381" s="9"/>
      <c r="R381" s="2">
        <f t="shared" si="96"/>
        <v>8.2244294838383762</v>
      </c>
      <c r="S381" s="11">
        <v>1</v>
      </c>
    </row>
    <row r="382" spans="2:23" x14ac:dyDescent="0.25">
      <c r="B382" s="2" t="s">
        <v>24</v>
      </c>
      <c r="C382" s="2">
        <v>14</v>
      </c>
      <c r="G382" s="2">
        <f t="shared" si="97"/>
        <v>0.67612329854981645</v>
      </c>
      <c r="H382" s="2">
        <f t="shared" si="95"/>
        <v>-0.39198416268245651</v>
      </c>
      <c r="I382" s="2">
        <f t="shared" si="95"/>
        <v>0.75543129677574739</v>
      </c>
      <c r="J382" s="2">
        <f t="shared" si="95"/>
        <v>-0.35237917822709075</v>
      </c>
      <c r="L382" s="2">
        <f>(B380-G382)^2</f>
        <v>0.11515441918903239</v>
      </c>
      <c r="M382" s="2">
        <f>(C380-H382)^2</f>
        <v>0.10456432649942622</v>
      </c>
      <c r="N382" s="2">
        <f>(D380-I382)^2</f>
        <v>0.156498167841299</v>
      </c>
      <c r="O382" s="2">
        <f>(E380-J382)^2</f>
        <v>0.10578181750972275</v>
      </c>
      <c r="P382" s="9"/>
      <c r="R382" s="2">
        <f t="shared" si="96"/>
        <v>0.48199873103948038</v>
      </c>
      <c r="S382" s="11">
        <v>2</v>
      </c>
    </row>
    <row r="383" spans="2:23" x14ac:dyDescent="0.25">
      <c r="B383" s="2" t="s">
        <v>25</v>
      </c>
      <c r="C383" s="2">
        <v>20</v>
      </c>
      <c r="G383" s="2">
        <f t="shared" si="97"/>
        <v>0.36420231916335288</v>
      </c>
      <c r="H383" s="2">
        <f t="shared" si="95"/>
        <v>-0.57724330714057315</v>
      </c>
      <c r="I383" s="2">
        <f t="shared" si="95"/>
        <v>1.3040885143810099</v>
      </c>
      <c r="J383" s="2">
        <f t="shared" si="95"/>
        <v>0.55623432160485287</v>
      </c>
      <c r="L383" s="2">
        <f>(B380-G383)^2</f>
        <v>0.42414620551716437</v>
      </c>
      <c r="M383" s="2">
        <f>(C380-H383)^2</f>
        <v>1.9072972480106792E-2</v>
      </c>
      <c r="N383" s="2">
        <f>(D380-I383)^2</f>
        <v>2.342697310914198E-2</v>
      </c>
      <c r="O383" s="2">
        <f>(E380-J383)^2</f>
        <v>0.34032327728208245</v>
      </c>
      <c r="P383" s="9"/>
      <c r="R383" s="2">
        <f t="shared" si="96"/>
        <v>0.80696942838849561</v>
      </c>
      <c r="S383" s="11">
        <v>3</v>
      </c>
    </row>
    <row r="384" spans="2:23" x14ac:dyDescent="0.25">
      <c r="G384" s="9"/>
      <c r="H384" s="9"/>
      <c r="I384" s="9"/>
      <c r="J384" s="9"/>
      <c r="L384" s="9"/>
      <c r="M384" s="9"/>
      <c r="N384" s="9"/>
      <c r="O384" s="9"/>
      <c r="P384" s="9"/>
    </row>
    <row r="385" spans="8:24" x14ac:dyDescent="0.25">
      <c r="T385" t="s">
        <v>13</v>
      </c>
    </row>
    <row r="387" spans="8:24" x14ac:dyDescent="0.25">
      <c r="L387" s="2">
        <f>(B380-G380)</f>
        <v>2.6326207699999999</v>
      </c>
      <c r="M387" s="2">
        <f>(C380-H380)</f>
        <v>-2.8412719099999997</v>
      </c>
      <c r="N387" s="2">
        <f>(D380-I380)</f>
        <v>1.3890952845</v>
      </c>
      <c r="O387" s="2">
        <f>(E380-J380)</f>
        <v>-1.2329020900000001</v>
      </c>
      <c r="P387" s="9"/>
      <c r="T387" t="s">
        <v>13</v>
      </c>
      <c r="U387" s="2">
        <f>L387*V380</f>
        <v>5.7917656940000013E-2</v>
      </c>
      <c r="V387" s="2">
        <f>M387*V380</f>
        <v>-6.2507982020000005E-2</v>
      </c>
      <c r="W387" s="2">
        <f>N387*V380</f>
        <v>3.0560096259000007E-2</v>
      </c>
      <c r="X387" s="2">
        <f>O387*V380</f>
        <v>-2.7123845980000009E-2</v>
      </c>
    </row>
    <row r="388" spans="8:24" x14ac:dyDescent="0.25">
      <c r="L388" s="2">
        <f>(B380-G381)</f>
        <v>-5.8017700000000172E-2</v>
      </c>
      <c r="M388" s="2">
        <f>(C380-H381)</f>
        <v>-0.34858233999999999</v>
      </c>
      <c r="N388" s="2">
        <f>(D380-I381)</f>
        <v>2.7707791899999998</v>
      </c>
      <c r="O388" s="2">
        <f>(E380-J381)</f>
        <v>0.64987418999999991</v>
      </c>
      <c r="P388" s="9"/>
      <c r="R388" t="s">
        <v>13</v>
      </c>
      <c r="T388" t="s">
        <v>13</v>
      </c>
      <c r="U388" s="2">
        <f>L388*V380</f>
        <v>-1.2763894000000042E-3</v>
      </c>
      <c r="V388" s="2">
        <f>M388*V380</f>
        <v>-7.6688114800000018E-3</v>
      </c>
      <c r="W388" s="2">
        <f>N388*V380</f>
        <v>6.0957142180000014E-2</v>
      </c>
      <c r="X388" s="2">
        <f>O388*V380</f>
        <v>1.4297232180000001E-2</v>
      </c>
    </row>
    <row r="389" spans="8:24" x14ac:dyDescent="0.25">
      <c r="L389" s="2">
        <f>(B380-G382)</f>
        <v>0.33934410145018346</v>
      </c>
      <c r="M389" s="2">
        <f>(C380-H382)</f>
        <v>-0.32336407731754346</v>
      </c>
      <c r="N389" s="2">
        <f>(D380-I382)</f>
        <v>0.39559849322425256</v>
      </c>
      <c r="O389" s="2">
        <f>(E380-J382)</f>
        <v>0.32524116822709076</v>
      </c>
      <c r="P389" s="9"/>
      <c r="R389" t="s">
        <v>13</v>
      </c>
      <c r="T389" t="s">
        <v>13</v>
      </c>
      <c r="U389" s="2">
        <f>L389*V380</f>
        <v>7.465570231904038E-3</v>
      </c>
      <c r="V389" s="2">
        <f>M389*V380</f>
        <v>-7.1140097009859578E-3</v>
      </c>
      <c r="W389" s="2">
        <f>N389*V380</f>
        <v>8.703166850933558E-3</v>
      </c>
      <c r="X389" s="2">
        <f>O389*V380</f>
        <v>7.1553057009959989E-3</v>
      </c>
    </row>
    <row r="390" spans="8:24" x14ac:dyDescent="0.25">
      <c r="I390" t="s">
        <v>13</v>
      </c>
      <c r="L390" s="2">
        <f>(B380-G383)</f>
        <v>0.65126508083664703</v>
      </c>
      <c r="M390" s="2">
        <f>(C380-H383)</f>
        <v>-0.13810493285942682</v>
      </c>
      <c r="N390" s="2">
        <f>(D380-I383)</f>
        <v>-0.15305872438100998</v>
      </c>
      <c r="O390" s="2">
        <f>(E380-J383)</f>
        <v>-0.58337233160485291</v>
      </c>
      <c r="P390" s="9"/>
      <c r="R390" t="s">
        <v>13</v>
      </c>
      <c r="T390" t="s">
        <v>13</v>
      </c>
      <c r="U390" s="2">
        <f>L390*V380</f>
        <v>1.4327831778406238E-2</v>
      </c>
      <c r="V390" s="2">
        <f>M390*V380</f>
        <v>-3.038308522907391E-3</v>
      </c>
      <c r="W390" s="2">
        <f>N390*V380</f>
        <v>-3.3672919363822206E-3</v>
      </c>
      <c r="X390" s="2">
        <f>O390*V380</f>
        <v>-1.2834191295306767E-2</v>
      </c>
    </row>
    <row r="391" spans="8:24" x14ac:dyDescent="0.25">
      <c r="H391" t="s">
        <v>13</v>
      </c>
      <c r="I391" t="s">
        <v>13</v>
      </c>
    </row>
    <row r="393" spans="8:24" x14ac:dyDescent="0.25">
      <c r="L393" t="s">
        <v>32</v>
      </c>
      <c r="M393">
        <f>VLOOKUP(MIN(R380:R383), R380:S383,2,0)</f>
        <v>2</v>
      </c>
      <c r="O393" s="2" t="s">
        <v>35</v>
      </c>
    </row>
    <row r="394" spans="8:24" x14ac:dyDescent="0.25">
      <c r="L394" t="s">
        <v>34</v>
      </c>
      <c r="M394">
        <v>4</v>
      </c>
    </row>
    <row r="396" spans="8:24" x14ac:dyDescent="0.25">
      <c r="L396" s="2" t="s">
        <v>32</v>
      </c>
      <c r="M396" s="2" t="s">
        <v>41</v>
      </c>
      <c r="N396" s="2" t="s">
        <v>18</v>
      </c>
      <c r="P396" s="2"/>
      <c r="Q396" s="5" t="s">
        <v>42</v>
      </c>
      <c r="R396" s="2"/>
    </row>
    <row r="397" spans="8:24" x14ac:dyDescent="0.25">
      <c r="L397" s="2">
        <v>0</v>
      </c>
      <c r="M397" s="2">
        <f>IF(M393=0,$S$6,(IF($M393=1,$T$6,(IF($M393=2,$U$6,$V$6)))))</f>
        <v>1</v>
      </c>
      <c r="N397" s="2">
        <f>W379</f>
        <v>0.5</v>
      </c>
      <c r="P397" s="6">
        <f>IF(M397&gt;N397,G380,G380+U387)</f>
        <v>-1.61715337</v>
      </c>
      <c r="Q397" s="6">
        <f>IF(M397&gt;N397,H380,H380+V387)</f>
        <v>2.1259236699999997</v>
      </c>
      <c r="R397" s="6">
        <f>IF(M397&gt;N397,I380,I380+W387)</f>
        <v>-0.2380654945</v>
      </c>
      <c r="S397" s="6">
        <f>IF(M397&gt;N397,J380,J380+X387)</f>
        <v>1.20576408</v>
      </c>
    </row>
    <row r="398" spans="8:24" x14ac:dyDescent="0.25">
      <c r="L398" s="2">
        <v>1</v>
      </c>
      <c r="M398" s="2">
        <f>IF(M393=0,$S$7,(IF(M393=1,$T$7,(IF(M393=2,$U$7,$V$7)))))</f>
        <v>1.732051</v>
      </c>
      <c r="N398" s="2">
        <f>W379</f>
        <v>0.5</v>
      </c>
      <c r="P398" s="6">
        <f t="shared" ref="P398:P400" si="98">IF(M398&gt;N398,G381,G381+U388)</f>
        <v>1.0734851000000001</v>
      </c>
      <c r="Q398" s="6">
        <f>IF(M398&gt;N398,H381,H381+V388)</f>
        <v>-0.36676589999999998</v>
      </c>
      <c r="R398" s="6">
        <f>IF(M398&gt;N398,I381,I381+W388)</f>
        <v>-1.6197493999999999</v>
      </c>
      <c r="S398" s="6">
        <f>IF(M398&gt;N398,J381,J381+X388)</f>
        <v>-0.67701219999999995</v>
      </c>
    </row>
    <row r="399" spans="8:24" x14ac:dyDescent="0.25">
      <c r="L399" s="2">
        <v>2</v>
      </c>
      <c r="M399" s="2">
        <f>IF($M$57=0,$S$8,(IF(M393=1,$T$8,(IF(M393=2,$U$8,$V$8)))))</f>
        <v>0</v>
      </c>
      <c r="N399" s="2">
        <f>W379</f>
        <v>0.5</v>
      </c>
      <c r="O399" t="s">
        <v>13</v>
      </c>
      <c r="P399" s="6">
        <f t="shared" si="98"/>
        <v>0.68358886878172054</v>
      </c>
      <c r="Q399" s="6">
        <f t="shared" ref="Q399:Q400" si="99">IF(M399&gt;N399,H382,H382+V389)</f>
        <v>-0.39909817238344247</v>
      </c>
      <c r="R399" s="6">
        <f>IF(M399&gt;N399,I382,I382+W389)</f>
        <v>0.76413446362668092</v>
      </c>
      <c r="S399" s="6">
        <f>IF(M399&gt;N399,J382,J382+X389)</f>
        <v>-0.34522387252609477</v>
      </c>
    </row>
    <row r="400" spans="8:24" x14ac:dyDescent="0.25">
      <c r="L400" s="2">
        <v>3</v>
      </c>
      <c r="M400" s="2">
        <f>IF(M393=0,$S$9,(IF(M393=1,$T$9,(IF(M393=2,$U$9,$V$9)))))</f>
        <v>1</v>
      </c>
      <c r="N400" s="2">
        <f>W379</f>
        <v>0.5</v>
      </c>
      <c r="O400" t="s">
        <v>40</v>
      </c>
      <c r="P400" s="2">
        <f t="shared" si="98"/>
        <v>0.36420231916335288</v>
      </c>
      <c r="Q400" s="2">
        <f t="shared" si="99"/>
        <v>-0.57724330714057315</v>
      </c>
      <c r="R400" s="2">
        <f>IF(M400&gt;N400,I383,I383+W390)</f>
        <v>1.3040885143810099</v>
      </c>
      <c r="S400" s="2">
        <f>IF(M400&gt;N400,J383,J383+X390)</f>
        <v>0.55623432160485287</v>
      </c>
    </row>
    <row r="402" spans="2:24" x14ac:dyDescent="0.25">
      <c r="B402" s="3" t="s">
        <v>53</v>
      </c>
      <c r="F402" s="3" t="s">
        <v>53</v>
      </c>
      <c r="I402" s="3" t="s">
        <v>53</v>
      </c>
      <c r="L402" s="3" t="s">
        <v>53</v>
      </c>
      <c r="O402" s="3" t="s">
        <v>53</v>
      </c>
      <c r="S402" s="3" t="s">
        <v>53</v>
      </c>
    </row>
    <row r="403" spans="2:24" x14ac:dyDescent="0.25">
      <c r="H403" s="4" t="s">
        <v>12</v>
      </c>
      <c r="M403" s="7" t="s">
        <v>11</v>
      </c>
      <c r="R403" s="2" t="s">
        <v>31</v>
      </c>
      <c r="S403" s="11" t="s">
        <v>33</v>
      </c>
      <c r="U403" s="2" t="s">
        <v>18</v>
      </c>
      <c r="V403" s="2">
        <f xml:space="preserve"> $N$5 -($N$5-$N$6)*(C406/C407)</f>
        <v>-0.5</v>
      </c>
      <c r="W403" s="2">
        <f>IF(V403&gt;=1,V403,0.5)</f>
        <v>0.5</v>
      </c>
    </row>
    <row r="404" spans="2:24" x14ac:dyDescent="0.25">
      <c r="B404" s="2">
        <v>0.91402629999999996</v>
      </c>
      <c r="C404" s="2">
        <v>-0.45461586999999998</v>
      </c>
      <c r="D404" s="2">
        <v>-9.6301300000000006E-2</v>
      </c>
      <c r="E404" s="2">
        <v>-0.70805527000000001</v>
      </c>
      <c r="G404" s="2">
        <f>P397</f>
        <v>-1.61715337</v>
      </c>
      <c r="H404" s="2">
        <f t="shared" ref="H404:J407" si="100">Q397</f>
        <v>2.1259236699999997</v>
      </c>
      <c r="I404" s="2">
        <f t="shared" si="100"/>
        <v>-0.2380654945</v>
      </c>
      <c r="J404" s="2">
        <f t="shared" si="100"/>
        <v>1.20576408</v>
      </c>
      <c r="L404" s="2">
        <f>(B404-G404)^2</f>
        <v>6.4068705218213102</v>
      </c>
      <c r="M404" s="2">
        <f>(C404-H404)^2</f>
        <v>6.65918431750341</v>
      </c>
      <c r="N404" s="2">
        <f>(D404-I404)^2</f>
        <v>2.0097086842233828E-2</v>
      </c>
      <c r="O404" s="2">
        <f>(E404-J404)^2</f>
        <v>3.6627045044344224</v>
      </c>
      <c r="P404" s="9"/>
      <c r="R404" s="2">
        <f t="shared" ref="R404:R407" si="101">SUM(L404:O404)</f>
        <v>16.748856430601379</v>
      </c>
      <c r="S404" s="11">
        <v>0</v>
      </c>
      <c r="U404" s="2" t="s">
        <v>19</v>
      </c>
      <c r="V404" s="2">
        <f>$N$7-($N$7-$N$8)*(C406/C407)</f>
        <v>2.0000000000000004E-2</v>
      </c>
    </row>
    <row r="405" spans="2:24" x14ac:dyDescent="0.25">
      <c r="G405" s="2">
        <f t="shared" ref="G405:G407" si="102">P398</f>
        <v>1.0734851000000001</v>
      </c>
      <c r="H405" s="2">
        <f t="shared" si="100"/>
        <v>-0.36676589999999998</v>
      </c>
      <c r="I405" s="2">
        <f t="shared" si="100"/>
        <v>-1.6197493999999999</v>
      </c>
      <c r="J405" s="2">
        <f t="shared" si="100"/>
        <v>-0.67701219999999995</v>
      </c>
      <c r="L405" s="2">
        <f>(B404-G405)^2</f>
        <v>2.5427108897440039E-2</v>
      </c>
      <c r="M405" s="2">
        <f>(C404-H405)^2</f>
        <v>7.7176172290009002E-3</v>
      </c>
      <c r="N405" s="2">
        <f>(D404-I405)^2</f>
        <v>2.3208941133936101</v>
      </c>
      <c r="O405" s="2">
        <f>(E404-J405)^2</f>
        <v>9.6367219502490383E-4</v>
      </c>
      <c r="P405" s="9"/>
      <c r="R405" s="2">
        <f t="shared" si="101"/>
        <v>2.3550025117150759</v>
      </c>
      <c r="S405" s="11">
        <v>1</v>
      </c>
    </row>
    <row r="406" spans="2:24" x14ac:dyDescent="0.25">
      <c r="B406" s="2" t="s">
        <v>24</v>
      </c>
      <c r="C406" s="2">
        <v>15</v>
      </c>
      <c r="G406" s="2">
        <f t="shared" si="102"/>
        <v>0.68358886878172054</v>
      </c>
      <c r="H406" s="2">
        <f t="shared" si="100"/>
        <v>-0.39909817238344247</v>
      </c>
      <c r="I406" s="2">
        <f t="shared" si="100"/>
        <v>0.76413446362668092</v>
      </c>
      <c r="J406" s="2">
        <f t="shared" si="100"/>
        <v>-0.34522387252609477</v>
      </c>
      <c r="L406" s="2">
        <f>(B404-G406)^2</f>
        <v>5.3101409706479259E-2</v>
      </c>
      <c r="M406" s="2">
        <f>(C404-H406)^2</f>
        <v>3.0822147486435146E-3</v>
      </c>
      <c r="N406" s="2">
        <f>(D404-I406)^2</f>
        <v>0.74034970332782957</v>
      </c>
      <c r="O406" s="2">
        <f>(E404-J406)^2</f>
        <v>0.13164662299286703</v>
      </c>
      <c r="P406" s="9"/>
      <c r="R406" s="2">
        <f t="shared" si="101"/>
        <v>0.92817995077581938</v>
      </c>
      <c r="S406" s="11">
        <v>2</v>
      </c>
    </row>
    <row r="407" spans="2:24" x14ac:dyDescent="0.25">
      <c r="B407" s="2" t="s">
        <v>25</v>
      </c>
      <c r="C407" s="2">
        <v>20</v>
      </c>
      <c r="G407" s="2">
        <f t="shared" si="102"/>
        <v>0.36420231916335288</v>
      </c>
      <c r="H407" s="2">
        <f t="shared" si="100"/>
        <v>-0.57724330714057315</v>
      </c>
      <c r="I407" s="2">
        <f t="shared" si="100"/>
        <v>1.3040885143810099</v>
      </c>
      <c r="J407" s="2">
        <f t="shared" si="100"/>
        <v>0.55623432160485287</v>
      </c>
      <c r="L407" s="2">
        <f>(B404-G407)^2</f>
        <v>0.30230640990305763</v>
      </c>
      <c r="M407" s="2">
        <f>(C404-H407)^2</f>
        <v>1.5037488339665225E-2</v>
      </c>
      <c r="N407" s="2">
        <f>(D404-I407)^2</f>
        <v>1.9610916322220793</v>
      </c>
      <c r="O407" s="2">
        <f>(E404-J407)^2</f>
        <v>1.5984281714403656</v>
      </c>
      <c r="P407" s="9"/>
      <c r="R407" s="2">
        <f t="shared" si="101"/>
        <v>3.8768637019051679</v>
      </c>
      <c r="S407" s="11">
        <v>3</v>
      </c>
    </row>
    <row r="408" spans="2:24" x14ac:dyDescent="0.25">
      <c r="G408" s="9"/>
      <c r="H408" s="9"/>
      <c r="I408" s="9"/>
      <c r="J408" s="9"/>
      <c r="L408" s="9"/>
      <c r="M408" s="9"/>
      <c r="N408" s="9"/>
      <c r="O408" s="9"/>
      <c r="P408" s="9"/>
    </row>
    <row r="409" spans="2:24" x14ac:dyDescent="0.25">
      <c r="T409" t="s">
        <v>13</v>
      </c>
    </row>
    <row r="411" spans="2:24" x14ac:dyDescent="0.25">
      <c r="L411" s="2">
        <f>(B404-G404)</f>
        <v>2.5311796700000002</v>
      </c>
      <c r="M411" s="2">
        <f>(C404-H404)</f>
        <v>-2.5805395399999997</v>
      </c>
      <c r="N411" s="2">
        <f>(D404-I404)</f>
        <v>0.1417641945</v>
      </c>
      <c r="O411" s="2">
        <f>(E404-J404)</f>
        <v>-1.91381935</v>
      </c>
      <c r="P411" s="9"/>
      <c r="T411" t="s">
        <v>13</v>
      </c>
      <c r="U411" s="2">
        <f>L411*V404</f>
        <v>5.0623593400000014E-2</v>
      </c>
      <c r="V411" s="2">
        <f>M411*V404</f>
        <v>-5.1610790800000007E-2</v>
      </c>
      <c r="W411" s="2">
        <f>N411*V404</f>
        <v>2.8352838900000004E-3</v>
      </c>
      <c r="X411" s="2">
        <f>O411*V404</f>
        <v>-3.8276387000000009E-2</v>
      </c>
    </row>
    <row r="412" spans="2:24" x14ac:dyDescent="0.25">
      <c r="L412" s="2">
        <f>(B404-G405)</f>
        <v>-0.15945880000000012</v>
      </c>
      <c r="M412" s="2">
        <f>(C404-H405)</f>
        <v>-8.7849969999999999E-2</v>
      </c>
      <c r="N412" s="2">
        <f>(D404-I405)</f>
        <v>1.5234481</v>
      </c>
      <c r="O412" s="2">
        <f>(E404-J405)</f>
        <v>-3.1043070000000061E-2</v>
      </c>
      <c r="P412" s="9"/>
      <c r="R412" t="s">
        <v>13</v>
      </c>
      <c r="T412" t="s">
        <v>13</v>
      </c>
      <c r="U412" s="2">
        <f>L412*V404</f>
        <v>-3.1891760000000032E-3</v>
      </c>
      <c r="V412" s="2">
        <f>M412*V404</f>
        <v>-1.7569994000000003E-3</v>
      </c>
      <c r="W412" s="2">
        <f>N412*V404</f>
        <v>3.0468962000000006E-2</v>
      </c>
      <c r="X412" s="2">
        <f>O412*V404</f>
        <v>-6.2086140000000133E-4</v>
      </c>
    </row>
    <row r="413" spans="2:24" x14ac:dyDescent="0.25">
      <c r="L413" s="2">
        <f>(B404-G406)</f>
        <v>0.23043743121827942</v>
      </c>
      <c r="M413" s="2">
        <f>(C404-H406)</f>
        <v>-5.5517697616557504E-2</v>
      </c>
      <c r="N413" s="2">
        <f>(D404-I406)</f>
        <v>-0.86043576362668095</v>
      </c>
      <c r="O413" s="2">
        <f>(E404-J406)</f>
        <v>-0.36283139747390525</v>
      </c>
      <c r="P413" s="9"/>
      <c r="R413" t="s">
        <v>13</v>
      </c>
      <c r="T413" t="s">
        <v>13</v>
      </c>
      <c r="U413" s="2">
        <f>L413*V404</f>
        <v>4.6087486243655889E-3</v>
      </c>
      <c r="V413" s="2">
        <f>M413*V404</f>
        <v>-1.1103539523311503E-3</v>
      </c>
      <c r="W413" s="2">
        <f>N413*V404</f>
        <v>-1.7208715272533624E-2</v>
      </c>
      <c r="X413" s="2">
        <f>O413*V404</f>
        <v>-7.2566279494781063E-3</v>
      </c>
    </row>
    <row r="414" spans="2:24" x14ac:dyDescent="0.25">
      <c r="I414" t="s">
        <v>13</v>
      </c>
      <c r="L414" s="2">
        <f>(B404-G407)</f>
        <v>0.54982398083664707</v>
      </c>
      <c r="M414" s="2">
        <f>(C404-H407)</f>
        <v>0.12262743714057317</v>
      </c>
      <c r="N414" s="2">
        <f>(D404-I407)</f>
        <v>-1.4003898143810098</v>
      </c>
      <c r="O414" s="2">
        <f>(E404-J407)</f>
        <v>-1.2642895916048529</v>
      </c>
      <c r="P414" s="9"/>
      <c r="R414" t="s">
        <v>13</v>
      </c>
      <c r="T414" t="s">
        <v>13</v>
      </c>
      <c r="U414" s="2">
        <f>L414*V404</f>
        <v>1.0996479616732944E-2</v>
      </c>
      <c r="V414" s="2">
        <f>M414*V404</f>
        <v>2.452548742811464E-3</v>
      </c>
      <c r="W414" s="2">
        <f>N414*V404</f>
        <v>-2.8007796287620203E-2</v>
      </c>
      <c r="X414" s="2">
        <f>O414*V404</f>
        <v>-2.5285791832097063E-2</v>
      </c>
    </row>
    <row r="415" spans="2:24" x14ac:dyDescent="0.25">
      <c r="H415" t="s">
        <v>13</v>
      </c>
      <c r="I415" t="s">
        <v>13</v>
      </c>
    </row>
    <row r="417" spans="2:23" x14ac:dyDescent="0.25">
      <c r="L417" t="s">
        <v>32</v>
      </c>
      <c r="M417">
        <f>VLOOKUP(MIN(R404:R407), R404:S407,2,0)</f>
        <v>2</v>
      </c>
      <c r="O417" s="2" t="s">
        <v>35</v>
      </c>
    </row>
    <row r="418" spans="2:23" x14ac:dyDescent="0.25">
      <c r="L418" t="s">
        <v>34</v>
      </c>
      <c r="M418">
        <v>4</v>
      </c>
    </row>
    <row r="420" spans="2:23" x14ac:dyDescent="0.25">
      <c r="L420" s="2" t="s">
        <v>32</v>
      </c>
      <c r="M420" s="2" t="s">
        <v>41</v>
      </c>
      <c r="N420" s="2" t="s">
        <v>18</v>
      </c>
      <c r="P420" s="2"/>
      <c r="Q420" s="5" t="s">
        <v>42</v>
      </c>
      <c r="R420" s="2"/>
    </row>
    <row r="421" spans="2:23" x14ac:dyDescent="0.25">
      <c r="L421" s="2">
        <v>0</v>
      </c>
      <c r="M421" s="2">
        <f>IF(M417=0,$S$6,(IF($M417=1,$T$6,(IF($M417=2,$U$6,$V$6)))))</f>
        <v>1</v>
      </c>
      <c r="N421" s="2">
        <f>W403</f>
        <v>0.5</v>
      </c>
      <c r="P421" s="6">
        <f>IF(M421&gt;N421,G404,G404+U411)</f>
        <v>-1.61715337</v>
      </c>
      <c r="Q421" s="6">
        <f>IF(M421&gt;N421,H404,H404+V411)</f>
        <v>2.1259236699999997</v>
      </c>
      <c r="R421" s="6">
        <f>IF(M421&gt;N421,I404,I404+W411)</f>
        <v>-0.2380654945</v>
      </c>
      <c r="S421" s="6">
        <f>IF(M421&gt;N421,J404,J404+X411)</f>
        <v>1.20576408</v>
      </c>
    </row>
    <row r="422" spans="2:23" x14ac:dyDescent="0.25">
      <c r="L422" s="2">
        <v>1</v>
      </c>
      <c r="M422" s="2">
        <f>IF(M417=0,$S$7,(IF(M417=1,$T$7,(IF(M417=2,$U$7,$V$7)))))</f>
        <v>1.732051</v>
      </c>
      <c r="N422" s="2">
        <f>W403</f>
        <v>0.5</v>
      </c>
      <c r="P422" s="6">
        <f t="shared" ref="P422:P424" si="103">IF(M422&gt;N422,G405,G405+U412)</f>
        <v>1.0734851000000001</v>
      </c>
      <c r="Q422" s="6">
        <f>IF(M422&gt;N422,H405,H405+V412)</f>
        <v>-0.36676589999999998</v>
      </c>
      <c r="R422" s="6">
        <f>IF(M422&gt;N422,I405,I405+W412)</f>
        <v>-1.6197493999999999</v>
      </c>
      <c r="S422" s="6">
        <f>IF(M422&gt;N422,J405,J405+X412)</f>
        <v>-0.67701219999999995</v>
      </c>
    </row>
    <row r="423" spans="2:23" x14ac:dyDescent="0.25">
      <c r="L423" s="2">
        <v>2</v>
      </c>
      <c r="M423" s="2">
        <f>IF($M$57=0,$S$8,(IF(M417=1,$T$8,(IF(M417=2,$U$8,$V$8)))))</f>
        <v>0</v>
      </c>
      <c r="N423" s="2">
        <f>W403</f>
        <v>0.5</v>
      </c>
      <c r="O423" t="s">
        <v>13</v>
      </c>
      <c r="P423" s="2">
        <f t="shared" si="103"/>
        <v>0.68819761740608609</v>
      </c>
      <c r="Q423" s="2">
        <f t="shared" ref="Q423:Q424" si="104">IF(M423&gt;N423,H406,H406+V413)</f>
        <v>-0.40020852633577364</v>
      </c>
      <c r="R423" s="2">
        <f>IF(M423&gt;N423,I406,I406+W413)</f>
        <v>0.74692574835414727</v>
      </c>
      <c r="S423" s="2">
        <f>IF(M423&gt;N423,J406,J406+X413)</f>
        <v>-0.35248050047557289</v>
      </c>
    </row>
    <row r="424" spans="2:23" x14ac:dyDescent="0.25">
      <c r="L424" s="2">
        <v>3</v>
      </c>
      <c r="M424" s="2">
        <f>IF(M417=0,$S$9,(IF(M417=1,$T$9,(IF(M417=2,$U$9,$V$9)))))</f>
        <v>1</v>
      </c>
      <c r="N424" s="2">
        <f>W403</f>
        <v>0.5</v>
      </c>
      <c r="O424" t="s">
        <v>40</v>
      </c>
      <c r="P424" s="6">
        <f t="shared" si="103"/>
        <v>0.36420231916335288</v>
      </c>
      <c r="Q424" s="6">
        <f t="shared" si="104"/>
        <v>-0.57724330714057315</v>
      </c>
      <c r="R424" s="6">
        <f>IF(M424&gt;N424,I407,I407+W414)</f>
        <v>1.3040885143810099</v>
      </c>
      <c r="S424" s="6">
        <f>IF(M424&gt;N424,J407,J407+X414)</f>
        <v>0.55623432160485287</v>
      </c>
    </row>
    <row r="425" spans="2:23" x14ac:dyDescent="0.25">
      <c r="B425" s="3" t="s">
        <v>54</v>
      </c>
      <c r="F425" s="3" t="s">
        <v>54</v>
      </c>
      <c r="I425" s="3" t="s">
        <v>54</v>
      </c>
      <c r="L425" s="3" t="s">
        <v>54</v>
      </c>
      <c r="O425" s="3" t="s">
        <v>54</v>
      </c>
      <c r="P425" s="3" t="s">
        <v>13</v>
      </c>
      <c r="S425" s="3" t="s">
        <v>54</v>
      </c>
    </row>
    <row r="426" spans="2:23" x14ac:dyDescent="0.25">
      <c r="H426" s="4" t="s">
        <v>12</v>
      </c>
      <c r="M426" s="7" t="s">
        <v>11</v>
      </c>
      <c r="R426" s="2" t="s">
        <v>31</v>
      </c>
      <c r="S426" s="11" t="s">
        <v>33</v>
      </c>
      <c r="U426" s="2" t="s">
        <v>18</v>
      </c>
      <c r="V426" s="2">
        <f xml:space="preserve"> $N$5 -($N$5-$N$6)*(C429/C430)</f>
        <v>-0.60000000000000009</v>
      </c>
      <c r="W426" s="2">
        <f>IF(V426&gt;=1,V426,0.5)</f>
        <v>0.5</v>
      </c>
    </row>
    <row r="427" spans="2:23" x14ac:dyDescent="0.25">
      <c r="B427" s="2">
        <v>-0.23986589999999999</v>
      </c>
      <c r="C427" s="2">
        <v>3.208457E-2</v>
      </c>
      <c r="D427" s="2">
        <v>-0.38979097000000001</v>
      </c>
      <c r="E427" s="2">
        <v>-2.7138010000000001E-2</v>
      </c>
      <c r="G427" s="2">
        <f>P421</f>
        <v>-1.61715337</v>
      </c>
      <c r="H427" s="2">
        <f t="shared" ref="H427:J430" si="105">Q421</f>
        <v>2.1259236699999997</v>
      </c>
      <c r="I427" s="2">
        <f t="shared" si="105"/>
        <v>-0.2380654945</v>
      </c>
      <c r="J427" s="2">
        <f t="shared" si="105"/>
        <v>1.20576408</v>
      </c>
      <c r="L427" s="2">
        <f>(B427-G427)^2</f>
        <v>1.8969207750190007</v>
      </c>
      <c r="M427" s="2">
        <f>(C427-H427)^2</f>
        <v>4.3841621766888093</v>
      </c>
      <c r="N427" s="2">
        <f>(D427-I427)^2</f>
        <v>2.3020619915701104E-2</v>
      </c>
      <c r="O427" s="2">
        <f>(E427-J427)^2</f>
        <v>1.5200475635263682</v>
      </c>
      <c r="P427" s="9"/>
      <c r="R427" s="2">
        <f t="shared" ref="R427:R430" si="106">SUM(L427:O427)</f>
        <v>7.8241511351498794</v>
      </c>
      <c r="S427" s="11">
        <v>0</v>
      </c>
      <c r="U427" s="2" t="s">
        <v>19</v>
      </c>
      <c r="V427" s="2">
        <f>$N$7-($N$7-$N$8)*(C429/C430)</f>
        <v>1.8000000000000002E-2</v>
      </c>
    </row>
    <row r="428" spans="2:23" x14ac:dyDescent="0.25">
      <c r="G428" s="2">
        <f t="shared" ref="G428:G430" si="107">P422</f>
        <v>1.0734851000000001</v>
      </c>
      <c r="H428" s="2">
        <f t="shared" si="105"/>
        <v>-0.36676589999999998</v>
      </c>
      <c r="I428" s="2">
        <f t="shared" si="105"/>
        <v>-1.6197493999999999</v>
      </c>
      <c r="J428" s="2">
        <f t="shared" si="105"/>
        <v>-0.67701219999999995</v>
      </c>
      <c r="L428" s="2">
        <f>(B427-G428)^2</f>
        <v>1.7248908492010004</v>
      </c>
      <c r="M428" s="2">
        <f>(C427-H428)^2</f>
        <v>0.15908169741922087</v>
      </c>
      <c r="N428" s="2">
        <f>(D427-I428)^2</f>
        <v>1.5127977395280647</v>
      </c>
      <c r="O428" s="2">
        <f>(E427-J428)^2</f>
        <v>0.42233646282815596</v>
      </c>
      <c r="P428" s="9"/>
      <c r="R428" s="2">
        <f t="shared" si="106"/>
        <v>3.8191067489764419</v>
      </c>
      <c r="S428" s="11">
        <v>1</v>
      </c>
    </row>
    <row r="429" spans="2:23" x14ac:dyDescent="0.25">
      <c r="B429" s="2" t="s">
        <v>24</v>
      </c>
      <c r="C429" s="2">
        <v>16</v>
      </c>
      <c r="G429" s="2">
        <f t="shared" si="107"/>
        <v>0.68819761740608609</v>
      </c>
      <c r="H429" s="2">
        <f t="shared" si="105"/>
        <v>-0.40020852633577364</v>
      </c>
      <c r="I429" s="2">
        <f t="shared" si="105"/>
        <v>0.74692574835414727</v>
      </c>
      <c r="J429" s="2">
        <f t="shared" si="105"/>
        <v>-0.35248050047557289</v>
      </c>
      <c r="L429" s="2">
        <f>(B427-G429)^2</f>
        <v>0.86130189234015664</v>
      </c>
      <c r="M429" s="2">
        <f>(C427-H429)^2</f>
        <v>0.18687732113957045</v>
      </c>
      <c r="N429" s="2">
        <f>(D427-I429)^2</f>
        <v>1.292124897785822</v>
      </c>
      <c r="O429" s="2">
        <f>(E427-J429)^2</f>
        <v>0.10584773610884825</v>
      </c>
      <c r="P429" s="9"/>
      <c r="R429" s="2">
        <f t="shared" si="106"/>
        <v>2.4461518473743973</v>
      </c>
      <c r="S429" s="11">
        <v>2</v>
      </c>
    </row>
    <row r="430" spans="2:23" x14ac:dyDescent="0.25">
      <c r="B430" s="2" t="s">
        <v>25</v>
      </c>
      <c r="C430" s="2">
        <v>20</v>
      </c>
      <c r="G430" s="2">
        <f t="shared" si="107"/>
        <v>0.36420231916335288</v>
      </c>
      <c r="H430" s="2">
        <f t="shared" si="105"/>
        <v>-0.57724330714057315</v>
      </c>
      <c r="I430" s="2">
        <f t="shared" si="105"/>
        <v>1.3040885143810099</v>
      </c>
      <c r="J430" s="2">
        <f t="shared" si="105"/>
        <v>0.55623432160485287</v>
      </c>
      <c r="L430" s="2">
        <f>(B427-G430)^2</f>
        <v>0.36489841340318446</v>
      </c>
      <c r="M430" s="2">
        <f>(C427-H430)^2</f>
        <v>0.3712804618606374</v>
      </c>
      <c r="N430" s="2">
        <f>(D427-I430)^2</f>
        <v>2.8692277076068757</v>
      </c>
      <c r="O430" s="2">
        <f>(E427-J430)^2</f>
        <v>0.34032327728208245</v>
      </c>
      <c r="P430" s="9"/>
      <c r="R430" s="2">
        <f t="shared" si="106"/>
        <v>3.9457298601527802</v>
      </c>
      <c r="S430" s="11">
        <v>3</v>
      </c>
    </row>
    <row r="431" spans="2:23" x14ac:dyDescent="0.25">
      <c r="G431" s="9"/>
      <c r="H431" s="9"/>
      <c r="I431" s="9"/>
      <c r="J431" s="9"/>
      <c r="L431" s="9"/>
      <c r="M431" s="9"/>
      <c r="N431" s="9"/>
      <c r="O431" s="9"/>
      <c r="P431" s="9"/>
    </row>
    <row r="432" spans="2:23" x14ac:dyDescent="0.25">
      <c r="T432" t="s">
        <v>13</v>
      </c>
    </row>
    <row r="434" spans="8:24" x14ac:dyDescent="0.25">
      <c r="L434" s="2">
        <f>(B427-G427)</f>
        <v>1.37728747</v>
      </c>
      <c r="M434" s="2">
        <f>(C427-H427)</f>
        <v>-2.0938390999999998</v>
      </c>
      <c r="N434" s="2">
        <f>(D427-I427)</f>
        <v>-0.15172547550000001</v>
      </c>
      <c r="O434" s="2">
        <f>(E427-J427)</f>
        <v>-1.2329020900000001</v>
      </c>
      <c r="P434" s="9"/>
      <c r="T434" t="s">
        <v>13</v>
      </c>
      <c r="U434" s="2">
        <f>L434*V427</f>
        <v>2.4791174460000003E-2</v>
      </c>
      <c r="V434" s="2">
        <f>M434*V427</f>
        <v>-3.7689103799999998E-2</v>
      </c>
      <c r="W434" s="2">
        <f>N434*V427</f>
        <v>-2.7310585590000006E-3</v>
      </c>
      <c r="X434" s="2">
        <f>O434*V427</f>
        <v>-2.2192237620000003E-2</v>
      </c>
    </row>
    <row r="435" spans="8:24" x14ac:dyDescent="0.25">
      <c r="L435" s="2">
        <f>(B427-G428)</f>
        <v>-1.3133510000000002</v>
      </c>
      <c r="M435" s="2">
        <f>(C427-H428)</f>
        <v>0.39885046999999996</v>
      </c>
      <c r="N435" s="2">
        <f>(D427-I428)</f>
        <v>1.2299584299999999</v>
      </c>
      <c r="O435" s="2">
        <f>(E427-J428)</f>
        <v>0.64987418999999991</v>
      </c>
      <c r="P435" s="9"/>
      <c r="R435" t="s">
        <v>13</v>
      </c>
      <c r="T435" t="s">
        <v>13</v>
      </c>
      <c r="U435" s="2">
        <f>L435*V427</f>
        <v>-2.3640318000000004E-2</v>
      </c>
      <c r="V435" s="2">
        <f>M435*V427</f>
        <v>7.1793084600000005E-3</v>
      </c>
      <c r="W435" s="2">
        <f>N435*V427</f>
        <v>2.2139251740000001E-2</v>
      </c>
      <c r="X435" s="2">
        <f>O435*V427</f>
        <v>1.1697735419999999E-2</v>
      </c>
    </row>
    <row r="436" spans="8:24" x14ac:dyDescent="0.25">
      <c r="L436" s="2">
        <f>(B427-G429)</f>
        <v>-0.92806351740608606</v>
      </c>
      <c r="M436" s="2">
        <f>(C427-H429)</f>
        <v>0.43229309633577362</v>
      </c>
      <c r="N436" s="2">
        <f>(D427-I429)</f>
        <v>-1.1367167183541473</v>
      </c>
      <c r="O436" s="2">
        <f>(E427-J429)</f>
        <v>0.3253424904755729</v>
      </c>
      <c r="P436" s="9"/>
      <c r="R436" t="s">
        <v>13</v>
      </c>
      <c r="T436" t="s">
        <v>13</v>
      </c>
      <c r="U436" s="2">
        <f>L436*V427</f>
        <v>-1.6705143313309551E-2</v>
      </c>
      <c r="V436" s="2">
        <f>M436*V427</f>
        <v>7.7812757340439262E-3</v>
      </c>
      <c r="W436" s="2">
        <f>N436*V427</f>
        <v>-2.0460900930374653E-2</v>
      </c>
      <c r="X436" s="2">
        <f>O436*V427</f>
        <v>5.8561648285603129E-3</v>
      </c>
    </row>
    <row r="437" spans="8:24" x14ac:dyDescent="0.25">
      <c r="I437" t="s">
        <v>13</v>
      </c>
      <c r="L437" s="2">
        <f>(B427-G430)</f>
        <v>-0.60406821916335285</v>
      </c>
      <c r="M437" s="2">
        <f>(C427-H430)</f>
        <v>0.60932787714057313</v>
      </c>
      <c r="N437" s="2">
        <f>(D427-I430)</f>
        <v>-1.6938794843810099</v>
      </c>
      <c r="O437" s="2">
        <f>(E427-J430)</f>
        <v>-0.58337233160485291</v>
      </c>
      <c r="P437" s="9"/>
      <c r="R437" t="s">
        <v>13</v>
      </c>
      <c r="T437" t="s">
        <v>13</v>
      </c>
      <c r="U437" s="2">
        <f>L437*V427</f>
        <v>-1.0873227944940353E-2</v>
      </c>
      <c r="V437" s="2">
        <f>M437*V427</f>
        <v>1.0967901788530318E-2</v>
      </c>
      <c r="W437" s="2">
        <f>N437*V427</f>
        <v>-3.048983071885818E-2</v>
      </c>
      <c r="X437" s="2">
        <f>O437*V427</f>
        <v>-1.0500701968887353E-2</v>
      </c>
    </row>
    <row r="438" spans="8:24" x14ac:dyDescent="0.25">
      <c r="H438" t="s">
        <v>13</v>
      </c>
      <c r="I438" t="s">
        <v>13</v>
      </c>
    </row>
    <row r="440" spans="8:24" x14ac:dyDescent="0.25">
      <c r="L440" t="s">
        <v>32</v>
      </c>
      <c r="M440">
        <f>VLOOKUP(MIN(R427:R430), R427:S430,2,0)</f>
        <v>2</v>
      </c>
      <c r="O440" s="2" t="s">
        <v>35</v>
      </c>
    </row>
    <row r="441" spans="8:24" x14ac:dyDescent="0.25">
      <c r="L441" t="s">
        <v>34</v>
      </c>
      <c r="M441">
        <v>4</v>
      </c>
    </row>
    <row r="443" spans="8:24" x14ac:dyDescent="0.25">
      <c r="L443" s="2" t="s">
        <v>32</v>
      </c>
      <c r="M443" s="2" t="s">
        <v>41</v>
      </c>
      <c r="N443" s="2" t="s">
        <v>18</v>
      </c>
      <c r="P443" s="2"/>
      <c r="Q443" s="5" t="s">
        <v>42</v>
      </c>
      <c r="R443" s="2"/>
    </row>
    <row r="444" spans="8:24" x14ac:dyDescent="0.25">
      <c r="L444" s="2">
        <v>0</v>
      </c>
      <c r="M444" s="2">
        <f>IF(M440=0,$S$6,(IF($M440=1,$T$6,(IF($M440=2,$U$6,$V$6)))))</f>
        <v>1</v>
      </c>
      <c r="N444" s="2">
        <f>W426</f>
        <v>0.5</v>
      </c>
      <c r="P444" s="6">
        <f>IF(M444&gt;N444,G427,G427+U434)</f>
        <v>-1.61715337</v>
      </c>
      <c r="Q444" s="6">
        <f>IF(M444&gt;N444,H427,H427+V434)</f>
        <v>2.1259236699999997</v>
      </c>
      <c r="R444" s="6">
        <f>IF(M444&gt;N444,I427,I427+W434)</f>
        <v>-0.2380654945</v>
      </c>
      <c r="S444" s="6">
        <f>IF(M444&gt;N444,J427,J427+X434)</f>
        <v>1.20576408</v>
      </c>
    </row>
    <row r="445" spans="8:24" x14ac:dyDescent="0.25">
      <c r="L445" s="2">
        <v>1</v>
      </c>
      <c r="M445" s="2">
        <f>IF(M440=0,$S$7,(IF(M440=1,$T$7,(IF(M440=2,$U$7,$V$7)))))</f>
        <v>1.732051</v>
      </c>
      <c r="N445" s="2">
        <f>W426</f>
        <v>0.5</v>
      </c>
      <c r="P445" s="6">
        <f t="shared" ref="P445:P447" si="108">IF(M445&gt;N445,G428,G428+U435)</f>
        <v>1.0734851000000001</v>
      </c>
      <c r="Q445" s="6">
        <f>IF(M445&gt;N445,H428,H428+V435)</f>
        <v>-0.36676589999999998</v>
      </c>
      <c r="R445" s="6">
        <f>IF(M445&gt;N445,I428,I428+W435)</f>
        <v>-1.6197493999999999</v>
      </c>
      <c r="S445" s="6">
        <f>IF(M445&gt;N445,J428,J428+X435)</f>
        <v>-0.67701219999999995</v>
      </c>
    </row>
    <row r="446" spans="8:24" x14ac:dyDescent="0.25">
      <c r="L446" s="2">
        <v>2</v>
      </c>
      <c r="M446" s="2">
        <f>IF($M$57=0,$S$8,(IF(M440=1,$T$8,(IF(M440=2,$U$8,$V$8)))))</f>
        <v>0</v>
      </c>
      <c r="N446" s="2">
        <f>W426</f>
        <v>0.5</v>
      </c>
      <c r="O446" t="s">
        <v>13</v>
      </c>
      <c r="P446" s="2">
        <f t="shared" si="108"/>
        <v>0.67149247409277657</v>
      </c>
      <c r="Q446" s="2">
        <f t="shared" ref="Q446:Q447" si="109">IF(M446&gt;N446,H429,H429+V436)</f>
        <v>-0.39242725060172973</v>
      </c>
      <c r="R446" s="2">
        <f>IF(M446&gt;N446,I429,I429+W436)</f>
        <v>0.7264648474237726</v>
      </c>
      <c r="S446" s="2">
        <f>IF(M446&gt;N446,J429,J429+X436)</f>
        <v>-0.34662433564701256</v>
      </c>
    </row>
    <row r="447" spans="8:24" x14ac:dyDescent="0.25">
      <c r="L447" s="2">
        <v>3</v>
      </c>
      <c r="M447" s="2">
        <f>IF(M440=0,$S$9,(IF(M440=1,$T$9,(IF(M440=2,$U$9,$V$9)))))</f>
        <v>1</v>
      </c>
      <c r="N447" s="2">
        <f>W426</f>
        <v>0.5</v>
      </c>
      <c r="O447" t="s">
        <v>40</v>
      </c>
      <c r="P447" s="6">
        <f t="shared" si="108"/>
        <v>0.36420231916335288</v>
      </c>
      <c r="Q447" s="6">
        <f t="shared" si="109"/>
        <v>-0.57724330714057315</v>
      </c>
      <c r="R447" s="6">
        <f>IF(M447&gt;N447,I430,I430+W437)</f>
        <v>1.3040885143810099</v>
      </c>
      <c r="S447" s="6">
        <f>IF(M447&gt;N447,J430,J430+X437)</f>
        <v>0.55623432160485287</v>
      </c>
    </row>
    <row r="450" spans="2:24" x14ac:dyDescent="0.25">
      <c r="B450" s="3" t="s">
        <v>55</v>
      </c>
      <c r="F450" s="3" t="s">
        <v>55</v>
      </c>
      <c r="I450" s="3" t="s">
        <v>55</v>
      </c>
      <c r="L450" s="3" t="s">
        <v>55</v>
      </c>
      <c r="O450" s="3" t="s">
        <v>55</v>
      </c>
      <c r="S450" s="3" t="s">
        <v>55</v>
      </c>
    </row>
    <row r="451" spans="2:24" x14ac:dyDescent="0.25">
      <c r="H451" s="4" t="s">
        <v>12</v>
      </c>
      <c r="M451" s="7" t="s">
        <v>11</v>
      </c>
      <c r="R451" s="2" t="s">
        <v>31</v>
      </c>
      <c r="S451" s="11" t="s">
        <v>33</v>
      </c>
      <c r="U451" s="2" t="s">
        <v>18</v>
      </c>
      <c r="V451" s="2">
        <f xml:space="preserve"> $N$5 -($N$5-$N$6)*(C454/C455)</f>
        <v>-0.7</v>
      </c>
      <c r="W451" s="2">
        <f>IF(V451&gt;=1,V451,0.5)</f>
        <v>0.5</v>
      </c>
    </row>
    <row r="452" spans="2:24" x14ac:dyDescent="0.25">
      <c r="B452" s="2">
        <v>1.1422687</v>
      </c>
      <c r="C452" s="2">
        <v>-0.7327304</v>
      </c>
      <c r="D452" s="2">
        <v>1.0409711699999999</v>
      </c>
      <c r="E452" s="2">
        <v>1.6011424000000001</v>
      </c>
      <c r="G452" s="2">
        <f>P444</f>
        <v>-1.61715337</v>
      </c>
      <c r="H452" s="2">
        <f t="shared" ref="H452:J455" si="110">Q444</f>
        <v>2.1259236699999997</v>
      </c>
      <c r="I452" s="2">
        <f t="shared" si="110"/>
        <v>-0.2380654945</v>
      </c>
      <c r="J452" s="2">
        <f t="shared" si="110"/>
        <v>1.20576408</v>
      </c>
      <c r="L452" s="2">
        <f>(B452-G452)^2</f>
        <v>7.6144101604030867</v>
      </c>
      <c r="M452" s="2">
        <f>(C452-H452)^2</f>
        <v>8.1719030919275628</v>
      </c>
      <c r="N452" s="2">
        <f>(D452-I452)^2</f>
        <v>1.6359347891352856</v>
      </c>
      <c r="O452" s="2">
        <f>(E452-J452)^2</f>
        <v>0.15632401592602244</v>
      </c>
      <c r="P452" s="9"/>
      <c r="R452" s="2">
        <f t="shared" ref="R452:R455" si="111">SUM(L452:O452)</f>
        <v>17.578572057391955</v>
      </c>
      <c r="S452" s="11">
        <v>0</v>
      </c>
      <c r="U452" s="2" t="s">
        <v>19</v>
      </c>
      <c r="V452" s="2">
        <f>$N$7-($N$7-$N$8)*(C454/C455)</f>
        <v>1.6E-2</v>
      </c>
    </row>
    <row r="453" spans="2:24" x14ac:dyDescent="0.25">
      <c r="G453" s="2">
        <f t="shared" ref="G453:G455" si="112">P445</f>
        <v>1.0734851000000001</v>
      </c>
      <c r="H453" s="2">
        <f t="shared" si="110"/>
        <v>-0.36676589999999998</v>
      </c>
      <c r="I453" s="2">
        <f t="shared" si="110"/>
        <v>-1.6197493999999999</v>
      </c>
      <c r="J453" s="2">
        <f t="shared" si="110"/>
        <v>-0.67701219999999995</v>
      </c>
      <c r="L453" s="2">
        <f>(B452-G453)^2</f>
        <v>4.7311836289599925E-3</v>
      </c>
      <c r="M453" s="2">
        <f>(C452-H453)^2</f>
        <v>0.13393001526025003</v>
      </c>
      <c r="N453" s="2">
        <f>(D452-I453)^2</f>
        <v>7.0794339516211231</v>
      </c>
      <c r="O453" s="2">
        <f>(E452-J453)^2</f>
        <v>5.1899883815011609</v>
      </c>
      <c r="P453" s="9"/>
      <c r="R453" s="2">
        <f t="shared" si="111"/>
        <v>12.408083532011494</v>
      </c>
      <c r="S453" s="11">
        <v>1</v>
      </c>
    </row>
    <row r="454" spans="2:24" x14ac:dyDescent="0.25">
      <c r="B454" s="2" t="s">
        <v>24</v>
      </c>
      <c r="C454" s="2">
        <v>17</v>
      </c>
      <c r="G454" s="2">
        <f t="shared" si="112"/>
        <v>0.67149247409277657</v>
      </c>
      <c r="H454" s="2">
        <f t="shared" si="110"/>
        <v>-0.39242725060172973</v>
      </c>
      <c r="I454" s="2">
        <f t="shared" si="110"/>
        <v>0.7264648474237726</v>
      </c>
      <c r="J454" s="2">
        <f t="shared" si="110"/>
        <v>-0.34662433564701256</v>
      </c>
      <c r="L454" s="2">
        <f>(B452-G454)^2</f>
        <v>0.2216302548794491</v>
      </c>
      <c r="M454" s="2">
        <f>(C452-H454)^2</f>
        <v>0.11580623349038147</v>
      </c>
      <c r="N454" s="2">
        <f>(D452-I454)^2</f>
        <v>9.891422694042197E-2</v>
      </c>
      <c r="O454" s="2">
        <f>(E452-J454)^2</f>
        <v>3.79379525649302</v>
      </c>
      <c r="P454" s="9"/>
      <c r="R454" s="2">
        <f t="shared" si="111"/>
        <v>4.2301459718032728</v>
      </c>
      <c r="S454" s="11">
        <v>2</v>
      </c>
    </row>
    <row r="455" spans="2:24" x14ac:dyDescent="0.25">
      <c r="B455" s="2" t="s">
        <v>25</v>
      </c>
      <c r="C455" s="2">
        <v>20</v>
      </c>
      <c r="G455" s="2">
        <f t="shared" si="112"/>
        <v>0.36420231916335288</v>
      </c>
      <c r="H455" s="2">
        <f t="shared" si="110"/>
        <v>-0.57724330714057315</v>
      </c>
      <c r="I455" s="2">
        <f t="shared" si="110"/>
        <v>1.3040885143810099</v>
      </c>
      <c r="J455" s="2">
        <f t="shared" si="110"/>
        <v>0.55623432160485287</v>
      </c>
      <c r="L455" s="2">
        <f>(B452-G455)^2</f>
        <v>0.60538729298823846</v>
      </c>
      <c r="M455" s="2">
        <f>(C452-H455)^2</f>
        <v>2.4176236045876029E-2</v>
      </c>
      <c r="N455" s="2">
        <f>(D452-I455)^2</f>
        <v>6.9230736914115007E-2</v>
      </c>
      <c r="O455" s="2">
        <f>(E452-J455)^2</f>
        <v>1.091832892295439</v>
      </c>
      <c r="P455" s="9"/>
      <c r="R455" s="2">
        <f t="shared" si="111"/>
        <v>1.7906271582436686</v>
      </c>
      <c r="S455" s="11">
        <v>3</v>
      </c>
    </row>
    <row r="456" spans="2:24" x14ac:dyDescent="0.25">
      <c r="G456" s="9"/>
      <c r="H456" s="9"/>
      <c r="I456" s="9"/>
      <c r="J456" s="9"/>
      <c r="L456" s="9"/>
      <c r="M456" s="9"/>
      <c r="N456" s="9"/>
      <c r="O456" s="9"/>
      <c r="P456" s="9"/>
    </row>
    <row r="457" spans="2:24" x14ac:dyDescent="0.25">
      <c r="T457" t="s">
        <v>13</v>
      </c>
    </row>
    <row r="459" spans="2:24" x14ac:dyDescent="0.25">
      <c r="L459" s="2">
        <f>(B452-G452)</f>
        <v>2.7594220700000003</v>
      </c>
      <c r="M459" s="2">
        <f>(C452-H452)</f>
        <v>-2.8586540699999996</v>
      </c>
      <c r="N459" s="2">
        <f>(D452-I452)</f>
        <v>1.2790366645</v>
      </c>
      <c r="O459" s="2">
        <f>(E452-J452)</f>
        <v>0.39537832000000006</v>
      </c>
      <c r="P459" s="9"/>
      <c r="T459" t="s">
        <v>13</v>
      </c>
      <c r="U459" s="2">
        <f>L459*V452</f>
        <v>4.4150753120000004E-2</v>
      </c>
      <c r="V459" s="2">
        <f>M459*V452</f>
        <v>-4.5738465119999995E-2</v>
      </c>
      <c r="W459" s="2">
        <f>N459*V452</f>
        <v>2.0464586632000001E-2</v>
      </c>
      <c r="X459" s="2">
        <f>O459*V452</f>
        <v>6.3260531200000011E-3</v>
      </c>
    </row>
    <row r="460" spans="2:24" x14ac:dyDescent="0.25">
      <c r="L460" s="2">
        <f>(B452-G453)</f>
        <v>6.8783599999999945E-2</v>
      </c>
      <c r="M460" s="2">
        <f>(C452-H453)</f>
        <v>-0.36596450000000003</v>
      </c>
      <c r="N460" s="2">
        <f>(D452-I453)</f>
        <v>2.6607205699999996</v>
      </c>
      <c r="O460" s="2">
        <f>(E452-J453)</f>
        <v>2.2781546000000001</v>
      </c>
      <c r="P460" s="9"/>
      <c r="R460" t="s">
        <v>13</v>
      </c>
      <c r="T460" t="s">
        <v>13</v>
      </c>
      <c r="U460" s="2">
        <f>L460*V452</f>
        <v>1.1005375999999991E-3</v>
      </c>
      <c r="V460" s="2">
        <f>M460*V452</f>
        <v>-5.8554320000000007E-3</v>
      </c>
      <c r="W460" s="2">
        <f>N460*V452</f>
        <v>4.2571529119999993E-2</v>
      </c>
      <c r="X460" s="2">
        <f>O460*V452</f>
        <v>3.6450473600000005E-2</v>
      </c>
    </row>
    <row r="461" spans="2:24" x14ac:dyDescent="0.25">
      <c r="L461" s="2">
        <f>(B452-G454)</f>
        <v>0.47077622590722346</v>
      </c>
      <c r="M461" s="2">
        <f>(C452-H454)</f>
        <v>-0.34030314939827028</v>
      </c>
      <c r="N461" s="2">
        <f>(D452-I454)</f>
        <v>0.31450632257622735</v>
      </c>
      <c r="O461" s="2">
        <f>(E452-J454)</f>
        <v>1.9477667356470127</v>
      </c>
      <c r="P461" s="9"/>
      <c r="R461" t="s">
        <v>13</v>
      </c>
      <c r="T461" t="s">
        <v>13</v>
      </c>
      <c r="U461" s="2">
        <f>L461*V452</f>
        <v>7.5324196145155758E-3</v>
      </c>
      <c r="V461" s="2">
        <f>M461*V452</f>
        <v>-5.444850390372325E-3</v>
      </c>
      <c r="W461" s="2">
        <f>N461*V452</f>
        <v>5.0321011612196381E-3</v>
      </c>
      <c r="X461" s="2">
        <f>O461*V452</f>
        <v>3.1164267770352205E-2</v>
      </c>
    </row>
    <row r="462" spans="2:24" x14ac:dyDescent="0.25">
      <c r="I462" t="s">
        <v>13</v>
      </c>
      <c r="L462" s="2">
        <f>(B452-G455)</f>
        <v>0.77806638083664714</v>
      </c>
      <c r="M462" s="2">
        <f>(C452-H455)</f>
        <v>-0.15548709285942686</v>
      </c>
      <c r="N462" s="2">
        <f>(D452-I455)</f>
        <v>-0.26311734438100998</v>
      </c>
      <c r="O462" s="2">
        <f>(E452-J455)</f>
        <v>1.0449080783951472</v>
      </c>
      <c r="P462" s="9"/>
      <c r="R462" t="s">
        <v>13</v>
      </c>
      <c r="T462" t="s">
        <v>13</v>
      </c>
      <c r="U462" s="2">
        <f>L462*V452</f>
        <v>1.2449062093386355E-2</v>
      </c>
      <c r="V462" s="2">
        <f>M462*V452</f>
        <v>-2.4877934857508296E-3</v>
      </c>
      <c r="W462" s="2">
        <f>N462*V452</f>
        <v>-4.2098775100961596E-3</v>
      </c>
      <c r="X462" s="2">
        <f>O462*V452</f>
        <v>1.6718529254322354E-2</v>
      </c>
    </row>
    <row r="463" spans="2:24" x14ac:dyDescent="0.25">
      <c r="H463" t="s">
        <v>13</v>
      </c>
      <c r="I463" t="s">
        <v>13</v>
      </c>
    </row>
    <row r="465" spans="2:23" x14ac:dyDescent="0.25">
      <c r="L465" t="s">
        <v>32</v>
      </c>
      <c r="M465">
        <f>VLOOKUP(MIN(R452:R455), R452:S455,2,0)</f>
        <v>3</v>
      </c>
      <c r="O465" s="2" t="s">
        <v>35</v>
      </c>
    </row>
    <row r="466" spans="2:23" x14ac:dyDescent="0.25">
      <c r="L466" t="s">
        <v>34</v>
      </c>
      <c r="M466">
        <v>4</v>
      </c>
    </row>
    <row r="468" spans="2:23" x14ac:dyDescent="0.25">
      <c r="L468" s="2" t="s">
        <v>32</v>
      </c>
      <c r="M468" s="2" t="s">
        <v>41</v>
      </c>
      <c r="N468" s="2" t="s">
        <v>18</v>
      </c>
      <c r="P468" s="2"/>
      <c r="Q468" s="5" t="s">
        <v>42</v>
      </c>
      <c r="R468" s="2"/>
    </row>
    <row r="469" spans="2:23" x14ac:dyDescent="0.25">
      <c r="L469" s="2">
        <v>0</v>
      </c>
      <c r="M469" s="2">
        <f>IF(M465=0,$S$6,(IF($M465=1,$T$6,(IF($M465=2,$U$6,$V$6)))))</f>
        <v>1</v>
      </c>
      <c r="N469" s="2">
        <f>W451</f>
        <v>0.5</v>
      </c>
      <c r="P469" s="2">
        <f>IF(M469&gt;N469,G452,G452+U459)</f>
        <v>-1.61715337</v>
      </c>
      <c r="Q469" s="2">
        <f>IF(M469&gt;N469,H452,H452+V459)</f>
        <v>2.1259236699999997</v>
      </c>
      <c r="R469" s="2">
        <f>IF(M469&gt;N469,I452,I452+W459)</f>
        <v>-0.2380654945</v>
      </c>
      <c r="S469" s="2">
        <f>IF(M469&gt;N469,J452,J452+X459)</f>
        <v>1.20576408</v>
      </c>
    </row>
    <row r="470" spans="2:23" x14ac:dyDescent="0.25">
      <c r="L470" s="2">
        <v>1</v>
      </c>
      <c r="M470" s="2">
        <f>IF(M465=0,$S$7,(IF(M465=1,$T$7,(IF(M465=2,$U$7,$V$7)))))</f>
        <v>1</v>
      </c>
      <c r="N470" s="2">
        <f>W451</f>
        <v>0.5</v>
      </c>
      <c r="P470" s="6">
        <f t="shared" ref="P470:P472" si="113">IF(M470&gt;N470,G453,G453+U460)</f>
        <v>1.0734851000000001</v>
      </c>
      <c r="Q470" s="6">
        <f>IF(M470&gt;N470,H453,H453+V460)</f>
        <v>-0.36676589999999998</v>
      </c>
      <c r="R470" s="6">
        <f>IF(M470&gt;N470,I453,I453+W460)</f>
        <v>-1.6197493999999999</v>
      </c>
      <c r="S470" s="6">
        <f>IF(M470&gt;N470,J453,J453+X460)</f>
        <v>-0.67701219999999995</v>
      </c>
    </row>
    <row r="471" spans="2:23" x14ac:dyDescent="0.25">
      <c r="L471" s="2">
        <v>2</v>
      </c>
      <c r="M471" s="2">
        <f>IF($M$57=0,$S$8,(IF(M465=1,$T$8,(IF(M465=2,$U$8,$V$8)))))</f>
        <v>1</v>
      </c>
      <c r="N471" s="2">
        <f>W451</f>
        <v>0.5</v>
      </c>
      <c r="O471" t="s">
        <v>13</v>
      </c>
      <c r="P471" s="6">
        <f t="shared" si="113"/>
        <v>0.67149247409277657</v>
      </c>
      <c r="Q471" s="6">
        <f t="shared" ref="Q471:Q472" si="114">IF(M471&gt;N471,H454,H454+V461)</f>
        <v>-0.39242725060172973</v>
      </c>
      <c r="R471" s="6">
        <f>IF(M471&gt;N471,I454,I454+W461)</f>
        <v>0.7264648474237726</v>
      </c>
      <c r="S471" s="6">
        <f>IF(M471&gt;N471,J454,J454+X461)</f>
        <v>-0.34662433564701256</v>
      </c>
    </row>
    <row r="472" spans="2:23" x14ac:dyDescent="0.25">
      <c r="L472" s="2">
        <v>3</v>
      </c>
      <c r="M472" s="2">
        <f>IF(M465=0,$S$9,(IF(M465=1,$T$9,(IF(M465=2,$U$9,$V$9)))))</f>
        <v>0</v>
      </c>
      <c r="N472" s="2">
        <f>W451</f>
        <v>0.5</v>
      </c>
      <c r="O472" t="s">
        <v>40</v>
      </c>
      <c r="P472" s="6">
        <f t="shared" si="113"/>
        <v>0.37665138125673925</v>
      </c>
      <c r="Q472" s="6">
        <f t="shared" si="114"/>
        <v>-0.57973110062632394</v>
      </c>
      <c r="R472" s="6">
        <f>IF(M472&gt;N472,I455,I455+W462)</f>
        <v>1.2998786368709139</v>
      </c>
      <c r="S472" s="6">
        <f>IF(M472&gt;N472,J455,J455+X462)</f>
        <v>0.57295285085917524</v>
      </c>
    </row>
    <row r="474" spans="2:23" x14ac:dyDescent="0.25">
      <c r="B474" s="3" t="s">
        <v>56</v>
      </c>
      <c r="F474" s="3" t="s">
        <v>56</v>
      </c>
      <c r="I474" s="3" t="s">
        <v>56</v>
      </c>
      <c r="L474" s="3" t="s">
        <v>56</v>
      </c>
      <c r="O474" s="3" t="s">
        <v>56</v>
      </c>
      <c r="S474" s="3" t="s">
        <v>56</v>
      </c>
    </row>
    <row r="475" spans="2:23" x14ac:dyDescent="0.25">
      <c r="H475" s="4" t="s">
        <v>12</v>
      </c>
      <c r="M475" s="7" t="s">
        <v>11</v>
      </c>
      <c r="R475" s="2" t="s">
        <v>31</v>
      </c>
      <c r="S475" s="11" t="s">
        <v>33</v>
      </c>
      <c r="U475" s="2" t="s">
        <v>18</v>
      </c>
      <c r="V475" s="2">
        <f xml:space="preserve"> $N$5 -($N$5-$N$6)*(C478/C479)</f>
        <v>-0.8</v>
      </c>
      <c r="W475" s="2">
        <f>IF(V475&gt;=1,V475,0.5)</f>
        <v>0.5</v>
      </c>
    </row>
    <row r="476" spans="2:23" x14ac:dyDescent="0.25">
      <c r="B476" s="2">
        <v>-0.18914529999999999</v>
      </c>
      <c r="C476" s="2">
        <v>-3.7444070000000003E-2</v>
      </c>
      <c r="D476" s="2">
        <v>5.0443540000000002E-2</v>
      </c>
      <c r="E476" s="2">
        <v>1.3050914199999999</v>
      </c>
      <c r="G476" s="2">
        <f>P469</f>
        <v>-1.61715337</v>
      </c>
      <c r="H476" s="2">
        <f t="shared" ref="H476:J479" si="115">Q469</f>
        <v>2.1259236699999997</v>
      </c>
      <c r="I476" s="2">
        <f t="shared" si="115"/>
        <v>-0.2380654945</v>
      </c>
      <c r="J476" s="2">
        <f t="shared" si="115"/>
        <v>1.20576408</v>
      </c>
      <c r="L476" s="2">
        <f>(B476-G476)^2</f>
        <v>2.039207047985125</v>
      </c>
      <c r="M476" s="2">
        <f>(C476-H476)^2</f>
        <v>4.6801599784727053</v>
      </c>
      <c r="N476" s="2">
        <f>(D476-I476)^2</f>
        <v>8.3237462988122179E-2</v>
      </c>
      <c r="O476" s="2">
        <f>(E476-J476)^2</f>
        <v>9.8659204714755758E-3</v>
      </c>
      <c r="P476" s="9"/>
      <c r="R476" s="2">
        <f t="shared" ref="R476:R479" si="116">SUM(L476:O476)</f>
        <v>6.8124704099174274</v>
      </c>
      <c r="S476" s="11">
        <v>0</v>
      </c>
      <c r="U476" s="2" t="s">
        <v>19</v>
      </c>
      <c r="V476" s="2">
        <f>$N$7-($N$7-$N$8)*(C478/C479)</f>
        <v>1.3999999999999999E-2</v>
      </c>
    </row>
    <row r="477" spans="2:23" x14ac:dyDescent="0.25">
      <c r="G477" s="2">
        <f t="shared" ref="G477:G479" si="117">P470</f>
        <v>1.0734851000000001</v>
      </c>
      <c r="H477" s="2">
        <f t="shared" si="115"/>
        <v>-0.36676589999999998</v>
      </c>
      <c r="I477" s="2">
        <f t="shared" si="115"/>
        <v>-1.6197493999999999</v>
      </c>
      <c r="J477" s="2">
        <f t="shared" si="115"/>
        <v>-0.67701219999999995</v>
      </c>
      <c r="L477" s="2">
        <f>(B476-G477)^2</f>
        <v>1.5942355270041604</v>
      </c>
      <c r="M477" s="2">
        <f>(C476-H477)^2</f>
        <v>0.10845286771454889</v>
      </c>
      <c r="N477" s="2">
        <f>(D476-I477)^2</f>
        <v>2.7895444568258436</v>
      </c>
      <c r="O477" s="2">
        <f>(E476-J477)^2</f>
        <v>3.9287347604171035</v>
      </c>
      <c r="P477" s="9"/>
      <c r="R477" s="2">
        <f t="shared" si="116"/>
        <v>8.4209676119616557</v>
      </c>
      <c r="S477" s="11">
        <v>1</v>
      </c>
    </row>
    <row r="478" spans="2:23" x14ac:dyDescent="0.25">
      <c r="B478" s="2" t="s">
        <v>24</v>
      </c>
      <c r="C478" s="2">
        <v>18</v>
      </c>
      <c r="G478" s="2">
        <f t="shared" si="117"/>
        <v>0.67149247409277657</v>
      </c>
      <c r="H478" s="2">
        <f t="shared" si="115"/>
        <v>-0.39242725060172973</v>
      </c>
      <c r="I478" s="2">
        <f t="shared" si="115"/>
        <v>0.7264648474237726</v>
      </c>
      <c r="J478" s="2">
        <f t="shared" si="115"/>
        <v>-0.34662433564701256</v>
      </c>
      <c r="L478" s="2">
        <f>(B476-G478)^2</f>
        <v>0.74069737819536907</v>
      </c>
      <c r="M478" s="2">
        <f>(C476-H478)^2</f>
        <v>0.12601305851012026</v>
      </c>
      <c r="N478" s="2">
        <f>(D476-I478)^2</f>
        <v>0.4570048080909469</v>
      </c>
      <c r="O478" s="2">
        <f>(E476-J478)^2</f>
        <v>2.7281649374525809</v>
      </c>
      <c r="P478" s="9"/>
      <c r="R478" s="2">
        <f t="shared" si="116"/>
        <v>4.0518801822490174</v>
      </c>
      <c r="S478" s="11">
        <v>2</v>
      </c>
    </row>
    <row r="479" spans="2:23" x14ac:dyDescent="0.25">
      <c r="B479" s="2" t="s">
        <v>25</v>
      </c>
      <c r="C479" s="2">
        <v>20</v>
      </c>
      <c r="G479" s="2">
        <f t="shared" si="117"/>
        <v>0.37665138125673925</v>
      </c>
      <c r="H479" s="2">
        <f t="shared" si="115"/>
        <v>-0.57973110062632394</v>
      </c>
      <c r="I479" s="2">
        <f t="shared" si="115"/>
        <v>1.2998786368709139</v>
      </c>
      <c r="J479" s="2">
        <f t="shared" si="115"/>
        <v>0.57295285085917524</v>
      </c>
      <c r="L479" s="2">
        <f>(B476-G479)^2</f>
        <v>0.32012588452114016</v>
      </c>
      <c r="M479" s="2">
        <f>(C476-H479)^2</f>
        <v>0.29407522358551552</v>
      </c>
      <c r="N479" s="2">
        <f>(D476-I479)^2</f>
        <v>1.5610880612928297</v>
      </c>
      <c r="O479" s="2">
        <f>(E476-J479)^2</f>
        <v>0.53602688442357405</v>
      </c>
      <c r="P479" s="9"/>
      <c r="R479" s="2">
        <f t="shared" si="116"/>
        <v>2.7113160538230594</v>
      </c>
      <c r="S479" s="11">
        <v>3</v>
      </c>
    </row>
    <row r="480" spans="2:23" x14ac:dyDescent="0.25">
      <c r="G480" s="9"/>
      <c r="H480" s="9"/>
      <c r="I480" s="9"/>
      <c r="J480" s="9"/>
      <c r="L480" s="9"/>
      <c r="M480" s="9"/>
      <c r="N480" s="9"/>
      <c r="O480" s="9"/>
      <c r="P480" s="9"/>
    </row>
    <row r="481" spans="8:24" x14ac:dyDescent="0.25">
      <c r="T481" t="s">
        <v>13</v>
      </c>
    </row>
    <row r="483" spans="8:24" x14ac:dyDescent="0.25">
      <c r="L483" s="2">
        <f>(B476-G476)</f>
        <v>1.42800807</v>
      </c>
      <c r="M483" s="2">
        <f>(C476-H476)</f>
        <v>-2.1633677399999995</v>
      </c>
      <c r="N483" s="2">
        <f>(D476-I476)</f>
        <v>0.28850903449999998</v>
      </c>
      <c r="O483" s="2">
        <f>(E476-J476)</f>
        <v>9.9327339999999875E-2</v>
      </c>
      <c r="P483" s="9"/>
      <c r="T483" t="s">
        <v>13</v>
      </c>
      <c r="U483" s="2">
        <f>L483*V476</f>
        <v>1.9992112979999997E-2</v>
      </c>
      <c r="V483" s="2">
        <f>M483*V476</f>
        <v>-3.0287148359999991E-2</v>
      </c>
      <c r="W483" s="2">
        <f>N483*V476</f>
        <v>4.039126482999999E-3</v>
      </c>
      <c r="X483" s="2">
        <f>O483*V476</f>
        <v>1.3905827599999981E-3</v>
      </c>
    </row>
    <row r="484" spans="8:24" x14ac:dyDescent="0.25">
      <c r="L484" s="2">
        <f>(B476-G477)</f>
        <v>-1.2626304000000002</v>
      </c>
      <c r="M484" s="2">
        <f>(C476-H477)</f>
        <v>0.32932182999999998</v>
      </c>
      <c r="N484" s="2">
        <f>(D476-I477)</f>
        <v>1.67019294</v>
      </c>
      <c r="O484" s="2">
        <f>(E476-J477)</f>
        <v>1.9821036199999997</v>
      </c>
      <c r="P484" s="9"/>
      <c r="R484" t="s">
        <v>13</v>
      </c>
      <c r="T484" t="s">
        <v>13</v>
      </c>
      <c r="U484" s="2">
        <f>L484*V476</f>
        <v>-1.7676825600000001E-2</v>
      </c>
      <c r="V484" s="2">
        <f>M484*V476</f>
        <v>4.6105056199999992E-3</v>
      </c>
      <c r="W484" s="2">
        <f>N484*V476</f>
        <v>2.3382701159999998E-2</v>
      </c>
      <c r="X484" s="2">
        <f>O484*V476</f>
        <v>2.7749450679999992E-2</v>
      </c>
    </row>
    <row r="485" spans="8:24" x14ac:dyDescent="0.25">
      <c r="L485" s="2">
        <f>(B476-G478)</f>
        <v>-0.86063777409277653</v>
      </c>
      <c r="M485" s="2">
        <f>(C476-H478)</f>
        <v>0.35498318060172973</v>
      </c>
      <c r="N485" s="2">
        <f>(D476-I478)</f>
        <v>-0.67602130742377264</v>
      </c>
      <c r="O485" s="2">
        <f>(E476-J478)</f>
        <v>1.6517157556470123</v>
      </c>
      <c r="P485" s="9"/>
      <c r="R485" t="s">
        <v>13</v>
      </c>
      <c r="T485" t="s">
        <v>13</v>
      </c>
      <c r="U485" s="2">
        <f>L485*V476</f>
        <v>-1.204892883729887E-2</v>
      </c>
      <c r="V485" s="2">
        <f>M485*V476</f>
        <v>4.9697645284242156E-3</v>
      </c>
      <c r="W485" s="2">
        <f>N485*V476</f>
        <v>-9.4642983039328159E-3</v>
      </c>
      <c r="X485" s="2">
        <f>O485*V476</f>
        <v>2.3124020579058172E-2</v>
      </c>
    </row>
    <row r="486" spans="8:24" x14ac:dyDescent="0.25">
      <c r="I486" t="s">
        <v>13</v>
      </c>
      <c r="L486" s="2">
        <f>(B476-G479)</f>
        <v>-0.56579668125673921</v>
      </c>
      <c r="M486" s="2">
        <f>(C476-H479)</f>
        <v>0.54228703062632388</v>
      </c>
      <c r="N486" s="2">
        <f>(D476-I479)</f>
        <v>-1.2494350968709138</v>
      </c>
      <c r="O486" s="2">
        <f>(E476-J479)</f>
        <v>0.73213856914082465</v>
      </c>
      <c r="P486" s="9"/>
      <c r="R486" t="s">
        <v>13</v>
      </c>
      <c r="T486" t="s">
        <v>13</v>
      </c>
      <c r="U486" s="2">
        <f>L486*V476</f>
        <v>-7.9211535375943477E-3</v>
      </c>
      <c r="V486" s="2">
        <f>M486*V476</f>
        <v>7.5920184287685336E-3</v>
      </c>
      <c r="W486" s="2">
        <f>N486*V476</f>
        <v>-1.7492091356192792E-2</v>
      </c>
      <c r="X486" s="2">
        <f>O486*V476</f>
        <v>1.0249939967971545E-2</v>
      </c>
    </row>
    <row r="487" spans="8:24" x14ac:dyDescent="0.25">
      <c r="H487" t="s">
        <v>13</v>
      </c>
      <c r="I487" t="s">
        <v>13</v>
      </c>
    </row>
    <row r="489" spans="8:24" x14ac:dyDescent="0.25">
      <c r="L489" t="s">
        <v>32</v>
      </c>
      <c r="M489">
        <f>VLOOKUP(MIN(R476:R479), R476:S479,2,0)</f>
        <v>3</v>
      </c>
      <c r="O489" s="2" t="s">
        <v>35</v>
      </c>
    </row>
    <row r="490" spans="8:24" x14ac:dyDescent="0.25">
      <c r="L490" t="s">
        <v>34</v>
      </c>
      <c r="M490">
        <v>4</v>
      </c>
    </row>
    <row r="492" spans="8:24" x14ac:dyDescent="0.25">
      <c r="L492" s="2" t="s">
        <v>32</v>
      </c>
      <c r="M492" s="2" t="s">
        <v>41</v>
      </c>
      <c r="N492" s="2" t="s">
        <v>18</v>
      </c>
      <c r="P492" s="2"/>
      <c r="Q492" s="5" t="s">
        <v>42</v>
      </c>
      <c r="R492" s="2"/>
    </row>
    <row r="493" spans="8:24" x14ac:dyDescent="0.25">
      <c r="L493" s="2">
        <v>0</v>
      </c>
      <c r="M493" s="2">
        <f>IF(M489=0,$S$6,(IF($M489=1,$T$6,(IF($M489=2,$U$6,$V$6)))))</f>
        <v>1</v>
      </c>
      <c r="N493" s="2">
        <f>W475</f>
        <v>0.5</v>
      </c>
      <c r="P493" s="2">
        <f>IF(M493&gt;N493,G476,G476+U483)</f>
        <v>-1.61715337</v>
      </c>
      <c r="Q493" s="2">
        <f>IF(M493&gt;N493,H476,H476+V483)</f>
        <v>2.1259236699999997</v>
      </c>
      <c r="R493" s="2">
        <f>IF(M493&gt;N493,I476,I476+W483)</f>
        <v>-0.2380654945</v>
      </c>
      <c r="S493" s="2">
        <f>IF(M493&gt;N493,J476,J476+X483)</f>
        <v>1.20576408</v>
      </c>
    </row>
    <row r="494" spans="8:24" x14ac:dyDescent="0.25">
      <c r="L494" s="2">
        <v>1</v>
      </c>
      <c r="M494" s="2">
        <f>IF(M489=0,$S$7,(IF(M489=1,$T$7,(IF(M489=2,$U$7,$V$7)))))</f>
        <v>1</v>
      </c>
      <c r="N494" s="2">
        <f>W475</f>
        <v>0.5</v>
      </c>
      <c r="P494" s="6">
        <f t="shared" ref="P494:P496" si="118">IF(M494&gt;N494,G477,G477+U484)</f>
        <v>1.0734851000000001</v>
      </c>
      <c r="Q494" s="6">
        <f>IF(M494&gt;N494,H477,H477+V484)</f>
        <v>-0.36676589999999998</v>
      </c>
      <c r="R494" s="6">
        <f>IF(M494&gt;N494,I477,I477+W484)</f>
        <v>-1.6197493999999999</v>
      </c>
      <c r="S494" s="6">
        <f>IF(M494&gt;N494,J477,J477+X484)</f>
        <v>-0.67701219999999995</v>
      </c>
    </row>
    <row r="495" spans="8:24" x14ac:dyDescent="0.25">
      <c r="L495" s="2">
        <v>2</v>
      </c>
      <c r="M495" s="2">
        <f>IF($M$57=0,$S$8,(IF(M489=1,$T$8,(IF(M489=2,$U$8,$V$8)))))</f>
        <v>1</v>
      </c>
      <c r="N495" s="2">
        <f>W475</f>
        <v>0.5</v>
      </c>
      <c r="O495" t="s">
        <v>13</v>
      </c>
      <c r="P495" s="6">
        <f t="shared" si="118"/>
        <v>0.67149247409277657</v>
      </c>
      <c r="Q495" s="6">
        <f t="shared" ref="Q495:Q496" si="119">IF(M495&gt;N495,H478,H478+V485)</f>
        <v>-0.39242725060172973</v>
      </c>
      <c r="R495" s="6">
        <f>IF(M495&gt;N495,I478,I478+W485)</f>
        <v>0.7264648474237726</v>
      </c>
      <c r="S495" s="6">
        <f>IF(M495&gt;N495,J478,J478+X485)</f>
        <v>-0.34662433564701256</v>
      </c>
    </row>
    <row r="496" spans="8:24" x14ac:dyDescent="0.25">
      <c r="L496" s="2">
        <v>3</v>
      </c>
      <c r="M496" s="2">
        <f>IF(M489=0,$S$9,(IF(M489=1,$T$9,(IF(M489=2,$U$9,$V$9)))))</f>
        <v>0</v>
      </c>
      <c r="N496" s="2">
        <f>W475</f>
        <v>0.5</v>
      </c>
      <c r="O496" t="s">
        <v>40</v>
      </c>
      <c r="P496" s="6">
        <f t="shared" si="118"/>
        <v>0.36873022771914488</v>
      </c>
      <c r="Q496" s="6">
        <f t="shared" si="119"/>
        <v>-0.57213908219755538</v>
      </c>
      <c r="R496" s="6">
        <f>IF(M496&gt;N496,I479,I479+W486)</f>
        <v>1.282386545514721</v>
      </c>
      <c r="S496" s="6">
        <f>IF(M496&gt;N496,J479,J479+X486)</f>
        <v>0.58320279082714677</v>
      </c>
    </row>
    <row r="498" spans="2:24" x14ac:dyDescent="0.25">
      <c r="B498" s="3" t="s">
        <v>57</v>
      </c>
      <c r="F498" s="3" t="s">
        <v>57</v>
      </c>
      <c r="I498" s="3" t="s">
        <v>57</v>
      </c>
      <c r="L498" s="3" t="s">
        <v>57</v>
      </c>
      <c r="O498" s="3" t="s">
        <v>57</v>
      </c>
      <c r="S498" s="3" t="s">
        <v>57</v>
      </c>
    </row>
    <row r="499" spans="2:24" x14ac:dyDescent="0.25">
      <c r="H499" s="4" t="s">
        <v>12</v>
      </c>
      <c r="M499" s="7" t="s">
        <v>11</v>
      </c>
      <c r="R499" s="2" t="s">
        <v>31</v>
      </c>
      <c r="S499" s="11" t="s">
        <v>33</v>
      </c>
      <c r="U499" s="2" t="s">
        <v>18</v>
      </c>
      <c r="V499" s="2">
        <f xml:space="preserve"> $N$5 -($N$5-$N$6)*(C502/C503)</f>
        <v>-0.89999999999999991</v>
      </c>
      <c r="W499" s="2">
        <f>IF(V499&gt;=1,V499,0.5)</f>
        <v>0.5</v>
      </c>
    </row>
    <row r="500" spans="2:24" x14ac:dyDescent="0.25">
      <c r="B500" s="2">
        <v>1.0154673999999999</v>
      </c>
      <c r="C500" s="2">
        <v>-0.71534823999999997</v>
      </c>
      <c r="D500" s="2">
        <v>1.1510297899999999</v>
      </c>
      <c r="E500" s="2">
        <v>-2.7138010000000001E-2</v>
      </c>
      <c r="G500" s="2">
        <f>P493</f>
        <v>-1.61715337</v>
      </c>
      <c r="H500" s="2">
        <f t="shared" ref="H500:J503" si="120">Q493</f>
        <v>2.1259236699999997</v>
      </c>
      <c r="I500" s="2">
        <f t="shared" si="120"/>
        <v>-0.2380654945</v>
      </c>
      <c r="J500" s="2">
        <f t="shared" si="120"/>
        <v>1.20576408</v>
      </c>
      <c r="L500" s="2">
        <f>(B500-G500)^2</f>
        <v>6.9306921186353927</v>
      </c>
      <c r="M500" s="2">
        <f>(C500-H500)^2</f>
        <v>8.0728260665550469</v>
      </c>
      <c r="N500" s="2">
        <f>(D500-I500)^2</f>
        <v>1.9295857094201359</v>
      </c>
      <c r="O500" s="2">
        <f>(E500-J500)^2</f>
        <v>1.5200475635263682</v>
      </c>
      <c r="P500" s="9"/>
      <c r="R500" s="2">
        <f t="shared" ref="R500:R503" si="121">SUM(L500:O500)</f>
        <v>18.453151458136944</v>
      </c>
      <c r="S500" s="11">
        <v>0</v>
      </c>
      <c r="U500" s="2" t="s">
        <v>19</v>
      </c>
      <c r="V500" s="2">
        <f>$N$7-($N$7-$N$8)*(C502/C503)</f>
        <v>1.2000000000000004E-2</v>
      </c>
    </row>
    <row r="501" spans="2:24" x14ac:dyDescent="0.25">
      <c r="G501" s="2">
        <f t="shared" ref="G501:G503" si="122">P494</f>
        <v>1.0734851000000001</v>
      </c>
      <c r="H501" s="2">
        <f t="shared" si="120"/>
        <v>-0.36676589999999998</v>
      </c>
      <c r="I501" s="2">
        <f t="shared" si="120"/>
        <v>-1.6197493999999999</v>
      </c>
      <c r="J501" s="2">
        <f t="shared" si="120"/>
        <v>-0.67701219999999995</v>
      </c>
      <c r="L501" s="2">
        <f>(B500-G501)^2</f>
        <v>3.3660535132900198E-3</v>
      </c>
      <c r="M501" s="2">
        <f>(C500-H501)^2</f>
        <v>0.12150964775987559</v>
      </c>
      <c r="N501" s="2">
        <f>(D500-I501)^2</f>
        <v>7.6772173197370552</v>
      </c>
      <c r="O501" s="2">
        <f>(E500-J501)^2</f>
        <v>0.42233646282815596</v>
      </c>
      <c r="P501" s="9"/>
      <c r="R501" s="2">
        <f t="shared" si="121"/>
        <v>8.2244294838383762</v>
      </c>
      <c r="S501" s="11">
        <v>1</v>
      </c>
    </row>
    <row r="502" spans="2:24" x14ac:dyDescent="0.25">
      <c r="B502" s="2" t="s">
        <v>24</v>
      </c>
      <c r="C502" s="2">
        <v>19</v>
      </c>
      <c r="G502" s="2">
        <f t="shared" si="122"/>
        <v>0.67149247409277657</v>
      </c>
      <c r="H502" s="2">
        <f t="shared" si="120"/>
        <v>-0.39242725060172973</v>
      </c>
      <c r="I502" s="2">
        <f t="shared" si="120"/>
        <v>0.7264648474237726</v>
      </c>
      <c r="J502" s="2">
        <f t="shared" si="120"/>
        <v>-0.34662433564701256</v>
      </c>
      <c r="L502" s="2">
        <f>(B500-G502)^2</f>
        <v>0.11831874965287978</v>
      </c>
      <c r="M502" s="2">
        <f>(C500-H502)^2</f>
        <v>0.10427796539395776</v>
      </c>
      <c r="N502" s="2">
        <f>(D500-I502)^2</f>
        <v>0.18025539046475522</v>
      </c>
      <c r="O502" s="2">
        <f>(E500-J502)^2</f>
        <v>0.10207151227542896</v>
      </c>
      <c r="P502" s="9"/>
      <c r="R502" s="2">
        <f t="shared" si="121"/>
        <v>0.50492361778702177</v>
      </c>
      <c r="S502" s="11">
        <v>2</v>
      </c>
    </row>
    <row r="503" spans="2:24" x14ac:dyDescent="0.25">
      <c r="B503" s="2" t="s">
        <v>25</v>
      </c>
      <c r="C503" s="2">
        <v>20</v>
      </c>
      <c r="G503" s="2">
        <f t="shared" si="122"/>
        <v>0.36873022771914488</v>
      </c>
      <c r="H503" s="2">
        <f t="shared" si="120"/>
        <v>-0.57213908219755538</v>
      </c>
      <c r="I503" s="2">
        <f t="shared" si="120"/>
        <v>1.282386545514721</v>
      </c>
      <c r="J503" s="2">
        <f t="shared" si="120"/>
        <v>0.58320279082714677</v>
      </c>
      <c r="L503" s="2">
        <f>(B500-G503)^2</f>
        <v>0.41826897000983637</v>
      </c>
      <c r="M503" s="2">
        <f>(C500-H503)^2</f>
        <v>2.0508862878485475E-2</v>
      </c>
      <c r="N503" s="2">
        <f>(D500-I503)^2</f>
        <v>1.7254597219354195E-2</v>
      </c>
      <c r="O503" s="2">
        <f>(E500-J503)^2</f>
        <v>0.37251589315432287</v>
      </c>
      <c r="P503" s="9"/>
      <c r="R503" s="2">
        <f t="shared" si="121"/>
        <v>0.8285483232619989</v>
      </c>
      <c r="S503" s="11">
        <v>3</v>
      </c>
    </row>
    <row r="504" spans="2:24" x14ac:dyDescent="0.25">
      <c r="G504" s="9"/>
      <c r="H504" s="9"/>
      <c r="I504" s="9"/>
      <c r="J504" s="9"/>
      <c r="L504" s="9"/>
      <c r="M504" s="9"/>
      <c r="N504" s="9"/>
      <c r="O504" s="9"/>
      <c r="P504" s="9"/>
    </row>
    <row r="505" spans="2:24" x14ac:dyDescent="0.25">
      <c r="T505" t="s">
        <v>13</v>
      </c>
    </row>
    <row r="507" spans="2:24" x14ac:dyDescent="0.25">
      <c r="L507" s="2">
        <f>(B500-G500)</f>
        <v>2.6326207699999999</v>
      </c>
      <c r="M507" s="2">
        <f>(C500-H500)</f>
        <v>-2.8412719099999997</v>
      </c>
      <c r="N507" s="2">
        <f>(D500-I500)</f>
        <v>1.3890952845</v>
      </c>
      <c r="O507" s="2">
        <f>(E500-J500)</f>
        <v>-1.2329020900000001</v>
      </c>
      <c r="P507" s="9"/>
      <c r="T507" t="s">
        <v>13</v>
      </c>
      <c r="U507" s="2">
        <f>L507*V500</f>
        <v>3.1591449240000007E-2</v>
      </c>
      <c r="V507" s="2">
        <f>M507*V500</f>
        <v>-3.4095262920000008E-2</v>
      </c>
      <c r="W507" s="2">
        <f>N507*V500</f>
        <v>1.6669143414000005E-2</v>
      </c>
      <c r="X507" s="2">
        <f>O507*V500</f>
        <v>-1.4794825080000006E-2</v>
      </c>
    </row>
    <row r="508" spans="2:24" x14ac:dyDescent="0.25">
      <c r="L508" s="2">
        <f>(B500-G501)</f>
        <v>-5.8017700000000172E-2</v>
      </c>
      <c r="M508" s="2">
        <f>(C500-H501)</f>
        <v>-0.34858233999999999</v>
      </c>
      <c r="N508" s="2">
        <f>(D500-I501)</f>
        <v>2.7707791899999998</v>
      </c>
      <c r="O508" s="2">
        <f>(E500-J501)</f>
        <v>0.64987418999999991</v>
      </c>
      <c r="P508" s="9"/>
      <c r="R508" t="s">
        <v>13</v>
      </c>
      <c r="T508" t="s">
        <v>13</v>
      </c>
      <c r="U508" s="2">
        <f>L508*V500</f>
        <v>-6.9621240000000229E-4</v>
      </c>
      <c r="V508" s="2">
        <f>M508*V500</f>
        <v>-4.1829880800000009E-3</v>
      </c>
      <c r="W508" s="2">
        <f>N508*V500</f>
        <v>3.3249350280000006E-2</v>
      </c>
      <c r="X508" s="2">
        <f>O508*V500</f>
        <v>7.7984902800000014E-3</v>
      </c>
    </row>
    <row r="509" spans="2:24" x14ac:dyDescent="0.25">
      <c r="L509" s="2">
        <f>(B500-G502)</f>
        <v>0.34397492590722334</v>
      </c>
      <c r="M509" s="2">
        <f>(C500-H502)</f>
        <v>-0.32292098939827024</v>
      </c>
      <c r="N509" s="2">
        <f>(D500-I502)</f>
        <v>0.42456494257622734</v>
      </c>
      <c r="O509" s="2">
        <f>(E500-J502)</f>
        <v>0.31948632564701257</v>
      </c>
      <c r="P509" s="9"/>
      <c r="R509" t="s">
        <v>13</v>
      </c>
      <c r="T509" t="s">
        <v>13</v>
      </c>
      <c r="U509" s="2">
        <f>L509*V500</f>
        <v>4.1276991108866812E-3</v>
      </c>
      <c r="V509" s="2">
        <f>M509*V500</f>
        <v>-3.8750518727792443E-3</v>
      </c>
      <c r="W509" s="2">
        <f>N509*V500</f>
        <v>5.0947793109147295E-3</v>
      </c>
      <c r="X509" s="2">
        <f>O509*V500</f>
        <v>3.8338359077641519E-3</v>
      </c>
    </row>
    <row r="510" spans="2:24" x14ac:dyDescent="0.25">
      <c r="I510" t="s">
        <v>13</v>
      </c>
      <c r="L510" s="2">
        <f>(B500-G503)</f>
        <v>0.64673717228085503</v>
      </c>
      <c r="M510" s="2">
        <f>(C500-H503)</f>
        <v>-0.14320915780244459</v>
      </c>
      <c r="N510" s="2">
        <f>(D500-I503)</f>
        <v>-0.13135675551472104</v>
      </c>
      <c r="O510" s="2">
        <f>(E500-J503)</f>
        <v>-0.61034080082714681</v>
      </c>
      <c r="P510" s="9"/>
      <c r="R510" t="s">
        <v>13</v>
      </c>
      <c r="T510" t="s">
        <v>13</v>
      </c>
      <c r="U510" s="2">
        <f>L510*V500</f>
        <v>7.7608460673702631E-3</v>
      </c>
      <c r="V510" s="2">
        <f>M510*V500</f>
        <v>-1.7185098936293355E-3</v>
      </c>
      <c r="W510" s="2">
        <f>N510*V500</f>
        <v>-1.5762810661766528E-3</v>
      </c>
      <c r="X510" s="2">
        <f>O510*V500</f>
        <v>-7.3240896099257642E-3</v>
      </c>
    </row>
    <row r="511" spans="2:24" x14ac:dyDescent="0.25">
      <c r="H511" t="s">
        <v>13</v>
      </c>
      <c r="I511" t="s">
        <v>13</v>
      </c>
    </row>
    <row r="513" spans="3:19" x14ac:dyDescent="0.25">
      <c r="L513" t="s">
        <v>32</v>
      </c>
      <c r="M513">
        <f>VLOOKUP(MIN(R500:R503), R500:S503,2,0)</f>
        <v>2</v>
      </c>
      <c r="O513" s="2" t="s">
        <v>35</v>
      </c>
    </row>
    <row r="514" spans="3:19" x14ac:dyDescent="0.25">
      <c r="L514" t="s">
        <v>34</v>
      </c>
      <c r="M514">
        <v>4</v>
      </c>
    </row>
    <row r="516" spans="3:19" x14ac:dyDescent="0.25">
      <c r="C516" s="4" t="s">
        <v>58</v>
      </c>
      <c r="L516" s="2" t="s">
        <v>32</v>
      </c>
      <c r="M516" s="2" t="s">
        <v>41</v>
      </c>
      <c r="N516" s="2" t="s">
        <v>18</v>
      </c>
      <c r="P516" s="2"/>
      <c r="Q516" s="5" t="s">
        <v>42</v>
      </c>
      <c r="R516" s="2"/>
    </row>
    <row r="517" spans="3:19" x14ac:dyDescent="0.25">
      <c r="L517" s="2">
        <v>0</v>
      </c>
      <c r="M517" s="2">
        <f>IF(M513=0,$S$6,(IF($M513=1,$T$6,(IF($M513=2,$U$6,$V$6)))))</f>
        <v>1</v>
      </c>
      <c r="N517" s="2">
        <f>W499</f>
        <v>0.5</v>
      </c>
      <c r="P517" s="6">
        <f>IF(M517&gt;N517,G500,G500+U507)</f>
        <v>-1.61715337</v>
      </c>
      <c r="Q517" s="6">
        <f>IF(M517&gt;N517,H500,H500+V507)</f>
        <v>2.1259236699999997</v>
      </c>
      <c r="R517" s="6">
        <f>IF(M517&gt;N517,I500,I500+W507)</f>
        <v>-0.2380654945</v>
      </c>
      <c r="S517" s="6">
        <f>IF(M517&gt;N517,J500,J500+X507)</f>
        <v>1.20576408</v>
      </c>
    </row>
    <row r="518" spans="3:19" x14ac:dyDescent="0.25">
      <c r="C518" s="2">
        <v>1.0169909435350641</v>
      </c>
      <c r="D518" s="2">
        <v>-0.66017405058306722</v>
      </c>
      <c r="E518" s="2">
        <v>0.9043378425194657</v>
      </c>
      <c r="F518" s="2">
        <v>1.4719012813203838</v>
      </c>
      <c r="L518" s="2">
        <v>1</v>
      </c>
      <c r="M518" s="2">
        <f>IF(M513=0,$S$7,(IF(M513=1,$T$7,(IF(M513=2,$U$7,$V$7)))))</f>
        <v>1.732051</v>
      </c>
      <c r="N518" s="2">
        <f>W499</f>
        <v>0.5</v>
      </c>
      <c r="P518" s="6">
        <f t="shared" ref="P518:P520" si="123">IF(M518&gt;N518,G501,G501+U508)</f>
        <v>1.0734851000000001</v>
      </c>
      <c r="Q518" s="6">
        <f>IF(M518&gt;N518,H501,H501+V508)</f>
        <v>-0.36676589999999998</v>
      </c>
      <c r="R518" s="6">
        <f>IF(M518&gt;N518,I501,I501+W508)</f>
        <v>-1.6197493999999999</v>
      </c>
      <c r="S518" s="6">
        <f>IF(M518&gt;N518,J501,J501+X508)</f>
        <v>-0.67701219999999995</v>
      </c>
    </row>
    <row r="519" spans="3:19" x14ac:dyDescent="0.25">
      <c r="C519" s="2">
        <v>-0.89923280000000005</v>
      </c>
      <c r="D519" s="2">
        <v>2.0571060000000001</v>
      </c>
      <c r="E519" s="2">
        <v>0.56405050000000001</v>
      </c>
      <c r="F519" s="2">
        <v>0.41693847000000001</v>
      </c>
      <c r="L519" s="2">
        <v>2</v>
      </c>
      <c r="M519" s="2">
        <f>IF($M$57=0,$S$8,(IF(M513=1,$T$8,(IF(M513=2,$U$8,$V$8)))))</f>
        <v>0</v>
      </c>
      <c r="N519" s="2">
        <f>W499</f>
        <v>0.5</v>
      </c>
      <c r="O519" t="s">
        <v>13</v>
      </c>
      <c r="P519" s="6">
        <f t="shared" si="123"/>
        <v>0.6756201732036633</v>
      </c>
      <c r="Q519" s="6">
        <f t="shared" ref="Q519:Q520" si="124">IF(M519&gt;N519,H502,H502+V509)</f>
        <v>-0.39630230247450898</v>
      </c>
      <c r="R519" s="6">
        <f>IF(M519&gt;N519,I502,I502+W509)</f>
        <v>0.73155962673468733</v>
      </c>
      <c r="S519" s="6">
        <f>IF(M519&gt;N519,J502,J502+X509)</f>
        <v>-0.34279049973924841</v>
      </c>
    </row>
    <row r="520" spans="3:19" x14ac:dyDescent="0.25">
      <c r="C520" s="2">
        <v>0.68284499051324199</v>
      </c>
      <c r="D520" s="2">
        <v>-0.34989453835272011</v>
      </c>
      <c r="E520" s="2">
        <v>-0.15884887939125938</v>
      </c>
      <c r="F520" s="2">
        <v>-0.61772059530892554</v>
      </c>
      <c r="L520" s="2">
        <v>3</v>
      </c>
      <c r="M520" s="2">
        <f>IF(M513=0,$S$9,(IF(M513=1,$T$9,(IF(M513=2,$U$9,$V$9)))))</f>
        <v>1</v>
      </c>
      <c r="N520" s="2">
        <f>W499</f>
        <v>0.5</v>
      </c>
      <c r="O520" t="s">
        <v>40</v>
      </c>
      <c r="P520" s="2">
        <f t="shared" si="123"/>
        <v>0.36873022771914488</v>
      </c>
      <c r="Q520" s="2">
        <f t="shared" si="124"/>
        <v>-0.57213908219755538</v>
      </c>
      <c r="R520" s="2">
        <f>IF(M520&gt;N520,I503,I503+W510)</f>
        <v>1.282386545514721</v>
      </c>
      <c r="S520" s="2">
        <f>IF(M520&gt;N520,J503,J503+X510)</f>
        <v>0.58320279082714677</v>
      </c>
    </row>
    <row r="521" spans="3:19" x14ac:dyDescent="0.25">
      <c r="C521" s="2">
        <v>1.1082899077338682</v>
      </c>
      <c r="D521" s="2">
        <v>-0.43557650296899902</v>
      </c>
      <c r="E521" s="2">
        <v>1.4179461395348474</v>
      </c>
      <c r="F521" s="2">
        <v>-0.1156984013764672</v>
      </c>
    </row>
  </sheetData>
  <conditionalFormatting sqref="R19:R22">
    <cfRule type="top10" dxfId="19" priority="20" bottom="1" rank="1"/>
  </conditionalFormatting>
  <conditionalFormatting sqref="R44:R47">
    <cfRule type="top10" dxfId="18" priority="19" bottom="1" rank="1"/>
  </conditionalFormatting>
  <conditionalFormatting sqref="R71:R74">
    <cfRule type="top10" dxfId="17" priority="18" bottom="1" rank="1"/>
  </conditionalFormatting>
  <conditionalFormatting sqref="R98:R101">
    <cfRule type="top10" dxfId="16" priority="17" bottom="1" rank="1"/>
  </conditionalFormatting>
  <conditionalFormatting sqref="R125:R128">
    <cfRule type="top10" dxfId="15" priority="16" bottom="1" rank="1"/>
  </conditionalFormatting>
  <conditionalFormatting sqref="R152:R155">
    <cfRule type="top10" dxfId="14" priority="15" bottom="1" rank="1"/>
  </conditionalFormatting>
  <conditionalFormatting sqref="R176:R179">
    <cfRule type="top10" dxfId="13" priority="14" bottom="1" rank="1"/>
  </conditionalFormatting>
  <conditionalFormatting sqref="R201:R204">
    <cfRule type="top10" dxfId="12" priority="13" bottom="1" rank="1"/>
  </conditionalFormatting>
  <conditionalFormatting sqref="R229:R232">
    <cfRule type="top10" dxfId="11" priority="12" bottom="1" rank="1"/>
  </conditionalFormatting>
  <conditionalFormatting sqref="R255:R258">
    <cfRule type="top10" dxfId="10" priority="11" bottom="1" rank="1"/>
  </conditionalFormatting>
  <conditionalFormatting sqref="R279:R282">
    <cfRule type="top10" dxfId="9" priority="10" bottom="1" rank="1"/>
  </conditionalFormatting>
  <conditionalFormatting sqref="R305:R308">
    <cfRule type="top10" dxfId="8" priority="9" bottom="1" rank="1"/>
  </conditionalFormatting>
  <conditionalFormatting sqref="R329:R332">
    <cfRule type="top10" dxfId="7" priority="8" bottom="1" rank="1"/>
  </conditionalFormatting>
  <conditionalFormatting sqref="R355:R358">
    <cfRule type="top10" dxfId="6" priority="7" bottom="1" rank="1"/>
  </conditionalFormatting>
  <conditionalFormatting sqref="R380:R383">
    <cfRule type="top10" dxfId="5" priority="6" bottom="1" rank="1"/>
  </conditionalFormatting>
  <conditionalFormatting sqref="R404:R407">
    <cfRule type="top10" dxfId="4" priority="5" bottom="1" rank="1"/>
  </conditionalFormatting>
  <conditionalFormatting sqref="R427:R430">
    <cfRule type="top10" dxfId="3" priority="4" bottom="1" rank="1"/>
  </conditionalFormatting>
  <conditionalFormatting sqref="R452:R455">
    <cfRule type="top10" dxfId="2" priority="3" bottom="1" rank="1"/>
  </conditionalFormatting>
  <conditionalFormatting sqref="R476:R479">
    <cfRule type="top10" dxfId="1" priority="2" bottom="1" rank="1"/>
  </conditionalFormatting>
  <conditionalFormatting sqref="R500:R503">
    <cfRule type="top10" dxfId="0" priority="1" bottom="1" rank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Kohonen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Krishna</dc:creator>
  <cp:lastModifiedBy>Prasanna Krishna</cp:lastModifiedBy>
  <dcterms:created xsi:type="dcterms:W3CDTF">2016-05-30T09:10:43Z</dcterms:created>
  <dcterms:modified xsi:type="dcterms:W3CDTF">2017-03-30T05:33:38Z</dcterms:modified>
</cp:coreProperties>
</file>