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V:\Masters\VLSI Timing Analysis\"/>
    </mc:Choice>
  </mc:AlternateContent>
  <xr:revisionPtr revIDLastSave="0" documentId="13_ncr:1_{1F27E479-6547-40A4-B025-46D047642E17}" xr6:coauthVersionLast="43" xr6:coauthVersionMax="43" xr10:uidLastSave="{00000000-0000-0000-0000-000000000000}"/>
  <bookViews>
    <workbookView xWindow="-110" yWindow="-110" windowWidth="19420" windowHeight="10420" xr2:uid="{C234CD50-8F4B-4908-B777-43560AF33C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8" i="1" l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H7" i="1"/>
  <c r="H6" i="1"/>
  <c r="H5" i="1"/>
  <c r="H4" i="1"/>
  <c r="B13" i="1" s="1"/>
  <c r="H3" i="1"/>
  <c r="H2" i="1"/>
  <c r="G7" i="1"/>
  <c r="G6" i="1"/>
  <c r="G5" i="1"/>
  <c r="G4" i="1"/>
  <c r="G3" i="1"/>
  <c r="G2" i="1"/>
  <c r="B11" i="1" l="1"/>
  <c r="D30" i="1"/>
  <c r="B12" i="1"/>
  <c r="B15" i="1"/>
  <c r="H15" i="1" s="1"/>
  <c r="B14" i="1"/>
  <c r="E17" i="1" s="1"/>
  <c r="E11" i="1" l="1"/>
  <c r="E13" i="1" s="1"/>
  <c r="E16" i="1" s="1"/>
  <c r="H18" i="1" s="1"/>
  <c r="E12" i="1"/>
  <c r="E14" i="1" s="1"/>
  <c r="E15" i="1" s="1"/>
  <c r="E18" i="1" s="1"/>
  <c r="E19" i="1" s="1"/>
  <c r="H13" i="1" s="1"/>
  <c r="H14" i="1" s="1"/>
  <c r="H12" i="1" l="1"/>
  <c r="H16" i="1" s="1"/>
  <c r="H11" i="1"/>
  <c r="L16" i="1" l="1"/>
  <c r="H17" i="1"/>
  <c r="L13" i="1" s="1"/>
</calcChain>
</file>

<file path=xl/sharedStrings.xml><?xml version="1.0" encoding="utf-8"?>
<sst xmlns="http://schemas.openxmlformats.org/spreadsheetml/2006/main" count="25" uniqueCount="19">
  <si>
    <t>Gate</t>
  </si>
  <si>
    <t>Resistance</t>
  </si>
  <si>
    <t>Capacitance</t>
  </si>
  <si>
    <t>NOT</t>
  </si>
  <si>
    <t>NAND3</t>
  </si>
  <si>
    <t xml:space="preserve">AND </t>
  </si>
  <si>
    <t>AND3</t>
  </si>
  <si>
    <t>NAND</t>
  </si>
  <si>
    <t>OR3</t>
  </si>
  <si>
    <t>Rdrive</t>
  </si>
  <si>
    <t>Cload</t>
  </si>
  <si>
    <t>Sizing</t>
  </si>
  <si>
    <t>R (sized)</t>
  </si>
  <si>
    <t>C(sized)</t>
  </si>
  <si>
    <t>Stategewise calculation of the delays</t>
  </si>
  <si>
    <t>The elements in red are the delays at each node</t>
  </si>
  <si>
    <t>Area detemination</t>
  </si>
  <si>
    <t>Product</t>
  </si>
  <si>
    <t>Overall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</si>
</sst>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0FEB-82AD-4BE7-9D95-5B327A16C599}">
  <dimension ref="A1:L30"/>
  <sheetViews>
    <sheetView tabSelected="1" zoomScale="62" zoomScaleNormal="100" workbookViewId="0">
      <selection activeCell="E8" sqref="E8"/>
    </sheetView>
  </sheetViews>
  <sheetFormatPr defaultRowHeight="14.5" x14ac:dyDescent="0.35"/>
  <cols>
    <col min="2" max="2" width="11.90625" customWidth="1"/>
    <col min="3" max="3" width="13.36328125" customWidth="1"/>
  </cols>
  <sheetData>
    <row r="1" spans="1:12" x14ac:dyDescent="0.35">
      <c r="A1" s="1" t="s">
        <v>0</v>
      </c>
      <c r="B1" s="1" t="s">
        <v>1</v>
      </c>
      <c r="C1" s="1" t="s">
        <v>2</v>
      </c>
      <c r="E1" s="1" t="s">
        <v>11</v>
      </c>
      <c r="G1" s="1" t="s">
        <v>12</v>
      </c>
      <c r="H1" s="1" t="s">
        <v>13</v>
      </c>
      <c r="J1" s="1" t="s">
        <v>9</v>
      </c>
      <c r="K1" s="1" t="s">
        <v>10</v>
      </c>
    </row>
    <row r="2" spans="1:12" x14ac:dyDescent="0.35">
      <c r="A2" t="s">
        <v>3</v>
      </c>
      <c r="B2" s="2">
        <v>6.7</v>
      </c>
      <c r="C2" s="2">
        <v>0.5</v>
      </c>
      <c r="E2">
        <v>1</v>
      </c>
      <c r="G2">
        <f>B2/E2</f>
        <v>6.7</v>
      </c>
      <c r="H2">
        <f>C2*E2</f>
        <v>0.5</v>
      </c>
      <c r="J2">
        <v>10</v>
      </c>
      <c r="K2">
        <v>35</v>
      </c>
    </row>
    <row r="3" spans="1:12" x14ac:dyDescent="0.35">
      <c r="A3" t="s">
        <v>4</v>
      </c>
      <c r="B3" s="2">
        <v>3.1564000000000001</v>
      </c>
      <c r="C3" s="2">
        <v>0.55000000000000004</v>
      </c>
      <c r="E3">
        <v>8</v>
      </c>
      <c r="G3">
        <f>B3/E3</f>
        <v>0.39455000000000001</v>
      </c>
      <c r="H3">
        <f>C3*E3</f>
        <v>4.4000000000000004</v>
      </c>
    </row>
    <row r="4" spans="1:12" x14ac:dyDescent="0.35">
      <c r="A4" t="s">
        <v>5</v>
      </c>
      <c r="B4" s="2">
        <v>3.6042999999999998</v>
      </c>
      <c r="C4" s="2">
        <v>0.4</v>
      </c>
      <c r="E4">
        <v>1</v>
      </c>
      <c r="G4">
        <f>B4/E4</f>
        <v>3.6042999999999998</v>
      </c>
      <c r="H4">
        <f>C4*E4</f>
        <v>0.4</v>
      </c>
    </row>
    <row r="5" spans="1:12" x14ac:dyDescent="0.35">
      <c r="A5" t="s">
        <v>6</v>
      </c>
      <c r="B5" s="2">
        <v>3.6</v>
      </c>
      <c r="C5" s="2">
        <v>0.6</v>
      </c>
      <c r="E5">
        <v>1</v>
      </c>
      <c r="G5">
        <f>B5/E5</f>
        <v>3.6</v>
      </c>
      <c r="H5">
        <f>C5*E5</f>
        <v>0.6</v>
      </c>
    </row>
    <row r="6" spans="1:12" x14ac:dyDescent="0.35">
      <c r="A6" t="s">
        <v>7</v>
      </c>
      <c r="B6" s="2">
        <v>3.6042999999999998</v>
      </c>
      <c r="C6" s="2">
        <v>0.45</v>
      </c>
      <c r="E6">
        <v>1</v>
      </c>
      <c r="G6">
        <f>B6/E6</f>
        <v>3.6042999999999998</v>
      </c>
      <c r="H6">
        <f>C6*E6</f>
        <v>0.45</v>
      </c>
    </row>
    <row r="7" spans="1:12" x14ac:dyDescent="0.35">
      <c r="A7" t="s">
        <v>8</v>
      </c>
      <c r="B7" s="2">
        <v>2.6</v>
      </c>
      <c r="C7" s="2">
        <v>0.7</v>
      </c>
      <c r="E7">
        <v>2</v>
      </c>
      <c r="G7">
        <f>B7/E7</f>
        <v>1.3</v>
      </c>
      <c r="H7">
        <f>C7*E7</f>
        <v>1.4</v>
      </c>
    </row>
    <row r="9" spans="1:12" x14ac:dyDescent="0.35">
      <c r="A9" s="1" t="s">
        <v>14</v>
      </c>
      <c r="G9" s="1" t="s">
        <v>15</v>
      </c>
    </row>
    <row r="11" spans="1:12" x14ac:dyDescent="0.35">
      <c r="A11">
        <v>1</v>
      </c>
      <c r="B11" s="3">
        <f>J2*(H2+H4)</f>
        <v>9</v>
      </c>
      <c r="D11">
        <v>10</v>
      </c>
      <c r="E11" s="3">
        <f>B11+G2*(H6+H5)</f>
        <v>16.035</v>
      </c>
      <c r="G11">
        <v>19</v>
      </c>
      <c r="H11" s="3">
        <f>MAX(E13,E16,E17)+G3*(H5+H3)</f>
        <v>52.789245000000001</v>
      </c>
    </row>
    <row r="12" spans="1:12" x14ac:dyDescent="0.35">
      <c r="A12">
        <v>2</v>
      </c>
      <c r="B12" s="3">
        <f>J2*(H4+H6)</f>
        <v>8.5</v>
      </c>
      <c r="D12">
        <v>11</v>
      </c>
      <c r="E12" s="3">
        <f>MAX(B11,B12)+G4*(H2+H7)</f>
        <v>15.84817</v>
      </c>
      <c r="G12">
        <v>20</v>
      </c>
      <c r="H12" s="3">
        <f>MAX(E12,E15,E19)+G7*(C6)</f>
        <v>35.489510000000003</v>
      </c>
    </row>
    <row r="13" spans="1:12" x14ac:dyDescent="0.35">
      <c r="A13">
        <v>3</v>
      </c>
      <c r="B13" s="3">
        <f>J2*(H4+C6)</f>
        <v>8.5</v>
      </c>
      <c r="D13">
        <v>12</v>
      </c>
      <c r="E13" s="3">
        <f>MAX(E11,B12)+G6*(H6+H3)</f>
        <v>33.515855000000002</v>
      </c>
      <c r="G13">
        <v>21</v>
      </c>
      <c r="H13" s="3">
        <f>E19+G2*H6</f>
        <v>37.919510000000002</v>
      </c>
      <c r="K13">
        <v>27</v>
      </c>
      <c r="L13" s="3">
        <f>MAX(H18,H17,H14)+(G7*K2)</f>
        <v>104.32445</v>
      </c>
    </row>
    <row r="14" spans="1:12" x14ac:dyDescent="0.35">
      <c r="A14">
        <v>4</v>
      </c>
      <c r="B14" s="3">
        <f>J2*(H4+H2+H4)</f>
        <v>13</v>
      </c>
      <c r="D14">
        <v>13</v>
      </c>
      <c r="E14" s="3">
        <f>E12+G2*(H4)</f>
        <v>18.528169999999999</v>
      </c>
      <c r="G14">
        <v>22</v>
      </c>
      <c r="H14" s="3">
        <f>MAX(H13,B15)+G6*(H7+H3)</f>
        <v>58.824449999999999</v>
      </c>
      <c r="L14" s="3"/>
    </row>
    <row r="15" spans="1:12" x14ac:dyDescent="0.35">
      <c r="A15">
        <v>5</v>
      </c>
      <c r="B15" s="3">
        <f>J2*(H5+H6+H2)</f>
        <v>15.5</v>
      </c>
      <c r="D15">
        <v>14</v>
      </c>
      <c r="E15" s="3">
        <f>MAX(E14,B13)+G4*(H2+H7)</f>
        <v>25.376339999999999</v>
      </c>
      <c r="G15">
        <v>23</v>
      </c>
      <c r="H15" s="3">
        <f>B15+G2*(H6)</f>
        <v>18.515000000000001</v>
      </c>
      <c r="L15" s="3"/>
    </row>
    <row r="16" spans="1:12" x14ac:dyDescent="0.35">
      <c r="D16">
        <v>15</v>
      </c>
      <c r="E16" s="3">
        <f>MAX(E13,B13)+G6*(H3+H4)</f>
        <v>50.816495000000003</v>
      </c>
      <c r="G16">
        <v>24</v>
      </c>
      <c r="H16" s="3">
        <f>MAX(H12,H15)+G6*H3</f>
        <v>51.348430000000008</v>
      </c>
      <c r="K16">
        <v>28</v>
      </c>
      <c r="L16" s="3">
        <f>MAX(H11,H14,H16)+G3*K2</f>
        <v>72.633700000000005</v>
      </c>
    </row>
    <row r="17" spans="1:8" x14ac:dyDescent="0.35">
      <c r="D17">
        <v>16</v>
      </c>
      <c r="E17" s="3">
        <f>B14+G2*(H3)</f>
        <v>42.480000000000004</v>
      </c>
      <c r="G17">
        <v>25</v>
      </c>
      <c r="H17" s="3">
        <f>MAX(E11,H11,B15)+G5*(H7)</f>
        <v>57.829245</v>
      </c>
    </row>
    <row r="18" spans="1:8" x14ac:dyDescent="0.35">
      <c r="D18">
        <v>17</v>
      </c>
      <c r="E18" s="3">
        <f>E15+(G2*H4)</f>
        <v>28.056339999999999</v>
      </c>
      <c r="G18">
        <v>26</v>
      </c>
      <c r="H18" s="3">
        <f>MAX(B14,E16)+G4*(H7)</f>
        <v>55.862515000000002</v>
      </c>
    </row>
    <row r="19" spans="1:8" x14ac:dyDescent="0.35">
      <c r="D19">
        <v>18</v>
      </c>
      <c r="E19" s="3">
        <f>MAX(E18,B14)+G4*(H7+H2)</f>
        <v>34.904510000000002</v>
      </c>
    </row>
    <row r="21" spans="1:8" x14ac:dyDescent="0.35">
      <c r="A21" s="1" t="s">
        <v>16</v>
      </c>
    </row>
    <row r="22" spans="1:8" x14ac:dyDescent="0.35">
      <c r="D22" t="s">
        <v>17</v>
      </c>
    </row>
    <row r="23" spans="1:8" x14ac:dyDescent="0.35">
      <c r="A23" t="s">
        <v>3</v>
      </c>
      <c r="B23">
        <v>6</v>
      </c>
      <c r="C23">
        <f>1*E2</f>
        <v>1</v>
      </c>
      <c r="D23">
        <f>C23*B23</f>
        <v>6</v>
      </c>
    </row>
    <row r="24" spans="1:8" x14ac:dyDescent="0.35">
      <c r="A24" t="s">
        <v>4</v>
      </c>
      <c r="B24">
        <v>2</v>
      </c>
      <c r="C24">
        <f>3*E3</f>
        <v>24</v>
      </c>
      <c r="D24">
        <f>C24*B24</f>
        <v>48</v>
      </c>
    </row>
    <row r="25" spans="1:8" x14ac:dyDescent="0.35">
      <c r="A25" t="s">
        <v>5</v>
      </c>
      <c r="B25">
        <v>4</v>
      </c>
      <c r="C25">
        <f>2*E4</f>
        <v>2</v>
      </c>
      <c r="D25">
        <f>C25*B25</f>
        <v>8</v>
      </c>
    </row>
    <row r="26" spans="1:8" x14ac:dyDescent="0.35">
      <c r="A26" t="s">
        <v>6</v>
      </c>
      <c r="B26">
        <v>1</v>
      </c>
      <c r="C26">
        <f>3*E5</f>
        <v>3</v>
      </c>
      <c r="D26">
        <f>C26*B26</f>
        <v>3</v>
      </c>
    </row>
    <row r="27" spans="1:8" x14ac:dyDescent="0.35">
      <c r="A27" t="s">
        <v>7</v>
      </c>
      <c r="B27">
        <v>5</v>
      </c>
      <c r="C27">
        <f>2*E6</f>
        <v>2</v>
      </c>
      <c r="D27">
        <f>C27*B27</f>
        <v>10</v>
      </c>
    </row>
    <row r="28" spans="1:8" x14ac:dyDescent="0.35">
      <c r="A28" t="s">
        <v>8</v>
      </c>
      <c r="B28">
        <v>2</v>
      </c>
      <c r="C28">
        <f>3*E7</f>
        <v>6</v>
      </c>
      <c r="D28">
        <f>C28*B28</f>
        <v>12</v>
      </c>
    </row>
    <row r="30" spans="1:8" x14ac:dyDescent="0.35">
      <c r="C30" s="1" t="s">
        <v>18</v>
      </c>
      <c r="D30">
        <f>SUM(D23:D28)</f>
        <v>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Prabhu</dc:creator>
  <cp:lastModifiedBy>Vinay Prabhu</cp:lastModifiedBy>
  <dcterms:created xsi:type="dcterms:W3CDTF">2019-04-08T23:32:54Z</dcterms:created>
  <dcterms:modified xsi:type="dcterms:W3CDTF">2019-04-09T04:00:40Z</dcterms:modified>
</cp:coreProperties>
</file>