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ience\Documents\Tugas Semester 8\Skripsi\rapihin paula\"/>
    </mc:Choice>
  </mc:AlternateContent>
  <xr:revisionPtr revIDLastSave="0" documentId="13_ncr:1_{438FF2AD-D63F-49CD-80F7-8E8458812EF2}" xr6:coauthVersionLast="47" xr6:coauthVersionMax="47" xr10:uidLastSave="{00000000-0000-0000-0000-000000000000}"/>
  <bookViews>
    <workbookView xWindow="-110" yWindow="-110" windowWidth="19420" windowHeight="10560" xr2:uid="{4780201C-762C-43B7-9F08-036DF3BE30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K29" i="1"/>
  <c r="K28" i="1"/>
  <c r="R23" i="1"/>
  <c r="Q23" i="1"/>
  <c r="N23" i="1"/>
  <c r="K67" i="1"/>
  <c r="K66" i="1"/>
  <c r="M68" i="1"/>
  <c r="P67" i="1" s="1"/>
  <c r="L68" i="1"/>
  <c r="O67" i="1" s="1"/>
  <c r="M66" i="1"/>
  <c r="N51" i="1"/>
  <c r="R54" i="1"/>
  <c r="M52" i="1"/>
  <c r="M54" i="1" s="1"/>
  <c r="K53" i="1"/>
  <c r="K52" i="1"/>
  <c r="K54" i="1" s="1"/>
  <c r="L54" i="1"/>
  <c r="O52" i="1" s="1"/>
  <c r="K44" i="1"/>
  <c r="K43" i="1"/>
  <c r="K42" i="1"/>
  <c r="R37" i="1"/>
  <c r="Q38" i="1"/>
  <c r="Q37" i="1"/>
  <c r="O39" i="1"/>
  <c r="O38" i="1"/>
  <c r="O37" i="1"/>
  <c r="N37" i="1"/>
  <c r="M37" i="1"/>
  <c r="M40" i="1" s="1"/>
  <c r="P38" i="1" s="1"/>
  <c r="L37" i="1"/>
  <c r="L40" i="1"/>
  <c r="L39" i="1"/>
  <c r="K40" i="1"/>
  <c r="L25" i="1"/>
  <c r="L26" i="1" s="1"/>
  <c r="O25" i="1" s="1"/>
  <c r="M26" i="1"/>
  <c r="P24" i="1" s="1"/>
  <c r="K25" i="1"/>
  <c r="K24" i="1"/>
  <c r="K26" i="1" s="1"/>
  <c r="P66" i="1" l="1"/>
  <c r="P65" i="1"/>
  <c r="O66" i="1"/>
  <c r="O65" i="1"/>
  <c r="K68" i="1"/>
  <c r="N66" i="1" s="1"/>
  <c r="N52" i="1"/>
  <c r="P52" i="1"/>
  <c r="P53" i="1"/>
  <c r="O53" i="1"/>
  <c r="O51" i="1"/>
  <c r="P51" i="1"/>
  <c r="Q51" i="1" s="1"/>
  <c r="R51" i="1" s="1"/>
  <c r="N53" i="1"/>
  <c r="P37" i="1"/>
  <c r="N39" i="1"/>
  <c r="N38" i="1"/>
  <c r="P39" i="1"/>
  <c r="N24" i="1"/>
  <c r="N25" i="1"/>
  <c r="P25" i="1"/>
  <c r="O23" i="1"/>
  <c r="O24" i="1"/>
  <c r="P23" i="1"/>
  <c r="N67" i="1" l="1"/>
  <c r="Q67" i="1" s="1"/>
  <c r="R67" i="1" s="1"/>
  <c r="Q66" i="1"/>
  <c r="R66" i="1" s="1"/>
  <c r="N65" i="1"/>
  <c r="Q65" i="1" s="1"/>
  <c r="Q52" i="1"/>
  <c r="R52" i="1" s="1"/>
  <c r="Q53" i="1"/>
  <c r="R53" i="1" s="1"/>
  <c r="R38" i="1"/>
  <c r="Q39" i="1"/>
  <c r="R39" i="1" s="1"/>
  <c r="Q25" i="1"/>
  <c r="R25" i="1" s="1"/>
  <c r="Q24" i="1"/>
  <c r="R24" i="1" s="1"/>
  <c r="D76" i="1" l="1"/>
  <c r="D77" i="1"/>
  <c r="R65" i="1"/>
  <c r="D75" i="1" s="1"/>
  <c r="D78" i="1" s="1"/>
  <c r="K56" i="1"/>
  <c r="K57" i="1" s="1"/>
  <c r="K58" i="1" s="1"/>
  <c r="R40" i="1"/>
  <c r="R26" i="1"/>
  <c r="K70" i="1" l="1"/>
  <c r="K71" i="1" s="1"/>
  <c r="K72" i="1" s="1"/>
  <c r="R68" i="1"/>
</calcChain>
</file>

<file path=xl/sharedStrings.xml><?xml version="1.0" encoding="utf-8"?>
<sst xmlns="http://schemas.openxmlformats.org/spreadsheetml/2006/main" count="101" uniqueCount="23">
  <si>
    <t>PEMILIHAN PRODUK LAURENSCLOTHES</t>
  </si>
  <si>
    <t>A. PERBANDINGAN KRITERIA</t>
  </si>
  <si>
    <t>Kenyamanan</t>
  </si>
  <si>
    <t>Harga</t>
  </si>
  <si>
    <t>Formalitas</t>
  </si>
  <si>
    <t>MATRIKS PERBANDINGAN KRITERIA</t>
  </si>
  <si>
    <t>KRITERIA</t>
  </si>
  <si>
    <t>Jumlah</t>
  </si>
  <si>
    <t>Nilai Eigen</t>
  </si>
  <si>
    <t>Rata-rata</t>
  </si>
  <si>
    <t>CI = (Lamda Max-n)/(n-1)</t>
  </si>
  <si>
    <t>Lamda Max</t>
  </si>
  <si>
    <t>CI</t>
  </si>
  <si>
    <t>CR=CI/IR</t>
  </si>
  <si>
    <t>CR</t>
  </si>
  <si>
    <t>B. PERBANDINGAN ALTERNATIF PADA KRITERIA KENYAMANAN</t>
  </si>
  <si>
    <t>MATRIKS PERBANDINGAN ALTERNATIF</t>
  </si>
  <si>
    <t>Li Yen Dress</t>
  </si>
  <si>
    <t>Roger Set</t>
  </si>
  <si>
    <t>Walter Set</t>
  </si>
  <si>
    <t>C. PERBANDINGAN ALTERNATIF PADA KRITERIA HARGA</t>
  </si>
  <si>
    <t>D. PERBANDINGAN ALTERNATIF PADA KRITERIA FORMALITAS</t>
  </si>
  <si>
    <t>PERANGKINGAN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</si>
</sst>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4</xdr:row>
      <xdr:rowOff>169209</xdr:rowOff>
    </xdr:from>
    <xdr:to>
      <xdr:col>10</xdr:col>
      <xdr:colOff>887640</xdr:colOff>
      <xdr:row>15</xdr:row>
      <xdr:rowOff>65263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C4B73A-856D-4A66-BF1A-C42890D1A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0" y="931209"/>
          <a:ext cx="3644287" cy="1950466"/>
        </a:xfrm>
        <a:prstGeom prst="rect">
          <a:avLst/>
        </a:prstGeom>
      </xdr:spPr>
    </xdr:pic>
    <xdr:clientData/>
  </xdr:twoCellAnchor>
  <xdr:twoCellAnchor editAs="oneCell">
    <xdr:from>
      <xdr:col>3</xdr:col>
      <xdr:colOff>6351</xdr:colOff>
      <xdr:row>19</xdr:row>
      <xdr:rowOff>19050</xdr:rowOff>
    </xdr:from>
    <xdr:to>
      <xdr:col>6</xdr:col>
      <xdr:colOff>565151</xdr:colOff>
      <xdr:row>20</xdr:row>
      <xdr:rowOff>122829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3C1013-D9B2-4EB1-B213-79A030BC5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1" y="3543300"/>
          <a:ext cx="2438400" cy="287929"/>
        </a:xfrm>
        <a:prstGeom prst="rect">
          <a:avLst/>
        </a:prstGeom>
      </xdr:spPr>
    </xdr:pic>
    <xdr:clientData/>
  </xdr:twoCellAnchor>
  <xdr:twoCellAnchor editAs="oneCell">
    <xdr:from>
      <xdr:col>3</xdr:col>
      <xdr:colOff>6351</xdr:colOff>
      <xdr:row>22</xdr:row>
      <xdr:rowOff>57150</xdr:rowOff>
    </xdr:from>
    <xdr:to>
      <xdr:col>6</xdr:col>
      <xdr:colOff>565151</xdr:colOff>
      <xdr:row>23</xdr:row>
      <xdr:rowOff>160929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D22F35-8C43-49D2-81C0-535C0CB9B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1" y="4133850"/>
          <a:ext cx="2438400" cy="287929"/>
        </a:xfrm>
        <a:prstGeom prst="rect">
          <a:avLst/>
        </a:prstGeom>
      </xdr:spPr>
    </xdr:pic>
    <xdr:clientData/>
  </xdr:twoCellAnchor>
  <xdr:twoCellAnchor editAs="oneCell">
    <xdr:from>
      <xdr:col>3</xdr:col>
      <xdr:colOff>12701</xdr:colOff>
      <xdr:row>25</xdr:row>
      <xdr:rowOff>50800</xdr:rowOff>
    </xdr:from>
    <xdr:to>
      <xdr:col>6</xdr:col>
      <xdr:colOff>571501</xdr:colOff>
      <xdr:row>26</xdr:row>
      <xdr:rowOff>154579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36DE6FC-0125-4609-BDE3-245885056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3751" y="4679950"/>
          <a:ext cx="2438400" cy="287929"/>
        </a:xfrm>
        <a:prstGeom prst="rect">
          <a:avLst/>
        </a:prstGeom>
      </xdr:spPr>
    </xdr:pic>
    <xdr:clientData/>
  </xdr:twoCellAnchor>
  <xdr:twoCellAnchor editAs="oneCell">
    <xdr:from>
      <xdr:col>4</xdr:col>
      <xdr:colOff>291610</xdr:colOff>
      <xdr:row>18</xdr:row>
      <xdr:rowOff>6822</xdr:rowOff>
    </xdr:from>
    <xdr:to>
      <xdr:col>4</xdr:col>
      <xdr:colOff>436128</xdr:colOff>
      <xdr:row>18</xdr:row>
      <xdr:rowOff>177616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F34E6E-29B9-42B9-974E-9C6FBB7FB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8610" y="3383528"/>
          <a:ext cx="144518" cy="170794"/>
        </a:xfrm>
        <a:prstGeom prst="rect">
          <a:avLst/>
        </a:prstGeom>
        <a:solidFill>
          <a:srgbClr val="FF0000"/>
        </a:solidFill>
      </xdr:spPr>
    </xdr:pic>
    <xdr:clientData/>
  </xdr:twoCellAnchor>
  <xdr:twoCellAnchor editAs="oneCell">
    <xdr:from>
      <xdr:col>3</xdr:col>
      <xdr:colOff>375745</xdr:colOff>
      <xdr:row>21</xdr:row>
      <xdr:rowOff>19083</xdr:rowOff>
    </xdr:from>
    <xdr:to>
      <xdr:col>3</xdr:col>
      <xdr:colOff>520263</xdr:colOff>
      <xdr:row>22</xdr:row>
      <xdr:rowOff>5946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2C456D-E4AB-40DA-96C4-DEE976083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5262" y="3907911"/>
          <a:ext cx="144518" cy="170794"/>
        </a:xfrm>
        <a:prstGeom prst="rect">
          <a:avLst/>
        </a:prstGeom>
      </xdr:spPr>
    </xdr:pic>
    <xdr:clientData/>
  </xdr:twoCellAnchor>
  <xdr:twoCellAnchor editAs="oneCell">
    <xdr:from>
      <xdr:col>4</xdr:col>
      <xdr:colOff>55180</xdr:colOff>
      <xdr:row>24</xdr:row>
      <xdr:rowOff>53241</xdr:rowOff>
    </xdr:from>
    <xdr:to>
      <xdr:col>4</xdr:col>
      <xdr:colOff>199698</xdr:colOff>
      <xdr:row>25</xdr:row>
      <xdr:rowOff>40104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688C9DD-63FD-44CB-8AD1-034B34667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3421" y="4493862"/>
          <a:ext cx="144518" cy="1707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6</xdr:col>
      <xdr:colOff>558800</xdr:colOff>
      <xdr:row>34</xdr:row>
      <xdr:rowOff>103778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7F2E026-05A5-4D2E-86AA-F7E56973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4412" y="6178176"/>
          <a:ext cx="2441388" cy="290543"/>
        </a:xfrm>
        <a:prstGeom prst="rect">
          <a:avLst/>
        </a:prstGeom>
      </xdr:spPr>
    </xdr:pic>
    <xdr:clientData/>
  </xdr:twoCellAnchor>
  <xdr:twoCellAnchor editAs="oneCell">
    <xdr:from>
      <xdr:col>3</xdr:col>
      <xdr:colOff>10459</xdr:colOff>
      <xdr:row>36</xdr:row>
      <xdr:rowOff>32870</xdr:rowOff>
    </xdr:from>
    <xdr:to>
      <xdr:col>6</xdr:col>
      <xdr:colOff>569259</xdr:colOff>
      <xdr:row>37</xdr:row>
      <xdr:rowOff>136649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FCB0BC1-93C8-4FB5-AB21-659FBA6F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4871" y="6771341"/>
          <a:ext cx="2441388" cy="290543"/>
        </a:xfrm>
        <a:prstGeom prst="rect">
          <a:avLst/>
        </a:prstGeom>
      </xdr:spPr>
    </xdr:pic>
    <xdr:clientData/>
  </xdr:twoCellAnchor>
  <xdr:twoCellAnchor editAs="oneCell">
    <xdr:from>
      <xdr:col>3</xdr:col>
      <xdr:colOff>20918</xdr:colOff>
      <xdr:row>39</xdr:row>
      <xdr:rowOff>43329</xdr:rowOff>
    </xdr:from>
    <xdr:to>
      <xdr:col>6</xdr:col>
      <xdr:colOff>579718</xdr:colOff>
      <xdr:row>40</xdr:row>
      <xdr:rowOff>147108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9D8864-6586-4C0F-9270-13C5D46C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5330" y="7342094"/>
          <a:ext cx="2441388" cy="290543"/>
        </a:xfrm>
        <a:prstGeom prst="rect">
          <a:avLst/>
        </a:prstGeom>
      </xdr:spPr>
    </xdr:pic>
    <xdr:clientData/>
  </xdr:twoCellAnchor>
  <xdr:twoCellAnchor editAs="oneCell">
    <xdr:from>
      <xdr:col>6</xdr:col>
      <xdr:colOff>37353</xdr:colOff>
      <xdr:row>32</xdr:row>
      <xdr:rowOff>7470</xdr:rowOff>
    </xdr:from>
    <xdr:to>
      <xdr:col>6</xdr:col>
      <xdr:colOff>181871</xdr:colOff>
      <xdr:row>32</xdr:row>
      <xdr:rowOff>181098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7287959-CD67-4744-B1F6-594C6947F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74353" y="5998882"/>
          <a:ext cx="144518" cy="173628"/>
        </a:xfrm>
        <a:prstGeom prst="rect">
          <a:avLst/>
        </a:prstGeom>
      </xdr:spPr>
    </xdr:pic>
    <xdr:clientData/>
  </xdr:twoCellAnchor>
  <xdr:twoCellAnchor editAs="oneCell">
    <xdr:from>
      <xdr:col>5</xdr:col>
      <xdr:colOff>182282</xdr:colOff>
      <xdr:row>35</xdr:row>
      <xdr:rowOff>10459</xdr:rowOff>
    </xdr:from>
    <xdr:to>
      <xdr:col>5</xdr:col>
      <xdr:colOff>326800</xdr:colOff>
      <xdr:row>35</xdr:row>
      <xdr:rowOff>184087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BFCBB69-0451-409C-8BC3-CADD6A4A7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9341" y="6562165"/>
          <a:ext cx="144518" cy="173628"/>
        </a:xfrm>
        <a:prstGeom prst="rect">
          <a:avLst/>
        </a:prstGeom>
      </xdr:spPr>
    </xdr:pic>
    <xdr:clientData/>
  </xdr:twoCellAnchor>
  <xdr:twoCellAnchor editAs="oneCell">
    <xdr:from>
      <xdr:col>4</xdr:col>
      <xdr:colOff>59765</xdr:colOff>
      <xdr:row>38</xdr:row>
      <xdr:rowOff>29882</xdr:rowOff>
    </xdr:from>
    <xdr:to>
      <xdr:col>4</xdr:col>
      <xdr:colOff>204283</xdr:colOff>
      <xdr:row>39</xdr:row>
      <xdr:rowOff>16745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6EA9D52-9CBA-4262-A251-6C5B40260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6765" y="7141882"/>
          <a:ext cx="144518" cy="17362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47</xdr:row>
      <xdr:rowOff>0</xdr:rowOff>
    </xdr:from>
    <xdr:ext cx="2441388" cy="290543"/>
    <xdr:pic>
      <xdr:nvPicPr>
        <xdr:cNvPr id="20" name="Picture 19">
          <a:extLst>
            <a:ext uri="{FF2B5EF4-FFF2-40B4-BE49-F238E27FC236}">
              <a16:creationId xmlns:a16="http://schemas.microsoft.com/office/drawing/2014/main" id="{8B3A1152-2651-472E-BC34-17CB955DC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4412" y="6178176"/>
          <a:ext cx="2441388" cy="290543"/>
        </a:xfrm>
        <a:prstGeom prst="rect">
          <a:avLst/>
        </a:prstGeom>
      </xdr:spPr>
    </xdr:pic>
    <xdr:clientData/>
  </xdr:oneCellAnchor>
  <xdr:oneCellAnchor>
    <xdr:from>
      <xdr:col>3</xdr:col>
      <xdr:colOff>10459</xdr:colOff>
      <xdr:row>50</xdr:row>
      <xdr:rowOff>32870</xdr:rowOff>
    </xdr:from>
    <xdr:ext cx="2441388" cy="290543"/>
    <xdr:pic>
      <xdr:nvPicPr>
        <xdr:cNvPr id="21" name="Picture 20">
          <a:extLst>
            <a:ext uri="{FF2B5EF4-FFF2-40B4-BE49-F238E27FC236}">
              <a16:creationId xmlns:a16="http://schemas.microsoft.com/office/drawing/2014/main" id="{6164BBFD-C465-499E-BB10-99B35E470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4871" y="6771341"/>
          <a:ext cx="2441388" cy="290543"/>
        </a:xfrm>
        <a:prstGeom prst="rect">
          <a:avLst/>
        </a:prstGeom>
      </xdr:spPr>
    </xdr:pic>
    <xdr:clientData/>
  </xdr:oneCellAnchor>
  <xdr:oneCellAnchor>
    <xdr:from>
      <xdr:col>3</xdr:col>
      <xdr:colOff>20918</xdr:colOff>
      <xdr:row>53</xdr:row>
      <xdr:rowOff>43329</xdr:rowOff>
    </xdr:from>
    <xdr:ext cx="2441388" cy="290543"/>
    <xdr:pic>
      <xdr:nvPicPr>
        <xdr:cNvPr id="22" name="Picture 21">
          <a:extLst>
            <a:ext uri="{FF2B5EF4-FFF2-40B4-BE49-F238E27FC236}">
              <a16:creationId xmlns:a16="http://schemas.microsoft.com/office/drawing/2014/main" id="{41CB0BC4-5C65-4A6E-81F6-5022E3070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5330" y="7342094"/>
          <a:ext cx="2441388" cy="290543"/>
        </a:xfrm>
        <a:prstGeom prst="rect">
          <a:avLst/>
        </a:prstGeom>
      </xdr:spPr>
    </xdr:pic>
    <xdr:clientData/>
  </xdr:oneCellAnchor>
  <xdr:oneCellAnchor>
    <xdr:from>
      <xdr:col>4</xdr:col>
      <xdr:colOff>283883</xdr:colOff>
      <xdr:row>46</xdr:row>
      <xdr:rowOff>44823</xdr:rowOff>
    </xdr:from>
    <xdr:ext cx="144518" cy="173628"/>
    <xdr:pic>
      <xdr:nvPicPr>
        <xdr:cNvPr id="23" name="Picture 22">
          <a:extLst>
            <a:ext uri="{FF2B5EF4-FFF2-40B4-BE49-F238E27FC236}">
              <a16:creationId xmlns:a16="http://schemas.microsoft.com/office/drawing/2014/main" id="{4B1D551C-CD71-482E-9773-C495517D8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0883" y="8650941"/>
          <a:ext cx="144518" cy="173628"/>
        </a:xfrm>
        <a:prstGeom prst="rect">
          <a:avLst/>
        </a:prstGeom>
      </xdr:spPr>
    </xdr:pic>
    <xdr:clientData/>
  </xdr:oneCellAnchor>
  <xdr:oneCellAnchor>
    <xdr:from>
      <xdr:col>4</xdr:col>
      <xdr:colOff>406400</xdr:colOff>
      <xdr:row>49</xdr:row>
      <xdr:rowOff>62754</xdr:rowOff>
    </xdr:from>
    <xdr:ext cx="144518" cy="173628"/>
    <xdr:pic>
      <xdr:nvPicPr>
        <xdr:cNvPr id="24" name="Picture 23">
          <a:extLst>
            <a:ext uri="{FF2B5EF4-FFF2-40B4-BE49-F238E27FC236}">
              <a16:creationId xmlns:a16="http://schemas.microsoft.com/office/drawing/2014/main" id="{8AA3C423-ECBE-4214-AEC8-2061D699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3400" y="9229166"/>
          <a:ext cx="144518" cy="173628"/>
        </a:xfrm>
        <a:prstGeom prst="rect">
          <a:avLst/>
        </a:prstGeom>
      </xdr:spPr>
    </xdr:pic>
    <xdr:clientData/>
  </xdr:oneCellAnchor>
  <xdr:oneCellAnchor>
    <xdr:from>
      <xdr:col>5</xdr:col>
      <xdr:colOff>74707</xdr:colOff>
      <xdr:row>52</xdr:row>
      <xdr:rowOff>67235</xdr:rowOff>
    </xdr:from>
    <xdr:ext cx="144518" cy="173628"/>
    <xdr:pic>
      <xdr:nvPicPr>
        <xdr:cNvPr id="25" name="Picture 24">
          <a:extLst>
            <a:ext uri="{FF2B5EF4-FFF2-40B4-BE49-F238E27FC236}">
              <a16:creationId xmlns:a16="http://schemas.microsoft.com/office/drawing/2014/main" id="{6FB22B77-C9F8-4F4E-84D2-58E75F254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1766" y="9793941"/>
          <a:ext cx="144518" cy="173628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61</xdr:row>
      <xdr:rowOff>0</xdr:rowOff>
    </xdr:from>
    <xdr:ext cx="2441388" cy="290543"/>
    <xdr:pic>
      <xdr:nvPicPr>
        <xdr:cNvPr id="26" name="Picture 25">
          <a:extLst>
            <a:ext uri="{FF2B5EF4-FFF2-40B4-BE49-F238E27FC236}">
              <a16:creationId xmlns:a16="http://schemas.microsoft.com/office/drawing/2014/main" id="{83855F64-B85E-4420-A286-AA969D05C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4412" y="8792882"/>
          <a:ext cx="2441388" cy="290543"/>
        </a:xfrm>
        <a:prstGeom prst="rect">
          <a:avLst/>
        </a:prstGeom>
      </xdr:spPr>
    </xdr:pic>
    <xdr:clientData/>
  </xdr:oneCellAnchor>
  <xdr:oneCellAnchor>
    <xdr:from>
      <xdr:col>3</xdr:col>
      <xdr:colOff>10459</xdr:colOff>
      <xdr:row>64</xdr:row>
      <xdr:rowOff>32870</xdr:rowOff>
    </xdr:from>
    <xdr:ext cx="2441388" cy="290543"/>
    <xdr:pic>
      <xdr:nvPicPr>
        <xdr:cNvPr id="27" name="Picture 26">
          <a:extLst>
            <a:ext uri="{FF2B5EF4-FFF2-40B4-BE49-F238E27FC236}">
              <a16:creationId xmlns:a16="http://schemas.microsoft.com/office/drawing/2014/main" id="{560F1D80-EE58-4AEC-AA4F-B9BDDEC84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4871" y="9386046"/>
          <a:ext cx="2441388" cy="290543"/>
        </a:xfrm>
        <a:prstGeom prst="rect">
          <a:avLst/>
        </a:prstGeom>
      </xdr:spPr>
    </xdr:pic>
    <xdr:clientData/>
  </xdr:oneCellAnchor>
  <xdr:oneCellAnchor>
    <xdr:from>
      <xdr:col>3</xdr:col>
      <xdr:colOff>20918</xdr:colOff>
      <xdr:row>67</xdr:row>
      <xdr:rowOff>43329</xdr:rowOff>
    </xdr:from>
    <xdr:ext cx="2441388" cy="290543"/>
    <xdr:pic>
      <xdr:nvPicPr>
        <xdr:cNvPr id="28" name="Picture 27">
          <a:extLst>
            <a:ext uri="{FF2B5EF4-FFF2-40B4-BE49-F238E27FC236}">
              <a16:creationId xmlns:a16="http://schemas.microsoft.com/office/drawing/2014/main" id="{B74EB54E-EFBE-40B8-A751-B4E673F94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5330" y="9956800"/>
          <a:ext cx="2441388" cy="290543"/>
        </a:xfrm>
        <a:prstGeom prst="rect">
          <a:avLst/>
        </a:prstGeom>
      </xdr:spPr>
    </xdr:pic>
    <xdr:clientData/>
  </xdr:oneCellAnchor>
  <xdr:oneCellAnchor>
    <xdr:from>
      <xdr:col>3</xdr:col>
      <xdr:colOff>366060</xdr:colOff>
      <xdr:row>60</xdr:row>
      <xdr:rowOff>22411</xdr:rowOff>
    </xdr:from>
    <xdr:ext cx="144518" cy="173628"/>
    <xdr:pic>
      <xdr:nvPicPr>
        <xdr:cNvPr id="29" name="Picture 28">
          <a:extLst>
            <a:ext uri="{FF2B5EF4-FFF2-40B4-BE49-F238E27FC236}">
              <a16:creationId xmlns:a16="http://schemas.microsoft.com/office/drawing/2014/main" id="{6F637F08-0284-4854-87C2-6ADF7832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0472" y="11243235"/>
          <a:ext cx="144518" cy="173628"/>
        </a:xfrm>
        <a:prstGeom prst="rect">
          <a:avLst/>
        </a:prstGeom>
      </xdr:spPr>
    </xdr:pic>
    <xdr:clientData/>
  </xdr:oneCellAnchor>
  <xdr:oneCellAnchor>
    <xdr:from>
      <xdr:col>4</xdr:col>
      <xdr:colOff>40338</xdr:colOff>
      <xdr:row>63</xdr:row>
      <xdr:rowOff>55283</xdr:rowOff>
    </xdr:from>
    <xdr:ext cx="144518" cy="173628"/>
    <xdr:pic>
      <xdr:nvPicPr>
        <xdr:cNvPr id="30" name="Picture 29">
          <a:extLst>
            <a:ext uri="{FF2B5EF4-FFF2-40B4-BE49-F238E27FC236}">
              <a16:creationId xmlns:a16="http://schemas.microsoft.com/office/drawing/2014/main" id="{231796BD-47C3-40C1-900A-952E4889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7338" y="11836401"/>
          <a:ext cx="144518" cy="173628"/>
        </a:xfrm>
        <a:prstGeom prst="rect">
          <a:avLst/>
        </a:prstGeom>
      </xdr:spPr>
    </xdr:pic>
    <xdr:clientData/>
  </xdr:oneCellAnchor>
  <xdr:oneCellAnchor>
    <xdr:from>
      <xdr:col>5</xdr:col>
      <xdr:colOff>74707</xdr:colOff>
      <xdr:row>66</xdr:row>
      <xdr:rowOff>67235</xdr:rowOff>
    </xdr:from>
    <xdr:ext cx="144518" cy="173628"/>
    <xdr:pic>
      <xdr:nvPicPr>
        <xdr:cNvPr id="31" name="Picture 30">
          <a:extLst>
            <a:ext uri="{FF2B5EF4-FFF2-40B4-BE49-F238E27FC236}">
              <a16:creationId xmlns:a16="http://schemas.microsoft.com/office/drawing/2014/main" id="{A4A1352B-45C8-4316-B59D-1A5A0A9A0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1766" y="9793941"/>
          <a:ext cx="144518" cy="1736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13E1-8A02-4D9B-8B7A-83C707E6F851}">
  <dimension ref="A2:R78"/>
  <sheetViews>
    <sheetView tabSelected="1" topLeftCell="A55" zoomScale="85" zoomScaleNormal="85" workbookViewId="0">
      <selection activeCell="J64" sqref="J64"/>
    </sheetView>
  </sheetViews>
  <sheetFormatPr defaultRowHeight="14.5" x14ac:dyDescent="0.35"/>
  <cols>
    <col min="1" max="1" width="11.90625" customWidth="1"/>
    <col min="5" max="5" width="8.90625" customWidth="1"/>
    <col min="6" max="6" width="9.26953125" customWidth="1"/>
    <col min="8" max="8" width="9.6328125" bestFit="1" customWidth="1"/>
    <col min="10" max="10" width="14.08984375" customWidth="1"/>
    <col min="11" max="11" width="13.54296875" customWidth="1"/>
    <col min="12" max="12" width="15.7265625" customWidth="1"/>
    <col min="13" max="13" width="12.54296875" customWidth="1"/>
    <col min="17" max="17" width="10.36328125" customWidth="1"/>
    <col min="18" max="18" width="10.453125" customWidth="1"/>
  </cols>
  <sheetData>
    <row r="2" spans="1:11" ht="15.5" x14ac:dyDescent="0.35">
      <c r="A2" s="1"/>
    </row>
    <row r="4" spans="1:11" ht="15.5" x14ac:dyDescent="0.35">
      <c r="G4" s="24" t="s">
        <v>0</v>
      </c>
      <c r="H4" s="24"/>
      <c r="I4" s="24"/>
      <c r="J4" s="24"/>
      <c r="K4" s="24"/>
    </row>
    <row r="18" spans="2:18" x14ac:dyDescent="0.35">
      <c r="B18" s="22" t="s">
        <v>1</v>
      </c>
      <c r="C18" s="22"/>
      <c r="D18" s="22"/>
    </row>
    <row r="20" spans="2:18" x14ac:dyDescent="0.35">
      <c r="B20" s="25" t="s">
        <v>2</v>
      </c>
      <c r="C20" s="25"/>
      <c r="H20" t="s">
        <v>3</v>
      </c>
      <c r="J20" s="23" t="s">
        <v>5</v>
      </c>
      <c r="K20" s="23"/>
      <c r="L20" s="23"/>
      <c r="M20" s="23"/>
    </row>
    <row r="21" spans="2:18" x14ac:dyDescent="0.35">
      <c r="B21" s="3"/>
      <c r="C21" s="3"/>
    </row>
    <row r="22" spans="2:18" x14ac:dyDescent="0.35">
      <c r="J22" s="5" t="s">
        <v>6</v>
      </c>
      <c r="K22" s="5" t="s">
        <v>2</v>
      </c>
      <c r="L22" s="5" t="s">
        <v>3</v>
      </c>
      <c r="M22" s="5" t="s">
        <v>4</v>
      </c>
      <c r="N22" s="21" t="s">
        <v>8</v>
      </c>
      <c r="O22" s="21"/>
      <c r="P22" s="21"/>
      <c r="Q22" s="6" t="s">
        <v>7</v>
      </c>
      <c r="R22" s="6" t="s">
        <v>9</v>
      </c>
    </row>
    <row r="23" spans="2:18" x14ac:dyDescent="0.35">
      <c r="B23" s="25" t="s">
        <v>2</v>
      </c>
      <c r="C23" s="25"/>
      <c r="H23" t="s">
        <v>4</v>
      </c>
      <c r="J23" s="5" t="s">
        <v>2</v>
      </c>
      <c r="K23" s="7">
        <v>1</v>
      </c>
      <c r="L23" s="7">
        <v>3</v>
      </c>
      <c r="M23" s="7">
        <v>7</v>
      </c>
      <c r="N23" s="6">
        <f>K23/K26</f>
        <v>0.67741935483870974</v>
      </c>
      <c r="O23" s="6">
        <f>L23/L26</f>
        <v>0.7142857142857143</v>
      </c>
      <c r="P23" s="6">
        <f>M23/M26</f>
        <v>0.53846153846153844</v>
      </c>
      <c r="Q23" s="6">
        <f>SUM(N23:P23)</f>
        <v>1.9301666075859623</v>
      </c>
      <c r="R23" s="6">
        <f>Q23/3</f>
        <v>0.64338886919532079</v>
      </c>
    </row>
    <row r="24" spans="2:18" x14ac:dyDescent="0.35">
      <c r="J24" s="5" t="s">
        <v>3</v>
      </c>
      <c r="K24" s="9">
        <f>1/3</f>
        <v>0.33333333333333331</v>
      </c>
      <c r="L24" s="7">
        <v>1</v>
      </c>
      <c r="M24" s="7">
        <v>5</v>
      </c>
      <c r="N24" s="6">
        <f>K24/K26</f>
        <v>0.22580645161290325</v>
      </c>
      <c r="O24" s="6">
        <f>L24/L26</f>
        <v>0.23809523809523808</v>
      </c>
      <c r="P24" s="6">
        <f>M24/M26</f>
        <v>0.38461538461538464</v>
      </c>
      <c r="Q24" s="6">
        <f>SUM(N24:P24)</f>
        <v>0.84851707432352597</v>
      </c>
      <c r="R24" s="6">
        <f t="shared" ref="R24:R25" si="0">Q24/3</f>
        <v>0.28283902477450867</v>
      </c>
    </row>
    <row r="25" spans="2:18" x14ac:dyDescent="0.35">
      <c r="J25" s="5" t="s">
        <v>4</v>
      </c>
      <c r="K25" s="9">
        <f>1/7</f>
        <v>0.14285714285714285</v>
      </c>
      <c r="L25" s="8">
        <f>1/5</f>
        <v>0.2</v>
      </c>
      <c r="M25" s="7">
        <v>1</v>
      </c>
      <c r="N25" s="6">
        <f>K25/K26</f>
        <v>9.6774193548387094E-2</v>
      </c>
      <c r="O25" s="6">
        <f>L25/L26</f>
        <v>4.7619047619047616E-2</v>
      </c>
      <c r="P25" s="6">
        <f>M25/M26</f>
        <v>7.6923076923076927E-2</v>
      </c>
      <c r="Q25" s="6">
        <f>SUM(N25:P25)</f>
        <v>0.22131631809051164</v>
      </c>
      <c r="R25" s="6">
        <f t="shared" si="0"/>
        <v>7.3772106030170551E-2</v>
      </c>
    </row>
    <row r="26" spans="2:18" x14ac:dyDescent="0.35">
      <c r="B26" s="25" t="s">
        <v>3</v>
      </c>
      <c r="C26" s="25"/>
      <c r="H26" t="s">
        <v>4</v>
      </c>
      <c r="J26" s="10" t="s">
        <v>7</v>
      </c>
      <c r="K26" s="11">
        <f>SUM(K23:K25)</f>
        <v>1.4761904761904761</v>
      </c>
      <c r="L26" s="6">
        <f t="shared" ref="L26:M26" si="1">SUM(L23:L25)</f>
        <v>4.2</v>
      </c>
      <c r="M26" s="6">
        <f t="shared" si="1"/>
        <v>13</v>
      </c>
      <c r="R26" s="4">
        <f>SUM(R23:R25)</f>
        <v>1</v>
      </c>
    </row>
    <row r="28" spans="2:18" x14ac:dyDescent="0.35">
      <c r="J28" s="12" t="s">
        <v>11</v>
      </c>
      <c r="K28" s="12">
        <f>(K26*R23)+(L26*R24)+(M26*R25)</f>
        <v>3.0967258036382463</v>
      </c>
    </row>
    <row r="29" spans="2:18" x14ac:dyDescent="0.35">
      <c r="J29" s="12" t="s">
        <v>12</v>
      </c>
      <c r="K29" s="12">
        <f>(K28-3)/(3-1)</f>
        <v>4.8362901819123172E-2</v>
      </c>
      <c r="M29" s="19" t="s">
        <v>10</v>
      </c>
      <c r="N29" s="20"/>
    </row>
    <row r="30" spans="2:18" x14ac:dyDescent="0.35">
      <c r="J30" s="12" t="s">
        <v>14</v>
      </c>
      <c r="K30" s="12">
        <f>K29/0.58</f>
        <v>8.3384313481246849E-2</v>
      </c>
      <c r="M30" s="21" t="s">
        <v>13</v>
      </c>
      <c r="N30" s="21"/>
    </row>
    <row r="32" spans="2:18" x14ac:dyDescent="0.35">
      <c r="B32" s="22" t="s">
        <v>15</v>
      </c>
      <c r="C32" s="22"/>
      <c r="D32" s="22"/>
      <c r="E32" s="22"/>
      <c r="F32" s="22"/>
      <c r="G32" s="22"/>
      <c r="H32" s="22"/>
    </row>
    <row r="34" spans="2:18" x14ac:dyDescent="0.35">
      <c r="B34" s="18" t="s">
        <v>17</v>
      </c>
      <c r="C34" s="18"/>
      <c r="H34" s="2" t="s">
        <v>18</v>
      </c>
      <c r="J34" s="23" t="s">
        <v>16</v>
      </c>
      <c r="K34" s="23"/>
      <c r="L34" s="23"/>
      <c r="M34" s="23"/>
    </row>
    <row r="35" spans="2:18" x14ac:dyDescent="0.35">
      <c r="H35" s="2"/>
    </row>
    <row r="36" spans="2:18" x14ac:dyDescent="0.35">
      <c r="H36" s="2"/>
      <c r="J36" s="14" t="s">
        <v>2</v>
      </c>
      <c r="K36" s="5" t="s">
        <v>17</v>
      </c>
      <c r="L36" s="5" t="s">
        <v>18</v>
      </c>
      <c r="M36" s="5" t="s">
        <v>19</v>
      </c>
      <c r="N36" s="21" t="s">
        <v>8</v>
      </c>
      <c r="O36" s="21"/>
      <c r="P36" s="21"/>
      <c r="Q36" s="6" t="s">
        <v>7</v>
      </c>
      <c r="R36" s="6" t="s">
        <v>9</v>
      </c>
    </row>
    <row r="37" spans="2:18" x14ac:dyDescent="0.35">
      <c r="B37" s="18" t="s">
        <v>17</v>
      </c>
      <c r="C37" s="18"/>
      <c r="H37" s="2" t="s">
        <v>19</v>
      </c>
      <c r="J37" s="5" t="s">
        <v>17</v>
      </c>
      <c r="K37" s="7">
        <v>1</v>
      </c>
      <c r="L37" s="7">
        <f>1/7</f>
        <v>0.14285714285714285</v>
      </c>
      <c r="M37" s="7">
        <f>1/3</f>
        <v>0.33333333333333331</v>
      </c>
      <c r="N37" s="6">
        <f>K37/K40</f>
        <v>9.0909090909090912E-2</v>
      </c>
      <c r="O37" s="6">
        <f>L37/L40</f>
        <v>0.10638297872340426</v>
      </c>
      <c r="P37" s="6">
        <f>M37/M40</f>
        <v>5.2631578947368418E-2</v>
      </c>
      <c r="Q37" s="6">
        <f>SUM(N37:P37)</f>
        <v>0.2499236485798636</v>
      </c>
      <c r="R37" s="6">
        <f>Q37/3</f>
        <v>8.3307882859954538E-2</v>
      </c>
    </row>
    <row r="38" spans="2:18" x14ac:dyDescent="0.35">
      <c r="H38" s="2"/>
      <c r="J38" s="5" t="s">
        <v>18</v>
      </c>
      <c r="K38" s="9">
        <v>7</v>
      </c>
      <c r="L38" s="7">
        <v>1</v>
      </c>
      <c r="M38" s="7">
        <v>5</v>
      </c>
      <c r="N38" s="6">
        <f>K38/K40</f>
        <v>0.63636363636363635</v>
      </c>
      <c r="O38" s="6">
        <f>L38/L40</f>
        <v>0.74468085106382986</v>
      </c>
      <c r="P38" s="6">
        <f>M38/M40</f>
        <v>0.78947368421052633</v>
      </c>
      <c r="Q38" s="6">
        <f>SUM(N38:P38)</f>
        <v>2.1705181716379922</v>
      </c>
      <c r="R38" s="6">
        <f t="shared" ref="R38:R39" si="2">Q38/3</f>
        <v>0.72350605721266403</v>
      </c>
    </row>
    <row r="39" spans="2:18" x14ac:dyDescent="0.35">
      <c r="H39" s="2"/>
      <c r="J39" s="5" t="s">
        <v>19</v>
      </c>
      <c r="K39" s="9">
        <v>3</v>
      </c>
      <c r="L39" s="8">
        <f>1/5</f>
        <v>0.2</v>
      </c>
      <c r="M39" s="7">
        <v>1</v>
      </c>
      <c r="N39" s="6">
        <f>K39/K40</f>
        <v>0.27272727272727271</v>
      </c>
      <c r="O39" s="6">
        <f>L39/L40</f>
        <v>0.14893617021276598</v>
      </c>
      <c r="P39" s="6">
        <f>M39/M40</f>
        <v>0.15789473684210528</v>
      </c>
      <c r="Q39" s="6">
        <f>SUM(N39:P39)</f>
        <v>0.57955817978214397</v>
      </c>
      <c r="R39" s="6">
        <f t="shared" si="2"/>
        <v>0.19318605992738133</v>
      </c>
    </row>
    <row r="40" spans="2:18" x14ac:dyDescent="0.35">
      <c r="B40" s="18" t="s">
        <v>18</v>
      </c>
      <c r="C40" s="18"/>
      <c r="H40" s="2" t="s">
        <v>19</v>
      </c>
      <c r="J40" s="10" t="s">
        <v>7</v>
      </c>
      <c r="K40" s="11">
        <f>SUM(K37:K39)</f>
        <v>11</v>
      </c>
      <c r="L40" s="6">
        <f t="shared" ref="L40" si="3">SUM(L37:L39)</f>
        <v>1.3428571428571427</v>
      </c>
      <c r="M40" s="6">
        <f t="shared" ref="M40" si="4">SUM(M37:M39)</f>
        <v>6.333333333333333</v>
      </c>
      <c r="R40" s="4">
        <f>SUM(R37:R39)</f>
        <v>0.99999999999999989</v>
      </c>
    </row>
    <row r="42" spans="2:18" x14ac:dyDescent="0.35">
      <c r="J42" s="12" t="s">
        <v>11</v>
      </c>
      <c r="K42" s="12">
        <f>(K40*R37)+(L40*R38)+(M40*R39)</f>
        <v>3.1114637011613491</v>
      </c>
    </row>
    <row r="43" spans="2:18" x14ac:dyDescent="0.35">
      <c r="J43" s="12" t="s">
        <v>12</v>
      </c>
      <c r="K43" s="12">
        <f>(K42-3)/(3-1)</f>
        <v>5.5731850580674536E-2</v>
      </c>
      <c r="M43" s="19" t="s">
        <v>10</v>
      </c>
      <c r="N43" s="20"/>
    </row>
    <row r="44" spans="2:18" x14ac:dyDescent="0.35">
      <c r="J44" s="12" t="s">
        <v>14</v>
      </c>
      <c r="K44" s="12">
        <f>K43/0.58</f>
        <v>9.6089397552887132E-2</v>
      </c>
      <c r="M44" s="21" t="s">
        <v>13</v>
      </c>
      <c r="N44" s="21"/>
    </row>
    <row r="46" spans="2:18" x14ac:dyDescent="0.35">
      <c r="B46" s="22" t="s">
        <v>20</v>
      </c>
      <c r="C46" s="22"/>
      <c r="D46" s="22"/>
      <c r="E46" s="22"/>
      <c r="F46" s="22"/>
      <c r="G46" s="22"/>
      <c r="H46" s="22"/>
    </row>
    <row r="48" spans="2:18" x14ac:dyDescent="0.35">
      <c r="B48" s="18" t="s">
        <v>17</v>
      </c>
      <c r="C48" s="18"/>
      <c r="H48" s="2" t="s">
        <v>18</v>
      </c>
      <c r="J48" s="23" t="s">
        <v>16</v>
      </c>
      <c r="K48" s="23"/>
      <c r="L48" s="23"/>
      <c r="M48" s="23"/>
    </row>
    <row r="49" spans="2:18" x14ac:dyDescent="0.35">
      <c r="H49" s="2"/>
    </row>
    <row r="50" spans="2:18" x14ac:dyDescent="0.35">
      <c r="H50" s="2"/>
      <c r="J50" s="14" t="s">
        <v>3</v>
      </c>
      <c r="K50" s="5" t="s">
        <v>17</v>
      </c>
      <c r="L50" s="5" t="s">
        <v>18</v>
      </c>
      <c r="M50" s="5" t="s">
        <v>19</v>
      </c>
      <c r="N50" s="21" t="s">
        <v>8</v>
      </c>
      <c r="O50" s="21"/>
      <c r="P50" s="21"/>
      <c r="Q50" s="6" t="s">
        <v>7</v>
      </c>
      <c r="R50" s="6" t="s">
        <v>9</v>
      </c>
    </row>
    <row r="51" spans="2:18" x14ac:dyDescent="0.35">
      <c r="B51" s="18" t="s">
        <v>17</v>
      </c>
      <c r="C51" s="18"/>
      <c r="H51" s="2" t="s">
        <v>19</v>
      </c>
      <c r="J51" s="5" t="s">
        <v>17</v>
      </c>
      <c r="K51" s="7">
        <v>1</v>
      </c>
      <c r="L51" s="7">
        <v>3</v>
      </c>
      <c r="M51" s="7">
        <v>2</v>
      </c>
      <c r="N51" s="6">
        <f>K51/K54</f>
        <v>0.54545454545454553</v>
      </c>
      <c r="O51" s="6">
        <f>L51/L54</f>
        <v>0.5</v>
      </c>
      <c r="P51" s="6">
        <f>M51/M54</f>
        <v>0.5714285714285714</v>
      </c>
      <c r="Q51" s="6">
        <f>SUM(N51:P51)</f>
        <v>1.6168831168831168</v>
      </c>
      <c r="R51" s="6">
        <f>Q51/3</f>
        <v>0.53896103896103897</v>
      </c>
    </row>
    <row r="52" spans="2:18" x14ac:dyDescent="0.35">
      <c r="H52" s="2"/>
      <c r="J52" s="5" t="s">
        <v>18</v>
      </c>
      <c r="K52" s="9">
        <f>1/3</f>
        <v>0.33333333333333331</v>
      </c>
      <c r="L52" s="7">
        <v>1</v>
      </c>
      <c r="M52" s="7">
        <f>1/2</f>
        <v>0.5</v>
      </c>
      <c r="N52" s="6">
        <f>K52/K54</f>
        <v>0.18181818181818182</v>
      </c>
      <c r="O52" s="6">
        <f>L52/L54</f>
        <v>0.16666666666666666</v>
      </c>
      <c r="P52" s="6">
        <f>M52/M54</f>
        <v>0.14285714285714285</v>
      </c>
      <c r="Q52" s="6">
        <f>SUM(N52:P52)</f>
        <v>0.49134199134199136</v>
      </c>
      <c r="R52" s="6">
        <f t="shared" ref="R52:R53" si="5">Q52/3</f>
        <v>0.16378066378066378</v>
      </c>
    </row>
    <row r="53" spans="2:18" x14ac:dyDescent="0.35">
      <c r="H53" s="2"/>
      <c r="J53" s="5" t="s">
        <v>19</v>
      </c>
      <c r="K53" s="9">
        <f>1/2</f>
        <v>0.5</v>
      </c>
      <c r="L53" s="15">
        <v>2</v>
      </c>
      <c r="M53" s="7">
        <v>1</v>
      </c>
      <c r="N53" s="6">
        <f>K53/K54</f>
        <v>0.27272727272727276</v>
      </c>
      <c r="O53" s="6">
        <f>L53/L54</f>
        <v>0.33333333333333331</v>
      </c>
      <c r="P53" s="6">
        <f>M53/M54</f>
        <v>0.2857142857142857</v>
      </c>
      <c r="Q53" s="6">
        <f>SUM(N53:P53)</f>
        <v>0.89177489177489178</v>
      </c>
      <c r="R53" s="6">
        <f t="shared" si="5"/>
        <v>0.29725829725829728</v>
      </c>
    </row>
    <row r="54" spans="2:18" x14ac:dyDescent="0.35">
      <c r="B54" s="18" t="s">
        <v>18</v>
      </c>
      <c r="C54" s="18"/>
      <c r="H54" s="2" t="s">
        <v>19</v>
      </c>
      <c r="J54" s="10" t="s">
        <v>7</v>
      </c>
      <c r="K54" s="11">
        <f>SUM(K51:K53)</f>
        <v>1.8333333333333333</v>
      </c>
      <c r="L54" s="6">
        <f t="shared" ref="L54" si="6">SUM(L51:L53)</f>
        <v>6</v>
      </c>
      <c r="M54" s="6">
        <f t="shared" ref="M54" si="7">SUM(M51:M53)</f>
        <v>3.5</v>
      </c>
      <c r="R54" s="4">
        <f>SUM(R51:R53)</f>
        <v>1</v>
      </c>
    </row>
    <row r="56" spans="2:18" x14ac:dyDescent="0.35">
      <c r="J56" s="12" t="s">
        <v>11</v>
      </c>
      <c r="K56" s="12">
        <f>(K54*R51)+(L54*R52)+(M54*R53)</f>
        <v>3.0111832611832607</v>
      </c>
    </row>
    <row r="57" spans="2:18" x14ac:dyDescent="0.35">
      <c r="J57" s="12" t="s">
        <v>12</v>
      </c>
      <c r="K57" s="12">
        <f>(K56-3)/(3-1)</f>
        <v>5.5916305916303699E-3</v>
      </c>
      <c r="M57" s="19" t="s">
        <v>10</v>
      </c>
      <c r="N57" s="20"/>
    </row>
    <row r="58" spans="2:18" x14ac:dyDescent="0.35">
      <c r="J58" s="12" t="s">
        <v>14</v>
      </c>
      <c r="K58" s="12">
        <f>K57/0.58</f>
        <v>9.6407423993627069E-3</v>
      </c>
      <c r="M58" s="21" t="s">
        <v>13</v>
      </c>
      <c r="N58" s="21"/>
    </row>
    <row r="60" spans="2:18" x14ac:dyDescent="0.35">
      <c r="B60" s="22" t="s">
        <v>21</v>
      </c>
      <c r="C60" s="22"/>
      <c r="D60" s="22"/>
      <c r="E60" s="22"/>
      <c r="F60" s="22"/>
      <c r="G60" s="22"/>
      <c r="H60" s="22"/>
    </row>
    <row r="62" spans="2:18" x14ac:dyDescent="0.35">
      <c r="B62" s="18" t="s">
        <v>17</v>
      </c>
      <c r="C62" s="18"/>
      <c r="H62" s="2" t="s">
        <v>18</v>
      </c>
      <c r="J62" s="23" t="s">
        <v>16</v>
      </c>
      <c r="K62" s="23"/>
      <c r="L62" s="23"/>
      <c r="M62" s="23"/>
    </row>
    <row r="63" spans="2:18" x14ac:dyDescent="0.35">
      <c r="H63" s="2"/>
    </row>
    <row r="64" spans="2:18" x14ac:dyDescent="0.35">
      <c r="H64" s="2"/>
      <c r="J64" s="14" t="s">
        <v>4</v>
      </c>
      <c r="K64" s="5" t="s">
        <v>17</v>
      </c>
      <c r="L64" s="5" t="s">
        <v>18</v>
      </c>
      <c r="M64" s="5" t="s">
        <v>19</v>
      </c>
      <c r="N64" s="21" t="s">
        <v>8</v>
      </c>
      <c r="O64" s="21"/>
      <c r="P64" s="21"/>
      <c r="Q64" s="6" t="s">
        <v>7</v>
      </c>
      <c r="R64" s="6" t="s">
        <v>9</v>
      </c>
    </row>
    <row r="65" spans="2:18" x14ac:dyDescent="0.35">
      <c r="B65" s="18" t="s">
        <v>17</v>
      </c>
      <c r="C65" s="18"/>
      <c r="H65" s="2" t="s">
        <v>19</v>
      </c>
      <c r="J65" s="5" t="s">
        <v>17</v>
      </c>
      <c r="K65" s="7">
        <v>1</v>
      </c>
      <c r="L65" s="7">
        <v>7</v>
      </c>
      <c r="M65" s="7">
        <v>5</v>
      </c>
      <c r="N65" s="6">
        <f>K65/K68</f>
        <v>0.74468085106382986</v>
      </c>
      <c r="O65" s="6">
        <f>L65/L68</f>
        <v>0.7</v>
      </c>
      <c r="P65" s="6">
        <f>M65/M68</f>
        <v>0.76923076923076927</v>
      </c>
      <c r="Q65" s="6">
        <f>SUM(N65:P65)</f>
        <v>2.2139116202945992</v>
      </c>
      <c r="R65" s="6">
        <f>Q65/3</f>
        <v>0.73797054009819973</v>
      </c>
    </row>
    <row r="66" spans="2:18" x14ac:dyDescent="0.35">
      <c r="H66" s="2"/>
      <c r="J66" s="5" t="s">
        <v>18</v>
      </c>
      <c r="K66" s="9">
        <f>1/7</f>
        <v>0.14285714285714285</v>
      </c>
      <c r="L66" s="7">
        <v>1</v>
      </c>
      <c r="M66" s="7">
        <f>1/2</f>
        <v>0.5</v>
      </c>
      <c r="N66" s="6">
        <f>K66/K68</f>
        <v>0.10638297872340426</v>
      </c>
      <c r="O66" s="6">
        <f>L66/L68</f>
        <v>0.1</v>
      </c>
      <c r="P66" s="6">
        <f>M66/M68</f>
        <v>7.6923076923076927E-2</v>
      </c>
      <c r="Q66" s="6">
        <f>SUM(N66:P66)</f>
        <v>0.2833060556464812</v>
      </c>
      <c r="R66" s="6">
        <f t="shared" ref="R66:R67" si="8">Q66/3</f>
        <v>9.4435351882160401E-2</v>
      </c>
    </row>
    <row r="67" spans="2:18" x14ac:dyDescent="0.35">
      <c r="H67" s="2"/>
      <c r="J67" s="5" t="s">
        <v>19</v>
      </c>
      <c r="K67" s="9">
        <f>1/5</f>
        <v>0.2</v>
      </c>
      <c r="L67" s="15">
        <v>2</v>
      </c>
      <c r="M67" s="7">
        <v>1</v>
      </c>
      <c r="N67" s="6">
        <f>K67/K68</f>
        <v>0.14893617021276598</v>
      </c>
      <c r="O67" s="6">
        <f>L67/L68</f>
        <v>0.2</v>
      </c>
      <c r="P67" s="6">
        <f>M67/M68</f>
        <v>0.15384615384615385</v>
      </c>
      <c r="Q67" s="6">
        <f>SUM(N67:P67)</f>
        <v>0.50278232405891987</v>
      </c>
      <c r="R67" s="6">
        <f t="shared" si="8"/>
        <v>0.16759410801963995</v>
      </c>
    </row>
    <row r="68" spans="2:18" x14ac:dyDescent="0.35">
      <c r="B68" s="18" t="s">
        <v>18</v>
      </c>
      <c r="C68" s="18"/>
      <c r="H68" s="2" t="s">
        <v>19</v>
      </c>
      <c r="J68" s="10" t="s">
        <v>7</v>
      </c>
      <c r="K68" s="11">
        <f>SUM(K65:K67)</f>
        <v>1.3428571428571427</v>
      </c>
      <c r="L68" s="6">
        <f t="shared" ref="L68" si="9">SUM(L65:L67)</f>
        <v>10</v>
      </c>
      <c r="M68" s="6">
        <f t="shared" ref="M68" si="10">SUM(M65:M67)</f>
        <v>6.5</v>
      </c>
      <c r="R68" s="4">
        <f>SUM(R65:R67)</f>
        <v>1</v>
      </c>
    </row>
    <row r="70" spans="2:18" x14ac:dyDescent="0.35">
      <c r="J70" s="12" t="s">
        <v>11</v>
      </c>
      <c r="K70" s="12">
        <f>(K68*R65)+(L68*R66)+(M68*R67)</f>
        <v>3.0247042319382746</v>
      </c>
    </row>
    <row r="71" spans="2:18" x14ac:dyDescent="0.35">
      <c r="J71" s="12" t="s">
        <v>12</v>
      </c>
      <c r="K71" s="12">
        <f>(K70-3)/(3-1)</f>
        <v>1.2352115969137323E-2</v>
      </c>
      <c r="M71" s="19" t="s">
        <v>10</v>
      </c>
      <c r="N71" s="20"/>
    </row>
    <row r="72" spans="2:18" x14ac:dyDescent="0.35">
      <c r="J72" s="12" t="s">
        <v>14</v>
      </c>
      <c r="K72" s="12">
        <f>K71/0.58</f>
        <v>2.1296751670926421E-2</v>
      </c>
      <c r="M72" s="21" t="s">
        <v>13</v>
      </c>
      <c r="N72" s="21"/>
    </row>
    <row r="74" spans="2:18" x14ac:dyDescent="0.35">
      <c r="B74" s="17" t="s">
        <v>22</v>
      </c>
      <c r="C74" s="17"/>
      <c r="D74" s="17"/>
      <c r="E74" s="17"/>
    </row>
    <row r="75" spans="2:18" x14ac:dyDescent="0.35">
      <c r="B75" s="16" t="s">
        <v>17</v>
      </c>
      <c r="C75" s="16"/>
      <c r="D75" s="6">
        <f>(R23*R37)+(R24*R51)+(R25*R65)</f>
        <v>0.26048022013078526</v>
      </c>
      <c r="E75" s="13">
        <v>2</v>
      </c>
    </row>
    <row r="76" spans="2:18" x14ac:dyDescent="0.35">
      <c r="B76" s="16" t="s">
        <v>18</v>
      </c>
      <c r="C76" s="16"/>
      <c r="D76" s="6">
        <f>(R23*R38)+(R24*R52)+(R25*R66)</f>
        <v>0.51878600201871294</v>
      </c>
      <c r="E76" s="13">
        <v>1</v>
      </c>
    </row>
    <row r="77" spans="2:18" x14ac:dyDescent="0.35">
      <c r="B77" s="16" t="s">
        <v>19</v>
      </c>
      <c r="C77" s="16"/>
      <c r="D77" s="6">
        <f>(R23*R39)+(R24*R53)+(R25*R67)</f>
        <v>0.22073377785050188</v>
      </c>
      <c r="E77" s="13">
        <v>3</v>
      </c>
    </row>
    <row r="78" spans="2:18" x14ac:dyDescent="0.35">
      <c r="D78" s="2">
        <f>SUM(D75:D77)</f>
        <v>1</v>
      </c>
    </row>
  </sheetData>
  <mergeCells count="37">
    <mergeCell ref="N22:P22"/>
    <mergeCell ref="M29:N29"/>
    <mergeCell ref="M30:N30"/>
    <mergeCell ref="B32:H32"/>
    <mergeCell ref="G4:K4"/>
    <mergeCell ref="B18:D18"/>
    <mergeCell ref="B20:C20"/>
    <mergeCell ref="B23:C23"/>
    <mergeCell ref="B26:C26"/>
    <mergeCell ref="J20:M20"/>
    <mergeCell ref="J34:M34"/>
    <mergeCell ref="N36:P36"/>
    <mergeCell ref="M43:N43"/>
    <mergeCell ref="M44:N44"/>
    <mergeCell ref="B34:C34"/>
    <mergeCell ref="B37:C37"/>
    <mergeCell ref="B40:C40"/>
    <mergeCell ref="N64:P64"/>
    <mergeCell ref="B46:H46"/>
    <mergeCell ref="B48:C48"/>
    <mergeCell ref="J48:M48"/>
    <mergeCell ref="N50:P50"/>
    <mergeCell ref="B51:C51"/>
    <mergeCell ref="B54:C54"/>
    <mergeCell ref="M57:N57"/>
    <mergeCell ref="M58:N58"/>
    <mergeCell ref="B60:H60"/>
    <mergeCell ref="B62:C62"/>
    <mergeCell ref="J62:M62"/>
    <mergeCell ref="B77:C77"/>
    <mergeCell ref="B74:E74"/>
    <mergeCell ref="B65:C65"/>
    <mergeCell ref="B68:C68"/>
    <mergeCell ref="M71:N71"/>
    <mergeCell ref="M72:N72"/>
    <mergeCell ref="B75:C75"/>
    <mergeCell ref="B76:C7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Vrience</dc:creator>
  <cp:lastModifiedBy>Vrience</cp:lastModifiedBy>
  <dcterms:created xsi:type="dcterms:W3CDTF">2021-07-04T08:36:15Z</dcterms:created>
  <dcterms:modified xsi:type="dcterms:W3CDTF">2021-07-07T07:23:07Z</dcterms:modified>
</cp:coreProperties>
</file>