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71D7849-D744-4CFF-8083-E645F512A7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HP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2" l="1"/>
  <c r="V13" i="2"/>
  <c r="V12" i="2"/>
  <c r="S13" i="2"/>
  <c r="O19" i="2" l="1"/>
  <c r="M16" i="2"/>
  <c r="M18" i="2"/>
  <c r="M17" i="2"/>
  <c r="M15" i="2"/>
  <c r="M14" i="2"/>
  <c r="M13" i="2"/>
  <c r="Z8" i="2"/>
  <c r="AA8" i="2" s="1"/>
  <c r="Z7" i="2"/>
  <c r="Z6" i="2"/>
  <c r="AA6" i="2" s="1"/>
  <c r="Z5" i="2"/>
  <c r="AA5" i="2" s="1"/>
  <c r="Z4" i="2"/>
  <c r="AA4" i="2" s="1"/>
  <c r="Z3" i="2"/>
  <c r="AA3" i="2" s="1"/>
  <c r="AA7" i="2"/>
  <c r="B9" i="2"/>
  <c r="G9" i="2" l="1"/>
  <c r="O2" i="2"/>
  <c r="P2" i="2"/>
  <c r="Q2" i="2"/>
  <c r="R2" i="2"/>
  <c r="S2" i="2"/>
  <c r="T2" i="2"/>
  <c r="N3" i="2"/>
  <c r="B4" i="2"/>
  <c r="N4" i="2"/>
  <c r="B5" i="2"/>
  <c r="C5" i="2"/>
  <c r="N5" i="2"/>
  <c r="B6" i="2"/>
  <c r="C6" i="2"/>
  <c r="D6" i="2"/>
  <c r="N6" i="2"/>
  <c r="B7" i="2"/>
  <c r="C7" i="2"/>
  <c r="D7" i="2"/>
  <c r="E7" i="2"/>
  <c r="N7" i="2"/>
  <c r="B8" i="2"/>
  <c r="C8" i="2"/>
  <c r="D8" i="2"/>
  <c r="E8" i="2"/>
  <c r="F8" i="2"/>
  <c r="F9" i="2" s="1"/>
  <c r="N8" i="2"/>
  <c r="A14" i="2"/>
  <c r="A15" i="2"/>
  <c r="A16" i="2"/>
  <c r="A17" i="2"/>
  <c r="A18" i="2"/>
  <c r="A13" i="2"/>
  <c r="C12" i="2"/>
  <c r="D12" i="2"/>
  <c r="E12" i="2"/>
  <c r="F12" i="2"/>
  <c r="G12" i="2"/>
  <c r="B12" i="2"/>
  <c r="E9" i="2" l="1"/>
  <c r="D9" i="2"/>
  <c r="C9" i="2"/>
  <c r="C1" i="3"/>
  <c r="B1" i="3"/>
  <c r="A2" i="3"/>
  <c r="A3" i="3"/>
  <c r="A4" i="3"/>
  <c r="A5" i="3"/>
  <c r="A6" i="3"/>
  <c r="A7" i="3"/>
  <c r="A1" i="3"/>
  <c r="S3" i="2" l="1"/>
  <c r="S4" i="2"/>
  <c r="S5" i="2"/>
  <c r="S7" i="2"/>
  <c r="S6" i="2"/>
  <c r="S8" i="2"/>
  <c r="T8" i="2"/>
  <c r="T3" i="2"/>
  <c r="T4" i="2"/>
  <c r="T6" i="2"/>
  <c r="T5" i="2"/>
  <c r="T7" i="2"/>
  <c r="O5" i="2" l="1"/>
  <c r="O3" i="2"/>
  <c r="O6" i="2"/>
  <c r="O4" i="2"/>
  <c r="O8" i="2"/>
  <c r="O7" i="2"/>
  <c r="R5" i="2"/>
  <c r="R3" i="2"/>
  <c r="R7" i="2"/>
  <c r="R4" i="2"/>
  <c r="R6" i="2"/>
  <c r="R8" i="2"/>
  <c r="P4" i="2"/>
  <c r="P3" i="2"/>
  <c r="P5" i="2"/>
  <c r="P8" i="2"/>
  <c r="P7" i="2"/>
  <c r="P6" i="2"/>
  <c r="Q3" i="2"/>
  <c r="Q4" i="2"/>
  <c r="Q5" i="2"/>
  <c r="Q8" i="2"/>
  <c r="Q6" i="2"/>
  <c r="Q7" i="2"/>
  <c r="AB7" i="2" l="1"/>
  <c r="AB6" i="2"/>
  <c r="AB4" i="2"/>
  <c r="AB3" i="2"/>
  <c r="AB8" i="2"/>
  <c r="C7" i="3" s="1"/>
  <c r="AB5" i="2"/>
  <c r="B3" i="3" l="1"/>
  <c r="B6" i="3"/>
  <c r="B2" i="3"/>
  <c r="B5" i="3"/>
  <c r="C11" i="2"/>
  <c r="B7" i="3"/>
  <c r="Z9" i="2"/>
  <c r="N13" i="2"/>
  <c r="N14" i="2"/>
  <c r="C3" i="3"/>
  <c r="F11" i="2"/>
  <c r="F15" i="2" s="1"/>
  <c r="C6" i="3"/>
  <c r="E11" i="2"/>
  <c r="E14" i="2" s="1"/>
  <c r="C5" i="3"/>
  <c r="G11" i="2"/>
  <c r="N16" i="2"/>
  <c r="N17" i="2"/>
  <c r="N18" i="2"/>
  <c r="C17" i="2" l="1"/>
  <c r="C15" i="2"/>
  <c r="C16" i="2"/>
  <c r="C14" i="2"/>
  <c r="C13" i="2"/>
  <c r="C18" i="2"/>
  <c r="G15" i="2"/>
  <c r="G13" i="2"/>
  <c r="N15" i="2"/>
  <c r="B4" i="3"/>
  <c r="B11" i="2"/>
  <c r="B16" i="2" s="1"/>
  <c r="C2" i="3"/>
  <c r="AA9" i="2"/>
  <c r="C4" i="3"/>
  <c r="D11" i="2"/>
  <c r="D16" i="2" s="1"/>
  <c r="G16" i="2"/>
  <c r="F16" i="2"/>
  <c r="E16" i="2"/>
  <c r="E18" i="2"/>
  <c r="E17" i="2"/>
  <c r="E15" i="2"/>
  <c r="E13" i="2"/>
  <c r="G14" i="2"/>
  <c r="F18" i="2"/>
  <c r="F17" i="2"/>
  <c r="F14" i="2"/>
  <c r="G17" i="2"/>
  <c r="F13" i="2"/>
  <c r="G18" i="2"/>
  <c r="B15" i="2" l="1"/>
  <c r="D15" i="2"/>
  <c r="B14" i="2"/>
  <c r="B18" i="2"/>
  <c r="D17" i="2"/>
  <c r="B13" i="2"/>
  <c r="D18" i="2"/>
  <c r="D14" i="2"/>
  <c r="B17" i="2"/>
  <c r="D13" i="2"/>
  <c r="AB9" i="2"/>
  <c r="O16" i="2"/>
  <c r="O14" i="2" l="1"/>
  <c r="O15" i="2"/>
  <c r="O17" i="2"/>
  <c r="O13" i="2"/>
  <c r="O18" i="2"/>
  <c r="V14" i="2" l="1"/>
</calcChain>
</file>

<file path=xl/sharedStrings.xml><?xml version="1.0" encoding="utf-8"?>
<sst xmlns="http://schemas.openxmlformats.org/spreadsheetml/2006/main" count="34" uniqueCount="26">
  <si>
    <t xml:space="preserve">Criteria Weights </t>
  </si>
  <si>
    <t>Sum</t>
  </si>
  <si>
    <t>C.W</t>
  </si>
  <si>
    <t>WSV/CW</t>
  </si>
  <si>
    <t>L.max</t>
  </si>
  <si>
    <t xml:space="preserve">Factors </t>
  </si>
  <si>
    <t>Factors</t>
  </si>
  <si>
    <t>Criteria weight (%)</t>
  </si>
  <si>
    <t>Criteria Weight</t>
  </si>
  <si>
    <t>Weighted sum value</t>
  </si>
  <si>
    <t>L.max - n</t>
  </si>
  <si>
    <t>n - 1</t>
  </si>
  <si>
    <t>CI</t>
  </si>
  <si>
    <t>CR</t>
  </si>
  <si>
    <t>L.max=</t>
  </si>
  <si>
    <t>Authenticity</t>
  </si>
  <si>
    <t>Durability</t>
  </si>
  <si>
    <t>Aesthetics</t>
  </si>
  <si>
    <t xml:space="preserve">
Price</t>
  </si>
  <si>
    <t>Uniquneness</t>
  </si>
  <si>
    <t>Availability</t>
  </si>
  <si>
    <t xml:space="preserve">STEP1: Pair-wise Comparison Matrix </t>
  </si>
  <si>
    <t xml:space="preserve">STEP 2: Normalized Pair-wise Comparison Matrix </t>
  </si>
  <si>
    <t>STEP 3: Calculating Consistency</t>
  </si>
  <si>
    <t>FROM RANDOM INDEX TABLE</t>
  </si>
  <si>
    <t>RI=1.25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</si>
</sst>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"/>
      <family val="1"/>
    </font>
    <font>
      <b/>
      <sz val="12"/>
      <color theme="1"/>
      <name val="Times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rgb="FF0000CC"/>
      <name val="Times New Roman"/>
      <family val="1"/>
    </font>
    <font>
      <b/>
      <sz val="16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3" fillId="10" borderId="0" xfId="0" applyNumberFormat="1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6" fillId="7" borderId="1" xfId="0" applyFont="1" applyFill="1" applyBorder="1"/>
    <xf numFmtId="0" fontId="7" fillId="0" borderId="1" xfId="0" applyFont="1" applyBorder="1"/>
    <xf numFmtId="164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9" fillId="7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" fontId="8" fillId="7" borderId="4" xfId="0" applyNumberFormat="1" applyFont="1" applyFill="1" applyBorder="1" applyAlignment="1">
      <alignment horizontal="center" vertical="center"/>
    </xf>
    <xf numFmtId="1" fontId="2" fillId="7" borderId="4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2" fontId="11" fillId="0" borderId="0" xfId="0" applyNumberFormat="1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221815</xdr:colOff>
      <xdr:row>17</xdr:row>
      <xdr:rowOff>134002</xdr:rowOff>
    </xdr:from>
    <xdr:to>
      <xdr:col>18</xdr:col>
      <xdr:colOff>782877</xdr:colOff>
      <xdr:row>19</xdr:row>
      <xdr:rowOff>238189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B2F245-5115-4524-971A-5264D35A4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2808" y="6266536"/>
          <a:ext cx="2622637" cy="7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318370</xdr:colOff>
      <xdr:row>21</xdr:row>
      <xdr:rowOff>0</xdr:rowOff>
    </xdr:from>
    <xdr:to>
      <xdr:col>18</xdr:col>
      <xdr:colOff>788096</xdr:colOff>
      <xdr:row>23</xdr:row>
      <xdr:rowOff>94323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ABD4EE-3165-4867-93C8-9A8206BF8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603" y="6064685"/>
          <a:ext cx="2588712" cy="67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topLeftCell="L7" zoomScale="73" zoomScaleNormal="73" workbookViewId="0">
      <selection activeCell="V22" sqref="V22"/>
    </sheetView>
  </sheetViews>
  <sheetFormatPr defaultColWidth="9.109375" defaultRowHeight="14.4" x14ac:dyDescent="0.3"/>
  <cols>
    <col min="1" max="1" width="21" style="3" customWidth="1"/>
    <col min="2" max="2" width="14" style="1" customWidth="1"/>
    <col min="3" max="3" width="15" style="1" customWidth="1"/>
    <col min="4" max="4" width="16.33203125" style="1" customWidth="1"/>
    <col min="5" max="12" width="14" style="1" customWidth="1"/>
    <col min="13" max="13" width="20.44140625" style="1" customWidth="1"/>
    <col min="14" max="14" width="22.33203125" style="1" customWidth="1"/>
    <col min="15" max="15" width="14.6640625" style="1" customWidth="1"/>
    <col min="16" max="16" width="16.6640625" style="1" customWidth="1"/>
    <col min="17" max="17" width="16.33203125" style="1" customWidth="1"/>
    <col min="18" max="25" width="14.6640625" style="1" customWidth="1"/>
    <col min="26" max="26" width="13.109375" style="1" customWidth="1"/>
    <col min="27" max="27" width="19.44140625" style="1" customWidth="1"/>
    <col min="28" max="28" width="23.44140625" style="1" customWidth="1"/>
    <col min="29" max="16384" width="9.109375" style="1"/>
  </cols>
  <sheetData>
    <row r="1" spans="1:28" ht="17.399999999999999" x14ac:dyDescent="0.3">
      <c r="A1" s="63" t="s">
        <v>21</v>
      </c>
      <c r="B1" s="63"/>
      <c r="C1" s="63"/>
      <c r="D1" s="63"/>
      <c r="E1" s="63"/>
      <c r="F1" s="63"/>
      <c r="G1" s="63"/>
      <c r="H1" s="64"/>
      <c r="I1" s="64"/>
      <c r="J1" s="64"/>
      <c r="K1" s="64"/>
      <c r="L1" s="64"/>
      <c r="N1" s="63" t="s">
        <v>22</v>
      </c>
      <c r="O1" s="63"/>
      <c r="P1" s="63"/>
      <c r="Q1" s="63"/>
      <c r="R1" s="63"/>
      <c r="S1" s="63"/>
      <c r="T1" s="63"/>
      <c r="U1" s="64"/>
      <c r="V1" s="64"/>
      <c r="W1" s="64"/>
      <c r="X1" s="64"/>
      <c r="Y1" s="64"/>
    </row>
    <row r="2" spans="1:28" s="3" customFormat="1" ht="34.5" customHeight="1" x14ac:dyDescent="0.3">
      <c r="A2" s="2" t="s">
        <v>5</v>
      </c>
      <c r="B2" s="2" t="s">
        <v>15</v>
      </c>
      <c r="C2" s="2" t="s">
        <v>16</v>
      </c>
      <c r="D2" s="2" t="s">
        <v>17</v>
      </c>
      <c r="E2" s="2" t="s">
        <v>19</v>
      </c>
      <c r="F2" s="2" t="s">
        <v>18</v>
      </c>
      <c r="G2" s="42" t="s">
        <v>20</v>
      </c>
      <c r="H2" s="47"/>
      <c r="I2" s="47"/>
      <c r="J2" s="47"/>
      <c r="K2" s="47"/>
      <c r="L2" s="47"/>
      <c r="N2" s="4" t="s">
        <v>6</v>
      </c>
      <c r="O2" s="2" t="str">
        <f>B2</f>
        <v>Authenticity</v>
      </c>
      <c r="P2" s="2" t="str">
        <f t="shared" ref="P2:T2" si="0">C2</f>
        <v>Durability</v>
      </c>
      <c r="Q2" s="2" t="str">
        <f t="shared" si="0"/>
        <v>Aesthetics</v>
      </c>
      <c r="R2" s="2" t="str">
        <f t="shared" si="0"/>
        <v>Uniquneness</v>
      </c>
      <c r="S2" s="2" t="str">
        <f t="shared" si="0"/>
        <v xml:space="preserve">
Price</v>
      </c>
      <c r="T2" s="2" t="str">
        <f t="shared" si="0"/>
        <v>Availability</v>
      </c>
      <c r="U2" s="47"/>
      <c r="V2" s="47"/>
      <c r="W2" s="47"/>
      <c r="X2" s="47"/>
      <c r="Y2" s="47"/>
      <c r="Z2" s="51" t="s">
        <v>1</v>
      </c>
      <c r="AA2" s="5" t="s">
        <v>0</v>
      </c>
      <c r="AB2" s="23" t="s">
        <v>7</v>
      </c>
    </row>
    <row r="3" spans="1:28" ht="21" customHeight="1" x14ac:dyDescent="0.3">
      <c r="A3" s="2" t="s">
        <v>15</v>
      </c>
      <c r="B3" s="22">
        <v>1</v>
      </c>
      <c r="C3" s="21">
        <v>3</v>
      </c>
      <c r="D3" s="21">
        <v>8</v>
      </c>
      <c r="E3" s="21">
        <v>4</v>
      </c>
      <c r="F3" s="21">
        <v>9</v>
      </c>
      <c r="G3" s="43">
        <v>7</v>
      </c>
      <c r="H3" s="48"/>
      <c r="I3" s="48"/>
      <c r="J3" s="48"/>
      <c r="K3" s="49"/>
      <c r="L3" s="49"/>
      <c r="N3" s="2" t="str">
        <f>A3</f>
        <v>Authenticity</v>
      </c>
      <c r="O3" s="13">
        <f t="shared" ref="O3:T3" si="1">B3/B9</f>
        <v>0.50960566228513648</v>
      </c>
      <c r="P3" s="13">
        <f t="shared" si="1"/>
        <v>0.61120543293718166</v>
      </c>
      <c r="Q3" s="13">
        <f t="shared" si="1"/>
        <v>0.57692307692307698</v>
      </c>
      <c r="R3" s="13">
        <f t="shared" si="1"/>
        <v>0.38095238095238093</v>
      </c>
      <c r="S3" s="13">
        <f t="shared" si="1"/>
        <v>0.36986301369863017</v>
      </c>
      <c r="T3" s="13">
        <f t="shared" si="1"/>
        <v>0.2413793103448276</v>
      </c>
      <c r="U3" s="53"/>
      <c r="V3" s="53"/>
      <c r="W3" s="53"/>
      <c r="X3" s="53"/>
      <c r="Y3" s="53"/>
      <c r="Z3" s="52">
        <f t="shared" ref="Z3:Z8" si="2">O3+P3+Q3+R3+S3+T3</f>
        <v>2.689928877141234</v>
      </c>
      <c r="AA3" s="14">
        <f t="shared" ref="AA3:AA8" si="3">Z3/6</f>
        <v>0.44832147952353901</v>
      </c>
      <c r="AB3" s="29">
        <f>AA3*100</f>
        <v>44.8321479523539</v>
      </c>
    </row>
    <row r="4" spans="1:28" ht="21" customHeight="1" x14ac:dyDescent="0.3">
      <c r="A4" s="2" t="s">
        <v>16</v>
      </c>
      <c r="B4" s="24">
        <f>1/C3</f>
        <v>0.33333333333333331</v>
      </c>
      <c r="C4" s="22">
        <v>1</v>
      </c>
      <c r="D4" s="21">
        <v>4</v>
      </c>
      <c r="E4" s="21">
        <v>3</v>
      </c>
      <c r="F4" s="21">
        <v>5</v>
      </c>
      <c r="G4" s="44">
        <v>8</v>
      </c>
      <c r="H4" s="48"/>
      <c r="I4" s="48"/>
      <c r="J4" s="48"/>
      <c r="K4" s="49"/>
      <c r="L4" s="49"/>
      <c r="N4" s="2" t="str">
        <f t="shared" ref="N4:N8" si="4">A4</f>
        <v>Durability</v>
      </c>
      <c r="O4" s="13">
        <f t="shared" ref="O4:T4" si="5">B4/B9</f>
        <v>0.1698685540950455</v>
      </c>
      <c r="P4" s="13">
        <f t="shared" si="5"/>
        <v>0.2037351443123939</v>
      </c>
      <c r="Q4" s="13">
        <f t="shared" si="5"/>
        <v>0.28846153846153849</v>
      </c>
      <c r="R4" s="13">
        <f t="shared" si="5"/>
        <v>0.2857142857142857</v>
      </c>
      <c r="S4" s="13">
        <f t="shared" si="5"/>
        <v>0.20547945205479454</v>
      </c>
      <c r="T4" s="13">
        <f t="shared" si="5"/>
        <v>0.27586206896551724</v>
      </c>
      <c r="U4" s="53"/>
      <c r="V4" s="53"/>
      <c r="W4" s="53"/>
      <c r="X4" s="53"/>
      <c r="Y4" s="53"/>
      <c r="Z4" s="52">
        <f t="shared" si="2"/>
        <v>1.4291210436035753</v>
      </c>
      <c r="AA4" s="14">
        <f t="shared" si="3"/>
        <v>0.23818684060059589</v>
      </c>
      <c r="AB4" s="29">
        <f t="shared" ref="AB4:AB8" si="6">AA4*100</f>
        <v>23.818684060059589</v>
      </c>
    </row>
    <row r="5" spans="1:28" ht="21" customHeight="1" x14ac:dyDescent="0.3">
      <c r="A5" s="2" t="s">
        <v>17</v>
      </c>
      <c r="B5" s="24">
        <f>1/D3</f>
        <v>0.125</v>
      </c>
      <c r="C5" s="25">
        <f>1/D4</f>
        <v>0.25</v>
      </c>
      <c r="D5" s="22">
        <v>1</v>
      </c>
      <c r="E5" s="21">
        <v>2</v>
      </c>
      <c r="F5" s="21">
        <v>5</v>
      </c>
      <c r="G5" s="44">
        <v>6</v>
      </c>
      <c r="H5" s="48"/>
      <c r="I5" s="48"/>
      <c r="J5" s="48"/>
      <c r="K5" s="49"/>
      <c r="L5" s="49"/>
      <c r="N5" s="2" t="str">
        <f t="shared" si="4"/>
        <v>Aesthetics</v>
      </c>
      <c r="O5" s="13">
        <f t="shared" ref="O5:T5" si="7">B5/B9</f>
        <v>6.3700707785642061E-2</v>
      </c>
      <c r="P5" s="13">
        <f t="shared" si="7"/>
        <v>5.0933786078098474E-2</v>
      </c>
      <c r="Q5" s="13">
        <f t="shared" si="7"/>
        <v>7.2115384615384623E-2</v>
      </c>
      <c r="R5" s="13">
        <f t="shared" si="7"/>
        <v>0.19047619047619047</v>
      </c>
      <c r="S5" s="13">
        <f t="shared" si="7"/>
        <v>0.20547945205479454</v>
      </c>
      <c r="T5" s="13">
        <f t="shared" si="7"/>
        <v>0.20689655172413793</v>
      </c>
      <c r="U5" s="53"/>
      <c r="V5" s="53"/>
      <c r="W5" s="53"/>
      <c r="X5" s="53"/>
      <c r="Y5" s="53"/>
      <c r="Z5" s="52">
        <f t="shared" si="2"/>
        <v>0.78960207273424809</v>
      </c>
      <c r="AA5" s="14">
        <f t="shared" si="3"/>
        <v>0.13160034545570801</v>
      </c>
      <c r="AB5" s="29">
        <f t="shared" si="6"/>
        <v>13.160034545570801</v>
      </c>
    </row>
    <row r="6" spans="1:28" ht="21" customHeight="1" x14ac:dyDescent="0.3">
      <c r="A6" s="2" t="s">
        <v>19</v>
      </c>
      <c r="B6" s="24">
        <f>1/E3</f>
        <v>0.25</v>
      </c>
      <c r="C6" s="24">
        <f>1/E4</f>
        <v>0.33333333333333331</v>
      </c>
      <c r="D6" s="24">
        <f>1/E5</f>
        <v>0.5</v>
      </c>
      <c r="E6" s="22">
        <v>1</v>
      </c>
      <c r="F6" s="21">
        <v>4</v>
      </c>
      <c r="G6" s="44">
        <v>4</v>
      </c>
      <c r="H6" s="48"/>
      <c r="I6" s="48"/>
      <c r="J6" s="48"/>
      <c r="K6" s="49"/>
      <c r="L6" s="49"/>
      <c r="N6" s="2" t="str">
        <f t="shared" si="4"/>
        <v>Uniquneness</v>
      </c>
      <c r="O6" s="13">
        <f t="shared" ref="O6:T6" si="8">B6/B9</f>
        <v>0.12740141557128412</v>
      </c>
      <c r="P6" s="13">
        <f t="shared" si="8"/>
        <v>6.7911714770797965E-2</v>
      </c>
      <c r="Q6" s="13">
        <f t="shared" si="8"/>
        <v>3.6057692307692311E-2</v>
      </c>
      <c r="R6" s="13">
        <f t="shared" si="8"/>
        <v>9.5238095238095233E-2</v>
      </c>
      <c r="S6" s="13">
        <f t="shared" si="8"/>
        <v>0.16438356164383564</v>
      </c>
      <c r="T6" s="13">
        <f t="shared" si="8"/>
        <v>0.13793103448275862</v>
      </c>
      <c r="U6" s="53"/>
      <c r="V6" s="53"/>
      <c r="W6" s="53"/>
      <c r="X6" s="53"/>
      <c r="Y6" s="53"/>
      <c r="Z6" s="52">
        <f t="shared" si="2"/>
        <v>0.62892351401446378</v>
      </c>
      <c r="AA6" s="14">
        <f t="shared" si="3"/>
        <v>0.1048205856690773</v>
      </c>
      <c r="AB6" s="29">
        <f t="shared" si="6"/>
        <v>10.48205856690773</v>
      </c>
    </row>
    <row r="7" spans="1:28" ht="21" customHeight="1" x14ac:dyDescent="0.3">
      <c r="A7" s="2" t="s">
        <v>18</v>
      </c>
      <c r="B7" s="24">
        <f>1/F3</f>
        <v>0.1111111111111111</v>
      </c>
      <c r="C7" s="24">
        <f>1/F4</f>
        <v>0.2</v>
      </c>
      <c r="D7" s="24">
        <f>1/F5</f>
        <v>0.2</v>
      </c>
      <c r="E7" s="24">
        <f>1/F6</f>
        <v>0.25</v>
      </c>
      <c r="F7" s="22">
        <v>1</v>
      </c>
      <c r="G7" s="44">
        <v>3</v>
      </c>
      <c r="H7" s="48"/>
      <c r="I7" s="48"/>
      <c r="J7" s="48"/>
      <c r="K7" s="49"/>
      <c r="L7" s="49"/>
      <c r="N7" s="2" t="str">
        <f t="shared" si="4"/>
        <v xml:space="preserve">
Price</v>
      </c>
      <c r="O7" s="13">
        <f t="shared" ref="O7:T7" si="9">B7/B9</f>
        <v>5.6622851365015166E-2</v>
      </c>
      <c r="P7" s="13">
        <f t="shared" si="9"/>
        <v>4.074702886247878E-2</v>
      </c>
      <c r="Q7" s="13">
        <f t="shared" si="9"/>
        <v>1.4423076923076926E-2</v>
      </c>
      <c r="R7" s="13">
        <f t="shared" si="9"/>
        <v>2.3809523809523808E-2</v>
      </c>
      <c r="S7" s="13">
        <f t="shared" si="9"/>
        <v>4.1095890410958909E-2</v>
      </c>
      <c r="T7" s="13">
        <f t="shared" si="9"/>
        <v>0.10344827586206896</v>
      </c>
      <c r="U7" s="53"/>
      <c r="V7" s="53"/>
      <c r="W7" s="53"/>
      <c r="X7" s="53"/>
      <c r="Y7" s="53"/>
      <c r="Z7" s="52">
        <f t="shared" si="2"/>
        <v>0.28014664723312255</v>
      </c>
      <c r="AA7" s="14">
        <f t="shared" si="3"/>
        <v>4.6691107872187089E-2</v>
      </c>
      <c r="AB7" s="29">
        <f t="shared" si="6"/>
        <v>4.6691107872187088</v>
      </c>
    </row>
    <row r="8" spans="1:28" ht="21" customHeight="1" x14ac:dyDescent="0.3">
      <c r="A8" s="2" t="s">
        <v>20</v>
      </c>
      <c r="B8" s="24">
        <f>1/G3</f>
        <v>0.14285714285714285</v>
      </c>
      <c r="C8" s="24">
        <f>1/G4</f>
        <v>0.125</v>
      </c>
      <c r="D8" s="24">
        <f>1/G5</f>
        <v>0.16666666666666666</v>
      </c>
      <c r="E8" s="24">
        <f>1/G6</f>
        <v>0.25</v>
      </c>
      <c r="F8" s="24">
        <f>1/G7</f>
        <v>0.33333333333333331</v>
      </c>
      <c r="G8" s="45">
        <v>1</v>
      </c>
      <c r="H8" s="48"/>
      <c r="I8" s="48"/>
      <c r="J8" s="48"/>
      <c r="K8" s="49"/>
      <c r="L8" s="49"/>
      <c r="N8" s="2" t="str">
        <f t="shared" si="4"/>
        <v>Availability</v>
      </c>
      <c r="O8" s="13">
        <f t="shared" ref="O8:T8" si="10">B8/B9</f>
        <v>7.2800808897876643E-2</v>
      </c>
      <c r="P8" s="13">
        <f t="shared" si="10"/>
        <v>2.5466893039049237E-2</v>
      </c>
      <c r="Q8" s="13">
        <f t="shared" si="10"/>
        <v>1.201923076923077E-2</v>
      </c>
      <c r="R8" s="13">
        <f t="shared" si="10"/>
        <v>2.3809523809523808E-2</v>
      </c>
      <c r="S8" s="13">
        <f t="shared" si="10"/>
        <v>1.3698630136986301E-2</v>
      </c>
      <c r="T8" s="13">
        <f t="shared" si="10"/>
        <v>3.4482758620689655E-2</v>
      </c>
      <c r="U8" s="53"/>
      <c r="V8" s="53"/>
      <c r="W8" s="53"/>
      <c r="X8" s="53"/>
      <c r="Y8" s="53"/>
      <c r="Z8" s="52">
        <f t="shared" si="2"/>
        <v>0.18227784527335644</v>
      </c>
      <c r="AA8" s="14">
        <f t="shared" si="3"/>
        <v>3.0379640878892739E-2</v>
      </c>
      <c r="AB8" s="29">
        <f t="shared" si="6"/>
        <v>3.0379640878892737</v>
      </c>
    </row>
    <row r="9" spans="1:28" s="8" customFormat="1" ht="21" customHeight="1" x14ac:dyDescent="0.3">
      <c r="A9" s="6" t="s">
        <v>1</v>
      </c>
      <c r="B9" s="7">
        <f t="shared" ref="B9:G9" si="11">B3+B4+B5+B6+B7+B8</f>
        <v>1.9623015873015872</v>
      </c>
      <c r="C9" s="7">
        <f t="shared" si="11"/>
        <v>4.9083333333333332</v>
      </c>
      <c r="D9" s="7">
        <f t="shared" si="11"/>
        <v>13.866666666666665</v>
      </c>
      <c r="E9" s="7">
        <f t="shared" si="11"/>
        <v>10.5</v>
      </c>
      <c r="F9" s="7">
        <f t="shared" si="11"/>
        <v>24.333333333333332</v>
      </c>
      <c r="G9" s="46">
        <f t="shared" si="11"/>
        <v>29</v>
      </c>
      <c r="H9" s="50"/>
      <c r="I9" s="50"/>
      <c r="J9" s="50"/>
      <c r="K9" s="50"/>
      <c r="L9" s="50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28">
        <f>SUM(Z3:Z8)</f>
        <v>6</v>
      </c>
      <c r="AA9" s="28">
        <f>SUM(AA3:AA8)</f>
        <v>1</v>
      </c>
      <c r="AB9" s="30">
        <f>SUM(AB3:AB8)</f>
        <v>100</v>
      </c>
    </row>
    <row r="10" spans="1:28" ht="17.399999999999999" x14ac:dyDescent="0.3">
      <c r="A10" s="65" t="s">
        <v>23</v>
      </c>
      <c r="B10" s="65"/>
      <c r="C10" s="65"/>
      <c r="D10" s="65"/>
      <c r="E10" s="65"/>
      <c r="F10" s="65"/>
      <c r="G10" s="65"/>
    </row>
    <row r="11" spans="1:28" ht="18" customHeight="1" x14ac:dyDescent="0.3">
      <c r="A11" s="5" t="s">
        <v>2</v>
      </c>
      <c r="B11" s="14">
        <f>AA3</f>
        <v>0.44832147952353901</v>
      </c>
      <c r="C11" s="14">
        <f>AA4</f>
        <v>0.23818684060059589</v>
      </c>
      <c r="D11" s="14">
        <f>AA5</f>
        <v>0.13160034545570801</v>
      </c>
      <c r="E11" s="14">
        <f>AA6</f>
        <v>0.1048205856690773</v>
      </c>
      <c r="F11" s="14">
        <f>AA7</f>
        <v>4.6691107872187089E-2</v>
      </c>
      <c r="G11" s="14">
        <f>AA8</f>
        <v>3.0379640878892739E-2</v>
      </c>
      <c r="H11" s="54"/>
      <c r="I11" s="54"/>
      <c r="J11" s="54"/>
      <c r="K11" s="54"/>
      <c r="L11" s="54"/>
      <c r="M11" s="3"/>
      <c r="U11" s="10"/>
    </row>
    <row r="12" spans="1:28" ht="33.75" customHeight="1" x14ac:dyDescent="0.3">
      <c r="A12" s="2" t="s">
        <v>5</v>
      </c>
      <c r="B12" s="2" t="str">
        <f t="shared" ref="B12:G12" si="12">B2</f>
        <v>Authenticity</v>
      </c>
      <c r="C12" s="2" t="str">
        <f t="shared" si="12"/>
        <v>Durability</v>
      </c>
      <c r="D12" s="2" t="str">
        <f t="shared" si="12"/>
        <v>Aesthetics</v>
      </c>
      <c r="E12" s="2" t="str">
        <f t="shared" si="12"/>
        <v>Uniquneness</v>
      </c>
      <c r="F12" s="2" t="str">
        <f t="shared" si="12"/>
        <v xml:space="preserve">
Price</v>
      </c>
      <c r="G12" s="2" t="str">
        <f t="shared" si="12"/>
        <v>Availability</v>
      </c>
      <c r="H12" s="47"/>
      <c r="I12" s="47"/>
      <c r="J12" s="47"/>
      <c r="K12" s="47"/>
      <c r="L12" s="47"/>
      <c r="M12" s="27" t="s">
        <v>9</v>
      </c>
      <c r="N12" s="26" t="s">
        <v>8</v>
      </c>
      <c r="O12" s="59" t="s">
        <v>3</v>
      </c>
      <c r="R12" s="6"/>
      <c r="S12" s="15"/>
      <c r="T12" s="34"/>
      <c r="U12" s="6" t="s">
        <v>10</v>
      </c>
      <c r="V12" s="15">
        <f>S13-6</f>
        <v>0.63704597553994091</v>
      </c>
      <c r="Y12" s="35"/>
    </row>
    <row r="13" spans="1:28" ht="23.25" customHeight="1" x14ac:dyDescent="0.3">
      <c r="A13" s="2" t="str">
        <f t="shared" ref="A13:A18" si="13">A3</f>
        <v>Authenticity</v>
      </c>
      <c r="B13" s="17">
        <f t="shared" ref="B13:G13" si="14">B3*B11</f>
        <v>0.44832147952353901</v>
      </c>
      <c r="C13" s="17">
        <f t="shared" si="14"/>
        <v>0.71456052180178764</v>
      </c>
      <c r="D13" s="17">
        <f t="shared" si="14"/>
        <v>1.0528027636456641</v>
      </c>
      <c r="E13" s="17">
        <f t="shared" si="14"/>
        <v>0.41928234267630921</v>
      </c>
      <c r="F13" s="17">
        <f t="shared" si="14"/>
        <v>0.42021997084968382</v>
      </c>
      <c r="G13" s="17">
        <f t="shared" si="14"/>
        <v>0.21265748615224916</v>
      </c>
      <c r="H13" s="55"/>
      <c r="I13" s="55"/>
      <c r="J13" s="55"/>
      <c r="K13" s="55"/>
      <c r="L13" s="55"/>
      <c r="M13" s="18">
        <f t="shared" ref="M13:M18" si="15">G13+F13+E13+D13+C13+B13</f>
        <v>3.2678445646492329</v>
      </c>
      <c r="N13" s="19">
        <f t="shared" ref="N13:N18" si="16">AA3</f>
        <v>0.44832147952353901</v>
      </c>
      <c r="O13" s="20">
        <f t="shared" ref="O13:O18" si="17">M13/N13</f>
        <v>7.289065355784845</v>
      </c>
      <c r="R13" s="6" t="s">
        <v>4</v>
      </c>
      <c r="S13" s="16">
        <f>O19</f>
        <v>6.6370459755399409</v>
      </c>
      <c r="T13" s="34"/>
      <c r="U13" s="6" t="s">
        <v>11</v>
      </c>
      <c r="V13" s="33">
        <f>6-1</f>
        <v>5</v>
      </c>
    </row>
    <row r="14" spans="1:28" ht="23.25" customHeight="1" x14ac:dyDescent="0.3">
      <c r="A14" s="2" t="str">
        <f t="shared" si="13"/>
        <v>Durability</v>
      </c>
      <c r="B14" s="17">
        <f t="shared" ref="B14:G14" si="18">B4*B11</f>
        <v>0.14944049317451299</v>
      </c>
      <c r="C14" s="17">
        <f t="shared" si="18"/>
        <v>0.23818684060059589</v>
      </c>
      <c r="D14" s="17">
        <f t="shared" si="18"/>
        <v>0.52640138182283203</v>
      </c>
      <c r="E14" s="17">
        <f t="shared" si="18"/>
        <v>0.31446175700723189</v>
      </c>
      <c r="F14" s="17">
        <f t="shared" si="18"/>
        <v>0.23345553936093544</v>
      </c>
      <c r="G14" s="17">
        <f t="shared" si="18"/>
        <v>0.24303712703114191</v>
      </c>
      <c r="H14" s="55"/>
      <c r="I14" s="55"/>
      <c r="J14" s="55"/>
      <c r="K14" s="55"/>
      <c r="L14" s="55"/>
      <c r="M14" s="18">
        <f t="shared" si="15"/>
        <v>1.7049831389972501</v>
      </c>
      <c r="N14" s="19">
        <f t="shared" si="16"/>
        <v>0.23818684060059589</v>
      </c>
      <c r="O14" s="20">
        <f t="shared" si="17"/>
        <v>7.1581752152977023</v>
      </c>
      <c r="R14" s="34"/>
      <c r="S14" s="34"/>
      <c r="T14" s="34"/>
      <c r="U14" s="31" t="s">
        <v>12</v>
      </c>
      <c r="V14" s="40">
        <f>V12/V13</f>
        <v>0.12740919510798818</v>
      </c>
      <c r="AA14" s="41" t="s">
        <v>25</v>
      </c>
      <c r="AB14" s="1" t="s">
        <v>24</v>
      </c>
    </row>
    <row r="15" spans="1:28" ht="23.25" customHeight="1" x14ac:dyDescent="0.3">
      <c r="A15" s="2" t="str">
        <f t="shared" si="13"/>
        <v>Aesthetics</v>
      </c>
      <c r="B15" s="17">
        <f t="shared" ref="B15:G15" si="19">B5*B11</f>
        <v>5.6040184940442377E-2</v>
      </c>
      <c r="C15" s="17">
        <f t="shared" si="19"/>
        <v>5.9546710150148972E-2</v>
      </c>
      <c r="D15" s="17">
        <f t="shared" si="19"/>
        <v>0.13160034545570801</v>
      </c>
      <c r="E15" s="17">
        <f t="shared" si="19"/>
        <v>0.2096411713381546</v>
      </c>
      <c r="F15" s="17">
        <f t="shared" si="19"/>
        <v>0.23345553936093544</v>
      </c>
      <c r="G15" s="17">
        <f t="shared" si="19"/>
        <v>0.18227784527335644</v>
      </c>
      <c r="H15" s="55"/>
      <c r="I15" s="55"/>
      <c r="J15" s="55"/>
      <c r="K15" s="55"/>
      <c r="L15" s="55"/>
      <c r="M15" s="18">
        <f t="shared" si="15"/>
        <v>0.87256179651874588</v>
      </c>
      <c r="N15" s="19">
        <f t="shared" si="16"/>
        <v>0.13160034545570801</v>
      </c>
      <c r="O15" s="20">
        <f t="shared" si="17"/>
        <v>6.6303913830714007</v>
      </c>
      <c r="R15" s="11"/>
      <c r="S15" s="11"/>
      <c r="T15" s="11"/>
      <c r="U15" s="12"/>
      <c r="V15" s="11"/>
    </row>
    <row r="16" spans="1:28" ht="23.25" customHeight="1" x14ac:dyDescent="0.3">
      <c r="A16" s="2" t="str">
        <f t="shared" si="13"/>
        <v>Uniquneness</v>
      </c>
      <c r="B16" s="17">
        <f t="shared" ref="B16:G16" si="20">B6*B11</f>
        <v>0.11208036988088475</v>
      </c>
      <c r="C16" s="17">
        <f t="shared" si="20"/>
        <v>7.9395613533531958E-2</v>
      </c>
      <c r="D16" s="17">
        <f t="shared" si="20"/>
        <v>6.5800172727854003E-2</v>
      </c>
      <c r="E16" s="17">
        <f t="shared" si="20"/>
        <v>0.1048205856690773</v>
      </c>
      <c r="F16" s="17">
        <f t="shared" si="20"/>
        <v>0.18676443148874836</v>
      </c>
      <c r="G16" s="17">
        <f t="shared" si="20"/>
        <v>0.12151856351557096</v>
      </c>
      <c r="H16" s="55"/>
      <c r="I16" s="55"/>
      <c r="J16" s="55"/>
      <c r="K16" s="55"/>
      <c r="L16" s="55"/>
      <c r="M16" s="18">
        <f t="shared" si="15"/>
        <v>0.67037973681566732</v>
      </c>
      <c r="N16" s="19">
        <f t="shared" si="16"/>
        <v>0.1048205856690773</v>
      </c>
      <c r="O16" s="20">
        <f t="shared" si="17"/>
        <v>6.3954969583177341</v>
      </c>
      <c r="Q16"/>
      <c r="R16" s="11"/>
      <c r="S16" s="11"/>
      <c r="T16" s="11"/>
      <c r="U16" s="12"/>
      <c r="V16" s="11"/>
    </row>
    <row r="17" spans="1:22" ht="23.25" customHeight="1" x14ac:dyDescent="0.3">
      <c r="A17" s="2" t="str">
        <f t="shared" si="13"/>
        <v xml:space="preserve">
Price</v>
      </c>
      <c r="B17" s="17">
        <f t="shared" ref="B17:G17" si="21">B7*B11</f>
        <v>4.9813497724837667E-2</v>
      </c>
      <c r="C17" s="17">
        <f t="shared" si="21"/>
        <v>4.7637368120119178E-2</v>
      </c>
      <c r="D17" s="17">
        <f t="shared" si="21"/>
        <v>2.6320069091141603E-2</v>
      </c>
      <c r="E17" s="17">
        <f t="shared" si="21"/>
        <v>2.6205146417269325E-2</v>
      </c>
      <c r="F17" s="17">
        <f t="shared" si="21"/>
        <v>4.6691107872187089E-2</v>
      </c>
      <c r="G17" s="17">
        <f t="shared" si="21"/>
        <v>9.1138922636678221E-2</v>
      </c>
      <c r="H17" s="55"/>
      <c r="I17" s="55"/>
      <c r="J17" s="55"/>
      <c r="K17" s="55"/>
      <c r="L17" s="55"/>
      <c r="M17" s="18">
        <f t="shared" si="15"/>
        <v>0.28780611186223304</v>
      </c>
      <c r="N17" s="19">
        <f t="shared" si="16"/>
        <v>4.6691107872187089E-2</v>
      </c>
      <c r="O17" s="20">
        <f t="shared" si="17"/>
        <v>6.1640454677168428</v>
      </c>
      <c r="R17" s="11"/>
      <c r="S17" s="11"/>
      <c r="T17" s="11"/>
      <c r="U17" s="31" t="s">
        <v>13</v>
      </c>
      <c r="V17" s="32">
        <f>V14/1.25</f>
        <v>0.10192735608639054</v>
      </c>
    </row>
    <row r="18" spans="1:22" ht="23.25" customHeight="1" x14ac:dyDescent="0.3">
      <c r="A18" s="56" t="str">
        <f t="shared" si="13"/>
        <v>Availability</v>
      </c>
      <c r="B18" s="17">
        <f t="shared" ref="B18:G18" si="22">B8*B11</f>
        <v>6.4045925646219859E-2</v>
      </c>
      <c r="C18" s="17">
        <f t="shared" si="22"/>
        <v>2.9773355075074486E-2</v>
      </c>
      <c r="D18" s="17">
        <f t="shared" si="22"/>
        <v>2.1933390909284665E-2</v>
      </c>
      <c r="E18" s="17">
        <f t="shared" si="22"/>
        <v>2.6205146417269325E-2</v>
      </c>
      <c r="F18" s="17">
        <f t="shared" si="22"/>
        <v>1.5563702624062363E-2</v>
      </c>
      <c r="G18" s="17">
        <f t="shared" si="22"/>
        <v>3.0379640878892739E-2</v>
      </c>
      <c r="H18" s="55"/>
      <c r="I18" s="55"/>
      <c r="J18" s="55"/>
      <c r="K18" s="55"/>
      <c r="L18" s="55"/>
      <c r="M18" s="18">
        <f t="shared" si="15"/>
        <v>0.18790116155080344</v>
      </c>
      <c r="N18" s="19">
        <f t="shared" si="16"/>
        <v>3.0379640878892739E-2</v>
      </c>
      <c r="O18" s="20">
        <f t="shared" si="17"/>
        <v>6.1851014730511178</v>
      </c>
      <c r="R18" s="11"/>
      <c r="S18" s="11"/>
      <c r="T18" s="11"/>
      <c r="U18" s="12"/>
      <c r="V18" s="11"/>
    </row>
    <row r="19" spans="1:22" ht="23.25" customHeight="1" x14ac:dyDescent="0.3">
      <c r="A19" s="47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4"/>
      <c r="N19" s="54" t="s">
        <v>14</v>
      </c>
      <c r="O19" s="50">
        <f>AVERAGE(O13:O18)</f>
        <v>6.6370459755399409</v>
      </c>
      <c r="R19" s="11"/>
      <c r="S19" s="11"/>
      <c r="T19" s="11"/>
      <c r="U19" s="11"/>
      <c r="V19" s="11"/>
    </row>
    <row r="20" spans="1:22" ht="23.25" customHeight="1" x14ac:dyDescent="0.3">
      <c r="A20" s="47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4"/>
      <c r="N20" s="55"/>
      <c r="O20" s="50"/>
      <c r="R20" s="11"/>
      <c r="S20"/>
      <c r="T20" s="11"/>
      <c r="U20" s="11"/>
      <c r="V20" s="11"/>
    </row>
    <row r="21" spans="1:22" ht="23.25" customHeight="1" x14ac:dyDescent="0.3">
      <c r="A21" s="47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4"/>
      <c r="N21" s="55"/>
      <c r="O21" s="50"/>
      <c r="R21" s="11"/>
      <c r="S21" s="11"/>
      <c r="T21" s="11"/>
      <c r="U21" s="11"/>
      <c r="V21" s="11"/>
    </row>
    <row r="22" spans="1:22" ht="23.25" customHeight="1" x14ac:dyDescent="0.3">
      <c r="A22" s="4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4"/>
      <c r="N22" s="55"/>
      <c r="O22" s="50"/>
      <c r="Q22"/>
    </row>
    <row r="23" spans="1:22" ht="23.25" customHeight="1" x14ac:dyDescent="0.3">
      <c r="A23" s="47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4"/>
      <c r="N23" s="55"/>
      <c r="O23" s="50"/>
    </row>
    <row r="24" spans="1:22" ht="18" customHeight="1" x14ac:dyDescent="0.3">
      <c r="N24" s="57"/>
      <c r="O24" s="58"/>
    </row>
  </sheetData>
  <mergeCells count="3">
    <mergeCell ref="N1:Y1"/>
    <mergeCell ref="A1:L1"/>
    <mergeCell ref="A10:G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089B-C1C7-4204-920E-4A0499F538EB}">
  <dimension ref="A1:C12"/>
  <sheetViews>
    <sheetView workbookViewId="0">
      <selection activeCell="D10" sqref="D10"/>
    </sheetView>
  </sheetViews>
  <sheetFormatPr defaultRowHeight="14.4" x14ac:dyDescent="0.3"/>
  <cols>
    <col min="1" max="1" width="17.88671875" customWidth="1"/>
    <col min="2" max="2" width="16.88671875" customWidth="1"/>
    <col min="3" max="3" width="19.44140625" customWidth="1"/>
  </cols>
  <sheetData>
    <row r="1" spans="1:3" x14ac:dyDescent="0.3">
      <c r="A1" s="36" t="str">
        <f>AHP!N2</f>
        <v>Factors</v>
      </c>
      <c r="B1" s="36" t="str">
        <f>AHP!AA2</f>
        <v xml:space="preserve">Criteria Weights </v>
      </c>
      <c r="C1" s="36" t="str">
        <f>AHP!AB2</f>
        <v>Criteria weight (%)</v>
      </c>
    </row>
    <row r="2" spans="1:3" x14ac:dyDescent="0.3">
      <c r="A2" s="37" t="str">
        <f>AHP!N3</f>
        <v>Authenticity</v>
      </c>
      <c r="B2" s="38">
        <f>AHP!AA3</f>
        <v>0.44832147952353901</v>
      </c>
      <c r="C2" s="39">
        <f>AHP!AB3</f>
        <v>44.8321479523539</v>
      </c>
    </row>
    <row r="3" spans="1:3" x14ac:dyDescent="0.3">
      <c r="A3" s="37" t="str">
        <f>AHP!N4</f>
        <v>Durability</v>
      </c>
      <c r="B3" s="38">
        <f>AHP!AA4</f>
        <v>0.23818684060059589</v>
      </c>
      <c r="C3" s="39">
        <f>AHP!AB4</f>
        <v>23.818684060059589</v>
      </c>
    </row>
    <row r="4" spans="1:3" x14ac:dyDescent="0.3">
      <c r="A4" s="37" t="str">
        <f>AHP!N5</f>
        <v>Aesthetics</v>
      </c>
      <c r="B4" s="38">
        <f>AHP!AA5</f>
        <v>0.13160034545570801</v>
      </c>
      <c r="C4" s="39">
        <f>AHP!AB5</f>
        <v>13.160034545570801</v>
      </c>
    </row>
    <row r="5" spans="1:3" x14ac:dyDescent="0.3">
      <c r="A5" s="37" t="str">
        <f>AHP!N6</f>
        <v>Uniquneness</v>
      </c>
      <c r="B5" s="38">
        <f>AHP!AA6</f>
        <v>0.1048205856690773</v>
      </c>
      <c r="C5" s="39">
        <f>AHP!AB6</f>
        <v>10.48205856690773</v>
      </c>
    </row>
    <row r="6" spans="1:3" x14ac:dyDescent="0.3">
      <c r="A6" s="37" t="str">
        <f>AHP!N7</f>
        <v xml:space="preserve">
Price</v>
      </c>
      <c r="B6" s="38">
        <f>AHP!AA7</f>
        <v>4.6691107872187089E-2</v>
      </c>
      <c r="C6" s="39">
        <f>AHP!AB7</f>
        <v>4.6691107872187088</v>
      </c>
    </row>
    <row r="7" spans="1:3" x14ac:dyDescent="0.3">
      <c r="A7" s="37" t="str">
        <f>AHP!N8</f>
        <v>Availability</v>
      </c>
      <c r="B7" s="38">
        <f>AHP!AA8</f>
        <v>3.0379640878892739E-2</v>
      </c>
      <c r="C7" s="39">
        <f>AHP!AB8</f>
        <v>3.0379640878892737</v>
      </c>
    </row>
    <row r="8" spans="1:3" x14ac:dyDescent="0.3">
      <c r="A8" s="60"/>
      <c r="B8" s="61"/>
      <c r="C8" s="62"/>
    </row>
    <row r="9" spans="1:3" x14ac:dyDescent="0.3">
      <c r="A9" s="60"/>
      <c r="B9" s="61"/>
      <c r="C9" s="62"/>
    </row>
    <row r="10" spans="1:3" x14ac:dyDescent="0.3">
      <c r="A10" s="60"/>
      <c r="B10" s="61"/>
      <c r="C10" s="62"/>
    </row>
    <row r="11" spans="1:3" x14ac:dyDescent="0.3">
      <c r="A11" s="60"/>
      <c r="B11" s="61"/>
      <c r="C11" s="62"/>
    </row>
    <row r="12" spans="1:3" x14ac:dyDescent="0.3">
      <c r="A12" s="60"/>
      <c r="B12" s="61"/>
      <c r="C12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Vatsal Mangal</cp:lastModifiedBy>
  <dcterms:created xsi:type="dcterms:W3CDTF">2019-09-15T17:40:39Z</dcterms:created>
  <dcterms:modified xsi:type="dcterms:W3CDTF">2024-05-18T05:16:37Z</dcterms:modified>
</cp:coreProperties>
</file>