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Vania\Desktop\DRad\Country reports\"/>
    </mc:Choice>
  </mc:AlternateContent>
  <xr:revisionPtr revIDLastSave="0" documentId="13_ncr:1_{15493EFE-625F-4B00-84E1-4E549C6AADD7}" xr6:coauthVersionLast="47" xr6:coauthVersionMax="47" xr10:uidLastSave="{00000000-0000-0000-0000-000000000000}"/>
  <bookViews>
    <workbookView xWindow="28680" yWindow="-120" windowWidth="29040" windowHeight="15840" activeTab="7" xr2:uid="{58D53173-0D45-4DC7-A1E1-42C53FD1DFB3}"/>
  </bookViews>
  <sheets>
    <sheet name="Age&amp;Sex" sheetId="1" r:id="rId1"/>
    <sheet name="Religion" sheetId="2" r:id="rId2"/>
    <sheet name="Discrimination" sheetId="3" r:id="rId3"/>
    <sheet name="Political Engagement" sheetId="4" r:id="rId4"/>
    <sheet name="&quot;Don't know&quot; PolAt_1" sheetId="7" r:id="rId5"/>
    <sheet name="Added paths" sheetId="9" r:id="rId6"/>
    <sheet name="Fit measures" sheetId="6" r:id="rId7"/>
    <sheet name="Significant paths" sheetId="10" r:id="rId8"/>
  </sheets>
  <definedNames>
    <definedName name="_xlnm._FilterDatabase" localSheetId="5" hidden="1">'Added paths'!$G$1:$G$20</definedName>
    <definedName name="_Hlk128660692" localSheetId="1">Religion!$A$1</definedName>
    <definedName name="_xlnm.Extract" localSheetId="5">'Added paths'!$E$22:$E$40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0" i="9" l="1"/>
  <c r="N50" i="9"/>
  <c r="N32" i="9"/>
  <c r="N48" i="9"/>
  <c r="N36" i="9"/>
  <c r="N45" i="9"/>
  <c r="N44" i="9"/>
  <c r="N43" i="9"/>
  <c r="N49" i="9"/>
  <c r="N38" i="9"/>
  <c r="N41" i="9"/>
  <c r="N37" i="9"/>
  <c r="N47" i="9"/>
  <c r="N46" i="9"/>
  <c r="N35" i="9"/>
  <c r="N42" i="9"/>
  <c r="N33" i="9"/>
  <c r="N39" i="9"/>
  <c r="N34" i="9"/>
  <c r="N31" i="9"/>
  <c r="D19" i="7"/>
  <c r="J12" i="9"/>
  <c r="J11" i="9"/>
  <c r="J10" i="9"/>
  <c r="J9" i="9"/>
  <c r="J8" i="9"/>
  <c r="J7" i="9"/>
  <c r="J6" i="9"/>
  <c r="J5" i="9"/>
  <c r="J4" i="9"/>
  <c r="J3" i="9"/>
  <c r="J2" i="9"/>
  <c r="E19" i="7"/>
  <c r="E4" i="7"/>
  <c r="E5" i="7"/>
  <c r="E6" i="7"/>
  <c r="E7" i="7"/>
  <c r="E8" i="7"/>
  <c r="E9" i="7"/>
  <c r="E10" i="7"/>
  <c r="E11" i="7"/>
  <c r="E12" i="7"/>
  <c r="E13" i="7"/>
  <c r="E14" i="7"/>
  <c r="E15" i="7"/>
  <c r="E16" i="7"/>
  <c r="E17" i="7"/>
  <c r="E18" i="7"/>
  <c r="E3" i="7"/>
  <c r="C19" i="7"/>
  <c r="B1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Vania</author>
  </authors>
  <commentList>
    <comment ref="D15" authorId="0" shapeId="0" xr:uid="{75FF3DEB-7EE9-4EC9-B147-9CDDBDCB88E8}">
      <text>
        <r>
          <rPr>
            <b/>
            <sz val="9"/>
            <color indexed="81"/>
            <rFont val="Tahoma"/>
            <charset val="1"/>
          </rPr>
          <t>Vania:</t>
        </r>
        <r>
          <rPr>
            <sz val="9"/>
            <color indexed="81"/>
            <rFont val="Tahoma"/>
            <charset val="1"/>
          </rPr>
          <t xml:space="preserve">
Fit indices already had acceptable fit before this path (except for TLI). But adding this path gave TLI the last push to good fit and improved a meh RMSEA of p = .07. Might be worth checking if other countries with chi-square p-values close to &gt; .05 and TLI's close to good benefit from one last path. If so, maybe include that last path, if not, keep the meh fit. Not for countries with low n's tho like Georgia and Kosovo. Nothing can help there and the small n does not need more complexity.
Make sure it is also ONE path that would need to be added. For Poland, Extrms~GRD took RMSEA from .09to .06 with p &gt; .05 and CI close to .00 but did not boost TLI into the .90 range. Any added path also would have had a change in chi-square &lt; 10 so no more paths were added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Vania</author>
  </authors>
  <commentList>
    <comment ref="H17" authorId="0" shapeId="0" xr:uid="{3154A2F9-25C3-474C-AC3F-D3DA1DEBBEE1}">
      <text>
        <r>
          <rPr>
            <b/>
            <sz val="9"/>
            <color indexed="81"/>
            <rFont val="Tahoma"/>
            <family val="2"/>
          </rPr>
          <t>Vania:</t>
        </r>
        <r>
          <rPr>
            <sz val="9"/>
            <color indexed="81"/>
            <rFont val="Tahoma"/>
            <family val="2"/>
          </rPr>
          <t xml:space="preserve">
for CIs that do not include .00. model specification was stopped when </t>
        </r>
        <r>
          <rPr>
            <i/>
            <sz val="9"/>
            <color indexed="81"/>
            <rFont val="Tahoma"/>
            <family val="2"/>
          </rPr>
          <t xml:space="preserve">pRMSEA </t>
        </r>
        <r>
          <rPr>
            <sz val="9"/>
            <color indexed="81"/>
            <rFont val="Tahoma"/>
            <family val="2"/>
          </rPr>
          <t xml:space="preserve">&gt; .05, UNLESS adding a new path would put TLI in good range WHILE also providing a change in chi-square of ~10. UK is the only case where </t>
        </r>
        <r>
          <rPr>
            <i/>
            <sz val="9"/>
            <color indexed="81"/>
            <rFont val="Tahoma"/>
            <family val="2"/>
          </rPr>
          <t xml:space="preserve">pRMSEA </t>
        </r>
        <r>
          <rPr>
            <sz val="9"/>
            <color indexed="81"/>
            <rFont val="Tahoma"/>
            <family val="2"/>
          </rPr>
          <t xml:space="preserve">= .049 and new path modificiations have a predicted change in chi-square = 6.86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Vania</author>
  </authors>
  <commentList>
    <comment ref="J4" authorId="0" shapeId="0" xr:uid="{E431F3C7-6AAF-4DCF-8ADE-87EC949AD7B1}">
      <text>
        <r>
          <rPr>
            <b/>
            <sz val="9"/>
            <color indexed="81"/>
            <rFont val="Tahoma"/>
            <charset val="1"/>
          </rPr>
          <t>Vania:</t>
        </r>
        <r>
          <rPr>
            <sz val="9"/>
            <color indexed="81"/>
            <rFont val="Tahoma"/>
            <charset val="1"/>
          </rPr>
          <t xml:space="preserve">
lost significance after bootstrap but was positive before</t>
        </r>
      </text>
    </comment>
    <comment ref="L6" authorId="0" shapeId="0" xr:uid="{2540E512-0B34-431E-8542-41062A8324B3}">
      <text>
        <r>
          <rPr>
            <b/>
            <sz val="9"/>
            <color indexed="81"/>
            <rFont val="Tahoma"/>
            <family val="2"/>
          </rPr>
          <t>Vania:</t>
        </r>
        <r>
          <rPr>
            <sz val="9"/>
            <color indexed="81"/>
            <rFont val="Tahoma"/>
            <family val="2"/>
          </rPr>
          <t xml:space="preserve">
lost significance after bootstrap but negative before</t>
        </r>
      </text>
    </comment>
    <comment ref="K10" authorId="0" shapeId="0" xr:uid="{2CF455C0-F9F7-4557-9B33-14C7B3C0436C}">
      <text>
        <r>
          <rPr>
            <b/>
            <sz val="9"/>
            <color indexed="81"/>
            <rFont val="Tahoma"/>
            <charset val="1"/>
          </rPr>
          <t>Vania:</t>
        </r>
        <r>
          <rPr>
            <sz val="9"/>
            <color indexed="81"/>
            <rFont val="Tahoma"/>
            <charset val="1"/>
          </rPr>
          <t xml:space="preserve">
lost significance only after bootstrapping and was negative before</t>
        </r>
      </text>
    </comment>
    <comment ref="M10" authorId="0" shapeId="0" xr:uid="{52CD5550-EA71-4E0C-B0E2-74AAA48E0BCB}">
      <text>
        <r>
          <rPr>
            <b/>
            <sz val="9"/>
            <color indexed="81"/>
            <rFont val="Tahoma"/>
            <family val="2"/>
          </rPr>
          <t>Vania:</t>
        </r>
        <r>
          <rPr>
            <sz val="9"/>
            <color indexed="81"/>
            <rFont val="Tahoma"/>
            <family val="2"/>
          </rPr>
          <t xml:space="preserve">
lost significance after bootstrap, negative before</t>
        </r>
      </text>
    </comment>
    <comment ref="N13" authorId="0" shapeId="0" xr:uid="{C82858F9-3A90-4FE6-92BE-0E306DD80F08}">
      <text>
        <r>
          <rPr>
            <b/>
            <sz val="9"/>
            <color indexed="81"/>
            <rFont val="Tahoma"/>
            <family val="2"/>
          </rPr>
          <t>Vania:</t>
        </r>
        <r>
          <rPr>
            <sz val="9"/>
            <color indexed="81"/>
            <rFont val="Tahoma"/>
            <family val="2"/>
          </rPr>
          <t xml:space="preserve">
lost significance after bootstrap, positive before</t>
        </r>
      </text>
    </comment>
    <comment ref="P13" authorId="0" shapeId="0" xr:uid="{B23257E5-EEA1-414B-820D-B6B7CB789889}">
      <text>
        <r>
          <rPr>
            <b/>
            <sz val="9"/>
            <color indexed="81"/>
            <rFont val="Tahoma"/>
            <charset val="1"/>
          </rPr>
          <t>Vania:</t>
        </r>
        <r>
          <rPr>
            <sz val="9"/>
            <color indexed="81"/>
            <rFont val="Tahoma"/>
            <charset val="1"/>
          </rPr>
          <t xml:space="preserve">
lost significance after bootstrap, was positive before</t>
        </r>
      </text>
    </comment>
    <comment ref="G15" authorId="0" shapeId="0" xr:uid="{49F5D881-10B6-473D-85E9-487DE0B29C3C}">
      <text>
        <r>
          <rPr>
            <b/>
            <sz val="9"/>
            <color indexed="81"/>
            <rFont val="Tahoma"/>
            <charset val="1"/>
          </rPr>
          <t>Vania:</t>
        </r>
        <r>
          <rPr>
            <sz val="9"/>
            <color indexed="81"/>
            <rFont val="Tahoma"/>
            <charset val="1"/>
          </rPr>
          <t xml:space="preserve">
lost significance after bootstrap but was negative before</t>
        </r>
      </text>
    </comment>
    <comment ref="I17" authorId="0" shapeId="0" xr:uid="{91114D11-BBF4-4277-ADA1-439AD5011772}">
      <text>
        <r>
          <rPr>
            <b/>
            <sz val="9"/>
            <color indexed="81"/>
            <rFont val="Tahoma"/>
            <charset val="1"/>
          </rPr>
          <t>Vania:</t>
        </r>
        <r>
          <rPr>
            <sz val="9"/>
            <color indexed="81"/>
            <rFont val="Tahoma"/>
            <charset val="1"/>
          </rPr>
          <t xml:space="preserve">
lost significance after bootstrap but was positive before</t>
        </r>
      </text>
    </comment>
    <comment ref="F23" authorId="0" shapeId="0" xr:uid="{5D0FDDDE-8BF3-49D1-AC30-6AEC91C37D45}">
      <text>
        <r>
          <rPr>
            <b/>
            <sz val="9"/>
            <color indexed="81"/>
            <rFont val="Tahoma"/>
            <charset val="1"/>
          </rPr>
          <t>Vania:</t>
        </r>
        <r>
          <rPr>
            <sz val="9"/>
            <color indexed="81"/>
            <rFont val="Tahoma"/>
            <charset val="1"/>
          </rPr>
          <t xml:space="preserve">
lost significance after bootstrap but was negative before </t>
        </r>
      </text>
    </comment>
    <comment ref="C25" authorId="0" shapeId="0" xr:uid="{62631088-942D-4E38-A82D-8F573622A364}">
      <text>
        <r>
          <rPr>
            <b/>
            <sz val="9"/>
            <color indexed="81"/>
            <rFont val="Tahoma"/>
            <charset val="1"/>
          </rPr>
          <t>Vania:</t>
        </r>
        <r>
          <rPr>
            <sz val="9"/>
            <color indexed="81"/>
            <rFont val="Tahoma"/>
            <charset val="1"/>
          </rPr>
          <t xml:space="preserve">
lost significance after bootstrapping, but was positive before</t>
        </r>
      </text>
    </comment>
    <comment ref="J28" authorId="0" shapeId="0" xr:uid="{B41C6570-C7BD-4824-84DC-3E8D6D17A4BD}">
      <text>
        <r>
          <rPr>
            <b/>
            <sz val="9"/>
            <color indexed="81"/>
            <rFont val="Tahoma"/>
            <charset val="1"/>
          </rPr>
          <t>Vania:</t>
        </r>
        <r>
          <rPr>
            <sz val="9"/>
            <color indexed="81"/>
            <rFont val="Tahoma"/>
            <charset val="1"/>
          </rPr>
          <t xml:space="preserve">
lost significance after bootstrap but was positive before</t>
        </r>
      </text>
    </comment>
    <comment ref="Q28" authorId="0" shapeId="0" xr:uid="{3A404AC9-0BF5-4525-B512-7F4470ABC4D9}">
      <text>
        <r>
          <rPr>
            <b/>
            <sz val="9"/>
            <color indexed="81"/>
            <rFont val="Tahoma"/>
            <family val="2"/>
          </rPr>
          <t>Vania:</t>
        </r>
        <r>
          <rPr>
            <sz val="9"/>
            <color indexed="81"/>
            <rFont val="Tahoma"/>
            <family val="2"/>
          </rPr>
          <t xml:space="preserve">
lost significance after bootstrap, negative before</t>
        </r>
      </text>
    </comment>
    <comment ref="D31" authorId="0" shapeId="0" xr:uid="{BD8C802D-5207-4A77-86EC-153DEC078AFB}">
      <text>
        <r>
          <rPr>
            <b/>
            <sz val="9"/>
            <color indexed="81"/>
            <rFont val="Tahoma"/>
            <charset val="1"/>
          </rPr>
          <t>Vania:</t>
        </r>
        <r>
          <rPr>
            <sz val="9"/>
            <color indexed="81"/>
            <rFont val="Tahoma"/>
            <charset val="1"/>
          </rPr>
          <t xml:space="preserve">
lost significance after bootstrap but was positive before</t>
        </r>
      </text>
    </comment>
    <comment ref="E31" authorId="0" shapeId="0" xr:uid="{BD0235F2-9CB1-4E92-BBA2-A00A120868D6}">
      <text>
        <r>
          <rPr>
            <b/>
            <sz val="9"/>
            <color indexed="81"/>
            <rFont val="Tahoma"/>
            <charset val="1"/>
          </rPr>
          <t>Vania:</t>
        </r>
        <r>
          <rPr>
            <sz val="9"/>
            <color indexed="81"/>
            <rFont val="Tahoma"/>
            <charset val="1"/>
          </rPr>
          <t xml:space="preserve">
lost significance after bootstrapping but was positive before</t>
        </r>
      </text>
    </comment>
    <comment ref="H31" authorId="0" shapeId="0" xr:uid="{9BC97A56-22A4-425F-B0C3-46B776057BD4}">
      <text>
        <r>
          <rPr>
            <b/>
            <sz val="9"/>
            <color indexed="81"/>
            <rFont val="Tahoma"/>
            <charset val="1"/>
          </rPr>
          <t>Vania:</t>
        </r>
        <r>
          <rPr>
            <sz val="9"/>
            <color indexed="81"/>
            <rFont val="Tahoma"/>
            <charset val="1"/>
          </rPr>
          <t xml:space="preserve">
lost significance after bootstrap but was positive before</t>
        </r>
      </text>
    </comment>
    <comment ref="L34" authorId="0" shapeId="0" xr:uid="{521B6CF6-742A-4F38-B45C-6E028CB22EAD}">
      <text>
        <r>
          <rPr>
            <b/>
            <sz val="9"/>
            <color indexed="81"/>
            <rFont val="Tahoma"/>
            <family val="2"/>
          </rPr>
          <t>Vania:</t>
        </r>
        <r>
          <rPr>
            <sz val="9"/>
            <color indexed="81"/>
            <rFont val="Tahoma"/>
            <family val="2"/>
          </rPr>
          <t xml:space="preserve">
lost significance after bootstrap, positive before</t>
        </r>
      </text>
    </comment>
    <comment ref="O34" authorId="0" shapeId="0" xr:uid="{690F8F70-F722-4D43-918B-96EB31F1B9D6}">
      <text>
        <r>
          <rPr>
            <b/>
            <sz val="9"/>
            <color indexed="81"/>
            <rFont val="Tahoma"/>
            <family val="2"/>
          </rPr>
          <t>Vania:</t>
        </r>
        <r>
          <rPr>
            <sz val="9"/>
            <color indexed="81"/>
            <rFont val="Tahoma"/>
            <family val="2"/>
          </rPr>
          <t xml:space="preserve">
lost significance after bootstrap, negative before</t>
        </r>
      </text>
    </comment>
    <comment ref="M35" authorId="0" shapeId="0" xr:uid="{541B09C5-3285-4718-9792-6660CB12857A}">
      <text>
        <r>
          <rPr>
            <b/>
            <sz val="9"/>
            <color indexed="81"/>
            <rFont val="Tahoma"/>
            <charset val="1"/>
          </rPr>
          <t>Vania:</t>
        </r>
        <r>
          <rPr>
            <sz val="9"/>
            <color indexed="81"/>
            <rFont val="Tahoma"/>
            <charset val="1"/>
          </rPr>
          <t xml:space="preserve">
lost significance after bootstrap but still in the positive direction and significant prior to bootstrapping</t>
        </r>
      </text>
    </comment>
    <comment ref="F36" authorId="0" shapeId="0" xr:uid="{A71064FD-F6C8-4F94-8C42-7EFE4566640D}">
      <text>
        <r>
          <rPr>
            <b/>
            <sz val="9"/>
            <color indexed="81"/>
            <rFont val="Tahoma"/>
            <charset val="1"/>
          </rPr>
          <t>Vania:</t>
        </r>
        <r>
          <rPr>
            <sz val="9"/>
            <color indexed="81"/>
            <rFont val="Tahoma"/>
            <charset val="1"/>
          </rPr>
          <t xml:space="preserve">
lost significance after bootstrap but was positive before</t>
        </r>
      </text>
    </comment>
  </commentList>
</comments>
</file>

<file path=xl/sharedStrings.xml><?xml version="1.0" encoding="utf-8"?>
<sst xmlns="http://schemas.openxmlformats.org/spreadsheetml/2006/main" count="960" uniqueCount="220">
  <si>
    <t>Country</t>
  </si>
  <si>
    <t>Mean age (SD)</t>
  </si>
  <si>
    <t>Sex</t>
  </si>
  <si>
    <t>Male</t>
  </si>
  <si>
    <t>Female</t>
  </si>
  <si>
    <t>Other</t>
  </si>
  <si>
    <t>Italy</t>
  </si>
  <si>
    <t>24.22 (4.20)</t>
  </si>
  <si>
    <t>Jordan</t>
  </si>
  <si>
    <t>24.33 (3.72)</t>
  </si>
  <si>
    <t>Kosovo</t>
  </si>
  <si>
    <t>27.28 (7.30)</t>
  </si>
  <si>
    <t>Poland</t>
  </si>
  <si>
    <t>24.49 (6.72)</t>
  </si>
  <si>
    <t>Serbia</t>
  </si>
  <si>
    <t>25.30 (4.34)</t>
  </si>
  <si>
    <t>Slovenia</t>
  </si>
  <si>
    <t>23.56 (3.89)</t>
  </si>
  <si>
    <t>Turkey</t>
  </si>
  <si>
    <t>26.27 (4.68)</t>
  </si>
  <si>
    <t>UK</t>
  </si>
  <si>
    <t>25.10 (5.66)</t>
  </si>
  <si>
    <t>Total</t>
  </si>
  <si>
    <t>24.81 (5.28)</t>
  </si>
  <si>
    <t>n</t>
  </si>
  <si>
    <t>%</t>
  </si>
  <si>
    <t>Christian</t>
  </si>
  <si>
    <t>Jewish</t>
  </si>
  <si>
    <t>Muslim</t>
  </si>
  <si>
    <t>Buddhist</t>
  </si>
  <si>
    <t>Bahá'í</t>
  </si>
  <si>
    <t>Hindu</t>
  </si>
  <si>
    <t>Sikh</t>
  </si>
  <si>
    <t>Agnostic/Atheist</t>
  </si>
  <si>
    <t>Yes</t>
  </si>
  <si>
    <t>No</t>
  </si>
  <si>
    <t>Don't know</t>
  </si>
  <si>
    <t>Colour or race</t>
  </si>
  <si>
    <t>Nationality</t>
  </si>
  <si>
    <t>Religion</t>
  </si>
  <si>
    <t>Language</t>
  </si>
  <si>
    <t>Ethnic group</t>
  </si>
  <si>
    <t>Age</t>
  </si>
  <si>
    <t>Gender</t>
  </si>
  <si>
    <t>Sexuality</t>
  </si>
  <si>
    <t>Disability</t>
  </si>
  <si>
    <t>Austria</t>
  </si>
  <si>
    <t>Bosnia</t>
  </si>
  <si>
    <t>24.56 (4.47)</t>
  </si>
  <si>
    <t>27.39 (8.59)</t>
  </si>
  <si>
    <t>Finland</t>
  </si>
  <si>
    <t>24.84 (4.57)</t>
  </si>
  <si>
    <t>France</t>
  </si>
  <si>
    <t>24.55 (5.01)</t>
  </si>
  <si>
    <t>Georgia</t>
  </si>
  <si>
    <t>22.62 (3.36)</t>
  </si>
  <si>
    <t>Germany</t>
  </si>
  <si>
    <t>23.44 (3.61)</t>
  </si>
  <si>
    <t>Hungary</t>
  </si>
  <si>
    <t>24.59 (4.80)</t>
  </si>
  <si>
    <t>Israel</t>
  </si>
  <si>
    <t>24.40 (4.95)</t>
  </si>
  <si>
    <t xml:space="preserve">Total </t>
  </si>
  <si>
    <t>Would you describe yourself as being a member of a group that is discriminated against in this country?</t>
  </si>
  <si>
    <t>On what grounds is your group discriminated against?</t>
  </si>
  <si>
    <t>Active</t>
  </si>
  <si>
    <t>Inactive</t>
  </si>
  <si>
    <t>Not a member</t>
  </si>
  <si>
    <t>Missing value</t>
  </si>
  <si>
    <t xml:space="preserve">Church or religious organization </t>
  </si>
  <si>
    <t>Sport or recreational organization</t>
  </si>
  <si>
    <t>Art, music or educational organization</t>
  </si>
  <si>
    <t>Political party</t>
  </si>
  <si>
    <t>Environmental organization</t>
  </si>
  <si>
    <t>Professional association</t>
  </si>
  <si>
    <t>Humanitarian or charitable organization</t>
  </si>
  <si>
    <t>Consumer organization</t>
  </si>
  <si>
    <t>Self-help group or mutual help group</t>
  </si>
  <si>
    <t>Women’s group</t>
  </si>
  <si>
    <t xml:space="preserve">Other organization </t>
  </si>
  <si>
    <t>Contacted a politician or government official</t>
  </si>
  <si>
    <t>Worked in a political party or action group</t>
  </si>
  <si>
    <t>Worked in another ideological organization</t>
  </si>
  <si>
    <t>Displayed a campaign badge/sticker</t>
  </si>
  <si>
    <t>Signed a petition</t>
  </si>
  <si>
    <t>Took part in a lawful public demonstration</t>
  </si>
  <si>
    <t>Boycotted certain products</t>
  </si>
  <si>
    <t>Posted or shared anything about politics online</t>
  </si>
  <si>
    <r>
      <t>χ</t>
    </r>
    <r>
      <rPr>
        <vertAlign val="superscript"/>
        <sz val="12"/>
        <color theme="1"/>
        <rFont val="Times New Roman"/>
        <family val="1"/>
      </rPr>
      <t>2</t>
    </r>
  </si>
  <si>
    <t>p</t>
  </si>
  <si>
    <t>CFI</t>
  </si>
  <si>
    <t>TLI</t>
  </si>
  <si>
    <t>RMSEA</t>
  </si>
  <si>
    <t>SRMR</t>
  </si>
  <si>
    <t>Bosnia and Herzegovina</t>
  </si>
  <si>
    <t>df</t>
  </si>
  <si>
    <r>
      <rPr>
        <i/>
        <sz val="12"/>
        <color theme="1"/>
        <rFont val="Times New Roman"/>
        <family val="1"/>
      </rPr>
      <t>R</t>
    </r>
    <r>
      <rPr>
        <i/>
        <vertAlign val="superscript"/>
        <sz val="12"/>
        <color theme="1"/>
        <rFont val="Times New Roman"/>
        <family val="1"/>
      </rPr>
      <t>2</t>
    </r>
  </si>
  <si>
    <t>95%CI</t>
  </si>
  <si>
    <r>
      <t xml:space="preserve">Total </t>
    </r>
    <r>
      <rPr>
        <i/>
        <sz val="12"/>
        <color theme="1"/>
        <rFont val="Times New Roman"/>
        <family val="1"/>
      </rPr>
      <t>n</t>
    </r>
  </si>
  <si>
    <r>
      <t xml:space="preserve">% </t>
    </r>
    <r>
      <rPr>
        <i/>
        <sz val="12"/>
        <color theme="1"/>
        <rFont val="Times New Roman"/>
        <family val="1"/>
      </rPr>
      <t>"don't know"</t>
    </r>
  </si>
  <si>
    <r>
      <rPr>
        <i/>
        <sz val="12"/>
        <color theme="1"/>
        <rFont val="Times New Roman"/>
        <family val="1"/>
      </rPr>
      <t>n</t>
    </r>
    <r>
      <rPr>
        <sz val="12"/>
        <color theme="1"/>
        <rFont val="Times New Roman"/>
        <family val="1"/>
      </rPr>
      <t xml:space="preserve"> left</t>
    </r>
  </si>
  <si>
    <r>
      <rPr>
        <i/>
        <sz val="12"/>
        <color theme="1"/>
        <rFont val="Times New Roman"/>
        <family val="1"/>
      </rPr>
      <t>n</t>
    </r>
    <r>
      <rPr>
        <sz val="12"/>
        <color theme="1"/>
        <rFont val="Times New Roman"/>
        <family val="1"/>
      </rPr>
      <t xml:space="preserve"> "don't know"</t>
    </r>
  </si>
  <si>
    <t>[.03, .11]</t>
  </si>
  <si>
    <t>[.04, .12]</t>
  </si>
  <si>
    <t>Bosnia &amp; Herzegovina</t>
  </si>
  <si>
    <t>Rthreat ~ SDO</t>
  </si>
  <si>
    <t>RThreat ~ SDO</t>
  </si>
  <si>
    <t>Extremism ~ SDO</t>
  </si>
  <si>
    <t>Extremism ~ IRD</t>
  </si>
  <si>
    <t>Extremism ~ OnGrpID</t>
  </si>
  <si>
    <t>Rthreat ~ Alienation</t>
  </si>
  <si>
    <t>RThreat ~ Alienation</t>
  </si>
  <si>
    <t>RThreat ~ PolAt</t>
  </si>
  <si>
    <t>Extremism ~ Narcissism</t>
  </si>
  <si>
    <t>Extremism ~ GRD</t>
  </si>
  <si>
    <t>RThreat ~ Cohesion</t>
  </si>
  <si>
    <t>[.00, .08]</t>
  </si>
  <si>
    <t>[.00, .15]</t>
  </si>
  <si>
    <t>Narcissism ~ SDO</t>
  </si>
  <si>
    <t>Anomie ~ SDO</t>
  </si>
  <si>
    <t>IRD ~ SDO</t>
  </si>
  <si>
    <t>GRD ~ SDO</t>
  </si>
  <si>
    <t>Cohesion ~ SDO</t>
  </si>
  <si>
    <t>Alienation ~ SDO</t>
  </si>
  <si>
    <t>Populism ~ SDO</t>
  </si>
  <si>
    <t>Narcissism ~ OnGrpID</t>
  </si>
  <si>
    <t>Anomie ~ OnGrpID</t>
  </si>
  <si>
    <t>IRD ~ OnGrpID</t>
  </si>
  <si>
    <t>GRD ~ OnGrpID</t>
  </si>
  <si>
    <t>Cohesion ~ OnGrpID</t>
  </si>
  <si>
    <t>Alienation ~ OnGrpID</t>
  </si>
  <si>
    <t>Populism ~ OnGrpID</t>
  </si>
  <si>
    <t>Narcissism ~ PolAt</t>
  </si>
  <si>
    <t>Anomie ~ PolAt</t>
  </si>
  <si>
    <t>IRD ~ PolAt</t>
  </si>
  <si>
    <t>GRD ~ PolAt</t>
  </si>
  <si>
    <t>Cohesion ~ PolAt</t>
  </si>
  <si>
    <t>Alienation ~ PolAt</t>
  </si>
  <si>
    <t>Populism ~ PolAt</t>
  </si>
  <si>
    <t>Rthreat ~ Narcissism</t>
  </si>
  <si>
    <t>Rthreat ~ Anomie</t>
  </si>
  <si>
    <t>Rthreat ~ IRD</t>
  </si>
  <si>
    <t>Rthreat ~ GRD</t>
  </si>
  <si>
    <t>Extremism ~ Rthreat</t>
  </si>
  <si>
    <t>Extremism ~ Cohesion</t>
  </si>
  <si>
    <t>Extremism ~ Alienation</t>
  </si>
  <si>
    <t>Extremism ~ Populism</t>
  </si>
  <si>
    <t>[.00, .07]</t>
  </si>
  <si>
    <t>negative</t>
  </si>
  <si>
    <t>positive</t>
  </si>
  <si>
    <t>none</t>
  </si>
  <si>
    <t>[.00, .09]</t>
  </si>
  <si>
    <t>RThreat ~ Populism</t>
  </si>
  <si>
    <t>[.02, .10]</t>
  </si>
  <si>
    <t>[.03, .14]</t>
  </si>
  <si>
    <t>[.03, .12]</t>
  </si>
  <si>
    <t>Extremism ~ Anomie</t>
  </si>
  <si>
    <t>[.05, .13]</t>
  </si>
  <si>
    <t>positive*</t>
  </si>
  <si>
    <t>none(-)</t>
  </si>
  <si>
    <t>none(+)</t>
  </si>
  <si>
    <t>Path 1</t>
  </si>
  <si>
    <t>Path 2</t>
  </si>
  <si>
    <t>Path 3</t>
  </si>
  <si>
    <t>Path 4</t>
  </si>
  <si>
    <t>Path 5</t>
  </si>
  <si>
    <t>Path 6</t>
  </si>
  <si>
    <t>Models with Political Attitudes</t>
  </si>
  <si>
    <t>Models without Political Attitudes</t>
  </si>
  <si>
    <t>Variables regressed on SDO</t>
  </si>
  <si>
    <t>Variables regressed on OnGrpID</t>
  </si>
  <si>
    <t>Variables regressed on PolAt</t>
  </si>
  <si>
    <t>Predictors of RThreat</t>
  </si>
  <si>
    <t>Predictors of Extremism</t>
  </si>
  <si>
    <t>Unique paths</t>
  </si>
  <si>
    <t>Counts</t>
  </si>
  <si>
    <t>With Political Attitudes</t>
  </si>
  <si>
    <t>Country Models</t>
  </si>
  <si>
    <t>Without Political Attitudes</t>
  </si>
  <si>
    <t>[.04, .06]</t>
  </si>
  <si>
    <t>&lt; .001</t>
  </si>
  <si>
    <t xml:space="preserve">none </t>
  </si>
  <si>
    <t>SDO - Populism</t>
  </si>
  <si>
    <t>PolAt - IRD</t>
  </si>
  <si>
    <t>OnGrpID - Alienation</t>
  </si>
  <si>
    <t>OnGrpID - Populism</t>
  </si>
  <si>
    <t>OnGrpID - Narcissism</t>
  </si>
  <si>
    <t>SDO - GRD</t>
  </si>
  <si>
    <t>OngrpID - Populism</t>
  </si>
  <si>
    <t>SDO - Rthreat</t>
  </si>
  <si>
    <t>PolAt - Rthreat</t>
  </si>
  <si>
    <t>PolAt - Anomie - Rthreat</t>
  </si>
  <si>
    <t>SDO - GRD - Rthreat</t>
  </si>
  <si>
    <t>SDO - Cohesion</t>
  </si>
  <si>
    <t>OnGrpID - Cohesion</t>
  </si>
  <si>
    <t>SDO - IRD</t>
  </si>
  <si>
    <t>SDO - Populism - Rthreat</t>
  </si>
  <si>
    <t>OngrpID - Populism - Rthreat</t>
  </si>
  <si>
    <t>SDO - Narcissism</t>
  </si>
  <si>
    <t>SDO - Anomie</t>
  </si>
  <si>
    <t>OnGrpID - Anomie</t>
  </si>
  <si>
    <t>SDO - Alienation</t>
  </si>
  <si>
    <t>OnGrpID - GRD</t>
  </si>
  <si>
    <t>Unique indirect effects</t>
  </si>
  <si>
    <t>Labour union</t>
  </si>
  <si>
    <t>Significant Indirect Effects in the Original Model</t>
  </si>
  <si>
    <t>Post hoc Significant Indirect Effects</t>
  </si>
  <si>
    <t>Significant post hoc indirect effects</t>
  </si>
  <si>
    <t>Significant indirect effects in the original model</t>
  </si>
  <si>
    <r>
      <rPr>
        <b/>
        <sz val="12"/>
        <color theme="1"/>
        <rFont val="Times New Roman"/>
        <family val="1"/>
      </rPr>
      <t xml:space="preserve">Country religious breakdown. </t>
    </r>
    <r>
      <rPr>
        <sz val="12"/>
        <color theme="1"/>
        <rFont val="Times New Roman"/>
        <family val="1"/>
      </rPr>
      <t>Cells are coloured by rows: greener cells represent greater proportions of participants from that faith in the respective country (e.g., Bosnia and Herzegovina's most common religious affiliation was Islam, but there were still some Christians, while participants of other faiths were less common.)</t>
    </r>
  </si>
  <si>
    <t>Positive</t>
  </si>
  <si>
    <t>Negative</t>
  </si>
  <si>
    <t>None(+)</t>
  </si>
  <si>
    <t>Negative(-)</t>
  </si>
  <si>
    <t>Positive relationship remains even after bootstrapping confidence intervals</t>
  </si>
  <si>
    <t>Negative relationship remains even after bootstrapping confidence intervals</t>
  </si>
  <si>
    <t>Previously significant positive relationship, but bootstrapped CIs included 0</t>
  </si>
  <si>
    <t>Previously significant negative relationship, but bootstrapped CIs included 0</t>
  </si>
  <si>
    <t>None</t>
  </si>
  <si>
    <t>No relationship 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</si>
</sst>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family val="2"/>
      <scheme val="minor"/>
    </font>
    <font>
      <sz val="12"/>
      <color theme="1"/>
      <name val="Times New Roman"/>
      <family val="1"/>
    </font>
    <font>
      <b/>
      <sz val="12"/>
      <color theme="1"/>
      <name val="Times New Roman"/>
      <family val="1"/>
    </font>
    <font>
      <i/>
      <sz val="12"/>
      <color theme="1"/>
      <name val="Times New Roman"/>
      <family val="1"/>
    </font>
    <font>
      <sz val="12"/>
      <color rgb="FF000000"/>
      <name val="Times New Roman"/>
      <family val="1"/>
    </font>
    <font>
      <vertAlign val="superscript"/>
      <sz val="12"/>
      <color theme="1"/>
      <name val="Times New Roman"/>
      <family val="1"/>
    </font>
    <font>
      <i/>
      <vertAlign val="superscript"/>
      <sz val="12"/>
      <color theme="1"/>
      <name val="Times New Roman"/>
      <family val="1"/>
    </font>
    <font>
      <sz val="11"/>
      <color theme="1"/>
      <name val="Times New Roman"/>
      <family val="1"/>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9"/>
      <color indexed="81"/>
      <name val="Tahoma"/>
      <family val="2"/>
    </font>
    <font>
      <sz val="8"/>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83">
    <xf numFmtId="0" fontId="0" fillId="0" borderId="0" xfId="0"/>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0" borderId="0" xfId="0" applyFont="1" applyAlignment="1">
      <alignment horizontal="right" vertical="center" wrapText="1"/>
    </xf>
    <xf numFmtId="0" fontId="2" fillId="0" borderId="1" xfId="0" applyFont="1" applyBorder="1" applyAlignment="1">
      <alignment horizontal="right" vertical="center" wrapText="1"/>
    </xf>
    <xf numFmtId="0" fontId="1" fillId="0" borderId="0" xfId="0" applyFont="1" applyAlignment="1">
      <alignment horizontal="center" vertical="center" wrapText="1"/>
    </xf>
    <xf numFmtId="2" fontId="1" fillId="0" borderId="0" xfId="0" applyNumberFormat="1" applyFont="1" applyAlignment="1">
      <alignment horizontal="right" vertical="center" wrapText="1"/>
    </xf>
    <xf numFmtId="1" fontId="1" fillId="0" borderId="0" xfId="0" applyNumberFormat="1" applyFont="1" applyAlignment="1">
      <alignment horizontal="right" vertical="center" wrapText="1"/>
    </xf>
    <xf numFmtId="2" fontId="1" fillId="0" borderId="0" xfId="0" applyNumberFormat="1" applyFont="1" applyAlignment="1">
      <alignment vertical="center" wrapText="1"/>
    </xf>
    <xf numFmtId="1" fontId="0" fillId="0" borderId="0" xfId="0" applyNumberFormat="1"/>
    <xf numFmtId="0" fontId="3" fillId="0" borderId="1" xfId="0" applyFont="1" applyBorder="1" applyAlignment="1">
      <alignment horizontal="right" vertical="center" wrapText="1"/>
    </xf>
    <xf numFmtId="0" fontId="2" fillId="0" borderId="1" xfId="0" applyFont="1" applyBorder="1" applyAlignment="1">
      <alignment vertical="center" wrapText="1"/>
    </xf>
    <xf numFmtId="2" fontId="1" fillId="0" borderId="0" xfId="0" applyNumberFormat="1" applyFont="1" applyAlignment="1">
      <alignment horizontal="center" vertical="center" wrapText="1"/>
    </xf>
    <xf numFmtId="2" fontId="4" fillId="0" borderId="0" xfId="0" applyNumberFormat="1" applyFont="1" applyAlignment="1">
      <alignment horizontal="right" vertical="center" wrapText="1"/>
    </xf>
    <xf numFmtId="2" fontId="4" fillId="0" borderId="0" xfId="0" applyNumberFormat="1" applyFont="1" applyAlignment="1">
      <alignment horizontal="right" vertical="center"/>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right" vertical="center" wrapText="1"/>
    </xf>
    <xf numFmtId="0" fontId="0" fillId="0" borderId="1" xfId="0" applyBorder="1"/>
    <xf numFmtId="1" fontId="2" fillId="0" borderId="1" xfId="0" applyNumberFormat="1" applyFont="1" applyBorder="1" applyAlignment="1">
      <alignment horizontal="right" vertical="center" wrapText="1"/>
    </xf>
    <xf numFmtId="2" fontId="1" fillId="0" borderId="1" xfId="0" applyNumberFormat="1" applyFont="1" applyBorder="1" applyAlignment="1">
      <alignment horizontal="right" vertical="center" wrapText="1"/>
    </xf>
    <xf numFmtId="1" fontId="1" fillId="0" borderId="1" xfId="0" applyNumberFormat="1" applyFont="1" applyBorder="1" applyAlignment="1">
      <alignment horizontal="right"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xf numFmtId="0" fontId="1" fillId="0" borderId="0" xfId="0" applyFont="1" applyAlignment="1">
      <alignment horizontal="center"/>
    </xf>
    <xf numFmtId="0" fontId="3" fillId="0" borderId="0" xfId="0" applyFont="1" applyAlignment="1">
      <alignment horizontal="center"/>
    </xf>
    <xf numFmtId="2" fontId="1" fillId="0" borderId="0" xfId="0" applyNumberFormat="1" applyFont="1"/>
    <xf numFmtId="164" fontId="1" fillId="0" borderId="0" xfId="0" applyNumberFormat="1" applyFont="1"/>
    <xf numFmtId="1" fontId="1" fillId="0" borderId="0" xfId="0" applyNumberFormat="1" applyFont="1"/>
    <xf numFmtId="1" fontId="1" fillId="0" borderId="0" xfId="0" applyNumberFormat="1" applyFont="1" applyAlignment="1">
      <alignment horizontal="right"/>
    </xf>
    <xf numFmtId="164" fontId="1" fillId="0" borderId="0" xfId="0" applyNumberFormat="1" applyFont="1" applyAlignment="1">
      <alignment horizontal="right"/>
    </xf>
    <xf numFmtId="1" fontId="2" fillId="0" borderId="1" xfId="0" applyNumberFormat="1" applyFont="1" applyBorder="1"/>
    <xf numFmtId="0" fontId="1" fillId="0" borderId="1" xfId="0" applyFont="1" applyBorder="1"/>
    <xf numFmtId="0" fontId="1" fillId="0" borderId="1" xfId="0" applyFont="1" applyBorder="1" applyAlignment="1">
      <alignment horizontal="center"/>
    </xf>
    <xf numFmtId="164" fontId="2" fillId="0" borderId="1" xfId="0" applyNumberFormat="1" applyFont="1" applyBorder="1"/>
    <xf numFmtId="164" fontId="1" fillId="2" borderId="0" xfId="0" applyNumberFormat="1" applyFont="1" applyFill="1" applyAlignment="1">
      <alignment horizontal="right"/>
    </xf>
    <xf numFmtId="0" fontId="2" fillId="0" borderId="0" xfId="0" applyFont="1" applyAlignment="1">
      <alignment vertical="center" wrapText="1"/>
    </xf>
    <xf numFmtId="0" fontId="7" fillId="0" borderId="0" xfId="0" applyFont="1" applyAlignment="1">
      <alignment horizontal="center"/>
    </xf>
    <xf numFmtId="49" fontId="0" fillId="0" borderId="0" xfId="0" applyNumberFormat="1"/>
    <xf numFmtId="49" fontId="8" fillId="0" borderId="0" xfId="0" applyNumberFormat="1" applyFont="1"/>
    <xf numFmtId="0" fontId="2" fillId="0" borderId="0" xfId="0" applyFont="1"/>
    <xf numFmtId="49" fontId="8" fillId="0" borderId="0" xfId="0" applyNumberFormat="1" applyFont="1" applyAlignment="1">
      <alignment horizontal="center"/>
    </xf>
    <xf numFmtId="49" fontId="8" fillId="3" borderId="0" xfId="0" applyNumberFormat="1" applyFont="1" applyFill="1"/>
    <xf numFmtId="49" fontId="8" fillId="3" borderId="0" xfId="0" applyNumberFormat="1" applyFont="1" applyFill="1" applyAlignment="1">
      <alignment horizontal="center"/>
    </xf>
    <xf numFmtId="49" fontId="0" fillId="3" borderId="0" xfId="0" applyNumberFormat="1" applyFill="1"/>
    <xf numFmtId="0" fontId="0" fillId="3" borderId="1" xfId="0" applyFill="1" applyBorder="1"/>
    <xf numFmtId="0" fontId="0" fillId="3" borderId="0" xfId="0" applyFill="1"/>
    <xf numFmtId="49" fontId="0" fillId="3" borderId="2" xfId="0" applyNumberFormat="1" applyFill="1" applyBorder="1"/>
    <xf numFmtId="49" fontId="8" fillId="3" borderId="1" xfId="0" applyNumberFormat="1" applyFont="1" applyFill="1" applyBorder="1"/>
    <xf numFmtId="49" fontId="0" fillId="3" borderId="1" xfId="0" applyNumberFormat="1" applyFill="1" applyBorder="1"/>
    <xf numFmtId="49" fontId="8" fillId="3" borderId="2" xfId="0" applyNumberFormat="1" applyFont="1" applyFill="1" applyBorder="1"/>
    <xf numFmtId="0" fontId="0" fillId="3" borderId="2" xfId="0" applyFill="1" applyBorder="1"/>
    <xf numFmtId="49" fontId="0" fillId="3" borderId="5" xfId="0" applyNumberFormat="1" applyFill="1" applyBorder="1"/>
    <xf numFmtId="49" fontId="0" fillId="3" borderId="4" xfId="0" applyNumberFormat="1" applyFill="1" applyBorder="1"/>
    <xf numFmtId="49" fontId="0" fillId="3" borderId="3" xfId="0" applyNumberFormat="1" applyFill="1" applyBorder="1"/>
    <xf numFmtId="0" fontId="1" fillId="0" borderId="0" xfId="0" applyFont="1" applyAlignment="1">
      <alignment horizontal="right"/>
    </xf>
    <xf numFmtId="0" fontId="8" fillId="0" borderId="0" xfId="0" applyFont="1" applyAlignment="1">
      <alignment horizontal="center"/>
    </xf>
    <xf numFmtId="49" fontId="8" fillId="4" borderId="0" xfId="0" applyNumberFormat="1" applyFont="1" applyFill="1" applyAlignment="1">
      <alignment horizontal="center"/>
    </xf>
    <xf numFmtId="0" fontId="15" fillId="4" borderId="0" xfId="0" applyFont="1" applyFill="1"/>
    <xf numFmtId="49" fontId="0" fillId="4" borderId="0" xfId="0" applyNumberFormat="1" applyFill="1"/>
    <xf numFmtId="49" fontId="8" fillId="4" borderId="3" xfId="0" applyNumberFormat="1" applyFont="1" applyFill="1" applyBorder="1" applyAlignment="1">
      <alignment horizontal="center"/>
    </xf>
    <xf numFmtId="49" fontId="0" fillId="4" borderId="3" xfId="0" applyNumberFormat="1" applyFill="1" applyBorder="1"/>
    <xf numFmtId="49" fontId="0" fillId="4" borderId="4" xfId="0" applyNumberFormat="1" applyFill="1" applyBorder="1"/>
    <xf numFmtId="49" fontId="8" fillId="0" borderId="1" xfId="0" applyNumberFormat="1" applyFont="1" applyBorder="1" applyAlignment="1">
      <alignment horizontal="center"/>
    </xf>
    <xf numFmtId="49" fontId="0" fillId="4" borderId="1" xfId="0" applyNumberFormat="1" applyFill="1" applyBorder="1"/>
    <xf numFmtId="0" fontId="0" fillId="4" borderId="1" xfId="0" applyFill="1" applyBorder="1"/>
    <xf numFmtId="49" fontId="8" fillId="3" borderId="1" xfId="0" applyNumberFormat="1" applyFont="1" applyFill="1" applyBorder="1" applyAlignment="1">
      <alignment horizont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49" fontId="8" fillId="0" borderId="1" xfId="0" applyNumberFormat="1" applyFont="1" applyBorder="1" applyAlignment="1">
      <alignment horizontal="center"/>
    </xf>
    <xf numFmtId="0" fontId="8" fillId="0" borderId="1" xfId="0" applyFont="1" applyBorder="1" applyAlignment="1">
      <alignment horizontal="center"/>
    </xf>
    <xf numFmtId="0" fontId="8" fillId="0" borderId="4" xfId="0" applyFont="1" applyBorder="1" applyAlignment="1">
      <alignment horizontal="center"/>
    </xf>
    <xf numFmtId="0" fontId="8" fillId="0" borderId="0" xfId="0" applyFont="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8" fillId="3" borderId="1" xfId="0" applyFont="1" applyFill="1" applyBorder="1" applyAlignment="1">
      <alignment horizontal="center"/>
    </xf>
    <xf numFmtId="0" fontId="8" fillId="3" borderId="4" xfId="0" applyFont="1" applyFill="1" applyBorder="1" applyAlignment="1">
      <alignment horizontal="center"/>
    </xf>
  </cellXfs>
  <cellStyles count="1">
    <cellStyle name="Normal" xfId="0" builtinId="0"/>
  </cellStyles>
  <dxfs count="31">
    <dxf>
      <font>
        <color theme="1"/>
      </font>
      <fill>
        <patternFill>
          <bgColor theme="4" tint="0.39994506668294322"/>
        </patternFill>
      </fill>
    </dxf>
    <dxf>
      <font>
        <color theme="1"/>
      </font>
      <fill>
        <patternFill>
          <bgColor rgb="FFFF6969"/>
        </patternFill>
      </fill>
    </dxf>
    <dxf>
      <font>
        <color theme="1"/>
      </font>
      <fill>
        <patternFill patternType="none">
          <bgColor auto="1"/>
        </patternFill>
      </fill>
    </dxf>
    <dxf>
      <fill>
        <patternFill>
          <bgColor rgb="FFFFC5C5"/>
        </patternFill>
      </fill>
    </dxf>
    <dxf>
      <fill>
        <patternFill>
          <bgColor theme="4" tint="0.79998168889431442"/>
        </patternFill>
      </fill>
    </dxf>
    <dxf>
      <font>
        <color theme="1"/>
      </font>
      <fill>
        <patternFill>
          <bgColor theme="4" tint="0.39994506668294322"/>
        </patternFill>
      </fill>
    </dxf>
    <dxf>
      <font>
        <color theme="1"/>
      </font>
      <fill>
        <patternFill>
          <bgColor rgb="FFFF6969"/>
        </patternFill>
      </fill>
    </dxf>
    <dxf>
      <font>
        <color theme="1"/>
      </font>
      <fill>
        <patternFill patternType="none">
          <bgColor auto="1"/>
        </patternFill>
      </fill>
    </dxf>
    <dxf>
      <fill>
        <patternFill>
          <bgColor rgb="FFFFC5C5"/>
        </patternFill>
      </fill>
    </dxf>
    <dxf>
      <fill>
        <patternFill>
          <bgColor theme="4" tint="0.79998168889431442"/>
        </patternFill>
      </fill>
    </dxf>
    <dxf>
      <fill>
        <patternFill>
          <bgColor rgb="FFFFF0F0"/>
        </patternFill>
      </fill>
    </dxf>
    <dxf>
      <fill>
        <patternFill>
          <bgColor rgb="FFFFF0F0"/>
        </patternFill>
      </fill>
    </dxf>
    <dxf>
      <fill>
        <patternFill>
          <bgColor rgb="FFFFF0F0"/>
        </patternFill>
      </fill>
    </dxf>
    <dxf>
      <fill>
        <patternFill>
          <bgColor rgb="FFFFFFFF"/>
        </patternFill>
      </fill>
    </dxf>
    <dxf>
      <fill>
        <patternFill>
          <bgColor rgb="FFFFFFFF"/>
        </patternFill>
      </fill>
    </dxf>
    <dxf>
      <fill>
        <patternFill>
          <bgColor rgb="FFFF5050"/>
        </patternFill>
      </fill>
    </dxf>
    <dxf>
      <fill>
        <patternFill>
          <bgColor rgb="FFFF6969"/>
        </patternFill>
      </fill>
    </dxf>
    <dxf>
      <fill>
        <patternFill>
          <bgColor rgb="FFFF8C8C"/>
        </patternFill>
      </fill>
    </dxf>
    <dxf>
      <fill>
        <patternFill>
          <bgColor rgb="FFFFAAAA"/>
        </patternFill>
      </fill>
    </dxf>
    <dxf>
      <fill>
        <patternFill>
          <bgColor rgb="FFFFC8C8"/>
        </patternFill>
      </fill>
    </dxf>
    <dxf>
      <fill>
        <patternFill>
          <bgColor rgb="FFFFE6E6"/>
        </patternFill>
      </fill>
    </dxf>
    <dxf>
      <fill>
        <patternFill>
          <bgColor rgb="FFFF5A5A"/>
        </patternFill>
      </fill>
    </dxf>
    <dxf>
      <fill>
        <patternFill>
          <bgColor rgb="FFFF6E6E"/>
        </patternFill>
      </fill>
    </dxf>
    <dxf>
      <fill>
        <patternFill>
          <bgColor rgb="FFFF8282"/>
        </patternFill>
      </fill>
    </dxf>
    <dxf>
      <fill>
        <patternFill>
          <bgColor rgb="FFFF9696"/>
        </patternFill>
      </fill>
    </dxf>
    <dxf>
      <fill>
        <patternFill>
          <bgColor rgb="FFFFAAAA"/>
        </patternFill>
      </fill>
    </dxf>
    <dxf>
      <fill>
        <patternFill>
          <bgColor rgb="FFFFBEBE"/>
        </patternFill>
      </fill>
    </dxf>
    <dxf>
      <fill>
        <patternFill>
          <bgColor rgb="FFFFD2D2"/>
        </patternFill>
      </fill>
    </dxf>
    <dxf>
      <fill>
        <patternFill>
          <bgColor rgb="FFFFE6E6"/>
        </patternFill>
      </fill>
    </dxf>
    <dxf>
      <fill>
        <patternFill>
          <bgColor rgb="FFFFE6E6"/>
        </patternFill>
      </fill>
    </dxf>
    <dxf>
      <fill>
        <patternFill>
          <bgColor theme="0" tint="-4.9989318521683403E-2"/>
        </patternFill>
      </fill>
    </dxf>
  </dxfs>
  <tableStyles count="0" defaultTableStyle="TableStyleMedium2" defaultPivotStyle="PivotStyleLight16"/>
  <colors>
    <mruColors>
      <color rgb="FFFFAAAA"/>
      <color rgb="FFF85A5A"/>
      <color rgb="FFFF5050"/>
      <color rgb="FFFFFFFF"/>
      <color rgb="FFFFE6E6"/>
      <color rgb="FFFFD2D2"/>
      <color rgb="FFFFBEBE"/>
      <color rgb="FFFF9696"/>
      <color rgb="FFFF8282"/>
      <color rgb="FFFF6E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3F3E4-18F4-40FB-8698-ED5847F29384}">
  <dimension ref="A1:J20"/>
  <sheetViews>
    <sheetView workbookViewId="0">
      <selection activeCell="M31" sqref="M31"/>
    </sheetView>
  </sheetViews>
  <sheetFormatPr defaultRowHeight="14.5" x14ac:dyDescent="0.35"/>
  <cols>
    <col min="1" max="1" width="12.26953125" customWidth="1"/>
    <col min="2" max="2" width="16" customWidth="1"/>
  </cols>
  <sheetData>
    <row r="1" spans="1:10" ht="15.5" x14ac:dyDescent="0.35">
      <c r="A1" s="1"/>
      <c r="B1" s="6"/>
      <c r="C1" s="69" t="s">
        <v>2</v>
      </c>
      <c r="D1" s="69"/>
      <c r="E1" s="69"/>
      <c r="F1" s="69"/>
      <c r="G1" s="69"/>
      <c r="H1" s="69"/>
    </row>
    <row r="2" spans="1:10" ht="15.5" x14ac:dyDescent="0.35">
      <c r="A2" s="1"/>
      <c r="B2" s="6"/>
      <c r="C2" s="68" t="s">
        <v>3</v>
      </c>
      <c r="D2" s="68"/>
      <c r="E2" s="68" t="s">
        <v>4</v>
      </c>
      <c r="F2" s="68"/>
      <c r="G2" s="68" t="s">
        <v>5</v>
      </c>
      <c r="H2" s="68"/>
    </row>
    <row r="3" spans="1:10" ht="15.5" x14ac:dyDescent="0.35">
      <c r="A3" s="2" t="s">
        <v>0</v>
      </c>
      <c r="B3" s="3" t="s">
        <v>1</v>
      </c>
      <c r="C3" s="11" t="s">
        <v>24</v>
      </c>
      <c r="D3" s="11" t="s">
        <v>25</v>
      </c>
      <c r="E3" s="11" t="s">
        <v>24</v>
      </c>
      <c r="F3" s="11" t="s">
        <v>25</v>
      </c>
      <c r="G3" s="11" t="s">
        <v>24</v>
      </c>
      <c r="H3" s="11" t="s">
        <v>25</v>
      </c>
    </row>
    <row r="4" spans="1:10" ht="15.5" x14ac:dyDescent="0.35">
      <c r="A4" s="1" t="s">
        <v>46</v>
      </c>
      <c r="B4" s="13" t="s">
        <v>48</v>
      </c>
      <c r="C4" s="8">
        <v>137</v>
      </c>
      <c r="D4" s="7">
        <v>46.92</v>
      </c>
      <c r="E4" s="8">
        <v>154</v>
      </c>
      <c r="F4" s="7">
        <v>52.74</v>
      </c>
      <c r="G4" s="8">
        <v>1</v>
      </c>
      <c r="H4" s="7">
        <v>0.34</v>
      </c>
      <c r="I4" s="10"/>
      <c r="J4" s="4"/>
    </row>
    <row r="5" spans="1:10" ht="15.5" x14ac:dyDescent="0.35">
      <c r="A5" s="1" t="s">
        <v>47</v>
      </c>
      <c r="B5" s="13" t="s">
        <v>49</v>
      </c>
      <c r="C5" s="8">
        <v>159</v>
      </c>
      <c r="D5" s="7">
        <v>47.32</v>
      </c>
      <c r="E5" s="8">
        <v>177</v>
      </c>
      <c r="F5" s="7">
        <v>52.68</v>
      </c>
      <c r="G5" s="8">
        <v>0</v>
      </c>
      <c r="H5" s="7">
        <v>0</v>
      </c>
      <c r="I5" s="10"/>
      <c r="J5" s="4"/>
    </row>
    <row r="6" spans="1:10" ht="15.5" x14ac:dyDescent="0.35">
      <c r="A6" s="1" t="s">
        <v>50</v>
      </c>
      <c r="B6" s="13" t="s">
        <v>51</v>
      </c>
      <c r="C6" s="8">
        <v>152</v>
      </c>
      <c r="D6" s="7">
        <v>48.1</v>
      </c>
      <c r="E6" s="8">
        <v>163</v>
      </c>
      <c r="F6" s="14">
        <v>51.58</v>
      </c>
      <c r="G6" s="8">
        <v>1</v>
      </c>
      <c r="H6" s="7">
        <v>0.32</v>
      </c>
      <c r="I6" s="10"/>
      <c r="J6" s="4"/>
    </row>
    <row r="7" spans="1:10" ht="15.5" x14ac:dyDescent="0.35">
      <c r="A7" s="1" t="s">
        <v>52</v>
      </c>
      <c r="B7" s="13" t="s">
        <v>53</v>
      </c>
      <c r="C7" s="8">
        <v>154</v>
      </c>
      <c r="D7" s="7">
        <v>46.81</v>
      </c>
      <c r="E7" s="8">
        <v>174</v>
      </c>
      <c r="F7" s="15">
        <v>52.89</v>
      </c>
      <c r="G7" s="8">
        <v>1</v>
      </c>
      <c r="H7" s="7">
        <v>0.3</v>
      </c>
      <c r="I7" s="10"/>
      <c r="J7" s="4"/>
    </row>
    <row r="8" spans="1:10" ht="15.5" x14ac:dyDescent="0.35">
      <c r="A8" s="1" t="s">
        <v>54</v>
      </c>
      <c r="B8" s="13" t="s">
        <v>55</v>
      </c>
      <c r="C8" s="8">
        <v>62</v>
      </c>
      <c r="D8" s="7">
        <v>44.28</v>
      </c>
      <c r="E8" s="8">
        <v>78</v>
      </c>
      <c r="F8" s="7">
        <v>55.71</v>
      </c>
      <c r="G8" s="8">
        <v>0</v>
      </c>
      <c r="H8" s="7">
        <v>0</v>
      </c>
      <c r="I8" s="10"/>
      <c r="J8" s="4"/>
    </row>
    <row r="9" spans="1:10" ht="15.5" x14ac:dyDescent="0.35">
      <c r="A9" s="1" t="s">
        <v>56</v>
      </c>
      <c r="B9" s="13" t="s">
        <v>57</v>
      </c>
      <c r="C9" s="8">
        <v>137</v>
      </c>
      <c r="D9" s="7">
        <v>45.67</v>
      </c>
      <c r="E9" s="8">
        <v>163</v>
      </c>
      <c r="F9" s="7">
        <v>54.33</v>
      </c>
      <c r="G9" s="8">
        <v>0</v>
      </c>
      <c r="H9" s="7">
        <v>0</v>
      </c>
      <c r="I9" s="10"/>
      <c r="J9" s="4"/>
    </row>
    <row r="10" spans="1:10" ht="15.5" x14ac:dyDescent="0.35">
      <c r="A10" s="1" t="s">
        <v>58</v>
      </c>
      <c r="B10" s="13" t="s">
        <v>59</v>
      </c>
      <c r="C10" s="8">
        <v>154</v>
      </c>
      <c r="D10" s="7">
        <v>48.43</v>
      </c>
      <c r="E10" s="8">
        <v>164</v>
      </c>
      <c r="F10" s="7">
        <v>51.57</v>
      </c>
      <c r="G10" s="8">
        <v>0</v>
      </c>
      <c r="H10" s="7">
        <v>0</v>
      </c>
      <c r="I10" s="10"/>
      <c r="J10" s="4"/>
    </row>
    <row r="11" spans="1:10" ht="15.5" x14ac:dyDescent="0.35">
      <c r="A11" s="1" t="s">
        <v>60</v>
      </c>
      <c r="B11" s="13" t="s">
        <v>61</v>
      </c>
      <c r="C11" s="8">
        <v>155</v>
      </c>
      <c r="D11" s="7">
        <v>47.69</v>
      </c>
      <c r="E11" s="8">
        <v>169</v>
      </c>
      <c r="F11" s="7">
        <v>52</v>
      </c>
      <c r="G11" s="8">
        <v>1</v>
      </c>
      <c r="H11" s="7">
        <v>0.31</v>
      </c>
      <c r="I11" s="10"/>
      <c r="J11" s="4"/>
    </row>
    <row r="12" spans="1:10" ht="15.5" x14ac:dyDescent="0.35">
      <c r="A12" s="1" t="s">
        <v>6</v>
      </c>
      <c r="B12" s="13" t="s">
        <v>7</v>
      </c>
      <c r="C12" s="8">
        <v>154</v>
      </c>
      <c r="D12" s="7">
        <v>48.43</v>
      </c>
      <c r="E12" s="8">
        <v>164</v>
      </c>
      <c r="F12" s="7">
        <v>51.57</v>
      </c>
      <c r="G12" s="8">
        <v>0</v>
      </c>
      <c r="H12" s="7">
        <v>0</v>
      </c>
      <c r="I12" s="10"/>
      <c r="J12" s="4"/>
    </row>
    <row r="13" spans="1:10" ht="15.5" x14ac:dyDescent="0.35">
      <c r="A13" s="1" t="s">
        <v>8</v>
      </c>
      <c r="B13" s="13" t="s">
        <v>9</v>
      </c>
      <c r="C13" s="8">
        <v>110</v>
      </c>
      <c r="D13" s="7">
        <v>52.38</v>
      </c>
      <c r="E13" s="8">
        <v>98</v>
      </c>
      <c r="F13" s="7">
        <v>46.67</v>
      </c>
      <c r="G13" s="8">
        <v>2</v>
      </c>
      <c r="H13" s="7">
        <v>0.95</v>
      </c>
      <c r="I13" s="10"/>
      <c r="J13" s="4"/>
    </row>
    <row r="14" spans="1:10" ht="15.5" x14ac:dyDescent="0.35">
      <c r="A14" s="1" t="s">
        <v>10</v>
      </c>
      <c r="B14" s="13" t="s">
        <v>11</v>
      </c>
      <c r="C14" s="8">
        <v>45</v>
      </c>
      <c r="D14" s="7">
        <v>43.27</v>
      </c>
      <c r="E14" s="8">
        <v>59</v>
      </c>
      <c r="F14" s="7">
        <v>56.73</v>
      </c>
      <c r="G14" s="8">
        <v>0</v>
      </c>
      <c r="H14" s="7">
        <v>0</v>
      </c>
      <c r="I14" s="10"/>
      <c r="J14" s="4"/>
    </row>
    <row r="15" spans="1:10" ht="15.5" x14ac:dyDescent="0.35">
      <c r="A15" s="1" t="s">
        <v>12</v>
      </c>
      <c r="B15" s="13" t="s">
        <v>13</v>
      </c>
      <c r="C15" s="8">
        <v>151</v>
      </c>
      <c r="D15" s="7">
        <v>46.89</v>
      </c>
      <c r="E15" s="8">
        <v>171</v>
      </c>
      <c r="F15" s="7">
        <v>53.1</v>
      </c>
      <c r="G15" s="8">
        <v>0</v>
      </c>
      <c r="H15" s="7">
        <v>0</v>
      </c>
      <c r="I15" s="10"/>
      <c r="J15" s="4"/>
    </row>
    <row r="16" spans="1:10" ht="15.5" x14ac:dyDescent="0.35">
      <c r="A16" s="1" t="s">
        <v>14</v>
      </c>
      <c r="B16" s="13" t="s">
        <v>15</v>
      </c>
      <c r="C16" s="8">
        <v>165</v>
      </c>
      <c r="D16" s="7">
        <v>49.7</v>
      </c>
      <c r="E16" s="8">
        <v>166</v>
      </c>
      <c r="F16" s="7">
        <v>50</v>
      </c>
      <c r="G16" s="8">
        <v>1</v>
      </c>
      <c r="H16" s="7">
        <v>0.3</v>
      </c>
      <c r="I16" s="10"/>
      <c r="J16" s="4"/>
    </row>
    <row r="17" spans="1:10" ht="15.5" x14ac:dyDescent="0.35">
      <c r="A17" s="1" t="s">
        <v>16</v>
      </c>
      <c r="B17" s="13" t="s">
        <v>17</v>
      </c>
      <c r="C17" s="8">
        <v>159</v>
      </c>
      <c r="D17" s="7">
        <v>49.69</v>
      </c>
      <c r="E17" s="8">
        <v>161</v>
      </c>
      <c r="F17" s="7">
        <v>50.31</v>
      </c>
      <c r="G17" s="8">
        <v>0</v>
      </c>
      <c r="H17" s="7">
        <v>0</v>
      </c>
      <c r="I17" s="10"/>
      <c r="J17" s="4"/>
    </row>
    <row r="18" spans="1:10" ht="15.5" x14ac:dyDescent="0.35">
      <c r="A18" s="1" t="s">
        <v>18</v>
      </c>
      <c r="B18" s="13" t="s">
        <v>19</v>
      </c>
      <c r="C18" s="8">
        <v>157</v>
      </c>
      <c r="D18" s="7">
        <v>49.06</v>
      </c>
      <c r="E18" s="8">
        <v>163</v>
      </c>
      <c r="F18" s="7">
        <v>50.94</v>
      </c>
      <c r="G18" s="8">
        <v>0</v>
      </c>
      <c r="H18" s="7">
        <v>0</v>
      </c>
      <c r="I18" s="10"/>
      <c r="J18" s="4"/>
    </row>
    <row r="19" spans="1:10" ht="15.5" x14ac:dyDescent="0.35">
      <c r="A19" s="1" t="s">
        <v>20</v>
      </c>
      <c r="B19" s="13" t="s">
        <v>21</v>
      </c>
      <c r="C19" s="8">
        <v>149</v>
      </c>
      <c r="D19" s="7">
        <v>47</v>
      </c>
      <c r="E19" s="8">
        <v>168</v>
      </c>
      <c r="F19" s="7">
        <v>53</v>
      </c>
      <c r="G19" s="8">
        <v>0</v>
      </c>
      <c r="H19" s="7">
        <v>0</v>
      </c>
      <c r="I19" s="10"/>
      <c r="J19" s="4"/>
    </row>
    <row r="20" spans="1:10" ht="15" x14ac:dyDescent="0.35">
      <c r="A20" s="12" t="s">
        <v>22</v>
      </c>
      <c r="B20" s="16" t="s">
        <v>23</v>
      </c>
      <c r="C20" s="16">
        <v>2200</v>
      </c>
      <c r="D20" s="17">
        <v>47.84</v>
      </c>
      <c r="E20" s="17">
        <v>2392</v>
      </c>
      <c r="F20" s="17">
        <v>52.01</v>
      </c>
      <c r="G20" s="17">
        <v>7</v>
      </c>
      <c r="H20" s="17">
        <v>0.15</v>
      </c>
      <c r="I20" s="10"/>
    </row>
  </sheetData>
  <mergeCells count="4">
    <mergeCell ref="C2:D2"/>
    <mergeCell ref="E2:F2"/>
    <mergeCell ref="G2:H2"/>
    <mergeCell ref="C1:H1"/>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94E1-FC01-4CA9-BDB1-CEA6833808BB}">
  <dimension ref="A1:DT30"/>
  <sheetViews>
    <sheetView zoomScale="110" zoomScaleNormal="110" workbookViewId="0">
      <selection activeCell="M24" sqref="M24"/>
    </sheetView>
  </sheetViews>
  <sheetFormatPr defaultRowHeight="14.5" x14ac:dyDescent="0.35"/>
  <cols>
    <col min="1" max="1" width="16.6328125" customWidth="1"/>
    <col min="3" max="3" width="8.7265625" customWidth="1"/>
  </cols>
  <sheetData>
    <row r="1" spans="1:124" s="18" customFormat="1" ht="15.5" customHeight="1" x14ac:dyDescent="0.35">
      <c r="A1" s="1"/>
      <c r="B1" s="69" t="s">
        <v>26</v>
      </c>
      <c r="C1" s="69"/>
      <c r="D1" s="69" t="s">
        <v>27</v>
      </c>
      <c r="E1" s="69"/>
      <c r="F1" s="69" t="s">
        <v>28</v>
      </c>
      <c r="G1" s="69"/>
      <c r="H1" s="69" t="s">
        <v>29</v>
      </c>
      <c r="I1" s="69"/>
      <c r="J1" s="69" t="s">
        <v>30</v>
      </c>
      <c r="K1" s="69"/>
      <c r="L1" s="69" t="s">
        <v>31</v>
      </c>
      <c r="M1" s="69"/>
      <c r="N1" s="69" t="s">
        <v>32</v>
      </c>
      <c r="O1" s="69"/>
      <c r="P1" s="69" t="s">
        <v>5</v>
      </c>
      <c r="Q1" s="69"/>
      <c r="R1" s="69" t="s">
        <v>33</v>
      </c>
      <c r="S1" s="69"/>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row>
    <row r="2" spans="1:124" s="18" customFormat="1" ht="15.5" x14ac:dyDescent="0.35">
      <c r="A2" s="2" t="s">
        <v>0</v>
      </c>
      <c r="B2" s="11" t="s">
        <v>24</v>
      </c>
      <c r="C2" s="11" t="s">
        <v>25</v>
      </c>
      <c r="D2" s="11" t="s">
        <v>24</v>
      </c>
      <c r="E2" s="11" t="s">
        <v>25</v>
      </c>
      <c r="F2" s="11" t="s">
        <v>24</v>
      </c>
      <c r="G2" s="11" t="s">
        <v>25</v>
      </c>
      <c r="H2" s="11" t="s">
        <v>24</v>
      </c>
      <c r="I2" s="11" t="s">
        <v>25</v>
      </c>
      <c r="J2" s="11" t="s">
        <v>24</v>
      </c>
      <c r="K2" s="11" t="s">
        <v>25</v>
      </c>
      <c r="L2" s="11" t="s">
        <v>24</v>
      </c>
      <c r="M2" s="11" t="s">
        <v>25</v>
      </c>
      <c r="N2" s="11" t="s">
        <v>24</v>
      </c>
      <c r="O2" s="11" t="s">
        <v>25</v>
      </c>
      <c r="P2" s="11" t="s">
        <v>24</v>
      </c>
      <c r="Q2" s="11" t="s">
        <v>25</v>
      </c>
      <c r="R2" s="11" t="s">
        <v>24</v>
      </c>
      <c r="S2" s="11" t="s">
        <v>25</v>
      </c>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row>
    <row r="3" spans="1:124" ht="15.5" x14ac:dyDescent="0.35">
      <c r="A3" s="1" t="s">
        <v>46</v>
      </c>
      <c r="B3" s="4">
        <v>176</v>
      </c>
      <c r="C3" s="7">
        <v>60.27</v>
      </c>
      <c r="D3" s="4">
        <v>0</v>
      </c>
      <c r="E3" s="7">
        <v>0</v>
      </c>
      <c r="F3" s="4">
        <v>37</v>
      </c>
      <c r="G3" s="7">
        <v>12.67</v>
      </c>
      <c r="H3" s="4">
        <v>1</v>
      </c>
      <c r="I3" s="7">
        <v>0.34</v>
      </c>
      <c r="J3" s="4">
        <v>0</v>
      </c>
      <c r="K3" s="7">
        <v>0</v>
      </c>
      <c r="L3" s="4">
        <v>1</v>
      </c>
      <c r="M3" s="7">
        <v>0.34</v>
      </c>
      <c r="N3" s="4">
        <v>0</v>
      </c>
      <c r="O3" s="7">
        <v>0</v>
      </c>
      <c r="P3" s="4">
        <v>24</v>
      </c>
      <c r="Q3" s="7">
        <v>8.2200000000000006</v>
      </c>
      <c r="R3" s="4">
        <v>53</v>
      </c>
      <c r="S3" s="7">
        <v>18.149999999999999</v>
      </c>
    </row>
    <row r="4" spans="1:124" ht="15.5" x14ac:dyDescent="0.35">
      <c r="A4" s="1" t="s">
        <v>47</v>
      </c>
      <c r="B4" s="4">
        <v>100</v>
      </c>
      <c r="C4" s="7">
        <v>29.76</v>
      </c>
      <c r="D4" s="4">
        <v>0</v>
      </c>
      <c r="E4" s="7">
        <v>0</v>
      </c>
      <c r="F4" s="4">
        <v>195</v>
      </c>
      <c r="G4" s="7">
        <v>58.04</v>
      </c>
      <c r="H4" s="4">
        <v>1</v>
      </c>
      <c r="I4" s="7">
        <v>0.3</v>
      </c>
      <c r="J4" s="4">
        <v>0</v>
      </c>
      <c r="K4" s="7">
        <v>0</v>
      </c>
      <c r="L4" s="4">
        <v>0</v>
      </c>
      <c r="M4" s="7">
        <v>0</v>
      </c>
      <c r="N4" s="4">
        <v>0</v>
      </c>
      <c r="O4" s="7">
        <v>0</v>
      </c>
      <c r="P4" s="4">
        <v>20</v>
      </c>
      <c r="Q4" s="7">
        <v>5.95</v>
      </c>
      <c r="R4" s="4">
        <v>20</v>
      </c>
      <c r="S4" s="7">
        <v>5.95</v>
      </c>
    </row>
    <row r="5" spans="1:124" ht="15.5" x14ac:dyDescent="0.35">
      <c r="A5" s="1" t="s">
        <v>50</v>
      </c>
      <c r="B5" s="4">
        <v>240</v>
      </c>
      <c r="C5" s="7">
        <v>75.95</v>
      </c>
      <c r="D5" s="4">
        <v>4</v>
      </c>
      <c r="E5" s="7">
        <v>1.27</v>
      </c>
      <c r="F5" s="4">
        <v>4</v>
      </c>
      <c r="G5" s="7">
        <v>1.27</v>
      </c>
      <c r="H5" s="4">
        <v>2</v>
      </c>
      <c r="I5" s="7">
        <v>0.63</v>
      </c>
      <c r="J5" s="4">
        <v>0</v>
      </c>
      <c r="K5" s="7">
        <v>0</v>
      </c>
      <c r="L5" s="4">
        <v>0</v>
      </c>
      <c r="M5" s="7">
        <v>0</v>
      </c>
      <c r="N5" s="4">
        <v>0</v>
      </c>
      <c r="O5" s="7">
        <v>0</v>
      </c>
      <c r="P5" s="4">
        <v>7</v>
      </c>
      <c r="Q5" s="7">
        <v>2.2200000000000002</v>
      </c>
      <c r="R5" s="4">
        <v>59</v>
      </c>
      <c r="S5" s="7">
        <v>18.670000000000002</v>
      </c>
    </row>
    <row r="6" spans="1:124" ht="15.5" x14ac:dyDescent="0.35">
      <c r="A6" s="1" t="s">
        <v>52</v>
      </c>
      <c r="B6" s="4">
        <v>111</v>
      </c>
      <c r="C6" s="7">
        <v>33.74</v>
      </c>
      <c r="D6" s="4">
        <v>3</v>
      </c>
      <c r="E6" s="7">
        <v>0.91</v>
      </c>
      <c r="F6" s="4">
        <v>107</v>
      </c>
      <c r="G6" s="7">
        <v>32.520000000000003</v>
      </c>
      <c r="H6" s="4">
        <v>0</v>
      </c>
      <c r="I6" s="7">
        <v>0</v>
      </c>
      <c r="J6" s="4">
        <v>1</v>
      </c>
      <c r="K6" s="7">
        <v>0.3</v>
      </c>
      <c r="L6" s="4">
        <v>0</v>
      </c>
      <c r="M6" s="7">
        <v>0</v>
      </c>
      <c r="N6" s="4">
        <v>46</v>
      </c>
      <c r="O6" s="7">
        <v>13.98</v>
      </c>
      <c r="P6" s="4">
        <v>15</v>
      </c>
      <c r="Q6" s="7">
        <v>4.5599999999999996</v>
      </c>
      <c r="R6" s="4">
        <v>46</v>
      </c>
      <c r="S6" s="7">
        <v>13.98</v>
      </c>
    </row>
    <row r="7" spans="1:124" ht="15.5" x14ac:dyDescent="0.35">
      <c r="A7" s="1" t="s">
        <v>54</v>
      </c>
      <c r="B7" s="4">
        <v>106</v>
      </c>
      <c r="C7" s="7">
        <v>75.709999999999994</v>
      </c>
      <c r="D7" s="4">
        <v>0</v>
      </c>
      <c r="E7" s="7">
        <v>0</v>
      </c>
      <c r="F7" s="4">
        <v>0</v>
      </c>
      <c r="G7" s="7">
        <v>0</v>
      </c>
      <c r="H7" s="4">
        <v>0</v>
      </c>
      <c r="I7" s="7">
        <v>0</v>
      </c>
      <c r="J7" s="4">
        <v>0</v>
      </c>
      <c r="K7" s="7">
        <v>0</v>
      </c>
      <c r="L7" s="4">
        <v>0</v>
      </c>
      <c r="M7" s="7">
        <v>0</v>
      </c>
      <c r="N7" s="4">
        <v>0</v>
      </c>
      <c r="O7" s="7">
        <v>0</v>
      </c>
      <c r="P7" s="4">
        <v>6</v>
      </c>
      <c r="Q7" s="7">
        <v>4.29</v>
      </c>
      <c r="R7" s="4">
        <v>28</v>
      </c>
      <c r="S7" s="7">
        <v>20</v>
      </c>
    </row>
    <row r="8" spans="1:124" ht="15.5" x14ac:dyDescent="0.35">
      <c r="A8" s="1" t="s">
        <v>56</v>
      </c>
      <c r="B8" s="4">
        <v>178</v>
      </c>
      <c r="C8" s="7">
        <v>59.33</v>
      </c>
      <c r="D8" s="4">
        <v>0</v>
      </c>
      <c r="E8" s="7">
        <v>0</v>
      </c>
      <c r="F8" s="4">
        <v>40</v>
      </c>
      <c r="G8" s="7">
        <v>13.33</v>
      </c>
      <c r="H8" s="4">
        <v>6</v>
      </c>
      <c r="I8" s="7">
        <v>2</v>
      </c>
      <c r="J8" s="4">
        <v>0</v>
      </c>
      <c r="K8" s="7">
        <v>0</v>
      </c>
      <c r="L8" s="4">
        <v>0</v>
      </c>
      <c r="M8" s="7">
        <v>0</v>
      </c>
      <c r="N8" s="4">
        <v>0</v>
      </c>
      <c r="O8" s="7">
        <v>0</v>
      </c>
      <c r="P8" s="4">
        <v>29</v>
      </c>
      <c r="Q8" s="7">
        <v>9.67</v>
      </c>
      <c r="R8" s="4">
        <v>47</v>
      </c>
      <c r="S8" s="7">
        <v>15.67</v>
      </c>
    </row>
    <row r="9" spans="1:124" ht="15.5" x14ac:dyDescent="0.35">
      <c r="A9" s="1" t="s">
        <v>58</v>
      </c>
      <c r="B9" s="4">
        <v>225</v>
      </c>
      <c r="C9" s="7">
        <v>70.75</v>
      </c>
      <c r="D9" s="4">
        <v>0</v>
      </c>
      <c r="E9" s="7">
        <v>0</v>
      </c>
      <c r="F9" s="4">
        <v>1</v>
      </c>
      <c r="G9" s="7">
        <v>0.31</v>
      </c>
      <c r="H9" s="4">
        <v>3</v>
      </c>
      <c r="I9" s="7">
        <v>0.94</v>
      </c>
      <c r="J9" s="4">
        <v>0</v>
      </c>
      <c r="K9" s="7">
        <v>0</v>
      </c>
      <c r="L9" s="4">
        <v>0</v>
      </c>
      <c r="M9" s="7">
        <v>0</v>
      </c>
      <c r="N9" s="4">
        <v>0</v>
      </c>
      <c r="O9" s="7">
        <v>0</v>
      </c>
      <c r="P9" s="4">
        <v>25</v>
      </c>
      <c r="Q9" s="7">
        <v>7.86</v>
      </c>
      <c r="R9" s="4">
        <v>64</v>
      </c>
      <c r="S9" s="7">
        <v>20.13</v>
      </c>
    </row>
    <row r="10" spans="1:124" ht="15.5" x14ac:dyDescent="0.35">
      <c r="A10" s="1" t="s">
        <v>60</v>
      </c>
      <c r="B10" s="4">
        <v>23</v>
      </c>
      <c r="C10" s="7">
        <v>7.08</v>
      </c>
      <c r="D10" s="4">
        <v>259</v>
      </c>
      <c r="E10" s="7">
        <v>79.69</v>
      </c>
      <c r="F10" s="4">
        <v>21</v>
      </c>
      <c r="G10" s="7">
        <v>6.46</v>
      </c>
      <c r="H10" s="4">
        <v>0</v>
      </c>
      <c r="I10" s="7">
        <v>0</v>
      </c>
      <c r="J10" s="4">
        <v>1</v>
      </c>
      <c r="K10" s="7">
        <v>0.31</v>
      </c>
      <c r="L10" s="4">
        <v>0</v>
      </c>
      <c r="M10" s="7">
        <v>0</v>
      </c>
      <c r="N10" s="4">
        <v>0</v>
      </c>
      <c r="O10" s="7">
        <v>0</v>
      </c>
      <c r="P10" s="4">
        <v>3</v>
      </c>
      <c r="Q10" s="7">
        <v>0.92</v>
      </c>
      <c r="R10" s="4">
        <v>18</v>
      </c>
      <c r="S10" s="7">
        <v>5.54</v>
      </c>
    </row>
    <row r="11" spans="1:124" ht="15.5" x14ac:dyDescent="0.35">
      <c r="A11" s="1" t="s">
        <v>6</v>
      </c>
      <c r="B11" s="4">
        <v>208</v>
      </c>
      <c r="C11" s="7">
        <v>65.41</v>
      </c>
      <c r="D11" s="4">
        <v>1</v>
      </c>
      <c r="E11" s="7">
        <v>0.31</v>
      </c>
      <c r="F11" s="4">
        <v>9</v>
      </c>
      <c r="G11" s="7">
        <v>2.83</v>
      </c>
      <c r="H11" s="4">
        <v>2</v>
      </c>
      <c r="I11" s="7">
        <v>0.63</v>
      </c>
      <c r="J11" s="4">
        <v>1</v>
      </c>
      <c r="K11" s="7">
        <v>0.31</v>
      </c>
      <c r="L11" s="4">
        <v>0</v>
      </c>
      <c r="M11" s="7">
        <v>0</v>
      </c>
      <c r="N11" s="4">
        <v>1</v>
      </c>
      <c r="O11" s="7">
        <v>0.31</v>
      </c>
      <c r="P11" s="4">
        <v>6</v>
      </c>
      <c r="Q11" s="7">
        <v>1.89</v>
      </c>
      <c r="R11" s="4">
        <v>90</v>
      </c>
      <c r="S11" s="7">
        <v>28.3</v>
      </c>
    </row>
    <row r="12" spans="1:124" ht="15.5" x14ac:dyDescent="0.35">
      <c r="A12" s="1" t="s">
        <v>8</v>
      </c>
      <c r="B12" s="4">
        <v>10</v>
      </c>
      <c r="C12" s="7">
        <v>4.76</v>
      </c>
      <c r="D12" s="4">
        <v>0</v>
      </c>
      <c r="E12" s="7">
        <v>0</v>
      </c>
      <c r="F12" s="4">
        <v>200</v>
      </c>
      <c r="G12" s="7">
        <v>95.24</v>
      </c>
      <c r="H12" s="4">
        <v>0</v>
      </c>
      <c r="I12" s="7">
        <v>0</v>
      </c>
      <c r="J12" s="4">
        <v>0</v>
      </c>
      <c r="K12" s="7">
        <v>0</v>
      </c>
      <c r="L12" s="4">
        <v>0</v>
      </c>
      <c r="M12" s="7">
        <v>0</v>
      </c>
      <c r="N12" s="4">
        <v>0</v>
      </c>
      <c r="O12" s="7">
        <v>0</v>
      </c>
      <c r="P12" s="4">
        <v>0</v>
      </c>
      <c r="Q12" s="7">
        <v>0</v>
      </c>
      <c r="R12" s="4">
        <v>0</v>
      </c>
      <c r="S12" s="7">
        <v>0</v>
      </c>
    </row>
    <row r="13" spans="1:124" ht="15.5" x14ac:dyDescent="0.35">
      <c r="A13" s="1" t="s">
        <v>10</v>
      </c>
      <c r="B13" s="4">
        <v>2</v>
      </c>
      <c r="C13" s="7">
        <v>1.92</v>
      </c>
      <c r="D13" s="4">
        <v>0</v>
      </c>
      <c r="E13" s="7">
        <v>0</v>
      </c>
      <c r="F13" s="4">
        <v>97</v>
      </c>
      <c r="G13" s="7">
        <v>93.27</v>
      </c>
      <c r="H13" s="4">
        <v>0</v>
      </c>
      <c r="I13" s="7">
        <v>0</v>
      </c>
      <c r="J13" s="4">
        <v>0</v>
      </c>
      <c r="K13" s="7">
        <v>0</v>
      </c>
      <c r="L13" s="4">
        <v>0</v>
      </c>
      <c r="M13" s="7">
        <v>0</v>
      </c>
      <c r="N13" s="4">
        <v>0</v>
      </c>
      <c r="O13" s="7">
        <v>0</v>
      </c>
      <c r="P13" s="4">
        <v>1</v>
      </c>
      <c r="Q13" s="7">
        <v>0.96</v>
      </c>
      <c r="R13" s="4">
        <v>4</v>
      </c>
      <c r="S13" s="7">
        <v>3.85</v>
      </c>
    </row>
    <row r="14" spans="1:124" ht="15.5" x14ac:dyDescent="0.35">
      <c r="A14" s="1" t="s">
        <v>12</v>
      </c>
      <c r="B14" s="4">
        <v>244</v>
      </c>
      <c r="C14" s="7">
        <v>75.78</v>
      </c>
      <c r="D14" s="4">
        <v>1</v>
      </c>
      <c r="E14" s="7">
        <v>0.31</v>
      </c>
      <c r="F14" s="4">
        <v>1</v>
      </c>
      <c r="G14" s="7">
        <v>0.31</v>
      </c>
      <c r="H14" s="4">
        <v>3</v>
      </c>
      <c r="I14" s="7">
        <v>0.93</v>
      </c>
      <c r="J14" s="4">
        <v>0</v>
      </c>
      <c r="K14" s="7">
        <v>0</v>
      </c>
      <c r="L14" s="4">
        <v>0</v>
      </c>
      <c r="M14" s="7">
        <v>0</v>
      </c>
      <c r="N14" s="4">
        <v>0</v>
      </c>
      <c r="O14" s="7">
        <v>0</v>
      </c>
      <c r="P14" s="4">
        <v>4</v>
      </c>
      <c r="Q14" s="7">
        <v>1.24</v>
      </c>
      <c r="R14" s="4">
        <v>69</v>
      </c>
      <c r="S14" s="7">
        <v>21.43</v>
      </c>
    </row>
    <row r="15" spans="1:124" ht="15.5" x14ac:dyDescent="0.35">
      <c r="A15" s="1" t="s">
        <v>14</v>
      </c>
      <c r="B15" s="4">
        <v>283</v>
      </c>
      <c r="C15" s="7">
        <v>85.24</v>
      </c>
      <c r="D15" s="4">
        <v>0</v>
      </c>
      <c r="E15" s="7">
        <v>0</v>
      </c>
      <c r="F15" s="4">
        <v>9</v>
      </c>
      <c r="G15" s="7">
        <v>2.71</v>
      </c>
      <c r="H15" s="4">
        <v>0</v>
      </c>
      <c r="I15" s="7">
        <v>0</v>
      </c>
      <c r="J15" s="4">
        <v>0</v>
      </c>
      <c r="K15" s="7">
        <v>0</v>
      </c>
      <c r="L15" s="4">
        <v>0</v>
      </c>
      <c r="M15" s="7">
        <v>0</v>
      </c>
      <c r="N15" s="4">
        <v>0</v>
      </c>
      <c r="O15" s="7">
        <v>0</v>
      </c>
      <c r="P15" s="4">
        <v>13</v>
      </c>
      <c r="Q15" s="7">
        <v>3.92</v>
      </c>
      <c r="R15" s="4">
        <v>27</v>
      </c>
      <c r="S15" s="7">
        <v>8.1300000000000008</v>
      </c>
    </row>
    <row r="16" spans="1:124" ht="15.5" x14ac:dyDescent="0.35">
      <c r="A16" s="1" t="s">
        <v>16</v>
      </c>
      <c r="B16" s="4">
        <v>207</v>
      </c>
      <c r="C16" s="7">
        <v>64.69</v>
      </c>
      <c r="D16" s="4">
        <v>1</v>
      </c>
      <c r="E16" s="7">
        <v>0.31</v>
      </c>
      <c r="F16" s="4">
        <v>22</v>
      </c>
      <c r="G16" s="7">
        <v>6.88</v>
      </c>
      <c r="H16" s="4">
        <v>0</v>
      </c>
      <c r="I16" s="7">
        <v>0</v>
      </c>
      <c r="J16" s="4">
        <v>0</v>
      </c>
      <c r="K16" s="7">
        <v>0</v>
      </c>
      <c r="L16" s="4">
        <v>0</v>
      </c>
      <c r="M16" s="7">
        <v>0</v>
      </c>
      <c r="N16" s="4">
        <v>0</v>
      </c>
      <c r="O16" s="7">
        <v>0</v>
      </c>
      <c r="P16" s="4">
        <v>9</v>
      </c>
      <c r="Q16" s="7">
        <v>2.81</v>
      </c>
      <c r="R16" s="4">
        <v>81</v>
      </c>
      <c r="S16" s="7">
        <v>25.31</v>
      </c>
    </row>
    <row r="17" spans="1:124" ht="15.5" x14ac:dyDescent="0.35">
      <c r="A17" s="1" t="s">
        <v>18</v>
      </c>
      <c r="B17" s="4">
        <v>2</v>
      </c>
      <c r="C17" s="7">
        <v>0.62</v>
      </c>
      <c r="D17" s="4">
        <v>0</v>
      </c>
      <c r="E17" s="7">
        <v>0</v>
      </c>
      <c r="F17" s="4">
        <v>285</v>
      </c>
      <c r="G17" s="7">
        <v>89.06</v>
      </c>
      <c r="H17" s="4">
        <v>0</v>
      </c>
      <c r="I17" s="7">
        <v>0</v>
      </c>
      <c r="J17" s="4">
        <v>0</v>
      </c>
      <c r="K17" s="7">
        <v>0</v>
      </c>
      <c r="L17" s="4">
        <v>0</v>
      </c>
      <c r="M17" s="7">
        <v>0</v>
      </c>
      <c r="N17" s="4">
        <v>0</v>
      </c>
      <c r="O17" s="7">
        <v>0</v>
      </c>
      <c r="P17" s="4">
        <v>8</v>
      </c>
      <c r="Q17" s="7">
        <v>2.5</v>
      </c>
      <c r="R17" s="4">
        <v>25</v>
      </c>
      <c r="S17" s="7">
        <v>7.81</v>
      </c>
    </row>
    <row r="18" spans="1:124" ht="15.5" x14ac:dyDescent="0.35">
      <c r="A18" s="1" t="s">
        <v>20</v>
      </c>
      <c r="B18" s="4">
        <v>114</v>
      </c>
      <c r="C18" s="7">
        <v>35.96</v>
      </c>
      <c r="D18" s="4">
        <v>0</v>
      </c>
      <c r="E18" s="7">
        <v>0</v>
      </c>
      <c r="F18" s="4">
        <v>79</v>
      </c>
      <c r="G18" s="7">
        <v>24.92</v>
      </c>
      <c r="H18" s="4">
        <v>2</v>
      </c>
      <c r="I18" s="7">
        <v>0.63</v>
      </c>
      <c r="J18" s="4">
        <v>0</v>
      </c>
      <c r="K18" s="7">
        <v>0</v>
      </c>
      <c r="L18" s="4">
        <v>1</v>
      </c>
      <c r="M18" s="7">
        <v>0.32</v>
      </c>
      <c r="N18" s="4">
        <v>6</v>
      </c>
      <c r="O18" s="7">
        <v>1.89</v>
      </c>
      <c r="P18" s="4">
        <v>13</v>
      </c>
      <c r="Q18" s="7">
        <v>4.0999999999999996</v>
      </c>
      <c r="R18" s="4">
        <v>102</v>
      </c>
      <c r="S18" s="7">
        <v>32.18</v>
      </c>
    </row>
    <row r="19" spans="1:124" s="18" customFormat="1" ht="15" x14ac:dyDescent="0.35">
      <c r="A19" s="12" t="s">
        <v>62</v>
      </c>
      <c r="B19" s="5">
        <v>2229</v>
      </c>
      <c r="C19" s="17">
        <v>48.47</v>
      </c>
      <c r="D19" s="5">
        <v>269</v>
      </c>
      <c r="E19" s="17">
        <v>5.85</v>
      </c>
      <c r="F19" s="5">
        <v>1107</v>
      </c>
      <c r="G19" s="17">
        <v>24.07</v>
      </c>
      <c r="H19" s="5">
        <v>20</v>
      </c>
      <c r="I19" s="17">
        <v>0.43</v>
      </c>
      <c r="J19" s="5">
        <v>3</v>
      </c>
      <c r="K19" s="17">
        <v>0.06</v>
      </c>
      <c r="L19" s="5">
        <v>2</v>
      </c>
      <c r="M19" s="17">
        <v>0.04</v>
      </c>
      <c r="N19" s="5">
        <v>53</v>
      </c>
      <c r="O19" s="17">
        <v>1.1499999999999999</v>
      </c>
      <c r="P19" s="5">
        <v>183</v>
      </c>
      <c r="Q19" s="17">
        <v>3.98</v>
      </c>
      <c r="R19" s="5">
        <v>733</v>
      </c>
      <c r="S19" s="17">
        <v>15.94</v>
      </c>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row>
    <row r="20" spans="1:124" ht="15.5" customHeight="1" x14ac:dyDescent="0.35">
      <c r="A20" s="70" t="s">
        <v>209</v>
      </c>
      <c r="B20" s="70"/>
      <c r="C20" s="70"/>
      <c r="D20" s="70"/>
      <c r="E20" s="70"/>
      <c r="F20" s="70"/>
      <c r="G20" s="70"/>
      <c r="H20" s="70"/>
      <c r="I20" s="70"/>
      <c r="J20" s="70"/>
      <c r="K20" s="70"/>
      <c r="L20" s="70"/>
      <c r="M20" s="70"/>
      <c r="N20" s="70"/>
      <c r="O20" s="70"/>
      <c r="P20" s="70"/>
      <c r="Q20" s="70"/>
      <c r="R20" s="70"/>
      <c r="S20" s="70"/>
    </row>
    <row r="21" spans="1:124" ht="15.5" customHeight="1" x14ac:dyDescent="0.35">
      <c r="A21" s="71"/>
      <c r="B21" s="71"/>
      <c r="C21" s="71"/>
      <c r="D21" s="71"/>
      <c r="E21" s="71"/>
      <c r="F21" s="71"/>
      <c r="G21" s="71"/>
      <c r="H21" s="71"/>
      <c r="I21" s="71"/>
      <c r="J21" s="71"/>
      <c r="K21" s="71"/>
      <c r="L21" s="71"/>
      <c r="M21" s="71"/>
      <c r="N21" s="71"/>
      <c r="O21" s="71"/>
      <c r="P21" s="71"/>
      <c r="Q21" s="71"/>
      <c r="R21" s="71"/>
      <c r="S21" s="71"/>
    </row>
    <row r="22" spans="1:124" ht="15.5" x14ac:dyDescent="0.35">
      <c r="A22" s="1"/>
    </row>
    <row r="23" spans="1:124" ht="15.5" x14ac:dyDescent="0.35">
      <c r="A23" s="1"/>
    </row>
    <row r="24" spans="1:124" ht="15.5" x14ac:dyDescent="0.35">
      <c r="A24" s="1"/>
    </row>
    <row r="25" spans="1:124" ht="15.5" x14ac:dyDescent="0.35">
      <c r="A25" s="1"/>
    </row>
    <row r="26" spans="1:124" ht="15.5" x14ac:dyDescent="0.35">
      <c r="A26" s="1"/>
    </row>
    <row r="27" spans="1:124" ht="15.5" x14ac:dyDescent="0.35">
      <c r="A27" s="1"/>
    </row>
    <row r="28" spans="1:124" ht="15.5" x14ac:dyDescent="0.35">
      <c r="A28" s="1"/>
    </row>
    <row r="29" spans="1:124" ht="15.5" x14ac:dyDescent="0.35">
      <c r="A29" s="1"/>
    </row>
    <row r="30" spans="1:124" ht="15.5" x14ac:dyDescent="0.35">
      <c r="A30" s="1"/>
    </row>
  </sheetData>
  <mergeCells count="10">
    <mergeCell ref="A20:S21"/>
    <mergeCell ref="R1:S1"/>
    <mergeCell ref="D1:E1"/>
    <mergeCell ref="F1:G1"/>
    <mergeCell ref="H1:I1"/>
    <mergeCell ref="B1:C1"/>
    <mergeCell ref="J1:K1"/>
    <mergeCell ref="L1:M1"/>
    <mergeCell ref="N1:O1"/>
    <mergeCell ref="P1:Q1"/>
  </mergeCells>
  <conditionalFormatting sqref="B5 D5 F5 H5 J5 L5 N5 P5 R5">
    <cfRule type="colorScale" priority="30">
      <colorScale>
        <cfvo type="min"/>
        <cfvo type="max"/>
        <color rgb="FFFFEF9C"/>
        <color rgb="FF63BE7B"/>
      </colorScale>
    </cfRule>
  </conditionalFormatting>
  <conditionalFormatting sqref="B6 D6 F6 H6 J6 L6 N6 P6 R6">
    <cfRule type="colorScale" priority="28">
      <colorScale>
        <cfvo type="min"/>
        <cfvo type="max"/>
        <color rgb="FFFFEF9C"/>
        <color rgb="FF63BE7B"/>
      </colorScale>
    </cfRule>
  </conditionalFormatting>
  <conditionalFormatting sqref="B7 D7 F7 H7 J7 L7 N7 P7 R7">
    <cfRule type="colorScale" priority="26">
      <colorScale>
        <cfvo type="min"/>
        <cfvo type="max"/>
        <color rgb="FFFFEF9C"/>
        <color rgb="FF63BE7B"/>
      </colorScale>
    </cfRule>
  </conditionalFormatting>
  <conditionalFormatting sqref="B17 D17 F17 H17 J17 L17 N17 P17 R17">
    <cfRule type="colorScale" priority="6">
      <colorScale>
        <cfvo type="min"/>
        <cfvo type="max"/>
        <color rgb="FFFFEF9C"/>
        <color rgb="FF63BE7B"/>
      </colorScale>
    </cfRule>
  </conditionalFormatting>
  <conditionalFormatting sqref="C3 E3 G3 I3 K3 M3 O3 Q3 S3">
    <cfRule type="colorScale" priority="33">
      <colorScale>
        <cfvo type="min"/>
        <cfvo type="max"/>
        <color rgb="FFFFEF9C"/>
        <color rgb="FF63BE7B"/>
      </colorScale>
    </cfRule>
  </conditionalFormatting>
  <conditionalFormatting sqref="C6 E6 G6 I6 K6 M6 O6 Q6 S6">
    <cfRule type="colorScale" priority="27">
      <colorScale>
        <cfvo type="min"/>
        <cfvo type="max"/>
        <color rgb="FFFFEF9C"/>
        <color rgb="FF63BE7B"/>
      </colorScale>
    </cfRule>
  </conditionalFormatting>
  <conditionalFormatting sqref="C8 E8 G8 I8 K8 M8 O8 Q8 S8">
    <cfRule type="colorScale" priority="23">
      <colorScale>
        <cfvo type="min"/>
        <cfvo type="max"/>
        <color rgb="FFFFEF9C"/>
        <color rgb="FF63BE7B"/>
      </colorScale>
    </cfRule>
  </conditionalFormatting>
  <conditionalFormatting sqref="C13 E13 G13 I13 K13 M13 O13 Q13 S13">
    <cfRule type="colorScale" priority="13">
      <colorScale>
        <cfvo type="min"/>
        <cfvo type="max"/>
        <color rgb="FFFFEF9C"/>
        <color rgb="FF63BE7B"/>
      </colorScale>
    </cfRule>
  </conditionalFormatting>
  <conditionalFormatting sqref="C14 E14 G14 I14 K14 M14 O14 Q14 S14">
    <cfRule type="colorScale" priority="11">
      <colorScale>
        <cfvo type="min"/>
        <cfvo type="max"/>
        <color rgb="FFFFEF9C"/>
        <color rgb="FF63BE7B"/>
      </colorScale>
    </cfRule>
  </conditionalFormatting>
  <conditionalFormatting sqref="C15 E15 G15 I15 K15 M15 O15 Q15 S15">
    <cfRule type="colorScale" priority="9">
      <colorScale>
        <cfvo type="min"/>
        <cfvo type="max"/>
        <color rgb="FFFFEF9C"/>
        <color rgb="FF63BE7B"/>
      </colorScale>
    </cfRule>
  </conditionalFormatting>
  <conditionalFormatting sqref="C16 E16 G16 I16 K16 M16 O16 Q16 S16">
    <cfRule type="colorScale" priority="7">
      <colorScale>
        <cfvo type="min"/>
        <cfvo type="max"/>
        <color rgb="FFFFEF9C"/>
        <color rgb="FF63BE7B"/>
      </colorScale>
    </cfRule>
  </conditionalFormatting>
  <conditionalFormatting sqref="C19 E19 G19 I19 K19 M19 O19 Q19 S19">
    <cfRule type="colorScale" priority="1">
      <colorScale>
        <cfvo type="min"/>
        <cfvo type="max"/>
        <color rgb="FFFFEF9C"/>
        <color rgb="FF63BE7B"/>
      </colorScale>
    </cfRule>
  </conditionalFormatting>
  <conditionalFormatting sqref="D3 B3 F3 H3 J3 L3 N3 P3 R3">
    <cfRule type="colorScale" priority="34">
      <colorScale>
        <cfvo type="min"/>
        <cfvo type="max"/>
        <color rgb="FFFFEF9C"/>
        <color rgb="FF63BE7B"/>
      </colorScale>
    </cfRule>
  </conditionalFormatting>
  <conditionalFormatting sqref="D4 B4 F4 H4 J4 L4 N4 P4 R4">
    <cfRule type="colorScale" priority="32">
      <colorScale>
        <cfvo type="min"/>
        <cfvo type="max"/>
        <color rgb="FFFFEF9C"/>
        <color rgb="FF63BE7B"/>
      </colorScale>
    </cfRule>
  </conditionalFormatting>
  <conditionalFormatting sqref="D9 B9 F9 H9 J9 L9 N9 P9 R9">
    <cfRule type="colorScale" priority="22">
      <colorScale>
        <cfvo type="min"/>
        <cfvo type="max"/>
        <color rgb="FFFFEF9C"/>
        <color rgb="FF63BE7B"/>
      </colorScale>
    </cfRule>
  </conditionalFormatting>
  <conditionalFormatting sqref="D10 B10 F10 H10 J10 L10 N10 P10 R10">
    <cfRule type="colorScale" priority="20">
      <colorScale>
        <cfvo type="min"/>
        <cfvo type="max"/>
        <color rgb="FFFFEF9C"/>
        <color rgb="FF63BE7B"/>
      </colorScale>
    </cfRule>
  </conditionalFormatting>
  <conditionalFormatting sqref="D11 B11 F11 H11 J11 L11 N11 P11 R11">
    <cfRule type="colorScale" priority="18">
      <colorScale>
        <cfvo type="min"/>
        <cfvo type="max"/>
        <color rgb="FFFFEF9C"/>
        <color rgb="FF63BE7B"/>
      </colorScale>
    </cfRule>
  </conditionalFormatting>
  <conditionalFormatting sqref="D12 B12 F12 H12 J12 L12 N12 P12 R12">
    <cfRule type="colorScale" priority="16">
      <colorScale>
        <cfvo type="min"/>
        <cfvo type="max"/>
        <color rgb="FFFFEF9C"/>
        <color rgb="FF63BE7B"/>
      </colorScale>
    </cfRule>
  </conditionalFormatting>
  <conditionalFormatting sqref="D13 B13 F13 H13 J13 L13 N13 P13 R13">
    <cfRule type="colorScale" priority="14">
      <colorScale>
        <cfvo type="min"/>
        <cfvo type="max"/>
        <color rgb="FFFFEF9C"/>
        <color rgb="FF63BE7B"/>
      </colorScale>
    </cfRule>
  </conditionalFormatting>
  <conditionalFormatting sqref="D14 B14 F14 H14 J14 L14 N14 P14 R14">
    <cfRule type="colorScale" priority="12">
      <colorScale>
        <cfvo type="min"/>
        <cfvo type="max"/>
        <color rgb="FFFFEF9C"/>
        <color rgb="FF63BE7B"/>
      </colorScale>
    </cfRule>
  </conditionalFormatting>
  <conditionalFormatting sqref="D15 B15 F15 H15 J15 L15 N15 P15 R15">
    <cfRule type="colorScale" priority="10">
      <colorScale>
        <cfvo type="min"/>
        <cfvo type="max"/>
        <color rgb="FFFFEF9C"/>
        <color rgb="FF63BE7B"/>
      </colorScale>
    </cfRule>
  </conditionalFormatting>
  <conditionalFormatting sqref="D16 B16 F16 H16 J16 L16 N16 P16 R16">
    <cfRule type="colorScale" priority="8">
      <colorScale>
        <cfvo type="min"/>
        <cfvo type="max"/>
        <color rgb="FFFFEF9C"/>
        <color rgb="FF63BE7B"/>
      </colorScale>
    </cfRule>
  </conditionalFormatting>
  <conditionalFormatting sqref="D18 B18 F18 H18 J18 L18 N18 P18 R18">
    <cfRule type="colorScale" priority="4">
      <colorScale>
        <cfvo type="min"/>
        <cfvo type="max"/>
        <color rgb="FFFFEF9C"/>
        <color rgb="FF63BE7B"/>
      </colorScale>
    </cfRule>
  </conditionalFormatting>
  <conditionalFormatting sqref="D19 B19 F19 H19 J19 L19 N19 P19 R19">
    <cfRule type="colorScale" priority="2">
      <colorScale>
        <cfvo type="min"/>
        <cfvo type="max"/>
        <color rgb="FFFFEF9C"/>
        <color rgb="FF63BE7B"/>
      </colorScale>
    </cfRule>
  </conditionalFormatting>
  <conditionalFormatting sqref="E4 C4 G4 I4 K4 M4 O4 Q4 S4">
    <cfRule type="colorScale" priority="31">
      <colorScale>
        <cfvo type="min"/>
        <cfvo type="max"/>
        <color rgb="FFFFEF9C"/>
        <color rgb="FF63BE7B"/>
      </colorScale>
    </cfRule>
  </conditionalFormatting>
  <conditionalFormatting sqref="E5 C5 G5 I5 K5 M5 O5 Q5 S5">
    <cfRule type="colorScale" priority="29">
      <colorScale>
        <cfvo type="min"/>
        <cfvo type="max"/>
        <color rgb="FFFFEF9C"/>
        <color rgb="FF63BE7B"/>
      </colorScale>
    </cfRule>
  </conditionalFormatting>
  <conditionalFormatting sqref="E7 C7 G7 I7 K7 M7 O7 Q7 S7">
    <cfRule type="colorScale" priority="25">
      <colorScale>
        <cfvo type="min"/>
        <cfvo type="max"/>
        <color rgb="FFFFEF9C"/>
        <color rgb="FF63BE7B"/>
      </colorScale>
    </cfRule>
  </conditionalFormatting>
  <conditionalFormatting sqref="E9 C9 G9 I9 K9 M9 O9 Q9 S9">
    <cfRule type="colorScale" priority="21">
      <colorScale>
        <cfvo type="min"/>
        <cfvo type="max"/>
        <color rgb="FFFFEF9C"/>
        <color rgb="FF63BE7B"/>
      </colorScale>
    </cfRule>
  </conditionalFormatting>
  <conditionalFormatting sqref="E10 C10 G10 I10 K10 M10 O10 Q10 S10">
    <cfRule type="colorScale" priority="19">
      <colorScale>
        <cfvo type="min"/>
        <cfvo type="max"/>
        <color rgb="FFFFEF9C"/>
        <color rgb="FF63BE7B"/>
      </colorScale>
    </cfRule>
  </conditionalFormatting>
  <conditionalFormatting sqref="E11 C11 G11 I11 K11 M11 O11 Q11 S11">
    <cfRule type="colorScale" priority="17">
      <colorScale>
        <cfvo type="min"/>
        <cfvo type="max"/>
        <color rgb="FFFFEF9C"/>
        <color rgb="FF63BE7B"/>
      </colorScale>
    </cfRule>
  </conditionalFormatting>
  <conditionalFormatting sqref="E12 C12 G12 I12 K12 M12 O12 Q12 S12">
    <cfRule type="colorScale" priority="15">
      <colorScale>
        <cfvo type="min"/>
        <cfvo type="max"/>
        <color rgb="FFFFEF9C"/>
        <color rgb="FF63BE7B"/>
      </colorScale>
    </cfRule>
  </conditionalFormatting>
  <conditionalFormatting sqref="E17 C17 G17 I17 K17 M17 O17 Q17 S17">
    <cfRule type="colorScale" priority="5">
      <colorScale>
        <cfvo type="min"/>
        <cfvo type="max"/>
        <color rgb="FFFFEF9C"/>
        <color rgb="FF63BE7B"/>
      </colorScale>
    </cfRule>
  </conditionalFormatting>
  <conditionalFormatting sqref="E18 C18 G18 I18 K18 M18 O18 Q18 S18">
    <cfRule type="colorScale" priority="3">
      <colorScale>
        <cfvo type="min"/>
        <cfvo type="max"/>
        <color rgb="FFFFEF9C"/>
        <color rgb="FF63BE7B"/>
      </colorScale>
    </cfRule>
  </conditionalFormatting>
  <conditionalFormatting sqref="F8 B8 D8 H8 J8 L8 N8 P8 R8">
    <cfRule type="colorScale" priority="24">
      <colorScale>
        <cfvo type="min"/>
        <cfvo type="max"/>
        <color rgb="FFFFEF9C"/>
        <color rgb="FF63BE7B"/>
      </colorScale>
    </cfRule>
  </conditionalFormatting>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569E1-CBE8-4621-8ED6-3B2AFAAFEE14}">
  <dimension ref="A1:AB43"/>
  <sheetViews>
    <sheetView topLeftCell="D19" zoomScale="130" zoomScaleNormal="130" workbookViewId="0">
      <selection activeCell="H35" sqref="H35"/>
    </sheetView>
  </sheetViews>
  <sheetFormatPr defaultRowHeight="14.5" x14ac:dyDescent="0.35"/>
  <cols>
    <col min="8" max="8" width="9.7265625" customWidth="1"/>
    <col min="9" max="9" width="6.54296875" customWidth="1"/>
    <col min="10" max="10" width="8.1796875" customWidth="1"/>
    <col min="11" max="11" width="6.54296875" customWidth="1"/>
    <col min="12" max="12" width="8.08984375" customWidth="1"/>
    <col min="13" max="13" width="6.54296875" customWidth="1"/>
    <col min="14" max="14" width="8.08984375" customWidth="1"/>
    <col min="15" max="15" width="6.54296875" customWidth="1"/>
    <col min="16" max="16" width="8.08984375" customWidth="1"/>
    <col min="17" max="17" width="6.54296875" customWidth="1"/>
    <col min="18" max="18" width="8.08984375" customWidth="1"/>
    <col min="19" max="19" width="6.54296875" customWidth="1"/>
    <col min="20" max="20" width="8.08984375" customWidth="1"/>
    <col min="21" max="21" width="6.54296875" customWidth="1"/>
    <col min="22" max="22" width="8.08984375" customWidth="1"/>
    <col min="23" max="23" width="6.54296875" customWidth="1"/>
    <col min="24" max="24" width="8.08984375" customWidth="1"/>
    <col min="25" max="25" width="6.54296875" customWidth="1"/>
    <col min="26" max="26" width="8.08984375" customWidth="1"/>
    <col min="27" max="27" width="6.54296875" customWidth="1"/>
    <col min="28" max="28" width="8.08984375" customWidth="1"/>
  </cols>
  <sheetData>
    <row r="1" spans="1:12" ht="15.5" customHeight="1" x14ac:dyDescent="0.35">
      <c r="A1" s="73" t="s">
        <v>63</v>
      </c>
      <c r="B1" s="73"/>
      <c r="C1" s="73"/>
      <c r="D1" s="73"/>
      <c r="E1" s="73"/>
      <c r="F1" s="73"/>
      <c r="G1" s="73"/>
    </row>
    <row r="2" spans="1:12" x14ac:dyDescent="0.35">
      <c r="A2" s="73"/>
      <c r="B2" s="73"/>
      <c r="C2" s="73"/>
      <c r="D2" s="73"/>
      <c r="E2" s="73"/>
      <c r="F2" s="73"/>
      <c r="G2" s="73"/>
    </row>
    <row r="3" spans="1:12" ht="15.5" x14ac:dyDescent="0.35">
      <c r="A3" s="1"/>
      <c r="B3" s="69" t="s">
        <v>34</v>
      </c>
      <c r="C3" s="69"/>
      <c r="D3" s="69" t="s">
        <v>35</v>
      </c>
      <c r="E3" s="69"/>
      <c r="F3" s="69" t="s">
        <v>36</v>
      </c>
      <c r="G3" s="69"/>
    </row>
    <row r="4" spans="1:12" ht="15.5" x14ac:dyDescent="0.35">
      <c r="A4" s="2" t="s">
        <v>0</v>
      </c>
      <c r="B4" s="11" t="s">
        <v>24</v>
      </c>
      <c r="C4" s="11" t="s">
        <v>25</v>
      </c>
      <c r="D4" s="11" t="s">
        <v>24</v>
      </c>
      <c r="E4" s="11" t="s">
        <v>25</v>
      </c>
      <c r="F4" s="11" t="s">
        <v>24</v>
      </c>
      <c r="G4" s="11" t="s">
        <v>25</v>
      </c>
    </row>
    <row r="5" spans="1:12" ht="15.5" x14ac:dyDescent="0.35">
      <c r="A5" s="1" t="s">
        <v>46</v>
      </c>
      <c r="B5" s="8">
        <v>64</v>
      </c>
      <c r="C5" s="7">
        <v>21.92</v>
      </c>
      <c r="D5" s="8">
        <v>207</v>
      </c>
      <c r="E5" s="7">
        <v>70.89</v>
      </c>
      <c r="F5" s="8">
        <v>21</v>
      </c>
      <c r="G5" s="7">
        <v>7.19</v>
      </c>
    </row>
    <row r="6" spans="1:12" ht="15.5" x14ac:dyDescent="0.35">
      <c r="A6" s="1" t="s">
        <v>47</v>
      </c>
      <c r="B6" s="8">
        <v>77</v>
      </c>
      <c r="C6" s="7">
        <v>22.92</v>
      </c>
      <c r="D6" s="8">
        <v>212</v>
      </c>
      <c r="E6" s="7">
        <v>63.1</v>
      </c>
      <c r="F6" s="8">
        <v>47</v>
      </c>
      <c r="G6" s="7">
        <v>13.99</v>
      </c>
    </row>
    <row r="7" spans="1:12" ht="15.5" x14ac:dyDescent="0.35">
      <c r="A7" s="1" t="s">
        <v>50</v>
      </c>
      <c r="B7" s="8">
        <v>57</v>
      </c>
      <c r="C7" s="7">
        <v>18.04</v>
      </c>
      <c r="D7" s="8">
        <v>240</v>
      </c>
      <c r="E7" s="7">
        <v>75.95</v>
      </c>
      <c r="F7" s="8">
        <v>19</v>
      </c>
      <c r="G7" s="7">
        <v>6.01</v>
      </c>
    </row>
    <row r="8" spans="1:12" ht="15.5" x14ac:dyDescent="0.35">
      <c r="A8" s="1" t="s">
        <v>52</v>
      </c>
      <c r="B8" s="8">
        <v>106</v>
      </c>
      <c r="C8" s="7">
        <v>32.22</v>
      </c>
      <c r="D8" s="8">
        <v>198</v>
      </c>
      <c r="E8" s="7">
        <v>60.18</v>
      </c>
      <c r="F8" s="8">
        <v>25</v>
      </c>
      <c r="G8" s="7">
        <v>7.6</v>
      </c>
    </row>
    <row r="9" spans="1:12" ht="15.5" x14ac:dyDescent="0.35">
      <c r="A9" s="1" t="s">
        <v>54</v>
      </c>
      <c r="B9" s="8">
        <v>25</v>
      </c>
      <c r="C9" s="7">
        <v>17.86</v>
      </c>
      <c r="D9" s="8">
        <v>99</v>
      </c>
      <c r="E9" s="7">
        <v>70.709999999999994</v>
      </c>
      <c r="F9" s="8">
        <v>16</v>
      </c>
      <c r="G9" s="7">
        <v>11.43</v>
      </c>
    </row>
    <row r="10" spans="1:12" ht="14" customHeight="1" x14ac:dyDescent="0.35">
      <c r="A10" s="1" t="s">
        <v>56</v>
      </c>
      <c r="B10" s="8">
        <v>74</v>
      </c>
      <c r="C10" s="7">
        <v>24.67</v>
      </c>
      <c r="D10" s="8">
        <v>202</v>
      </c>
      <c r="E10" s="7">
        <v>67.33</v>
      </c>
      <c r="F10" s="8">
        <v>24</v>
      </c>
      <c r="G10" s="7">
        <v>8</v>
      </c>
      <c r="J10" s="1"/>
      <c r="K10" s="72"/>
      <c r="L10" s="72"/>
    </row>
    <row r="11" spans="1:12" ht="15.5" x14ac:dyDescent="0.35">
      <c r="A11" s="1" t="s">
        <v>58</v>
      </c>
      <c r="B11" s="8">
        <v>48</v>
      </c>
      <c r="C11" s="7">
        <v>15.09</v>
      </c>
      <c r="D11" s="8">
        <v>212</v>
      </c>
      <c r="E11" s="7">
        <v>66.67</v>
      </c>
      <c r="F11" s="8">
        <v>58</v>
      </c>
      <c r="G11" s="7">
        <v>18.239999999999998</v>
      </c>
      <c r="J11" s="1"/>
      <c r="K11" s="6"/>
      <c r="L11" s="6"/>
    </row>
    <row r="12" spans="1:12" ht="15.5" x14ac:dyDescent="0.35">
      <c r="A12" s="1" t="s">
        <v>60</v>
      </c>
      <c r="B12" s="8">
        <v>88</v>
      </c>
      <c r="C12" s="7">
        <v>27.08</v>
      </c>
      <c r="D12" s="8">
        <v>196</v>
      </c>
      <c r="E12" s="7">
        <v>60.31</v>
      </c>
      <c r="F12" s="8">
        <v>41</v>
      </c>
      <c r="G12" s="7">
        <v>12.62</v>
      </c>
      <c r="J12" s="1"/>
      <c r="K12" s="1"/>
      <c r="L12" s="9"/>
    </row>
    <row r="13" spans="1:12" ht="15.5" x14ac:dyDescent="0.35">
      <c r="A13" s="1" t="s">
        <v>6</v>
      </c>
      <c r="B13" s="8">
        <v>69</v>
      </c>
      <c r="C13" s="7">
        <v>21.7</v>
      </c>
      <c r="D13" s="8">
        <v>229</v>
      </c>
      <c r="E13" s="7">
        <v>72.010000000000005</v>
      </c>
      <c r="F13" s="8">
        <v>20</v>
      </c>
      <c r="G13" s="7">
        <v>6.29</v>
      </c>
      <c r="J13" s="1"/>
      <c r="K13" s="1"/>
      <c r="L13" s="9"/>
    </row>
    <row r="14" spans="1:12" ht="15.5" x14ac:dyDescent="0.35">
      <c r="A14" s="1" t="s">
        <v>8</v>
      </c>
      <c r="B14" s="8">
        <v>43</v>
      </c>
      <c r="C14" s="7">
        <v>20.48</v>
      </c>
      <c r="D14" s="8">
        <v>144</v>
      </c>
      <c r="E14" s="7">
        <v>68.569999999999993</v>
      </c>
      <c r="F14" s="8">
        <v>23</v>
      </c>
      <c r="G14" s="7">
        <v>10.95</v>
      </c>
      <c r="J14" s="1"/>
      <c r="K14" s="1"/>
      <c r="L14" s="9"/>
    </row>
    <row r="15" spans="1:12" ht="15.5" x14ac:dyDescent="0.35">
      <c r="A15" s="1" t="s">
        <v>10</v>
      </c>
      <c r="B15" s="8">
        <v>15</v>
      </c>
      <c r="C15" s="7">
        <v>14.42</v>
      </c>
      <c r="D15" s="8">
        <v>73</v>
      </c>
      <c r="E15" s="7">
        <v>70.19</v>
      </c>
      <c r="F15" s="8">
        <v>16</v>
      </c>
      <c r="G15" s="7">
        <v>15.38</v>
      </c>
      <c r="J15" s="1"/>
      <c r="K15" s="1"/>
      <c r="L15" s="9"/>
    </row>
    <row r="16" spans="1:12" ht="15.5" x14ac:dyDescent="0.35">
      <c r="A16" s="1" t="s">
        <v>12</v>
      </c>
      <c r="B16" s="8">
        <v>60</v>
      </c>
      <c r="C16" s="7">
        <v>18.63</v>
      </c>
      <c r="D16" s="8">
        <v>241</v>
      </c>
      <c r="E16" s="7">
        <v>74.84</v>
      </c>
      <c r="F16" s="8">
        <v>21</v>
      </c>
      <c r="G16" s="7">
        <v>6.52</v>
      </c>
      <c r="J16" s="1"/>
      <c r="K16" s="1"/>
      <c r="L16" s="9"/>
    </row>
    <row r="17" spans="1:28" ht="15.5" x14ac:dyDescent="0.35">
      <c r="A17" s="1" t="s">
        <v>14</v>
      </c>
      <c r="B17" s="8">
        <v>50</v>
      </c>
      <c r="C17" s="7">
        <v>21.92</v>
      </c>
      <c r="D17" s="8">
        <v>255</v>
      </c>
      <c r="E17" s="7">
        <v>70.89</v>
      </c>
      <c r="F17" s="8">
        <v>27</v>
      </c>
      <c r="G17" s="7">
        <v>7.19</v>
      </c>
      <c r="J17" s="1"/>
      <c r="K17" s="1"/>
      <c r="L17" s="9"/>
    </row>
    <row r="18" spans="1:28" ht="15.5" x14ac:dyDescent="0.35">
      <c r="A18" s="1" t="s">
        <v>16</v>
      </c>
      <c r="B18" s="8">
        <v>73</v>
      </c>
      <c r="C18" s="7">
        <v>22.92</v>
      </c>
      <c r="D18" s="8">
        <v>217</v>
      </c>
      <c r="E18" s="7">
        <v>63.1</v>
      </c>
      <c r="F18" s="8">
        <v>30</v>
      </c>
      <c r="G18" s="7">
        <v>13.99</v>
      </c>
      <c r="J18" s="1"/>
      <c r="K18" s="1"/>
      <c r="L18" s="9"/>
    </row>
    <row r="19" spans="1:28" ht="15.5" x14ac:dyDescent="0.35">
      <c r="A19" s="1" t="s">
        <v>18</v>
      </c>
      <c r="B19" s="8">
        <v>93</v>
      </c>
      <c r="C19" s="7">
        <v>18.04</v>
      </c>
      <c r="D19" s="8">
        <v>205</v>
      </c>
      <c r="E19" s="7">
        <v>75.95</v>
      </c>
      <c r="F19" s="8">
        <v>22</v>
      </c>
      <c r="G19" s="7">
        <v>6.01</v>
      </c>
      <c r="J19" s="1"/>
      <c r="K19" s="1"/>
      <c r="L19" s="9"/>
    </row>
    <row r="20" spans="1:28" ht="15.5" x14ac:dyDescent="0.35">
      <c r="A20" s="1" t="s">
        <v>20</v>
      </c>
      <c r="B20" s="8">
        <v>104</v>
      </c>
      <c r="C20" s="7">
        <v>32.22</v>
      </c>
      <c r="D20" s="8">
        <v>193</v>
      </c>
      <c r="E20" s="7">
        <v>60.18</v>
      </c>
      <c r="F20" s="8">
        <v>20</v>
      </c>
      <c r="G20" s="7">
        <v>7.6</v>
      </c>
      <c r="J20" s="1"/>
      <c r="K20" s="1"/>
      <c r="L20" s="9"/>
    </row>
    <row r="21" spans="1:28" ht="15.5" x14ac:dyDescent="0.35">
      <c r="A21" s="12" t="s">
        <v>22</v>
      </c>
      <c r="B21" s="19">
        <v>1046</v>
      </c>
      <c r="C21" s="17">
        <v>22.74</v>
      </c>
      <c r="D21" s="19">
        <v>3123</v>
      </c>
      <c r="E21" s="17">
        <v>67.91</v>
      </c>
      <c r="F21" s="19">
        <v>430</v>
      </c>
      <c r="G21" s="17">
        <v>9.35</v>
      </c>
      <c r="J21" s="1"/>
      <c r="K21" s="1"/>
      <c r="L21" s="9"/>
    </row>
    <row r="23" spans="1:28" x14ac:dyDescent="0.35">
      <c r="H23" s="74" t="s">
        <v>64</v>
      </c>
      <c r="I23" s="74"/>
      <c r="J23" s="74"/>
      <c r="K23" s="74"/>
      <c r="L23" s="74"/>
      <c r="M23" s="74"/>
      <c r="N23" s="74"/>
      <c r="O23" s="74"/>
      <c r="P23" s="74"/>
      <c r="Q23" s="74"/>
      <c r="R23" s="74"/>
      <c r="S23" s="74"/>
      <c r="T23" s="74"/>
      <c r="U23" s="74"/>
      <c r="V23" s="74"/>
      <c r="W23" s="74"/>
      <c r="X23" s="74"/>
      <c r="Y23" s="74"/>
      <c r="Z23" s="74"/>
      <c r="AA23" s="74"/>
      <c r="AB23" s="74"/>
    </row>
    <row r="24" spans="1:28" x14ac:dyDescent="0.35">
      <c r="H24" s="74"/>
      <c r="I24" s="74"/>
      <c r="J24" s="74"/>
      <c r="K24" s="74"/>
      <c r="L24" s="74"/>
      <c r="M24" s="74"/>
      <c r="N24" s="74"/>
      <c r="O24" s="74"/>
      <c r="P24" s="74"/>
      <c r="Q24" s="74"/>
      <c r="R24" s="74"/>
      <c r="S24" s="74"/>
      <c r="T24" s="74"/>
      <c r="U24" s="74"/>
      <c r="V24" s="74"/>
      <c r="W24" s="74"/>
      <c r="X24" s="74"/>
      <c r="Y24" s="74"/>
      <c r="Z24" s="74"/>
      <c r="AA24" s="74"/>
      <c r="AB24" s="74"/>
    </row>
    <row r="25" spans="1:28" ht="15.5" x14ac:dyDescent="0.35">
      <c r="I25" s="69" t="s">
        <v>37</v>
      </c>
      <c r="J25" s="69"/>
      <c r="K25" s="69" t="s">
        <v>38</v>
      </c>
      <c r="L25" s="69"/>
      <c r="M25" s="69" t="s">
        <v>39</v>
      </c>
      <c r="N25" s="69"/>
      <c r="O25" s="69" t="s">
        <v>40</v>
      </c>
      <c r="P25" s="69"/>
      <c r="Q25" s="69" t="s">
        <v>41</v>
      </c>
      <c r="R25" s="69"/>
      <c r="S25" s="69" t="s">
        <v>42</v>
      </c>
      <c r="T25" s="69"/>
      <c r="U25" s="69" t="s">
        <v>43</v>
      </c>
      <c r="V25" s="69"/>
      <c r="W25" s="69" t="s">
        <v>44</v>
      </c>
      <c r="X25" s="69"/>
      <c r="Y25" s="69" t="s">
        <v>45</v>
      </c>
      <c r="Z25" s="69"/>
      <c r="AA25" s="69" t="s">
        <v>5</v>
      </c>
      <c r="AB25" s="69"/>
    </row>
    <row r="26" spans="1:28" ht="15.5" x14ac:dyDescent="0.35">
      <c r="H26" s="3" t="s">
        <v>0</v>
      </c>
      <c r="I26" s="11" t="s">
        <v>24</v>
      </c>
      <c r="J26" s="11" t="s">
        <v>25</v>
      </c>
      <c r="K26" s="11" t="s">
        <v>24</v>
      </c>
      <c r="L26" s="11" t="s">
        <v>25</v>
      </c>
      <c r="M26" s="11" t="s">
        <v>24</v>
      </c>
      <c r="N26" s="11" t="s">
        <v>25</v>
      </c>
      <c r="O26" s="11" t="s">
        <v>24</v>
      </c>
      <c r="P26" s="11" t="s">
        <v>25</v>
      </c>
      <c r="Q26" s="11" t="s">
        <v>24</v>
      </c>
      <c r="R26" s="11" t="s">
        <v>25</v>
      </c>
      <c r="S26" s="11" t="s">
        <v>24</v>
      </c>
      <c r="T26" s="11" t="s">
        <v>25</v>
      </c>
      <c r="U26" s="11" t="s">
        <v>24</v>
      </c>
      <c r="V26" s="11" t="s">
        <v>25</v>
      </c>
      <c r="W26" s="11" t="s">
        <v>24</v>
      </c>
      <c r="X26" s="11" t="s">
        <v>25</v>
      </c>
      <c r="Y26" s="11" t="s">
        <v>24</v>
      </c>
      <c r="Z26" s="11" t="s">
        <v>25</v>
      </c>
      <c r="AA26" s="11" t="s">
        <v>24</v>
      </c>
      <c r="AB26" s="11" t="s">
        <v>25</v>
      </c>
    </row>
    <row r="27" spans="1:28" ht="15.5" x14ac:dyDescent="0.35">
      <c r="H27" s="1" t="s">
        <v>46</v>
      </c>
      <c r="I27" s="8">
        <v>13</v>
      </c>
      <c r="J27" s="7">
        <v>20.309999999999999</v>
      </c>
      <c r="K27" s="8">
        <v>12</v>
      </c>
      <c r="L27" s="7">
        <v>18.75</v>
      </c>
      <c r="M27" s="8">
        <v>23</v>
      </c>
      <c r="N27" s="7">
        <v>35.94</v>
      </c>
      <c r="O27" s="8">
        <v>17</v>
      </c>
      <c r="P27" s="7">
        <v>26.56</v>
      </c>
      <c r="Q27" s="8">
        <v>11</v>
      </c>
      <c r="R27" s="7">
        <v>17.190000000000001</v>
      </c>
      <c r="S27" s="8">
        <v>4</v>
      </c>
      <c r="T27" s="7">
        <v>6.25</v>
      </c>
      <c r="U27" s="8">
        <v>15</v>
      </c>
      <c r="V27" s="7">
        <v>23.44</v>
      </c>
      <c r="W27" s="8">
        <v>15</v>
      </c>
      <c r="X27" s="7">
        <v>23.44</v>
      </c>
      <c r="Y27" s="8">
        <v>4</v>
      </c>
      <c r="Z27" s="7">
        <v>6.25</v>
      </c>
      <c r="AA27" s="8">
        <v>2</v>
      </c>
      <c r="AB27" s="7">
        <v>3.12</v>
      </c>
    </row>
    <row r="28" spans="1:28" ht="15.5" x14ac:dyDescent="0.35">
      <c r="H28" s="1" t="s">
        <v>47</v>
      </c>
      <c r="I28" s="8">
        <v>0</v>
      </c>
      <c r="J28" s="7">
        <v>0</v>
      </c>
      <c r="K28" s="8">
        <v>45</v>
      </c>
      <c r="L28" s="7">
        <v>58.44</v>
      </c>
      <c r="M28" s="8">
        <v>44</v>
      </c>
      <c r="N28" s="7">
        <v>57.14</v>
      </c>
      <c r="O28" s="8">
        <v>17</v>
      </c>
      <c r="P28" s="7">
        <v>22.08</v>
      </c>
      <c r="Q28" s="8">
        <v>15</v>
      </c>
      <c r="R28" s="7">
        <v>19.48</v>
      </c>
      <c r="S28" s="8">
        <v>6</v>
      </c>
      <c r="T28" s="7">
        <v>7.79</v>
      </c>
      <c r="U28" s="8">
        <v>6</v>
      </c>
      <c r="V28" s="7">
        <v>7.79</v>
      </c>
      <c r="W28" s="8">
        <v>8</v>
      </c>
      <c r="X28" s="7">
        <v>10.39</v>
      </c>
      <c r="Y28" s="8">
        <v>3</v>
      </c>
      <c r="Z28" s="7">
        <v>3.9</v>
      </c>
      <c r="AA28" s="8">
        <v>9</v>
      </c>
      <c r="AB28" s="7">
        <v>11.69</v>
      </c>
    </row>
    <row r="29" spans="1:28" ht="15.5" x14ac:dyDescent="0.35">
      <c r="H29" s="1" t="s">
        <v>50</v>
      </c>
      <c r="I29" s="8">
        <v>16</v>
      </c>
      <c r="J29" s="7">
        <v>28.07</v>
      </c>
      <c r="K29" s="8">
        <v>11</v>
      </c>
      <c r="L29" s="7">
        <v>19.3</v>
      </c>
      <c r="M29" s="8">
        <v>10</v>
      </c>
      <c r="N29" s="7">
        <v>17.54</v>
      </c>
      <c r="O29" s="8">
        <v>10</v>
      </c>
      <c r="P29" s="7">
        <v>17.54</v>
      </c>
      <c r="Q29" s="8">
        <v>7</v>
      </c>
      <c r="R29" s="7">
        <v>12.28</v>
      </c>
      <c r="S29" s="8">
        <v>9</v>
      </c>
      <c r="T29" s="7">
        <v>15.79</v>
      </c>
      <c r="U29" s="8">
        <v>14</v>
      </c>
      <c r="V29" s="7">
        <v>24.56</v>
      </c>
      <c r="W29" s="8">
        <v>19</v>
      </c>
      <c r="X29" s="7">
        <v>33.33</v>
      </c>
      <c r="Y29" s="8">
        <v>7</v>
      </c>
      <c r="Z29" s="7">
        <v>12.28</v>
      </c>
      <c r="AA29" s="8">
        <v>3</v>
      </c>
      <c r="AB29" s="7">
        <v>5.26</v>
      </c>
    </row>
    <row r="30" spans="1:28" ht="15.5" x14ac:dyDescent="0.35">
      <c r="H30" s="1" t="s">
        <v>52</v>
      </c>
      <c r="I30" s="8">
        <v>43</v>
      </c>
      <c r="J30" s="7">
        <v>40.57</v>
      </c>
      <c r="K30" s="8">
        <v>36</v>
      </c>
      <c r="L30" s="7">
        <v>33.96</v>
      </c>
      <c r="M30" s="8">
        <v>70</v>
      </c>
      <c r="N30" s="7">
        <v>66.040000000000006</v>
      </c>
      <c r="O30" s="8">
        <v>14</v>
      </c>
      <c r="P30" s="7">
        <v>13.21</v>
      </c>
      <c r="Q30" s="8">
        <v>17</v>
      </c>
      <c r="R30" s="7">
        <v>16.04</v>
      </c>
      <c r="S30" s="8">
        <v>3</v>
      </c>
      <c r="T30" s="7">
        <v>2.83</v>
      </c>
      <c r="U30" s="8">
        <v>8</v>
      </c>
      <c r="V30" s="7">
        <v>7.55</v>
      </c>
      <c r="W30" s="8">
        <v>11</v>
      </c>
      <c r="X30" s="7">
        <v>10.38</v>
      </c>
      <c r="Y30" s="8">
        <v>1</v>
      </c>
      <c r="Z30" s="7">
        <v>0.94</v>
      </c>
      <c r="AA30" s="8">
        <v>4</v>
      </c>
      <c r="AB30" s="7">
        <v>3.77</v>
      </c>
    </row>
    <row r="31" spans="1:28" ht="15.5" x14ac:dyDescent="0.35">
      <c r="H31" s="1" t="s">
        <v>54</v>
      </c>
      <c r="I31" s="8">
        <v>1</v>
      </c>
      <c r="J31" s="7">
        <v>4</v>
      </c>
      <c r="K31" s="8">
        <v>0</v>
      </c>
      <c r="L31" s="7">
        <v>0</v>
      </c>
      <c r="M31" s="8">
        <v>0</v>
      </c>
      <c r="N31" s="7">
        <v>0</v>
      </c>
      <c r="O31" s="8">
        <v>0</v>
      </c>
      <c r="P31" s="7">
        <v>0</v>
      </c>
      <c r="Q31" s="8">
        <v>0</v>
      </c>
      <c r="R31" s="7">
        <v>0</v>
      </c>
      <c r="S31" s="8">
        <v>1</v>
      </c>
      <c r="T31" s="7">
        <v>4</v>
      </c>
      <c r="U31" s="8">
        <v>17</v>
      </c>
      <c r="V31" s="7">
        <v>68</v>
      </c>
      <c r="W31" s="8">
        <v>11</v>
      </c>
      <c r="X31" s="7">
        <v>44</v>
      </c>
      <c r="Y31" s="8">
        <v>1</v>
      </c>
      <c r="Z31" s="7">
        <v>4</v>
      </c>
      <c r="AA31" s="8">
        <v>4</v>
      </c>
      <c r="AB31" s="7">
        <v>16</v>
      </c>
    </row>
    <row r="32" spans="1:28" ht="16" customHeight="1" x14ac:dyDescent="0.35">
      <c r="H32" s="1" t="s">
        <v>56</v>
      </c>
      <c r="I32" s="8">
        <v>21</v>
      </c>
      <c r="J32" s="7">
        <v>28.38</v>
      </c>
      <c r="K32" s="8">
        <v>14</v>
      </c>
      <c r="L32" s="7">
        <v>18.82</v>
      </c>
      <c r="M32" s="8">
        <v>25</v>
      </c>
      <c r="N32" s="7">
        <v>33.78</v>
      </c>
      <c r="O32" s="8">
        <v>12</v>
      </c>
      <c r="P32" s="7">
        <v>16.22</v>
      </c>
      <c r="Q32" s="8">
        <v>12</v>
      </c>
      <c r="R32" s="7">
        <v>16.22</v>
      </c>
      <c r="S32" s="8">
        <v>6</v>
      </c>
      <c r="T32" s="7">
        <v>8.11</v>
      </c>
      <c r="U32" s="8">
        <v>8</v>
      </c>
      <c r="V32" s="7">
        <v>10.81</v>
      </c>
      <c r="W32" s="8">
        <v>10</v>
      </c>
      <c r="X32" s="7">
        <v>13.51</v>
      </c>
      <c r="Y32" s="8">
        <v>4</v>
      </c>
      <c r="Z32" s="7">
        <v>5.41</v>
      </c>
      <c r="AA32" s="8">
        <v>9</v>
      </c>
      <c r="AB32" s="7">
        <v>12.16</v>
      </c>
    </row>
    <row r="33" spans="8:28" ht="15.5" x14ac:dyDescent="0.35">
      <c r="H33" s="1" t="s">
        <v>58</v>
      </c>
      <c r="I33" s="8">
        <v>10</v>
      </c>
      <c r="J33" s="7">
        <v>20.83</v>
      </c>
      <c r="K33" s="8">
        <v>8</v>
      </c>
      <c r="L33" s="7">
        <v>16.670000000000002</v>
      </c>
      <c r="M33" s="8">
        <v>5</v>
      </c>
      <c r="N33" s="7">
        <v>10.42</v>
      </c>
      <c r="O33" s="8">
        <v>3</v>
      </c>
      <c r="P33" s="7">
        <v>6.25</v>
      </c>
      <c r="Q33" s="8">
        <v>4</v>
      </c>
      <c r="R33" s="7">
        <v>8.33</v>
      </c>
      <c r="S33" s="8">
        <v>2</v>
      </c>
      <c r="T33" s="7">
        <v>4.17</v>
      </c>
      <c r="U33" s="8">
        <v>9</v>
      </c>
      <c r="V33" s="7">
        <v>18.75</v>
      </c>
      <c r="W33" s="8">
        <v>8</v>
      </c>
      <c r="X33" s="7">
        <v>16.670000000000002</v>
      </c>
      <c r="Y33" s="8">
        <v>8</v>
      </c>
      <c r="Z33" s="7">
        <v>16.670000000000002</v>
      </c>
      <c r="AA33" s="8">
        <v>7</v>
      </c>
      <c r="AB33" s="7">
        <v>14.58</v>
      </c>
    </row>
    <row r="34" spans="8:28" ht="15.5" x14ac:dyDescent="0.35">
      <c r="H34" s="1" t="s">
        <v>60</v>
      </c>
      <c r="I34" s="8">
        <v>10</v>
      </c>
      <c r="J34" s="7">
        <v>11.36</v>
      </c>
      <c r="K34" s="8">
        <v>13</v>
      </c>
      <c r="L34" s="7">
        <v>14.77</v>
      </c>
      <c r="M34" s="8">
        <v>46</v>
      </c>
      <c r="N34" s="7">
        <v>52.27</v>
      </c>
      <c r="O34" s="8">
        <v>13</v>
      </c>
      <c r="P34" s="7">
        <v>14.77</v>
      </c>
      <c r="Q34" s="8">
        <v>12</v>
      </c>
      <c r="R34" s="7">
        <v>13.64</v>
      </c>
      <c r="S34" s="8">
        <v>6</v>
      </c>
      <c r="T34" s="7">
        <v>6.82</v>
      </c>
      <c r="U34" s="8">
        <v>15</v>
      </c>
      <c r="V34" s="7">
        <v>17.05</v>
      </c>
      <c r="W34" s="8">
        <v>5</v>
      </c>
      <c r="X34" s="7">
        <v>5.68</v>
      </c>
      <c r="Y34" s="8">
        <v>9</v>
      </c>
      <c r="Z34" s="7">
        <v>10.23</v>
      </c>
      <c r="AA34" s="8">
        <v>7</v>
      </c>
      <c r="AB34" s="7">
        <v>7.95</v>
      </c>
    </row>
    <row r="35" spans="8:28" ht="15.5" x14ac:dyDescent="0.35">
      <c r="H35" s="1" t="s">
        <v>6</v>
      </c>
      <c r="I35" s="8">
        <v>5</v>
      </c>
      <c r="J35" s="7">
        <v>7.25</v>
      </c>
      <c r="K35" s="8">
        <v>8</v>
      </c>
      <c r="L35" s="7">
        <v>11.59</v>
      </c>
      <c r="M35" s="8">
        <v>6</v>
      </c>
      <c r="N35" s="7">
        <v>8.6999999999999993</v>
      </c>
      <c r="O35" s="8">
        <v>6</v>
      </c>
      <c r="P35" s="7">
        <v>8.6999999999999993</v>
      </c>
      <c r="Q35" s="8">
        <v>4</v>
      </c>
      <c r="R35" s="7">
        <v>5.8</v>
      </c>
      <c r="S35" s="8">
        <v>12</v>
      </c>
      <c r="T35" s="7">
        <v>17.39</v>
      </c>
      <c r="U35" s="8">
        <v>21</v>
      </c>
      <c r="V35" s="7">
        <v>30.43</v>
      </c>
      <c r="W35" s="8">
        <v>31</v>
      </c>
      <c r="X35" s="7">
        <v>44.93</v>
      </c>
      <c r="Y35" s="8">
        <v>8</v>
      </c>
      <c r="Z35" s="7">
        <v>11.59</v>
      </c>
      <c r="AA35" s="8">
        <v>10</v>
      </c>
      <c r="AB35" s="7">
        <v>14.49</v>
      </c>
    </row>
    <row r="36" spans="8:28" ht="15.5" x14ac:dyDescent="0.35">
      <c r="H36" s="1" t="s">
        <v>8</v>
      </c>
      <c r="I36" s="8">
        <v>4</v>
      </c>
      <c r="J36" s="7">
        <v>9.3000000000000007</v>
      </c>
      <c r="K36" s="8">
        <v>18</v>
      </c>
      <c r="L36" s="7">
        <v>41.86</v>
      </c>
      <c r="M36" s="8">
        <v>10</v>
      </c>
      <c r="N36" s="7">
        <v>23.26</v>
      </c>
      <c r="O36" s="8">
        <v>3</v>
      </c>
      <c r="P36" s="7">
        <v>6.98</v>
      </c>
      <c r="Q36" s="8">
        <v>13</v>
      </c>
      <c r="R36" s="7">
        <v>30.23</v>
      </c>
      <c r="S36" s="8">
        <v>2</v>
      </c>
      <c r="T36" s="7">
        <v>4.6500000000000004</v>
      </c>
      <c r="U36" s="8">
        <v>7</v>
      </c>
      <c r="V36" s="7">
        <v>16.28</v>
      </c>
      <c r="W36" s="8">
        <v>1</v>
      </c>
      <c r="X36" s="7">
        <v>2.33</v>
      </c>
      <c r="Y36" s="8">
        <v>0</v>
      </c>
      <c r="Z36" s="7">
        <v>0</v>
      </c>
      <c r="AA36" s="8">
        <v>2</v>
      </c>
      <c r="AB36" s="7">
        <v>4.6500000000000004</v>
      </c>
    </row>
    <row r="37" spans="8:28" ht="15.5" x14ac:dyDescent="0.35">
      <c r="H37" s="1" t="s">
        <v>10</v>
      </c>
      <c r="I37" s="8">
        <v>1</v>
      </c>
      <c r="J37" s="7">
        <v>6.67</v>
      </c>
      <c r="K37" s="8">
        <v>2</v>
      </c>
      <c r="L37" s="7">
        <v>13.33</v>
      </c>
      <c r="M37" s="8">
        <v>3</v>
      </c>
      <c r="N37" s="7">
        <v>20</v>
      </c>
      <c r="O37" s="8">
        <v>3</v>
      </c>
      <c r="P37" s="7">
        <v>20</v>
      </c>
      <c r="Q37" s="8">
        <v>1</v>
      </c>
      <c r="R37" s="7">
        <v>6.67</v>
      </c>
      <c r="S37" s="8">
        <v>1</v>
      </c>
      <c r="T37" s="7">
        <v>6.67</v>
      </c>
      <c r="U37" s="8">
        <v>3</v>
      </c>
      <c r="V37" s="7">
        <v>20</v>
      </c>
      <c r="W37" s="8">
        <v>2</v>
      </c>
      <c r="X37" s="7">
        <v>13.33</v>
      </c>
      <c r="Y37" s="8">
        <v>1</v>
      </c>
      <c r="Z37" s="7">
        <v>6.67</v>
      </c>
      <c r="AA37" s="8">
        <v>3</v>
      </c>
      <c r="AB37" s="7">
        <v>20</v>
      </c>
    </row>
    <row r="38" spans="8:28" ht="15.5" x14ac:dyDescent="0.35">
      <c r="H38" s="1" t="s">
        <v>12</v>
      </c>
      <c r="I38" s="8">
        <v>7</v>
      </c>
      <c r="J38" s="7">
        <v>11.67</v>
      </c>
      <c r="K38" s="8">
        <v>4</v>
      </c>
      <c r="L38" s="7">
        <v>6.67</v>
      </c>
      <c r="M38" s="8">
        <v>12</v>
      </c>
      <c r="N38" s="7">
        <v>20</v>
      </c>
      <c r="O38" s="8">
        <v>2</v>
      </c>
      <c r="P38" s="7">
        <v>3.33</v>
      </c>
      <c r="Q38" s="8">
        <v>1</v>
      </c>
      <c r="R38" s="7">
        <v>1.67</v>
      </c>
      <c r="S38" s="8">
        <v>4</v>
      </c>
      <c r="T38" s="7">
        <v>6.67</v>
      </c>
      <c r="U38" s="8">
        <v>24</v>
      </c>
      <c r="V38" s="7">
        <v>40</v>
      </c>
      <c r="W38" s="8">
        <v>21</v>
      </c>
      <c r="X38" s="7">
        <v>35</v>
      </c>
      <c r="Y38" s="8">
        <v>2</v>
      </c>
      <c r="Z38" s="7">
        <v>3.33</v>
      </c>
      <c r="AA38" s="8">
        <v>6</v>
      </c>
      <c r="AB38" s="7">
        <v>10</v>
      </c>
    </row>
    <row r="39" spans="8:28" ht="15.5" x14ac:dyDescent="0.35">
      <c r="H39" s="1" t="s">
        <v>14</v>
      </c>
      <c r="I39" s="8">
        <v>8</v>
      </c>
      <c r="J39" s="7">
        <v>16</v>
      </c>
      <c r="K39" s="8">
        <v>18</v>
      </c>
      <c r="L39" s="7">
        <v>36</v>
      </c>
      <c r="M39" s="8">
        <v>16</v>
      </c>
      <c r="N39" s="7">
        <v>32</v>
      </c>
      <c r="O39" s="8">
        <v>10</v>
      </c>
      <c r="P39" s="7">
        <v>20</v>
      </c>
      <c r="Q39" s="8">
        <v>5</v>
      </c>
      <c r="R39" s="7">
        <v>10</v>
      </c>
      <c r="S39" s="8">
        <v>4</v>
      </c>
      <c r="T39" s="7">
        <v>8</v>
      </c>
      <c r="U39" s="8">
        <v>13</v>
      </c>
      <c r="V39" s="7">
        <v>26</v>
      </c>
      <c r="W39" s="8">
        <v>10</v>
      </c>
      <c r="X39" s="7">
        <v>20</v>
      </c>
      <c r="Y39" s="8">
        <v>0</v>
      </c>
      <c r="Z39" s="7">
        <v>0</v>
      </c>
      <c r="AA39" s="8">
        <v>5</v>
      </c>
      <c r="AB39" s="7">
        <v>10</v>
      </c>
    </row>
    <row r="40" spans="8:28" ht="15.5" x14ac:dyDescent="0.35">
      <c r="H40" s="1" t="s">
        <v>16</v>
      </c>
      <c r="I40" s="8">
        <v>13</v>
      </c>
      <c r="J40" s="7">
        <v>17.809999999999999</v>
      </c>
      <c r="K40" s="8">
        <v>15</v>
      </c>
      <c r="L40" s="7">
        <v>20.55</v>
      </c>
      <c r="M40" s="8">
        <v>17</v>
      </c>
      <c r="N40" s="7">
        <v>23.29</v>
      </c>
      <c r="O40" s="8">
        <v>13</v>
      </c>
      <c r="P40" s="7">
        <v>17.809999999999999</v>
      </c>
      <c r="Q40" s="8">
        <v>8</v>
      </c>
      <c r="R40" s="7">
        <v>10.96</v>
      </c>
      <c r="S40" s="8">
        <v>7</v>
      </c>
      <c r="T40" s="7">
        <v>9.59</v>
      </c>
      <c r="U40" s="8">
        <v>13</v>
      </c>
      <c r="V40" s="7">
        <v>17.809999999999999</v>
      </c>
      <c r="W40" s="8">
        <v>20</v>
      </c>
      <c r="X40" s="7">
        <v>27.4</v>
      </c>
      <c r="Y40" s="8">
        <v>2</v>
      </c>
      <c r="Z40" s="7">
        <v>2.74</v>
      </c>
      <c r="AA40" s="8">
        <v>9</v>
      </c>
      <c r="AB40" s="7">
        <v>12.33</v>
      </c>
    </row>
    <row r="41" spans="8:28" ht="15.5" x14ac:dyDescent="0.35">
      <c r="H41" s="1" t="s">
        <v>18</v>
      </c>
      <c r="I41" s="8">
        <v>13</v>
      </c>
      <c r="J41" s="7">
        <v>13.98</v>
      </c>
      <c r="K41" s="8">
        <v>24</v>
      </c>
      <c r="L41" s="7">
        <v>25.81</v>
      </c>
      <c r="M41" s="8">
        <v>33</v>
      </c>
      <c r="N41" s="7">
        <v>35.479999999999997</v>
      </c>
      <c r="O41" s="8">
        <v>19</v>
      </c>
      <c r="P41" s="7">
        <v>20.43</v>
      </c>
      <c r="Q41" s="8">
        <v>14</v>
      </c>
      <c r="R41" s="7">
        <v>15.05</v>
      </c>
      <c r="S41" s="8">
        <v>9</v>
      </c>
      <c r="T41" s="7">
        <v>9.68</v>
      </c>
      <c r="U41" s="8">
        <v>28</v>
      </c>
      <c r="V41" s="7">
        <v>30.11</v>
      </c>
      <c r="W41" s="8">
        <v>9</v>
      </c>
      <c r="X41" s="7">
        <v>9.68</v>
      </c>
      <c r="Y41" s="8">
        <v>2</v>
      </c>
      <c r="Z41" s="7">
        <v>2.15</v>
      </c>
      <c r="AA41" s="8">
        <v>12</v>
      </c>
      <c r="AB41" s="7">
        <v>12.9</v>
      </c>
    </row>
    <row r="42" spans="8:28" ht="15.5" x14ac:dyDescent="0.35">
      <c r="H42" s="1" t="s">
        <v>20</v>
      </c>
      <c r="I42" s="8">
        <v>60</v>
      </c>
      <c r="J42" s="7">
        <v>57.69</v>
      </c>
      <c r="K42" s="8">
        <v>31</v>
      </c>
      <c r="L42" s="7">
        <v>29.81</v>
      </c>
      <c r="M42" s="8">
        <v>55</v>
      </c>
      <c r="N42" s="7">
        <v>52.88</v>
      </c>
      <c r="O42" s="8">
        <v>11</v>
      </c>
      <c r="P42" s="7">
        <v>10.58</v>
      </c>
      <c r="Q42" s="8">
        <v>38</v>
      </c>
      <c r="R42" s="7">
        <v>36.54</v>
      </c>
      <c r="S42" s="8">
        <v>4</v>
      </c>
      <c r="T42" s="7">
        <v>3.85</v>
      </c>
      <c r="U42" s="8">
        <v>26</v>
      </c>
      <c r="V42" s="7">
        <v>25</v>
      </c>
      <c r="W42" s="8">
        <v>9</v>
      </c>
      <c r="X42" s="7">
        <v>8.65</v>
      </c>
      <c r="Y42" s="8">
        <v>9</v>
      </c>
      <c r="Z42" s="7">
        <v>8.65</v>
      </c>
      <c r="AA42" s="8">
        <v>3</v>
      </c>
      <c r="AB42" s="7">
        <v>2.88</v>
      </c>
    </row>
    <row r="43" spans="8:28" ht="15" x14ac:dyDescent="0.35">
      <c r="H43" s="12" t="s">
        <v>22</v>
      </c>
      <c r="I43" s="19">
        <v>225</v>
      </c>
      <c r="J43" s="17">
        <v>12.32</v>
      </c>
      <c r="K43" s="19">
        <v>259</v>
      </c>
      <c r="L43" s="17">
        <v>14.18</v>
      </c>
      <c r="M43" s="19">
        <v>375</v>
      </c>
      <c r="N43" s="17">
        <v>20.52</v>
      </c>
      <c r="O43" s="19">
        <v>153</v>
      </c>
      <c r="P43" s="17">
        <v>8.3699999999999992</v>
      </c>
      <c r="Q43" s="19">
        <v>162</v>
      </c>
      <c r="R43" s="17">
        <v>8.8699999999999992</v>
      </c>
      <c r="S43" s="19">
        <v>80</v>
      </c>
      <c r="T43" s="17">
        <v>4.38</v>
      </c>
      <c r="U43" s="19">
        <v>227</v>
      </c>
      <c r="V43" s="17">
        <v>12.42</v>
      </c>
      <c r="W43" s="19">
        <v>190</v>
      </c>
      <c r="X43" s="17">
        <v>10.4</v>
      </c>
      <c r="Y43" s="19">
        <v>61</v>
      </c>
      <c r="Z43" s="17">
        <v>3.34</v>
      </c>
      <c r="AA43" s="19">
        <v>95</v>
      </c>
      <c r="AB43" s="17">
        <v>5.2</v>
      </c>
    </row>
  </sheetData>
  <mergeCells count="16">
    <mergeCell ref="H23:AB24"/>
    <mergeCell ref="I25:J25"/>
    <mergeCell ref="K25:L25"/>
    <mergeCell ref="M25:N25"/>
    <mergeCell ref="O25:P25"/>
    <mergeCell ref="Q25:R25"/>
    <mergeCell ref="S25:T25"/>
    <mergeCell ref="U25:V25"/>
    <mergeCell ref="W25:X25"/>
    <mergeCell ref="Y25:Z25"/>
    <mergeCell ref="AA25:AB25"/>
    <mergeCell ref="K10:L10"/>
    <mergeCell ref="A1:G2"/>
    <mergeCell ref="B3:C3"/>
    <mergeCell ref="D3:E3"/>
    <mergeCell ref="F3:G3"/>
  </mergeCells>
  <conditionalFormatting sqref="I29 K29 M29 O29 Q29 S29 U29 W29 Y29 AA29">
    <cfRule type="colorScale" priority="30">
      <colorScale>
        <cfvo type="min"/>
        <cfvo type="max"/>
        <color rgb="FFFFEF9C"/>
        <color rgb="FF63BE7B"/>
      </colorScale>
    </cfRule>
  </conditionalFormatting>
  <conditionalFormatting sqref="I32 M32 K32 O32 Q32 S32 U32 W32 Y32 AA32">
    <cfRule type="colorScale" priority="24">
      <colorScale>
        <cfvo type="min"/>
        <cfvo type="max"/>
        <color rgb="FFFFEF9C"/>
        <color rgb="FF63BE7B"/>
      </colorScale>
    </cfRule>
  </conditionalFormatting>
  <conditionalFormatting sqref="I38 K38 M38 O38 Q38 S38 U38 W38 Y38 AA38">
    <cfRule type="colorScale" priority="12">
      <colorScale>
        <cfvo type="min"/>
        <cfvo type="max"/>
        <color rgb="FFFFEF9C"/>
        <color rgb="FF63BE7B"/>
      </colorScale>
    </cfRule>
  </conditionalFormatting>
  <conditionalFormatting sqref="J27 L27 N27 P27 R27 T27 V27 X27 Z27 AB27">
    <cfRule type="colorScale" priority="33">
      <colorScale>
        <cfvo type="min"/>
        <cfvo type="max"/>
        <color rgb="FFFFEF9C"/>
        <color rgb="FF63BE7B"/>
      </colorScale>
    </cfRule>
  </conditionalFormatting>
  <conditionalFormatting sqref="J28 L28 N28 P28 R28 T28 V28 X28 Z28 AB28">
    <cfRule type="colorScale" priority="31">
      <colorScale>
        <cfvo type="min"/>
        <cfvo type="max"/>
        <color rgb="FFFFEF9C"/>
        <color rgb="FF63BE7B"/>
      </colorScale>
    </cfRule>
  </conditionalFormatting>
  <conditionalFormatting sqref="J29 L29 N29 P29 R29 T29 V29 X29 Z29 AB29">
    <cfRule type="colorScale" priority="29">
      <colorScale>
        <cfvo type="min"/>
        <cfvo type="max"/>
        <color rgb="FFFFEF9C"/>
        <color rgb="FF63BE7B"/>
      </colorScale>
    </cfRule>
  </conditionalFormatting>
  <conditionalFormatting sqref="J31 L31 N31 P31 R31 T31 V31 X31 Z31 AB31">
    <cfRule type="colorScale" priority="25">
      <colorScale>
        <cfvo type="min"/>
        <cfvo type="max"/>
        <color rgb="FFFFEF9C"/>
        <color rgb="FF63BE7B"/>
      </colorScale>
    </cfRule>
  </conditionalFormatting>
  <conditionalFormatting sqref="J33 L33 N33 P33 R33 T33 V33 X33 Z33 AB33">
    <cfRule type="colorScale" priority="21">
      <colorScale>
        <cfvo type="min"/>
        <cfvo type="max"/>
        <color rgb="FFFFEF9C"/>
        <color rgb="FF63BE7B"/>
      </colorScale>
    </cfRule>
  </conditionalFormatting>
  <conditionalFormatting sqref="J35 L35 N35 P35 R35 T35 V35 X35 Z35 AB35">
    <cfRule type="colorScale" priority="17">
      <colorScale>
        <cfvo type="min"/>
        <cfvo type="max"/>
        <color rgb="FFFFEF9C"/>
        <color rgb="FF63BE7B"/>
      </colorScale>
    </cfRule>
  </conditionalFormatting>
  <conditionalFormatting sqref="J39 L39 N39 P39 R39 T39 V39 X39 Z39 AB39">
    <cfRule type="colorScale" priority="9">
      <colorScale>
        <cfvo type="min"/>
        <cfvo type="max"/>
        <color rgb="FFFFEF9C"/>
        <color rgb="FF63BE7B"/>
      </colorScale>
    </cfRule>
  </conditionalFormatting>
  <conditionalFormatting sqref="J40 L40 N40 P40 R40 T40 V40 X40 Z40 AB40">
    <cfRule type="colorScale" priority="7">
      <colorScale>
        <cfvo type="min"/>
        <cfvo type="max"/>
        <color rgb="FFFFEF9C"/>
        <color rgb="FF63BE7B"/>
      </colorScale>
    </cfRule>
  </conditionalFormatting>
  <conditionalFormatting sqref="K27 I27 M27 O27 Q27 S27 U27 W27 Y27 AA27">
    <cfRule type="colorScale" priority="34">
      <colorScale>
        <cfvo type="min"/>
        <cfvo type="max"/>
        <color rgb="FFFFEF9C"/>
        <color rgb="FF63BE7B"/>
      </colorScale>
    </cfRule>
  </conditionalFormatting>
  <conditionalFormatting sqref="K28 I28 M28 O28 Q28 S28 U28 W28 Y28 AA28">
    <cfRule type="colorScale" priority="32">
      <colorScale>
        <cfvo type="min"/>
        <cfvo type="max"/>
        <color rgb="FFFFEF9C"/>
        <color rgb="FF63BE7B"/>
      </colorScale>
    </cfRule>
  </conditionalFormatting>
  <conditionalFormatting sqref="K30 I30 M30 O30 Q30 S30 U30 W30 Y30 AA30">
    <cfRule type="colorScale" priority="28">
      <colorScale>
        <cfvo type="min"/>
        <cfvo type="max"/>
        <color rgb="FFFFEF9C"/>
        <color rgb="FF63BE7B"/>
      </colorScale>
    </cfRule>
  </conditionalFormatting>
  <conditionalFormatting sqref="K31 I31 M31 O31 Q31 S31 U31 W31 Y31 AA31">
    <cfRule type="colorScale" priority="26">
      <colorScale>
        <cfvo type="min"/>
        <cfvo type="max"/>
        <color rgb="FFFFEF9C"/>
        <color rgb="FF63BE7B"/>
      </colorScale>
    </cfRule>
  </conditionalFormatting>
  <conditionalFormatting sqref="K33 I33 M33 O33 Q33 S33 U33 W33 Y33 AA33">
    <cfRule type="colorScale" priority="22">
      <colorScale>
        <cfvo type="min"/>
        <cfvo type="max"/>
        <color rgb="FFFFEF9C"/>
        <color rgb="FF63BE7B"/>
      </colorScale>
    </cfRule>
  </conditionalFormatting>
  <conditionalFormatting sqref="K34 I34 M34 O34 Q34 S34 U34 W34 Y34 AA34">
    <cfRule type="colorScale" priority="20">
      <colorScale>
        <cfvo type="min"/>
        <cfvo type="max"/>
        <color rgb="FFFFEF9C"/>
        <color rgb="FF63BE7B"/>
      </colorScale>
    </cfRule>
  </conditionalFormatting>
  <conditionalFormatting sqref="K35 I35 M35 O35 Q35 S35 U35 W35 Y35 AA35">
    <cfRule type="colorScale" priority="18">
      <colorScale>
        <cfvo type="min"/>
        <cfvo type="max"/>
        <color rgb="FFFFEF9C"/>
        <color rgb="FF63BE7B"/>
      </colorScale>
    </cfRule>
  </conditionalFormatting>
  <conditionalFormatting sqref="K36 I36 M36 O36 Q36 S36 U36 W36 Y36 AA36">
    <cfRule type="colorScale" priority="16">
      <colorScale>
        <cfvo type="min"/>
        <cfvo type="max"/>
        <color rgb="FFFFEF9C"/>
        <color rgb="FF63BE7B"/>
      </colorScale>
    </cfRule>
  </conditionalFormatting>
  <conditionalFormatting sqref="K37 I37 M37 O37 Q37 S37 U37 W37 Y37 AA37">
    <cfRule type="colorScale" priority="14">
      <colorScale>
        <cfvo type="min"/>
        <cfvo type="max"/>
        <color rgb="FFFFEF9C"/>
        <color rgb="FF63BE7B"/>
      </colorScale>
    </cfRule>
  </conditionalFormatting>
  <conditionalFormatting sqref="K39 I39 M39 O39 Q39 S39 U39 W39 Y39 AA39">
    <cfRule type="colorScale" priority="10">
      <colorScale>
        <cfvo type="min"/>
        <cfvo type="max"/>
        <color rgb="FFFFEF9C"/>
        <color rgb="FF63BE7B"/>
      </colorScale>
    </cfRule>
  </conditionalFormatting>
  <conditionalFormatting sqref="K40 I40 M40 O40 Q40 S40 U40 W40 Y40 AA40">
    <cfRule type="colorScale" priority="8">
      <colorScale>
        <cfvo type="min"/>
        <cfvo type="max"/>
        <color rgb="FFFFEF9C"/>
        <color rgb="FF63BE7B"/>
      </colorScale>
    </cfRule>
  </conditionalFormatting>
  <conditionalFormatting sqref="K41 I41 M41 O41 Q41 S41 U41 W41 Y41 AA41">
    <cfRule type="colorScale" priority="6">
      <colorScale>
        <cfvo type="min"/>
        <cfvo type="max"/>
        <color rgb="FFFFEF9C"/>
        <color rgb="FF63BE7B"/>
      </colorScale>
    </cfRule>
  </conditionalFormatting>
  <conditionalFormatting sqref="K42 I42 M42 O42 Q42 S42 U42 W42 Y42 AA42">
    <cfRule type="colorScale" priority="4">
      <colorScale>
        <cfvo type="min"/>
        <cfvo type="max"/>
        <color rgb="FFFFEF9C"/>
        <color rgb="FF63BE7B"/>
      </colorScale>
    </cfRule>
  </conditionalFormatting>
  <conditionalFormatting sqref="K43 I43 M43 O43 Q43 S43 U43 W43 Y43 AA43">
    <cfRule type="colorScale" priority="2">
      <colorScale>
        <cfvo type="min"/>
        <cfvo type="max"/>
        <color rgb="FFFFEF9C"/>
        <color rgb="FF63BE7B"/>
      </colorScale>
    </cfRule>
  </conditionalFormatting>
  <conditionalFormatting sqref="L30 J30 N30 P30 R30 T30 V30 X30 Z30 AB30">
    <cfRule type="colorScale" priority="27">
      <colorScale>
        <cfvo type="min"/>
        <cfvo type="max"/>
        <color rgb="FFFFEF9C"/>
        <color rgb="FF63BE7B"/>
      </colorScale>
    </cfRule>
  </conditionalFormatting>
  <conditionalFormatting sqref="L32 J32 N32 P32 R32 T32 V32 X32 Z32 AB32">
    <cfRule type="colorScale" priority="23">
      <colorScale>
        <cfvo type="min"/>
        <cfvo type="max"/>
        <color rgb="FFFFEF9C"/>
        <color rgb="FF63BE7B"/>
      </colorScale>
    </cfRule>
  </conditionalFormatting>
  <conditionalFormatting sqref="L34 J34 N34 P34 R34 T34 V34 X34 Z34 AB34">
    <cfRule type="colorScale" priority="19">
      <colorScale>
        <cfvo type="min"/>
        <cfvo type="max"/>
        <color rgb="FFFFEF9C"/>
        <color rgb="FF63BE7B"/>
      </colorScale>
    </cfRule>
  </conditionalFormatting>
  <conditionalFormatting sqref="L36 J36 N36 P36 R36 T36 V36 X36 Z36 AB36">
    <cfRule type="colorScale" priority="15">
      <colorScale>
        <cfvo type="min"/>
        <cfvo type="max"/>
        <color rgb="FFFFEF9C"/>
        <color rgb="FF63BE7B"/>
      </colorScale>
    </cfRule>
  </conditionalFormatting>
  <conditionalFormatting sqref="L37 J37 N37 P37 R37 T37 V37 X37 Z37 AB37">
    <cfRule type="colorScale" priority="13">
      <colorScale>
        <cfvo type="min"/>
        <cfvo type="max"/>
        <color rgb="FFFFEF9C"/>
        <color rgb="FF63BE7B"/>
      </colorScale>
    </cfRule>
  </conditionalFormatting>
  <conditionalFormatting sqref="L38 J38 N38 P38 R38 T38 V38 X38 Z38 AB38">
    <cfRule type="colorScale" priority="11">
      <colorScale>
        <cfvo type="min"/>
        <cfvo type="max"/>
        <color rgb="FFFFEF9C"/>
        <color rgb="FF63BE7B"/>
      </colorScale>
    </cfRule>
  </conditionalFormatting>
  <conditionalFormatting sqref="L41 J41 N41 P41 R41 T41 V41 X41 Z41 AB41">
    <cfRule type="colorScale" priority="5">
      <colorScale>
        <cfvo type="min"/>
        <cfvo type="max"/>
        <color rgb="FFFFEF9C"/>
        <color rgb="FF63BE7B"/>
      </colorScale>
    </cfRule>
  </conditionalFormatting>
  <conditionalFormatting sqref="L42 J42 N42 P42 R42 T42 V42 X42 Z42 AB42">
    <cfRule type="colorScale" priority="3">
      <colorScale>
        <cfvo type="min"/>
        <cfvo type="max"/>
        <color rgb="FFFFEF9C"/>
        <color rgb="FF63BE7B"/>
      </colorScale>
    </cfRule>
  </conditionalFormatting>
  <conditionalFormatting sqref="L43 J43 N43 P43 R43 T43 V43 X43 Z43 AB43">
    <cfRule type="colorScale" priority="1">
      <colorScale>
        <cfvo type="min"/>
        <cfvo type="max"/>
        <color rgb="FFFFEF9C"/>
        <color rgb="FF63BE7B"/>
      </colorScale>
    </cfRule>
  </conditionalFormatting>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9DCBB-45EB-4B5E-BAED-588C6AB7CCF8}">
  <dimension ref="A1:I26"/>
  <sheetViews>
    <sheetView workbookViewId="0">
      <selection activeCell="A12" sqref="A12"/>
    </sheetView>
  </sheetViews>
  <sheetFormatPr defaultRowHeight="14.5" x14ac:dyDescent="0.35"/>
  <cols>
    <col min="1" max="1" width="39.90625" bestFit="1" customWidth="1"/>
  </cols>
  <sheetData>
    <row r="1" spans="1:9" ht="15.5" customHeight="1" x14ac:dyDescent="0.35">
      <c r="A1" s="1"/>
      <c r="B1" s="69" t="s">
        <v>65</v>
      </c>
      <c r="C1" s="69"/>
      <c r="D1" s="69" t="s">
        <v>66</v>
      </c>
      <c r="E1" s="69"/>
      <c r="F1" s="69" t="s">
        <v>67</v>
      </c>
      <c r="G1" s="69"/>
      <c r="H1" s="69" t="s">
        <v>68</v>
      </c>
      <c r="I1" s="69"/>
    </row>
    <row r="2" spans="1:9" ht="15.5" x14ac:dyDescent="0.35">
      <c r="A2" s="2"/>
      <c r="B2" s="22" t="s">
        <v>24</v>
      </c>
      <c r="C2" s="22" t="s">
        <v>25</v>
      </c>
      <c r="D2" s="22" t="s">
        <v>24</v>
      </c>
      <c r="E2" s="22" t="s">
        <v>25</v>
      </c>
      <c r="F2" s="22" t="s">
        <v>24</v>
      </c>
      <c r="G2" s="22" t="s">
        <v>25</v>
      </c>
      <c r="H2" s="22" t="s">
        <v>24</v>
      </c>
      <c r="I2" s="22" t="s">
        <v>25</v>
      </c>
    </row>
    <row r="3" spans="1:9" ht="15.5" x14ac:dyDescent="0.35">
      <c r="A3" s="1" t="s">
        <v>70</v>
      </c>
      <c r="B3" s="8">
        <v>1478</v>
      </c>
      <c r="C3" s="7">
        <v>32.14</v>
      </c>
      <c r="D3" s="8">
        <v>1209</v>
      </c>
      <c r="E3" s="7">
        <v>26.29</v>
      </c>
      <c r="F3" s="8">
        <v>1911</v>
      </c>
      <c r="G3" s="7">
        <v>41.55</v>
      </c>
      <c r="H3" s="8">
        <v>1</v>
      </c>
      <c r="I3" s="7">
        <v>0.02</v>
      </c>
    </row>
    <row r="4" spans="1:9" ht="15.5" x14ac:dyDescent="0.35">
      <c r="A4" s="1" t="s">
        <v>71</v>
      </c>
      <c r="B4" s="8">
        <v>1238</v>
      </c>
      <c r="C4" s="7">
        <v>26.92</v>
      </c>
      <c r="D4" s="8">
        <v>1194</v>
      </c>
      <c r="E4" s="7">
        <v>25.96</v>
      </c>
      <c r="F4" s="8">
        <v>2165</v>
      </c>
      <c r="G4" s="7">
        <v>47.08</v>
      </c>
      <c r="H4" s="8">
        <v>2</v>
      </c>
      <c r="I4" s="7">
        <v>0.04</v>
      </c>
    </row>
    <row r="5" spans="1:9" ht="15.5" x14ac:dyDescent="0.35">
      <c r="A5" s="1" t="s">
        <v>69</v>
      </c>
      <c r="B5" s="8">
        <v>1148</v>
      </c>
      <c r="C5" s="7">
        <v>24.96</v>
      </c>
      <c r="D5" s="8">
        <v>1587</v>
      </c>
      <c r="E5" s="7">
        <v>34.51</v>
      </c>
      <c r="F5" s="8">
        <v>1862</v>
      </c>
      <c r="G5" s="7">
        <v>40.49</v>
      </c>
      <c r="H5" s="8">
        <v>2</v>
      </c>
      <c r="I5" s="7">
        <v>0.04</v>
      </c>
    </row>
    <row r="6" spans="1:9" ht="15.5" x14ac:dyDescent="0.35">
      <c r="A6" s="1" t="s">
        <v>75</v>
      </c>
      <c r="B6" s="8">
        <v>1056</v>
      </c>
      <c r="C6" s="7">
        <v>22.96</v>
      </c>
      <c r="D6" s="8">
        <v>1144</v>
      </c>
      <c r="E6" s="7">
        <v>24.87</v>
      </c>
      <c r="F6" s="8">
        <v>2397</v>
      </c>
      <c r="G6" s="7">
        <v>52.12</v>
      </c>
      <c r="H6" s="8">
        <v>2</v>
      </c>
      <c r="I6" s="7">
        <v>0.04</v>
      </c>
    </row>
    <row r="7" spans="1:9" ht="15.5" x14ac:dyDescent="0.35">
      <c r="A7" s="1" t="s">
        <v>77</v>
      </c>
      <c r="B7" s="8">
        <v>812</v>
      </c>
      <c r="C7" s="7">
        <v>17.66</v>
      </c>
      <c r="D7" s="8">
        <v>1102</v>
      </c>
      <c r="E7" s="7">
        <v>23.96</v>
      </c>
      <c r="F7" s="8">
        <v>2683</v>
      </c>
      <c r="G7" s="7">
        <v>58.34</v>
      </c>
      <c r="H7" s="8">
        <v>2</v>
      </c>
      <c r="I7" s="7">
        <v>0.04</v>
      </c>
    </row>
    <row r="8" spans="1:9" ht="15.5" x14ac:dyDescent="0.35">
      <c r="A8" s="1" t="s">
        <v>74</v>
      </c>
      <c r="B8" s="8">
        <v>810</v>
      </c>
      <c r="C8" s="7">
        <v>17.61</v>
      </c>
      <c r="D8" s="8">
        <v>1113</v>
      </c>
      <c r="E8" s="7">
        <v>24.2</v>
      </c>
      <c r="F8" s="8">
        <v>2675</v>
      </c>
      <c r="G8" s="7">
        <v>58.16</v>
      </c>
      <c r="H8" s="8">
        <v>1</v>
      </c>
      <c r="I8" s="7">
        <v>0.02</v>
      </c>
    </row>
    <row r="9" spans="1:9" ht="15.5" x14ac:dyDescent="0.35">
      <c r="A9" s="1" t="s">
        <v>78</v>
      </c>
      <c r="B9" s="8">
        <v>809</v>
      </c>
      <c r="C9" s="7">
        <v>17.59</v>
      </c>
      <c r="D9" s="8">
        <v>1008</v>
      </c>
      <c r="E9" s="7">
        <v>21.92</v>
      </c>
      <c r="F9" s="8">
        <v>2780</v>
      </c>
      <c r="G9" s="7">
        <v>60.45</v>
      </c>
      <c r="H9" s="8">
        <v>2</v>
      </c>
      <c r="I9" s="7">
        <v>0.04</v>
      </c>
    </row>
    <row r="10" spans="1:9" ht="15.5" x14ac:dyDescent="0.35">
      <c r="A10" s="1" t="s">
        <v>73</v>
      </c>
      <c r="B10" s="8">
        <v>797</v>
      </c>
      <c r="C10" s="7">
        <v>17.329999999999998</v>
      </c>
      <c r="D10" s="8">
        <v>1136</v>
      </c>
      <c r="E10" s="7">
        <v>24.7</v>
      </c>
      <c r="F10" s="8">
        <v>2665</v>
      </c>
      <c r="G10" s="7">
        <v>57.95</v>
      </c>
      <c r="H10" s="8">
        <v>1</v>
      </c>
      <c r="I10" s="7">
        <v>0.02</v>
      </c>
    </row>
    <row r="11" spans="1:9" ht="15.5" x14ac:dyDescent="0.35">
      <c r="A11" s="1" t="s">
        <v>204</v>
      </c>
      <c r="B11" s="8">
        <v>770</v>
      </c>
      <c r="C11" s="7">
        <v>16.739999999999998</v>
      </c>
      <c r="D11" s="8">
        <v>1250</v>
      </c>
      <c r="E11" s="7">
        <v>27.18</v>
      </c>
      <c r="F11" s="8">
        <v>2578</v>
      </c>
      <c r="G11" s="7">
        <v>56.06</v>
      </c>
      <c r="H11" s="8">
        <v>1</v>
      </c>
      <c r="I11" s="7">
        <v>0.02</v>
      </c>
    </row>
    <row r="12" spans="1:9" ht="15.5" x14ac:dyDescent="0.35">
      <c r="A12" s="1" t="s">
        <v>76</v>
      </c>
      <c r="B12" s="8">
        <v>687</v>
      </c>
      <c r="C12" s="7">
        <v>14.94</v>
      </c>
      <c r="D12" s="8">
        <v>1082</v>
      </c>
      <c r="E12" s="7">
        <v>23.53</v>
      </c>
      <c r="F12" s="8">
        <v>2826</v>
      </c>
      <c r="G12" s="7">
        <v>61.45</v>
      </c>
      <c r="H12" s="8">
        <v>4</v>
      </c>
      <c r="I12" s="7">
        <v>0.09</v>
      </c>
    </row>
    <row r="13" spans="1:9" ht="15.5" x14ac:dyDescent="0.35">
      <c r="A13" s="1" t="s">
        <v>72</v>
      </c>
      <c r="B13" s="8">
        <v>534</v>
      </c>
      <c r="C13" s="7">
        <v>11.61</v>
      </c>
      <c r="D13" s="8">
        <v>1163</v>
      </c>
      <c r="E13" s="7">
        <v>25.29</v>
      </c>
      <c r="F13" s="8">
        <v>2901</v>
      </c>
      <c r="G13" s="7">
        <v>63.08</v>
      </c>
      <c r="H13" s="8">
        <v>1</v>
      </c>
      <c r="I13" s="7">
        <v>0.02</v>
      </c>
    </row>
    <row r="14" spans="1:9" ht="15.5" x14ac:dyDescent="0.35">
      <c r="A14" s="2" t="s">
        <v>79</v>
      </c>
      <c r="B14" s="21">
        <v>429</v>
      </c>
      <c r="C14" s="20">
        <v>9.33</v>
      </c>
      <c r="D14" s="21">
        <v>743</v>
      </c>
      <c r="E14" s="20">
        <v>16.16</v>
      </c>
      <c r="F14" s="21">
        <v>3406</v>
      </c>
      <c r="G14" s="20">
        <v>74.06</v>
      </c>
      <c r="H14" s="21">
        <v>21</v>
      </c>
      <c r="I14" s="20">
        <v>0.46</v>
      </c>
    </row>
    <row r="17" spans="1:7" ht="15.5" x14ac:dyDescent="0.35">
      <c r="A17" s="1"/>
      <c r="B17" s="69" t="s">
        <v>34</v>
      </c>
      <c r="C17" s="69"/>
      <c r="D17" s="69" t="s">
        <v>35</v>
      </c>
      <c r="E17" s="69"/>
      <c r="F17" s="69" t="s">
        <v>68</v>
      </c>
      <c r="G17" s="69"/>
    </row>
    <row r="18" spans="1:7" ht="15.5" x14ac:dyDescent="0.35">
      <c r="A18" s="2"/>
      <c r="B18" s="23" t="s">
        <v>24</v>
      </c>
      <c r="C18" s="23" t="s">
        <v>25</v>
      </c>
      <c r="D18" s="23" t="s">
        <v>24</v>
      </c>
      <c r="E18" s="23" t="s">
        <v>25</v>
      </c>
      <c r="F18" s="23" t="s">
        <v>24</v>
      </c>
      <c r="G18" s="23" t="s">
        <v>25</v>
      </c>
    </row>
    <row r="19" spans="1:7" ht="15" customHeight="1" x14ac:dyDescent="0.35">
      <c r="A19" s="1" t="s">
        <v>84</v>
      </c>
      <c r="B19" s="8">
        <v>2105</v>
      </c>
      <c r="C19" s="7">
        <v>45.77</v>
      </c>
      <c r="D19" s="8">
        <v>2061</v>
      </c>
      <c r="E19" s="7">
        <v>44.81</v>
      </c>
      <c r="F19" s="8">
        <v>433</v>
      </c>
      <c r="G19" s="7">
        <v>9.42</v>
      </c>
    </row>
    <row r="20" spans="1:7" ht="16" customHeight="1" x14ac:dyDescent="0.35">
      <c r="A20" s="1" t="s">
        <v>87</v>
      </c>
      <c r="B20" s="8">
        <v>1621</v>
      </c>
      <c r="C20" s="7">
        <v>35.25</v>
      </c>
      <c r="D20" s="8">
        <v>2565</v>
      </c>
      <c r="E20" s="7">
        <v>55.77</v>
      </c>
      <c r="F20" s="8">
        <v>413</v>
      </c>
      <c r="G20" s="7">
        <v>8.98</v>
      </c>
    </row>
    <row r="21" spans="1:7" ht="15.5" x14ac:dyDescent="0.35">
      <c r="A21" s="1" t="s">
        <v>86</v>
      </c>
      <c r="B21" s="8">
        <v>1620</v>
      </c>
      <c r="C21" s="7">
        <v>35.229999999999997</v>
      </c>
      <c r="D21" s="8">
        <v>2494</v>
      </c>
      <c r="E21" s="7">
        <v>54.23</v>
      </c>
      <c r="F21" s="8">
        <v>485</v>
      </c>
      <c r="G21" s="7">
        <v>10.55</v>
      </c>
    </row>
    <row r="22" spans="1:7" ht="15.5" x14ac:dyDescent="0.35">
      <c r="A22" s="1" t="s">
        <v>85</v>
      </c>
      <c r="B22" s="8">
        <v>1267</v>
      </c>
      <c r="C22" s="7">
        <v>27.55</v>
      </c>
      <c r="D22" s="8">
        <v>2924</v>
      </c>
      <c r="E22" s="7">
        <v>63.58</v>
      </c>
      <c r="F22" s="8">
        <v>408</v>
      </c>
      <c r="G22" s="7">
        <v>8.8699999999999992</v>
      </c>
    </row>
    <row r="23" spans="1:7" ht="14.5" customHeight="1" x14ac:dyDescent="0.35">
      <c r="A23" s="1" t="s">
        <v>80</v>
      </c>
      <c r="B23" s="8">
        <v>984</v>
      </c>
      <c r="C23" s="7">
        <v>21.4</v>
      </c>
      <c r="D23" s="8">
        <v>3153</v>
      </c>
      <c r="E23" s="7">
        <v>68.56</v>
      </c>
      <c r="F23" s="8">
        <v>462</v>
      </c>
      <c r="G23" s="7">
        <v>10.050000000000001</v>
      </c>
    </row>
    <row r="24" spans="1:7" ht="15.5" x14ac:dyDescent="0.35">
      <c r="A24" s="1" t="s">
        <v>83</v>
      </c>
      <c r="B24" s="8">
        <v>890</v>
      </c>
      <c r="C24" s="7">
        <v>19.350000000000001</v>
      </c>
      <c r="D24" s="8">
        <v>3267</v>
      </c>
      <c r="E24" s="7">
        <v>71.040000000000006</v>
      </c>
      <c r="F24" s="8">
        <v>442</v>
      </c>
      <c r="G24" s="7">
        <v>9.61</v>
      </c>
    </row>
    <row r="25" spans="1:7" ht="15.5" x14ac:dyDescent="0.35">
      <c r="A25" s="1" t="s">
        <v>82</v>
      </c>
      <c r="B25" s="8">
        <v>624</v>
      </c>
      <c r="C25" s="7">
        <v>13.57</v>
      </c>
      <c r="D25" s="8">
        <v>3553</v>
      </c>
      <c r="E25" s="7">
        <v>77.260000000000005</v>
      </c>
      <c r="F25" s="8">
        <v>422</v>
      </c>
      <c r="G25" s="7">
        <v>9.18</v>
      </c>
    </row>
    <row r="26" spans="1:7" ht="16.5" customHeight="1" x14ac:dyDescent="0.35">
      <c r="A26" s="2" t="s">
        <v>81</v>
      </c>
      <c r="B26" s="21">
        <v>587</v>
      </c>
      <c r="C26" s="20">
        <v>12.76</v>
      </c>
      <c r="D26" s="21">
        <v>3603</v>
      </c>
      <c r="E26" s="20">
        <v>78.34</v>
      </c>
      <c r="F26" s="21">
        <v>409</v>
      </c>
      <c r="G26" s="20">
        <v>8.89</v>
      </c>
    </row>
  </sheetData>
  <sortState xmlns:xlrd2="http://schemas.microsoft.com/office/spreadsheetml/2017/richdata2" ref="A19:G26">
    <sortCondition descending="1" ref="B19:B26"/>
  </sortState>
  <mergeCells count="7">
    <mergeCell ref="H1:I1"/>
    <mergeCell ref="B17:C17"/>
    <mergeCell ref="D17:E17"/>
    <mergeCell ref="F17:G17"/>
    <mergeCell ref="B1:C1"/>
    <mergeCell ref="D1:E1"/>
    <mergeCell ref="F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DD3C3-04DF-478D-B400-DFD89B87C316}">
  <dimension ref="A2:G21"/>
  <sheetViews>
    <sheetView zoomScale="140" zoomScaleNormal="140" workbookViewId="0">
      <selection activeCell="E6" sqref="E6"/>
    </sheetView>
  </sheetViews>
  <sheetFormatPr defaultRowHeight="14.5" x14ac:dyDescent="0.35"/>
  <cols>
    <col min="2" max="2" width="7.90625" bestFit="1" customWidth="1"/>
    <col min="3" max="3" width="14.54296875" bestFit="1" customWidth="1"/>
    <col min="4" max="4" width="14.90625" bestFit="1" customWidth="1"/>
    <col min="7" max="7" width="12" bestFit="1" customWidth="1"/>
  </cols>
  <sheetData>
    <row r="2" spans="1:7" ht="15.5" x14ac:dyDescent="0.35">
      <c r="A2" s="2" t="s">
        <v>0</v>
      </c>
      <c r="B2" s="33" t="s">
        <v>98</v>
      </c>
      <c r="C2" s="33" t="s">
        <v>101</v>
      </c>
      <c r="D2" s="33" t="s">
        <v>99</v>
      </c>
      <c r="E2" s="34" t="s">
        <v>100</v>
      </c>
      <c r="G2" s="24"/>
    </row>
    <row r="3" spans="1:7" ht="15.5" x14ac:dyDescent="0.35">
      <c r="A3" s="1" t="s">
        <v>46</v>
      </c>
      <c r="B3" s="30">
        <v>292</v>
      </c>
      <c r="C3" s="30">
        <v>11</v>
      </c>
      <c r="D3" s="36">
        <v>3.7671233000000002</v>
      </c>
      <c r="E3" s="29">
        <f>(B3 - C3)</f>
        <v>281</v>
      </c>
      <c r="G3" s="38"/>
    </row>
    <row r="4" spans="1:7" ht="15.5" x14ac:dyDescent="0.35">
      <c r="A4" s="1" t="s">
        <v>47</v>
      </c>
      <c r="B4" s="30">
        <v>336</v>
      </c>
      <c r="C4" s="30">
        <v>111</v>
      </c>
      <c r="D4" s="31">
        <v>33.035714300000002</v>
      </c>
      <c r="E4" s="29">
        <f t="shared" ref="E4:E19" si="0">(B4 - C4)</f>
        <v>225</v>
      </c>
      <c r="G4" s="38"/>
    </row>
    <row r="5" spans="1:7" ht="15.5" x14ac:dyDescent="0.35">
      <c r="A5" s="1" t="s">
        <v>50</v>
      </c>
      <c r="B5" s="30">
        <v>316</v>
      </c>
      <c r="C5" s="30">
        <v>82</v>
      </c>
      <c r="D5" s="31">
        <v>25.9493671</v>
      </c>
      <c r="E5" s="29">
        <f t="shared" si="0"/>
        <v>234</v>
      </c>
      <c r="G5" s="38"/>
    </row>
    <row r="6" spans="1:7" ht="15.5" x14ac:dyDescent="0.35">
      <c r="A6" s="1" t="s">
        <v>52</v>
      </c>
      <c r="B6" s="30">
        <v>329</v>
      </c>
      <c r="C6" s="30">
        <v>67</v>
      </c>
      <c r="D6" s="31">
        <v>20.364741599999999</v>
      </c>
      <c r="E6" s="29">
        <f t="shared" si="0"/>
        <v>262</v>
      </c>
      <c r="G6" s="38"/>
    </row>
    <row r="7" spans="1:7" ht="15.5" x14ac:dyDescent="0.35">
      <c r="A7" s="1" t="s">
        <v>54</v>
      </c>
      <c r="B7" s="30">
        <v>140</v>
      </c>
      <c r="C7" s="30">
        <v>54</v>
      </c>
      <c r="D7" s="31">
        <v>38.571428599999997</v>
      </c>
      <c r="E7" s="29">
        <f t="shared" si="0"/>
        <v>86</v>
      </c>
      <c r="G7" s="38"/>
    </row>
    <row r="8" spans="1:7" ht="15.5" customHeight="1" x14ac:dyDescent="0.35">
      <c r="A8" s="1" t="s">
        <v>56</v>
      </c>
      <c r="B8" s="30">
        <v>300</v>
      </c>
      <c r="C8" s="30">
        <v>47</v>
      </c>
      <c r="D8" s="31">
        <v>15.6666667</v>
      </c>
      <c r="E8" s="29">
        <f t="shared" si="0"/>
        <v>253</v>
      </c>
      <c r="G8" s="38"/>
    </row>
    <row r="9" spans="1:7" ht="15.5" x14ac:dyDescent="0.35">
      <c r="A9" s="1" t="s">
        <v>58</v>
      </c>
      <c r="B9" s="30">
        <v>318</v>
      </c>
      <c r="C9" s="30">
        <v>81</v>
      </c>
      <c r="D9" s="31">
        <v>25.471698100000001</v>
      </c>
      <c r="E9" s="29">
        <f t="shared" si="0"/>
        <v>237</v>
      </c>
      <c r="G9" s="38"/>
    </row>
    <row r="10" spans="1:7" ht="15.5" x14ac:dyDescent="0.35">
      <c r="A10" s="1" t="s">
        <v>60</v>
      </c>
      <c r="B10" s="30">
        <v>325</v>
      </c>
      <c r="C10" s="30">
        <v>10</v>
      </c>
      <c r="D10" s="36">
        <v>3.0769231000000001</v>
      </c>
      <c r="E10" s="29">
        <f t="shared" si="0"/>
        <v>315</v>
      </c>
      <c r="G10" s="38"/>
    </row>
    <row r="11" spans="1:7" ht="15.5" x14ac:dyDescent="0.35">
      <c r="A11" s="1" t="s">
        <v>6</v>
      </c>
      <c r="B11" s="30">
        <v>318</v>
      </c>
      <c r="C11" s="30">
        <v>10</v>
      </c>
      <c r="D11" s="36">
        <v>3.1446540999999999</v>
      </c>
      <c r="E11" s="29">
        <f t="shared" si="0"/>
        <v>308</v>
      </c>
      <c r="G11" s="38"/>
    </row>
    <row r="12" spans="1:7" ht="15.5" x14ac:dyDescent="0.35">
      <c r="A12" s="1" t="s">
        <v>8</v>
      </c>
      <c r="B12" s="30">
        <v>210</v>
      </c>
      <c r="C12" s="30">
        <v>79</v>
      </c>
      <c r="D12" s="31">
        <v>37.619047600000002</v>
      </c>
      <c r="E12" s="29">
        <f t="shared" si="0"/>
        <v>131</v>
      </c>
      <c r="G12" s="38"/>
    </row>
    <row r="13" spans="1:7" ht="15.5" x14ac:dyDescent="0.35">
      <c r="A13" s="1" t="s">
        <v>10</v>
      </c>
      <c r="B13" s="30">
        <v>104</v>
      </c>
      <c r="C13" s="30">
        <v>1</v>
      </c>
      <c r="D13" s="36">
        <v>0.96153849999999996</v>
      </c>
      <c r="E13" s="29">
        <f t="shared" si="0"/>
        <v>103</v>
      </c>
      <c r="G13" s="38"/>
    </row>
    <row r="14" spans="1:7" ht="15.5" x14ac:dyDescent="0.35">
      <c r="A14" s="1" t="s">
        <v>12</v>
      </c>
      <c r="B14" s="30">
        <v>322</v>
      </c>
      <c r="C14" s="30">
        <v>99</v>
      </c>
      <c r="D14" s="31">
        <v>30.7453416</v>
      </c>
      <c r="E14" s="29">
        <f t="shared" si="0"/>
        <v>223</v>
      </c>
      <c r="G14" s="38"/>
    </row>
    <row r="15" spans="1:7" ht="15.5" x14ac:dyDescent="0.35">
      <c r="A15" s="1" t="s">
        <v>14</v>
      </c>
      <c r="B15" s="30">
        <v>332</v>
      </c>
      <c r="C15" s="30">
        <v>97</v>
      </c>
      <c r="D15" s="31">
        <v>29.216867499999999</v>
      </c>
      <c r="E15" s="29">
        <f t="shared" si="0"/>
        <v>235</v>
      </c>
      <c r="G15" s="38"/>
    </row>
    <row r="16" spans="1:7" ht="15.5" x14ac:dyDescent="0.35">
      <c r="A16" s="1" t="s">
        <v>16</v>
      </c>
      <c r="B16" s="30">
        <v>320</v>
      </c>
      <c r="C16" s="30">
        <v>62</v>
      </c>
      <c r="D16" s="31">
        <v>19.375</v>
      </c>
      <c r="E16" s="29">
        <f t="shared" si="0"/>
        <v>258</v>
      </c>
      <c r="G16" s="38"/>
    </row>
    <row r="17" spans="1:7" ht="15.5" x14ac:dyDescent="0.35">
      <c r="A17" s="1" t="s">
        <v>18</v>
      </c>
      <c r="B17" s="30">
        <v>320</v>
      </c>
      <c r="C17" s="30">
        <v>5</v>
      </c>
      <c r="D17" s="36">
        <v>1.5625</v>
      </c>
      <c r="E17" s="29">
        <f t="shared" si="0"/>
        <v>315</v>
      </c>
      <c r="G17" s="38"/>
    </row>
    <row r="18" spans="1:7" ht="15.5" x14ac:dyDescent="0.35">
      <c r="A18" s="1" t="s">
        <v>20</v>
      </c>
      <c r="B18" s="30">
        <v>317</v>
      </c>
      <c r="C18" s="30">
        <v>48</v>
      </c>
      <c r="D18" s="31">
        <v>15.1419558</v>
      </c>
      <c r="E18" s="29">
        <f t="shared" si="0"/>
        <v>269</v>
      </c>
      <c r="G18" s="38"/>
    </row>
    <row r="19" spans="1:7" ht="15.5" x14ac:dyDescent="0.35">
      <c r="A19" s="12" t="s">
        <v>22</v>
      </c>
      <c r="B19" s="32">
        <f xml:space="preserve"> SUM(B3:B18)</f>
        <v>4599</v>
      </c>
      <c r="C19" s="32">
        <f t="shared" ref="C19" si="1" xml:space="preserve"> SUM(C3:C18)</f>
        <v>864</v>
      </c>
      <c r="D19" s="35">
        <f xml:space="preserve"> (C19/B19 *100)</f>
        <v>18.786692759295498</v>
      </c>
      <c r="E19" s="32">
        <f t="shared" si="0"/>
        <v>3735</v>
      </c>
      <c r="G19" s="38"/>
    </row>
    <row r="20" spans="1:7" x14ac:dyDescent="0.35">
      <c r="G20" s="38"/>
    </row>
    <row r="21" spans="1:7" x14ac:dyDescent="0.35">
      <c r="G21" s="38"/>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F7F4-3E7B-488B-8095-908600D48600}">
  <dimension ref="A1:N50"/>
  <sheetViews>
    <sheetView topLeftCell="A7" zoomScale="80" zoomScaleNormal="80" workbookViewId="0">
      <selection activeCell="N40" sqref="N40"/>
    </sheetView>
  </sheetViews>
  <sheetFormatPr defaultRowHeight="14.5" x14ac:dyDescent="0.35"/>
  <cols>
    <col min="1" max="1" width="24" bestFit="1" customWidth="1"/>
    <col min="2" max="2" width="21.90625" bestFit="1" customWidth="1"/>
    <col min="3" max="3" width="22.08984375" bestFit="1" customWidth="1"/>
    <col min="4" max="5" width="25.6328125" bestFit="1" customWidth="1"/>
    <col min="6" max="6" width="18.81640625" bestFit="1" customWidth="1"/>
    <col min="7" max="7" width="21.26953125" bestFit="1" customWidth="1"/>
    <col min="8" max="8" width="18.90625" bestFit="1" customWidth="1"/>
    <col min="9" max="9" width="21.08984375" bestFit="1" customWidth="1"/>
    <col min="10" max="10" width="25.6328125" bestFit="1" customWidth="1"/>
    <col min="11" max="11" width="21.08984375" bestFit="1" customWidth="1"/>
    <col min="12" max="12" width="25.6328125" bestFit="1" customWidth="1"/>
    <col min="13" max="15" width="21.08984375" bestFit="1" customWidth="1"/>
    <col min="16" max="16" width="24.90625" bestFit="1" customWidth="1"/>
    <col min="17" max="17" width="21.08984375" bestFit="1" customWidth="1"/>
  </cols>
  <sheetData>
    <row r="1" spans="1:11" x14ac:dyDescent="0.35">
      <c r="A1" s="43" t="s">
        <v>177</v>
      </c>
      <c r="B1" s="67" t="s">
        <v>161</v>
      </c>
      <c r="C1" s="67" t="s">
        <v>162</v>
      </c>
      <c r="D1" s="67" t="s">
        <v>163</v>
      </c>
      <c r="E1" s="67" t="s">
        <v>164</v>
      </c>
      <c r="F1" s="67" t="s">
        <v>165</v>
      </c>
      <c r="G1" s="67" t="s">
        <v>166</v>
      </c>
      <c r="I1" s="64" t="s">
        <v>174</v>
      </c>
      <c r="J1" s="67" t="s">
        <v>175</v>
      </c>
    </row>
    <row r="2" spans="1:11" x14ac:dyDescent="0.35">
      <c r="A2" s="43" t="s">
        <v>176</v>
      </c>
      <c r="B2" s="44"/>
      <c r="C2" s="44"/>
      <c r="D2" s="44"/>
      <c r="E2" s="44"/>
      <c r="F2" s="44"/>
      <c r="G2" s="44"/>
      <c r="I2" s="45" t="s">
        <v>107</v>
      </c>
      <c r="J2">
        <f>COUNTIF($B$3:$H$20,  "Extremism ~ SDO")</f>
        <v>16</v>
      </c>
    </row>
    <row r="3" spans="1:11" x14ac:dyDescent="0.35">
      <c r="A3" s="45" t="s">
        <v>46</v>
      </c>
      <c r="B3" s="45" t="s">
        <v>106</v>
      </c>
      <c r="C3" s="45" t="s">
        <v>107</v>
      </c>
      <c r="D3" s="45" t="s">
        <v>108</v>
      </c>
      <c r="E3" s="45" t="s">
        <v>109</v>
      </c>
      <c r="F3" s="45" t="s">
        <v>111</v>
      </c>
      <c r="G3" s="45" t="s">
        <v>112</v>
      </c>
      <c r="I3" s="45" t="s">
        <v>106</v>
      </c>
      <c r="J3">
        <f>COUNTIF($B$3:$H$20, "Rthreat ~ SDO")</f>
        <v>14</v>
      </c>
    </row>
    <row r="4" spans="1:11" x14ac:dyDescent="0.35">
      <c r="A4" s="45" t="s">
        <v>60</v>
      </c>
      <c r="B4" s="45" t="s">
        <v>107</v>
      </c>
      <c r="C4" s="45" t="s">
        <v>113</v>
      </c>
      <c r="D4" s="45" t="s">
        <v>105</v>
      </c>
      <c r="E4" s="45" t="s">
        <v>110</v>
      </c>
      <c r="F4" s="45" t="s">
        <v>109</v>
      </c>
      <c r="G4" s="45" t="s">
        <v>114</v>
      </c>
      <c r="I4" s="45" t="s">
        <v>113</v>
      </c>
      <c r="J4">
        <f>COUNTIF($B$3:$H$20, "Extremism ~ Narcissism")</f>
        <v>11</v>
      </c>
    </row>
    <row r="5" spans="1:11" x14ac:dyDescent="0.35">
      <c r="A5" s="45" t="s">
        <v>6</v>
      </c>
      <c r="B5" s="45" t="s">
        <v>105</v>
      </c>
      <c r="C5" s="45" t="s">
        <v>112</v>
      </c>
      <c r="D5" s="45" t="s">
        <v>107</v>
      </c>
      <c r="E5" s="45" t="s">
        <v>114</v>
      </c>
      <c r="F5" s="45"/>
      <c r="G5" s="45"/>
      <c r="H5" s="39"/>
      <c r="I5" s="45" t="s">
        <v>114</v>
      </c>
      <c r="J5">
        <f>COUNTIF($B$3:$H$20, "Extremism ~ GRD")</f>
        <v>9</v>
      </c>
    </row>
    <row r="6" spans="1:11" x14ac:dyDescent="0.35">
      <c r="A6" s="45" t="s">
        <v>10</v>
      </c>
      <c r="B6" s="45" t="s">
        <v>107</v>
      </c>
      <c r="C6" s="45" t="s">
        <v>115</v>
      </c>
      <c r="D6" s="45" t="s">
        <v>109</v>
      </c>
      <c r="E6" s="45" t="s">
        <v>114</v>
      </c>
      <c r="F6" s="45"/>
      <c r="G6" s="45"/>
      <c r="H6" s="39"/>
      <c r="I6" s="45" t="s">
        <v>109</v>
      </c>
      <c r="J6">
        <f>COUNTIF($B$3:$H$20, "Extremism ~ OngrpID")</f>
        <v>5</v>
      </c>
    </row>
    <row r="7" spans="1:11" x14ac:dyDescent="0.35">
      <c r="A7" s="45" t="s">
        <v>18</v>
      </c>
      <c r="B7" s="45" t="s">
        <v>107</v>
      </c>
      <c r="C7" s="45" t="s">
        <v>113</v>
      </c>
      <c r="D7" s="45" t="s">
        <v>109</v>
      </c>
      <c r="E7" s="45"/>
      <c r="F7" s="45"/>
      <c r="G7" s="45"/>
      <c r="H7" s="39"/>
      <c r="I7" s="45" t="s">
        <v>152</v>
      </c>
      <c r="J7">
        <f>COUNTIF($B$3:$H$20, "Rthreat ~ Populism")</f>
        <v>3</v>
      </c>
    </row>
    <row r="8" spans="1:11" x14ac:dyDescent="0.35">
      <c r="A8" s="43" t="s">
        <v>178</v>
      </c>
      <c r="B8" s="45"/>
      <c r="C8" s="45"/>
      <c r="D8" s="45"/>
      <c r="E8" s="45"/>
      <c r="F8" s="45"/>
      <c r="G8" s="45"/>
      <c r="H8" s="39"/>
      <c r="I8" s="45" t="s">
        <v>108</v>
      </c>
      <c r="J8">
        <f>COUNTIF($B$3:$H$20, "Extremism ~ IRD")</f>
        <v>2</v>
      </c>
    </row>
    <row r="9" spans="1:11" x14ac:dyDescent="0.35">
      <c r="A9" s="45" t="s">
        <v>104</v>
      </c>
      <c r="B9" s="45" t="s">
        <v>107</v>
      </c>
      <c r="C9" s="45" t="s">
        <v>114</v>
      </c>
      <c r="D9" s="45" t="s">
        <v>113</v>
      </c>
      <c r="E9" s="45" t="s">
        <v>106</v>
      </c>
      <c r="F9" s="45"/>
      <c r="G9" s="45"/>
      <c r="H9" s="39"/>
      <c r="I9" s="45" t="s">
        <v>110</v>
      </c>
      <c r="J9">
        <f>COUNTIF($B$3:$H$20, "Rthreat ~ Alienation")</f>
        <v>2</v>
      </c>
    </row>
    <row r="10" spans="1:11" x14ac:dyDescent="0.35">
      <c r="A10" s="45" t="s">
        <v>50</v>
      </c>
      <c r="B10" s="45" t="s">
        <v>106</v>
      </c>
      <c r="C10" s="45" t="s">
        <v>107</v>
      </c>
      <c r="D10" s="45" t="s">
        <v>108</v>
      </c>
      <c r="E10" s="45"/>
      <c r="F10" s="45"/>
      <c r="G10" s="45"/>
      <c r="H10" s="39"/>
      <c r="I10" s="45" t="s">
        <v>112</v>
      </c>
      <c r="J10">
        <f>COUNTIF($B$3:$H$20, "Rthreat ~ PolAt")</f>
        <v>2</v>
      </c>
    </row>
    <row r="11" spans="1:11" x14ac:dyDescent="0.35">
      <c r="A11" s="45" t="s">
        <v>52</v>
      </c>
      <c r="B11" s="45" t="s">
        <v>106</v>
      </c>
      <c r="C11" s="45" t="s">
        <v>107</v>
      </c>
      <c r="D11" s="45" t="s">
        <v>152</v>
      </c>
      <c r="E11" s="45" t="s">
        <v>109</v>
      </c>
      <c r="F11" s="45"/>
      <c r="G11" s="45"/>
      <c r="H11" s="39"/>
      <c r="I11" s="45" t="s">
        <v>156</v>
      </c>
      <c r="J11">
        <f>COUNTIF($B$3:$H$20, "Extremism ~ Anomie")</f>
        <v>1</v>
      </c>
    </row>
    <row r="12" spans="1:11" x14ac:dyDescent="0.35">
      <c r="A12" s="45" t="s">
        <v>54</v>
      </c>
      <c r="B12" s="45" t="s">
        <v>106</v>
      </c>
      <c r="C12" s="45"/>
      <c r="D12" s="45"/>
      <c r="E12" s="45"/>
      <c r="F12" s="45"/>
      <c r="G12" s="45"/>
      <c r="H12" s="39"/>
      <c r="I12" s="45" t="s">
        <v>115</v>
      </c>
      <c r="J12">
        <f>COUNTIF($B$3:$H$20, "Rthreat ~ Cohesion")</f>
        <v>1</v>
      </c>
    </row>
    <row r="13" spans="1:11" x14ac:dyDescent="0.35">
      <c r="A13" s="45" t="s">
        <v>56</v>
      </c>
      <c r="B13" s="45" t="s">
        <v>106</v>
      </c>
      <c r="C13" s="45" t="s">
        <v>107</v>
      </c>
      <c r="D13" s="45" t="s">
        <v>113</v>
      </c>
      <c r="E13" s="45" t="s">
        <v>152</v>
      </c>
      <c r="F13" s="45"/>
      <c r="G13" s="45"/>
      <c r="H13" s="39"/>
      <c r="J13" s="42"/>
      <c r="K13" s="42"/>
    </row>
    <row r="14" spans="1:11" x14ac:dyDescent="0.35">
      <c r="A14" s="45" t="s">
        <v>58</v>
      </c>
      <c r="B14" s="45" t="s">
        <v>106</v>
      </c>
      <c r="C14" s="45" t="s">
        <v>113</v>
      </c>
      <c r="D14" s="45" t="s">
        <v>107</v>
      </c>
      <c r="E14" s="45" t="s">
        <v>114</v>
      </c>
      <c r="F14" s="45"/>
      <c r="G14" s="45"/>
      <c r="H14" s="39"/>
    </row>
    <row r="15" spans="1:11" x14ac:dyDescent="0.35">
      <c r="A15" s="45" t="s">
        <v>8</v>
      </c>
      <c r="B15" s="45" t="s">
        <v>113</v>
      </c>
      <c r="C15" s="45" t="s">
        <v>107</v>
      </c>
      <c r="D15" s="45" t="s">
        <v>152</v>
      </c>
      <c r="E15" s="45"/>
      <c r="F15" s="45"/>
      <c r="G15" s="45"/>
      <c r="H15" s="39"/>
    </row>
    <row r="16" spans="1:11" x14ac:dyDescent="0.35">
      <c r="A16" s="45" t="s">
        <v>12</v>
      </c>
      <c r="B16" s="45" t="s">
        <v>106</v>
      </c>
      <c r="C16" s="45" t="s">
        <v>107</v>
      </c>
      <c r="D16" s="45" t="s">
        <v>113</v>
      </c>
      <c r="E16" s="45" t="s">
        <v>114</v>
      </c>
      <c r="F16" s="45"/>
      <c r="G16" s="45"/>
      <c r="H16" s="39"/>
    </row>
    <row r="17" spans="1:14" ht="15.5" x14ac:dyDescent="0.35">
      <c r="A17" s="45" t="s">
        <v>14</v>
      </c>
      <c r="B17" s="45" t="s">
        <v>107</v>
      </c>
      <c r="C17" s="45" t="s">
        <v>106</v>
      </c>
      <c r="D17" s="45" t="s">
        <v>114</v>
      </c>
      <c r="E17" s="45" t="s">
        <v>113</v>
      </c>
      <c r="F17" s="45"/>
      <c r="G17" s="45"/>
      <c r="H17" s="39"/>
      <c r="K17" s="1"/>
    </row>
    <row r="18" spans="1:14" x14ac:dyDescent="0.35">
      <c r="A18" s="45" t="s">
        <v>16</v>
      </c>
      <c r="B18" s="45" t="s">
        <v>106</v>
      </c>
      <c r="C18" s="45" t="s">
        <v>107</v>
      </c>
      <c r="D18" s="45" t="s">
        <v>113</v>
      </c>
      <c r="E18" s="45" t="s">
        <v>114</v>
      </c>
      <c r="F18" s="45"/>
      <c r="G18" s="45"/>
      <c r="H18" s="39"/>
    </row>
    <row r="19" spans="1:14" x14ac:dyDescent="0.35">
      <c r="A19" s="45" t="s">
        <v>20</v>
      </c>
      <c r="B19" s="45" t="s">
        <v>106</v>
      </c>
      <c r="C19" s="45" t="s">
        <v>107</v>
      </c>
      <c r="D19" s="45" t="s">
        <v>113</v>
      </c>
      <c r="E19" s="45" t="s">
        <v>156</v>
      </c>
      <c r="F19" s="45"/>
      <c r="G19" s="45"/>
      <c r="H19" s="39"/>
    </row>
    <row r="20" spans="1:14" x14ac:dyDescent="0.35">
      <c r="A20" s="50" t="s">
        <v>22</v>
      </c>
      <c r="B20" s="50" t="s">
        <v>106</v>
      </c>
      <c r="C20" s="50" t="s">
        <v>107</v>
      </c>
      <c r="D20" s="50" t="s">
        <v>113</v>
      </c>
      <c r="E20" s="50" t="s">
        <v>114</v>
      </c>
      <c r="F20" s="50"/>
      <c r="G20" s="50"/>
      <c r="H20" s="39"/>
    </row>
    <row r="22" spans="1:14" x14ac:dyDescent="0.35">
      <c r="C22" s="42"/>
      <c r="D22" s="42"/>
      <c r="E22" s="42"/>
      <c r="F22" s="42"/>
      <c r="G22" s="42"/>
      <c r="H22" s="42"/>
    </row>
    <row r="25" spans="1:14" ht="15.5" x14ac:dyDescent="0.35">
      <c r="G25" s="39"/>
      <c r="H25" s="39"/>
      <c r="K25" s="1"/>
    </row>
    <row r="26" spans="1:14" ht="15.5" x14ac:dyDescent="0.35">
      <c r="G26" s="39"/>
      <c r="H26" s="39"/>
      <c r="K26" s="1"/>
    </row>
    <row r="27" spans="1:14" ht="15.5" x14ac:dyDescent="0.35">
      <c r="G27" s="39"/>
      <c r="H27" s="39"/>
      <c r="K27" s="1"/>
    </row>
    <row r="28" spans="1:14" ht="15" x14ac:dyDescent="0.35">
      <c r="G28" s="39"/>
      <c r="H28" s="39"/>
      <c r="K28" s="37"/>
    </row>
    <row r="29" spans="1:14" x14ac:dyDescent="0.35">
      <c r="A29" s="18"/>
      <c r="B29" s="76" t="s">
        <v>205</v>
      </c>
      <c r="C29" s="76"/>
      <c r="D29" s="76"/>
      <c r="E29" s="76"/>
      <c r="F29" s="77"/>
      <c r="G29" s="75" t="s">
        <v>206</v>
      </c>
      <c r="H29" s="75"/>
      <c r="I29" s="75"/>
      <c r="J29" s="75"/>
    </row>
    <row r="30" spans="1:14" x14ac:dyDescent="0.35">
      <c r="A30" s="43" t="s">
        <v>177</v>
      </c>
      <c r="B30" s="58"/>
      <c r="C30" s="58"/>
      <c r="D30" s="58"/>
      <c r="E30" s="58"/>
      <c r="F30" s="61"/>
      <c r="G30" s="58"/>
      <c r="H30" s="58"/>
      <c r="I30" s="59"/>
      <c r="J30" s="59"/>
      <c r="M30" s="57" t="s">
        <v>203</v>
      </c>
      <c r="N30" s="57" t="s">
        <v>175</v>
      </c>
    </row>
    <row r="31" spans="1:14" x14ac:dyDescent="0.35">
      <c r="A31" s="43" t="s">
        <v>176</v>
      </c>
      <c r="B31" s="58"/>
      <c r="C31" s="58"/>
      <c r="D31" s="58"/>
      <c r="E31" s="58"/>
      <c r="F31" s="61"/>
      <c r="G31" s="58"/>
      <c r="H31" s="58"/>
      <c r="I31" s="59"/>
      <c r="J31" s="59"/>
      <c r="L31" s="78" t="s">
        <v>208</v>
      </c>
      <c r="M31" s="47" t="s">
        <v>184</v>
      </c>
      <c r="N31">
        <f xml:space="preserve"> COUNTIF($B$30:$J$49, "OnGrpID - Alienation")</f>
        <v>9</v>
      </c>
    </row>
    <row r="32" spans="1:14" x14ac:dyDescent="0.35">
      <c r="A32" s="45" t="s">
        <v>46</v>
      </c>
      <c r="B32" s="60" t="s">
        <v>182</v>
      </c>
      <c r="C32" s="60"/>
      <c r="D32" s="60"/>
      <c r="E32" s="60"/>
      <c r="F32" s="62"/>
      <c r="G32" s="60" t="s">
        <v>183</v>
      </c>
      <c r="H32" s="60"/>
      <c r="I32" s="59"/>
      <c r="J32" s="59"/>
      <c r="L32" s="79"/>
      <c r="M32" s="45" t="s">
        <v>182</v>
      </c>
      <c r="N32">
        <f xml:space="preserve"> COUNTIF($B$30:$J$49, "SDO - Populism")</f>
        <v>7</v>
      </c>
    </row>
    <row r="33" spans="1:14" x14ac:dyDescent="0.35">
      <c r="A33" s="45" t="s">
        <v>60</v>
      </c>
      <c r="B33" s="60" t="s">
        <v>184</v>
      </c>
      <c r="C33" s="60" t="s">
        <v>182</v>
      </c>
      <c r="D33" s="60" t="s">
        <v>185</v>
      </c>
      <c r="E33" s="60"/>
      <c r="F33" s="62"/>
      <c r="G33" s="62" t="s">
        <v>186</v>
      </c>
      <c r="H33" s="60" t="s">
        <v>187</v>
      </c>
      <c r="I33" s="59"/>
      <c r="J33" s="59"/>
      <c r="L33" s="79"/>
      <c r="M33" s="45" t="s">
        <v>188</v>
      </c>
      <c r="N33">
        <f xml:space="preserve"> COUNTIF($B$30:$J$49, "OnGrpID - Populism")</f>
        <v>5</v>
      </c>
    </row>
    <row r="34" spans="1:14" x14ac:dyDescent="0.35">
      <c r="A34" s="45" t="s">
        <v>6</v>
      </c>
      <c r="B34" s="60" t="s">
        <v>184</v>
      </c>
      <c r="C34" s="60" t="s">
        <v>182</v>
      </c>
      <c r="D34" s="60" t="s">
        <v>185</v>
      </c>
      <c r="E34" s="60"/>
      <c r="F34" s="62"/>
      <c r="G34" s="62" t="s">
        <v>189</v>
      </c>
      <c r="H34" s="60" t="s">
        <v>190</v>
      </c>
      <c r="I34" s="60" t="s">
        <v>187</v>
      </c>
      <c r="J34" s="59"/>
      <c r="L34" s="79"/>
      <c r="M34" s="45" t="s">
        <v>194</v>
      </c>
      <c r="N34">
        <f xml:space="preserve"> COUNTIF($B$30:$J$49, "OnGrpID - Cohesion")</f>
        <v>4</v>
      </c>
    </row>
    <row r="35" spans="1:14" x14ac:dyDescent="0.35">
      <c r="A35" s="45" t="s">
        <v>10</v>
      </c>
      <c r="B35" s="60"/>
      <c r="C35" s="60"/>
      <c r="D35" s="60"/>
      <c r="E35" s="60"/>
      <c r="F35" s="62"/>
      <c r="G35" s="60"/>
      <c r="H35" s="60"/>
      <c r="I35" s="59"/>
      <c r="J35" s="59"/>
      <c r="L35" s="79"/>
      <c r="M35" s="45" t="s">
        <v>191</v>
      </c>
      <c r="N35">
        <f xml:space="preserve"> COUNTIF($B$30:$J$49, "PolAt - Anomie - Rthreat")</f>
        <v>1</v>
      </c>
    </row>
    <row r="36" spans="1:14" x14ac:dyDescent="0.35">
      <c r="A36" s="45" t="s">
        <v>18</v>
      </c>
      <c r="B36" s="60" t="s">
        <v>191</v>
      </c>
      <c r="C36" s="60" t="s">
        <v>192</v>
      </c>
      <c r="D36" s="60" t="s">
        <v>193</v>
      </c>
      <c r="E36" s="60" t="s">
        <v>194</v>
      </c>
      <c r="F36" s="62" t="s">
        <v>184</v>
      </c>
      <c r="G36" s="60" t="s">
        <v>186</v>
      </c>
      <c r="H36" s="60"/>
      <c r="I36" s="59"/>
      <c r="J36" s="59"/>
      <c r="L36" s="79"/>
      <c r="M36" s="45" t="s">
        <v>201</v>
      </c>
      <c r="N36">
        <f xml:space="preserve"> COUNTIF($B$30:$J$49, "SDO - Alienation")</f>
        <v>1</v>
      </c>
    </row>
    <row r="37" spans="1:14" x14ac:dyDescent="0.35">
      <c r="A37" s="43" t="s">
        <v>178</v>
      </c>
      <c r="B37" s="60"/>
      <c r="C37" s="60"/>
      <c r="D37" s="60"/>
      <c r="E37" s="60"/>
      <c r="F37" s="62"/>
      <c r="G37" s="60"/>
      <c r="H37" s="60"/>
      <c r="I37" s="59"/>
      <c r="J37" s="59"/>
      <c r="L37" s="79"/>
      <c r="M37" s="45" t="s">
        <v>193</v>
      </c>
      <c r="N37">
        <f xml:space="preserve"> COUNTIF($B$30:$J$49, "SDO - Cohesion")</f>
        <v>1</v>
      </c>
    </row>
    <row r="38" spans="1:14" x14ac:dyDescent="0.35">
      <c r="A38" s="45" t="s">
        <v>104</v>
      </c>
      <c r="B38" s="60" t="s">
        <v>194</v>
      </c>
      <c r="C38" s="60" t="s">
        <v>184</v>
      </c>
      <c r="D38" s="60"/>
      <c r="E38" s="60"/>
      <c r="F38" s="62"/>
      <c r="G38" s="60" t="s">
        <v>186</v>
      </c>
      <c r="H38" s="60"/>
      <c r="I38" s="59"/>
      <c r="J38" s="59"/>
      <c r="L38" s="80"/>
      <c r="M38" s="50" t="s">
        <v>192</v>
      </c>
      <c r="N38" s="18">
        <f xml:space="preserve"> COUNTIF($B$30:$J$49, "SDO - GRD - Rthreat")</f>
        <v>1</v>
      </c>
    </row>
    <row r="39" spans="1:14" x14ac:dyDescent="0.35">
      <c r="A39" s="45" t="s">
        <v>50</v>
      </c>
      <c r="B39" s="60" t="s">
        <v>182</v>
      </c>
      <c r="C39" s="60" t="s">
        <v>185</v>
      </c>
      <c r="D39" s="60"/>
      <c r="E39" s="60"/>
      <c r="F39" s="62"/>
      <c r="G39" s="60" t="s">
        <v>195</v>
      </c>
      <c r="H39" s="60"/>
      <c r="I39" s="59"/>
      <c r="J39" s="59"/>
      <c r="L39" s="78" t="s">
        <v>207</v>
      </c>
      <c r="M39" s="45" t="s">
        <v>186</v>
      </c>
      <c r="N39">
        <f xml:space="preserve"> COUNTIF($B$30:$J$49, "OnGrpID - Narcissism")</f>
        <v>11</v>
      </c>
    </row>
    <row r="40" spans="1:14" x14ac:dyDescent="0.35">
      <c r="A40" s="45" t="s">
        <v>52</v>
      </c>
      <c r="B40" s="60"/>
      <c r="C40" s="60"/>
      <c r="D40" s="60"/>
      <c r="E40" s="60"/>
      <c r="F40" s="62"/>
      <c r="G40" s="60" t="s">
        <v>189</v>
      </c>
      <c r="H40" s="60" t="s">
        <v>196</v>
      </c>
      <c r="I40" s="60" t="s">
        <v>197</v>
      </c>
      <c r="J40" s="59"/>
      <c r="L40" s="79"/>
      <c r="M40" s="45" t="s">
        <v>189</v>
      </c>
      <c r="N40">
        <f xml:space="preserve"> COUNTIF($B$30:$J$49, "SDO - Rthreat")</f>
        <v>6</v>
      </c>
    </row>
    <row r="41" spans="1:14" x14ac:dyDescent="0.35">
      <c r="A41" s="45" t="s">
        <v>54</v>
      </c>
      <c r="B41" s="60"/>
      <c r="C41" s="60"/>
      <c r="D41" s="60"/>
      <c r="E41" s="60"/>
      <c r="F41" s="62"/>
      <c r="G41" s="60" t="s">
        <v>189</v>
      </c>
      <c r="H41" s="60"/>
      <c r="I41" s="59"/>
      <c r="J41" s="59"/>
      <c r="L41" s="79"/>
      <c r="M41" s="45" t="s">
        <v>187</v>
      </c>
      <c r="N41">
        <f xml:space="preserve"> COUNTIF($B$30:$J$49, "SDO - GRD")</f>
        <v>3</v>
      </c>
    </row>
    <row r="42" spans="1:14" x14ac:dyDescent="0.35">
      <c r="A42" s="45" t="s">
        <v>56</v>
      </c>
      <c r="B42" s="60" t="s">
        <v>194</v>
      </c>
      <c r="C42" s="60" t="s">
        <v>184</v>
      </c>
      <c r="D42" s="60"/>
      <c r="E42" s="60"/>
      <c r="F42" s="62"/>
      <c r="G42" s="60" t="s">
        <v>186</v>
      </c>
      <c r="H42" s="60"/>
      <c r="I42" s="59"/>
      <c r="J42" s="59"/>
      <c r="L42" s="79"/>
      <c r="M42" s="45" t="s">
        <v>197</v>
      </c>
      <c r="N42">
        <f xml:space="preserve"> COUNTIF($B$30:$J$49, "OnGrpID - Populism - RThreat")</f>
        <v>2</v>
      </c>
    </row>
    <row r="43" spans="1:14" x14ac:dyDescent="0.35">
      <c r="A43" s="45" t="s">
        <v>58</v>
      </c>
      <c r="B43" s="60" t="s">
        <v>184</v>
      </c>
      <c r="C43" s="60" t="s">
        <v>182</v>
      </c>
      <c r="D43" s="60"/>
      <c r="E43" s="60"/>
      <c r="F43" s="62"/>
      <c r="G43" s="60" t="s">
        <v>189</v>
      </c>
      <c r="H43" s="60" t="s">
        <v>198</v>
      </c>
      <c r="I43" s="60" t="s">
        <v>186</v>
      </c>
      <c r="J43" s="59"/>
      <c r="L43" s="79"/>
      <c r="M43" s="45" t="s">
        <v>198</v>
      </c>
      <c r="N43">
        <f xml:space="preserve"> COUNTIF($B$30:$J$49, "SDO - Narcissism")</f>
        <v>2</v>
      </c>
    </row>
    <row r="44" spans="1:14" x14ac:dyDescent="0.35">
      <c r="A44" s="45" t="s">
        <v>8</v>
      </c>
      <c r="B44" s="60" t="s">
        <v>194</v>
      </c>
      <c r="C44" s="60" t="s">
        <v>188</v>
      </c>
      <c r="D44" s="60"/>
      <c r="E44" s="60"/>
      <c r="F44" s="62"/>
      <c r="G44" s="60" t="s">
        <v>186</v>
      </c>
      <c r="H44" s="60" t="s">
        <v>197</v>
      </c>
      <c r="I44" s="59"/>
      <c r="J44" s="59"/>
      <c r="L44" s="79"/>
      <c r="M44" s="45" t="s">
        <v>200</v>
      </c>
      <c r="N44">
        <f xml:space="preserve"> COUNTIF($B$30:$J$49, "OnGrpID - Anomie")</f>
        <v>1</v>
      </c>
    </row>
    <row r="45" spans="1:14" x14ac:dyDescent="0.35">
      <c r="A45" s="45" t="s">
        <v>12</v>
      </c>
      <c r="B45" s="60" t="s">
        <v>184</v>
      </c>
      <c r="C45" s="60"/>
      <c r="D45" s="60"/>
      <c r="E45" s="60"/>
      <c r="F45" s="62"/>
      <c r="G45" s="60" t="s">
        <v>186</v>
      </c>
      <c r="H45" s="60"/>
      <c r="I45" s="59"/>
      <c r="J45" s="59"/>
      <c r="L45" s="79"/>
      <c r="M45" s="45" t="s">
        <v>202</v>
      </c>
      <c r="N45">
        <f xml:space="preserve"> COUNTIF($B$30:$J$49, "OnGrpID - GRD")</f>
        <v>1</v>
      </c>
    </row>
    <row r="46" spans="1:14" x14ac:dyDescent="0.35">
      <c r="A46" s="45" t="s">
        <v>14</v>
      </c>
      <c r="B46" s="60"/>
      <c r="C46" s="60"/>
      <c r="D46" s="60"/>
      <c r="E46" s="60"/>
      <c r="F46" s="62"/>
      <c r="G46" s="60" t="s">
        <v>198</v>
      </c>
      <c r="H46" s="60" t="s">
        <v>186</v>
      </c>
      <c r="I46" s="59"/>
      <c r="J46" s="59"/>
      <c r="L46" s="79"/>
      <c r="M46" s="45" t="s">
        <v>183</v>
      </c>
      <c r="N46">
        <f xml:space="preserve"> COUNTIF($B$30:$J$49, "PolAt - IRD")</f>
        <v>1</v>
      </c>
    </row>
    <row r="47" spans="1:14" x14ac:dyDescent="0.35">
      <c r="A47" s="45" t="s">
        <v>16</v>
      </c>
      <c r="B47" s="60"/>
      <c r="C47" s="60"/>
      <c r="D47" s="60"/>
      <c r="E47" s="60"/>
      <c r="F47" s="62"/>
      <c r="G47" s="60" t="s">
        <v>186</v>
      </c>
      <c r="H47" s="60"/>
      <c r="I47" s="59"/>
      <c r="J47" s="59"/>
      <c r="L47" s="79"/>
      <c r="M47" s="45" t="s">
        <v>190</v>
      </c>
      <c r="N47">
        <f xml:space="preserve"> COUNTIF($B$30:$J$49, "PolAt - Rthreat")</f>
        <v>1</v>
      </c>
    </row>
    <row r="48" spans="1:14" x14ac:dyDescent="0.35">
      <c r="A48" s="45" t="s">
        <v>20</v>
      </c>
      <c r="B48" s="60" t="s">
        <v>184</v>
      </c>
      <c r="C48" s="60" t="s">
        <v>182</v>
      </c>
      <c r="D48" s="60"/>
      <c r="E48" s="60"/>
      <c r="F48" s="62"/>
      <c r="G48" s="60" t="s">
        <v>189</v>
      </c>
      <c r="H48" s="60" t="s">
        <v>186</v>
      </c>
      <c r="I48" s="60" t="s">
        <v>199</v>
      </c>
      <c r="J48" s="60" t="s">
        <v>200</v>
      </c>
      <c r="L48" s="79"/>
      <c r="M48" s="45" t="s">
        <v>199</v>
      </c>
      <c r="N48">
        <f xml:space="preserve"> COUNTIF($B$30:$J$49, "SDO - Anomie")</f>
        <v>1</v>
      </c>
    </row>
    <row r="49" spans="1:14" x14ac:dyDescent="0.35">
      <c r="A49" s="50" t="s">
        <v>22</v>
      </c>
      <c r="B49" s="65" t="s">
        <v>201</v>
      </c>
      <c r="C49" s="66" t="s">
        <v>184</v>
      </c>
      <c r="D49" s="65" t="s">
        <v>182</v>
      </c>
      <c r="E49" s="65" t="s">
        <v>188</v>
      </c>
      <c r="F49" s="63"/>
      <c r="G49" s="65" t="s">
        <v>189</v>
      </c>
      <c r="H49" s="65" t="s">
        <v>186</v>
      </c>
      <c r="I49" s="65" t="s">
        <v>187</v>
      </c>
      <c r="J49" s="65" t="s">
        <v>202</v>
      </c>
      <c r="L49" s="79"/>
      <c r="M49" s="45" t="s">
        <v>195</v>
      </c>
      <c r="N49">
        <f xml:space="preserve"> COUNTIF($B$30:$J$49, "SDO - IRD")</f>
        <v>1</v>
      </c>
    </row>
    <row r="50" spans="1:14" x14ac:dyDescent="0.35">
      <c r="L50" s="79"/>
      <c r="M50" s="45" t="s">
        <v>196</v>
      </c>
      <c r="N50">
        <f xml:space="preserve"> COUNTIF($B$30:$J$49, "SDO - Populism - Rthreat")</f>
        <v>1</v>
      </c>
    </row>
  </sheetData>
  <sortState xmlns:xlrd2="http://schemas.microsoft.com/office/spreadsheetml/2017/richdata2" ref="L31:N50">
    <sortCondition ref="L31:L50"/>
  </sortState>
  <mergeCells count="4">
    <mergeCell ref="G29:J29"/>
    <mergeCell ref="B29:F29"/>
    <mergeCell ref="L31:L38"/>
    <mergeCell ref="L39:L50"/>
  </mergeCells>
  <phoneticPr fontId="14" type="noConversion"/>
  <conditionalFormatting sqref="A29:J49">
    <cfRule type="containsBlanks" dxfId="30" priority="1">
      <formula>LEN(TRIM(A29))=0</formula>
    </cfRule>
    <cfRule type="endsWith" dxfId="29" priority="3" operator="endsWith" text="SDO - Narcissism">
      <formula>RIGHT(A29,LEN("SDO - Narcissism"))="SDO - Narcissism"</formula>
    </cfRule>
    <cfRule type="endsWith" dxfId="28" priority="6" operator="endsWith" text="OnGrpID - Populism - RThreat">
      <formula>RIGHT(A29,LEN("OnGrpID - Populism - RThreat"))="OnGrpID - Populism - RThreat"</formula>
    </cfRule>
    <cfRule type="endsWith" dxfId="27" priority="7" operator="endsWith" text="SDO - GRD">
      <formula>RIGHT(A29,LEN("SDO - GRD"))="SDO - GRD"</formula>
    </cfRule>
    <cfRule type="endsWith" dxfId="26" priority="8" operator="endsWith" text="OnGrpID - Cohesion">
      <formula>RIGHT(A29,LEN("OnGrpID - Cohesion"))="OnGrpID - Cohesion"</formula>
    </cfRule>
    <cfRule type="endsWith" dxfId="25" priority="9" operator="endsWith" text="OnGrpID - Populism">
      <formula>RIGHT(A29,LEN("OnGrpID - Populism"))="OnGrpID - Populism"</formula>
    </cfRule>
    <cfRule type="endsWith" dxfId="24" priority="10" operator="endsWith" text="SDO - RThreat">
      <formula>RIGHT(A29,LEN("SDO - RThreat"))="SDO - RThreat"</formula>
    </cfRule>
    <cfRule type="endsWith" dxfId="23" priority="11" operator="endsWith" text="SDO - Populism">
      <formula>RIGHT(A29,LEN("SDO - Populism"))="SDO - Populism"</formula>
    </cfRule>
    <cfRule type="endsWith" dxfId="22" priority="12" operator="endsWith" text="OnGrpID - Alienation">
      <formula>RIGHT(A29,LEN("OnGrpID - Alienation"))="OnGrpID - Alienation"</formula>
    </cfRule>
    <cfRule type="beginsWith" dxfId="21" priority="13" operator="beginsWith" text="OnGrpID - Narcissism">
      <formula>LEFT(A29,LEN("OnGrpID - Narcissism"))="OnGrpID - Narcissism"</formula>
    </cfRule>
  </conditionalFormatting>
  <conditionalFormatting sqref="B3:G4 B5:H20">
    <cfRule type="beginsWith" dxfId="20" priority="33" operator="beginsWith" text="RThreat ~ Populism">
      <formula>LEFT(B3,LEN("RThreat ~ Populism"))="RThreat ~ Populism"</formula>
    </cfRule>
    <cfRule type="beginsWith" dxfId="19" priority="34" operator="beginsWith" text="Extremism ~ OnGrpID">
      <formula>LEFT(B3,LEN("Extremism ~ OnGrpID"))="Extremism ~ OnGrpID"</formula>
    </cfRule>
    <cfRule type="beginsWith" dxfId="18" priority="35" operator="beginsWith" text="Extremism ~ GRD">
      <formula>LEFT(B3,LEN("Extremism ~ GRD"))="Extremism ~ GRD"</formula>
    </cfRule>
    <cfRule type="beginsWith" dxfId="17" priority="36" operator="beginsWith" text="Extremism ~ Narcissism">
      <formula>LEFT(B3,LEN("Extremism ~ Narcissism"))="Extremism ~ Narcissism"</formula>
    </cfRule>
    <cfRule type="beginsWith" dxfId="16" priority="37" operator="beginsWith" text="Rthreat ~ SDO">
      <formula>LEFT(B3,LEN("Rthreat ~ SDO"))="Rthreat ~ SDO"</formula>
    </cfRule>
    <cfRule type="beginsWith" dxfId="15" priority="38" operator="beginsWith" text="Extremism ~ SDO">
      <formula>LEFT(B3,LEN("Extremism ~ SDO"))="Extremism ~ SDO"</formula>
    </cfRule>
  </conditionalFormatting>
  <conditionalFormatting sqref="B3:G4 B5:H26">
    <cfRule type="beginsWith" dxfId="14" priority="27" operator="beginsWith" text="Extremism ~ Anomie">
      <formula>LEFT(B3,LEN("Extremism ~ Anomie"))="Extremism ~ Anomie"</formula>
    </cfRule>
    <cfRule type="beginsWith" dxfId="13" priority="28" operator="beginsWith" text="RThreat ~ Cohesion">
      <formula>LEFT(B3,LEN("RThreat ~ Cohesion"))="RThreat ~ Cohesion"</formula>
    </cfRule>
    <cfRule type="beginsWith" dxfId="12" priority="30" operator="beginsWith" text="RThreat ~ Alienation">
      <formula>LEFT(B3,LEN("RThreat ~ Alienation"))="RThreat ~ Alienation"</formula>
    </cfRule>
    <cfRule type="beginsWith" dxfId="11" priority="31" operator="beginsWith" text="Extremism ~ IRD">
      <formula>LEFT(B3,LEN("Extremism ~ IRD"))="Extremism ~ IRD"</formula>
    </cfRule>
    <cfRule type="beginsWith" dxfId="10" priority="32" operator="beginsWith" text="RThreat ~ PolAt">
      <formula>LEFT(B3,LEN("RThreat ~ PolAt"))="RThreat ~ PolAt"</formula>
    </cfRule>
  </conditionalFormatting>
  <conditionalFormatting sqref="J2:J12 K13">
    <cfRule type="colorScale" priority="26">
      <colorScale>
        <cfvo type="min"/>
        <cfvo type="max"/>
        <color rgb="FFFCFCFF"/>
        <color rgb="FFFF5050"/>
      </colorScale>
    </cfRule>
  </conditionalFormatting>
  <conditionalFormatting sqref="N31:N50">
    <cfRule type="colorScale" priority="14">
      <colorScale>
        <cfvo type="min"/>
        <cfvo type="max"/>
        <color rgb="FFFCFCFF"/>
        <color rgb="FFF85A5A"/>
      </colorScale>
    </cfRule>
  </conditionalFormatting>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F1B87-CA0E-4F7F-B806-8CA3082013C8}">
  <dimension ref="A1:J37"/>
  <sheetViews>
    <sheetView workbookViewId="0">
      <selection activeCell="J16" sqref="J16"/>
    </sheetView>
  </sheetViews>
  <sheetFormatPr defaultRowHeight="14.5" x14ac:dyDescent="0.35"/>
  <cols>
    <col min="1" max="1" width="22.36328125" bestFit="1" customWidth="1"/>
    <col min="2" max="2" width="6.90625" bestFit="1" customWidth="1"/>
    <col min="7" max="7" width="8.1796875" bestFit="1" customWidth="1"/>
    <col min="8" max="8" width="11.26953125" bestFit="1" customWidth="1"/>
  </cols>
  <sheetData>
    <row r="1" spans="1:10" ht="18.5" x14ac:dyDescent="0.35">
      <c r="A1" s="25" t="s">
        <v>0</v>
      </c>
      <c r="B1" s="25" t="s">
        <v>88</v>
      </c>
      <c r="C1" s="26" t="s">
        <v>95</v>
      </c>
      <c r="D1" s="26" t="s">
        <v>89</v>
      </c>
      <c r="E1" s="25" t="s">
        <v>90</v>
      </c>
      <c r="F1" s="25" t="s">
        <v>91</v>
      </c>
      <c r="G1" s="25" t="s">
        <v>92</v>
      </c>
      <c r="H1" s="25" t="s">
        <v>97</v>
      </c>
      <c r="I1" s="25" t="s">
        <v>93</v>
      </c>
      <c r="J1" s="26" t="s">
        <v>96</v>
      </c>
    </row>
    <row r="2" spans="1:10" ht="15.5" x14ac:dyDescent="0.35">
      <c r="A2" s="24" t="s">
        <v>46</v>
      </c>
      <c r="B2" s="27">
        <v>18.66</v>
      </c>
      <c r="C2" s="29">
        <v>7</v>
      </c>
      <c r="D2" s="28">
        <v>8.9999999999999993E-3</v>
      </c>
      <c r="E2" s="27">
        <v>0.98</v>
      </c>
      <c r="F2" s="27">
        <v>0.8</v>
      </c>
      <c r="G2" s="27">
        <v>0.08</v>
      </c>
      <c r="H2" s="27" t="s">
        <v>103</v>
      </c>
      <c r="I2" s="27">
        <v>0.02</v>
      </c>
      <c r="J2" s="28">
        <v>0.36799999999999999</v>
      </c>
    </row>
    <row r="3" spans="1:10" ht="15.5" x14ac:dyDescent="0.35">
      <c r="A3" s="24" t="s">
        <v>94</v>
      </c>
      <c r="B3" s="27">
        <v>9.35</v>
      </c>
      <c r="C3" s="29">
        <v>7</v>
      </c>
      <c r="D3" s="28">
        <v>0.23</v>
      </c>
      <c r="E3" s="27">
        <v>0.99</v>
      </c>
      <c r="F3" s="27">
        <v>0.96</v>
      </c>
      <c r="G3" s="27">
        <v>0.03</v>
      </c>
      <c r="H3" s="27" t="s">
        <v>116</v>
      </c>
      <c r="I3" s="27">
        <v>0.02</v>
      </c>
      <c r="J3" s="28">
        <v>0.29599999999999999</v>
      </c>
    </row>
    <row r="4" spans="1:10" ht="15.5" x14ac:dyDescent="0.35">
      <c r="A4" s="24" t="s">
        <v>50</v>
      </c>
      <c r="B4" s="27">
        <v>14.01</v>
      </c>
      <c r="C4" s="29">
        <v>8</v>
      </c>
      <c r="D4" s="28">
        <v>0.08</v>
      </c>
      <c r="E4" s="27">
        <v>0.99</v>
      </c>
      <c r="F4" s="27">
        <v>0.92</v>
      </c>
      <c r="G4" s="27">
        <v>0.05</v>
      </c>
      <c r="H4" s="27" t="s">
        <v>151</v>
      </c>
      <c r="I4" s="27">
        <v>0.02</v>
      </c>
      <c r="J4" s="28">
        <v>0.28899999999999998</v>
      </c>
    </row>
    <row r="5" spans="1:10" ht="15.5" x14ac:dyDescent="0.35">
      <c r="A5" s="24" t="s">
        <v>52</v>
      </c>
      <c r="B5" s="27">
        <v>15.7</v>
      </c>
      <c r="C5" s="29">
        <v>7</v>
      </c>
      <c r="D5" s="28">
        <v>2.8000000000000001E-2</v>
      </c>
      <c r="E5" s="27">
        <v>0.98</v>
      </c>
      <c r="F5" s="27">
        <v>0.85</v>
      </c>
      <c r="G5" s="27">
        <v>0.06</v>
      </c>
      <c r="H5" s="27" t="s">
        <v>153</v>
      </c>
      <c r="I5" s="27">
        <v>0.02</v>
      </c>
      <c r="J5" s="28">
        <v>0.218</v>
      </c>
    </row>
    <row r="6" spans="1:10" ht="15.5" x14ac:dyDescent="0.35">
      <c r="A6" s="24" t="s">
        <v>54</v>
      </c>
      <c r="B6" s="27">
        <v>20.56</v>
      </c>
      <c r="C6" s="29">
        <v>10</v>
      </c>
      <c r="D6" s="28">
        <v>2.4E-2</v>
      </c>
      <c r="E6" s="27">
        <v>0.91</v>
      </c>
      <c r="F6" s="27">
        <v>0.52</v>
      </c>
      <c r="G6" s="27">
        <v>0.09</v>
      </c>
      <c r="H6" s="27" t="s">
        <v>154</v>
      </c>
      <c r="I6" s="27">
        <v>0.04</v>
      </c>
      <c r="J6" s="28">
        <v>0.11600000000000001</v>
      </c>
    </row>
    <row r="7" spans="1:10" ht="15.5" x14ac:dyDescent="0.35">
      <c r="A7" s="24" t="s">
        <v>56</v>
      </c>
      <c r="B7" s="27">
        <v>18.829999999999998</v>
      </c>
      <c r="C7" s="29">
        <v>7</v>
      </c>
      <c r="D7" s="28">
        <v>8.9999999999999993E-3</v>
      </c>
      <c r="E7" s="27">
        <v>0.97</v>
      </c>
      <c r="F7" s="27">
        <v>0.8</v>
      </c>
      <c r="G7" s="27">
        <v>0.08</v>
      </c>
      <c r="H7" s="27" t="s">
        <v>155</v>
      </c>
      <c r="I7" s="27">
        <v>0.02</v>
      </c>
      <c r="J7" s="28">
        <v>0.33100000000000002</v>
      </c>
    </row>
    <row r="8" spans="1:10" ht="15.5" x14ac:dyDescent="0.35">
      <c r="A8" s="24" t="s">
        <v>58</v>
      </c>
      <c r="B8" s="27">
        <v>17.39</v>
      </c>
      <c r="C8" s="29">
        <v>7</v>
      </c>
      <c r="D8" s="28">
        <v>1.4999999999999999E-2</v>
      </c>
      <c r="E8" s="27">
        <v>0.98</v>
      </c>
      <c r="F8" s="27">
        <v>0.86</v>
      </c>
      <c r="G8" s="27">
        <v>7.0000000000000007E-2</v>
      </c>
      <c r="H8" s="27" t="s">
        <v>102</v>
      </c>
      <c r="I8" s="27">
        <v>0.02</v>
      </c>
      <c r="J8" s="28">
        <v>0.29499999999999998</v>
      </c>
    </row>
    <row r="9" spans="1:10" ht="15.5" x14ac:dyDescent="0.35">
      <c r="A9" s="24" t="s">
        <v>60</v>
      </c>
      <c r="B9" s="27">
        <v>18.68</v>
      </c>
      <c r="C9" s="29">
        <v>7</v>
      </c>
      <c r="D9" s="28">
        <v>8.9999999999999993E-3</v>
      </c>
      <c r="E9" s="27">
        <v>0.98</v>
      </c>
      <c r="F9" s="27">
        <v>0.81</v>
      </c>
      <c r="G9" s="27">
        <v>7.0000000000000007E-2</v>
      </c>
      <c r="H9" s="27" t="s">
        <v>102</v>
      </c>
      <c r="I9" s="27">
        <v>0.02</v>
      </c>
      <c r="J9" s="28">
        <v>0.38600000000000001</v>
      </c>
    </row>
    <row r="10" spans="1:10" ht="15.5" x14ac:dyDescent="0.35">
      <c r="A10" s="24" t="s">
        <v>6</v>
      </c>
      <c r="B10" s="27">
        <v>14.14</v>
      </c>
      <c r="C10" s="29">
        <v>9</v>
      </c>
      <c r="D10" s="28">
        <v>0.12</v>
      </c>
      <c r="E10" s="27">
        <v>0.99</v>
      </c>
      <c r="F10" s="27">
        <v>0.92</v>
      </c>
      <c r="G10" s="27">
        <v>0.04</v>
      </c>
      <c r="H10" s="27" t="s">
        <v>116</v>
      </c>
      <c r="I10" s="27">
        <v>0.02</v>
      </c>
      <c r="J10" s="28">
        <v>0.30299999999999999</v>
      </c>
    </row>
    <row r="11" spans="1:10" ht="15.5" x14ac:dyDescent="0.35">
      <c r="A11" s="24" t="s">
        <v>8</v>
      </c>
      <c r="B11" s="27">
        <v>10.4</v>
      </c>
      <c r="C11" s="29">
        <v>8</v>
      </c>
      <c r="D11" s="28">
        <v>0.24</v>
      </c>
      <c r="E11" s="27">
        <v>0.99</v>
      </c>
      <c r="F11" s="27">
        <v>0.96</v>
      </c>
      <c r="G11" s="27">
        <v>0.04</v>
      </c>
      <c r="H11" s="27" t="s">
        <v>151</v>
      </c>
      <c r="I11" s="27">
        <v>0.02</v>
      </c>
      <c r="J11" s="28">
        <v>0.41299999999999998</v>
      </c>
    </row>
    <row r="12" spans="1:10" ht="15.5" x14ac:dyDescent="0.35">
      <c r="A12" s="24" t="s">
        <v>10</v>
      </c>
      <c r="B12" s="27">
        <v>16.579999999999998</v>
      </c>
      <c r="C12" s="29">
        <v>10</v>
      </c>
      <c r="D12" s="28">
        <v>0.08</v>
      </c>
      <c r="E12" s="27">
        <v>0.95</v>
      </c>
      <c r="F12" s="27">
        <v>0.71</v>
      </c>
      <c r="G12" s="27">
        <v>0.08</v>
      </c>
      <c r="H12" s="27" t="s">
        <v>117</v>
      </c>
      <c r="I12" s="27">
        <v>0.04</v>
      </c>
      <c r="J12" s="28">
        <v>0.35399999999999998</v>
      </c>
    </row>
    <row r="13" spans="1:10" ht="15.5" x14ac:dyDescent="0.35">
      <c r="A13" s="24" t="s">
        <v>12</v>
      </c>
      <c r="B13" s="27">
        <v>15.42</v>
      </c>
      <c r="C13" s="29">
        <v>7</v>
      </c>
      <c r="D13" s="28">
        <v>0.03</v>
      </c>
      <c r="E13" s="27">
        <v>0.98</v>
      </c>
      <c r="F13" s="27">
        <v>0.87</v>
      </c>
      <c r="G13" s="27">
        <v>0.06</v>
      </c>
      <c r="H13" s="27" t="s">
        <v>153</v>
      </c>
      <c r="I13" s="27">
        <v>0.02</v>
      </c>
      <c r="J13" s="28">
        <v>0.27700000000000002</v>
      </c>
    </row>
    <row r="14" spans="1:10" ht="15.5" x14ac:dyDescent="0.35">
      <c r="A14" s="24" t="s">
        <v>14</v>
      </c>
      <c r="B14" s="27">
        <v>18.190000000000001</v>
      </c>
      <c r="C14" s="29">
        <v>7</v>
      </c>
      <c r="D14" s="28">
        <v>1.0999999999999999E-2</v>
      </c>
      <c r="E14" s="27">
        <v>0.98</v>
      </c>
      <c r="F14" s="27">
        <v>0.8</v>
      </c>
      <c r="G14" s="27">
        <v>7.0000000000000007E-2</v>
      </c>
      <c r="H14" s="27" t="s">
        <v>102</v>
      </c>
      <c r="I14" s="27">
        <v>0.02</v>
      </c>
      <c r="J14" s="28">
        <v>0.23300000000000001</v>
      </c>
    </row>
    <row r="15" spans="1:10" ht="15.5" x14ac:dyDescent="0.35">
      <c r="A15" s="24" t="s">
        <v>16</v>
      </c>
      <c r="B15" s="27">
        <v>8.82</v>
      </c>
      <c r="C15" s="29">
        <v>7</v>
      </c>
      <c r="D15" s="28">
        <v>0.27</v>
      </c>
      <c r="E15" s="27">
        <v>0.99</v>
      </c>
      <c r="F15" s="27">
        <v>0.97</v>
      </c>
      <c r="G15" s="27">
        <v>0.03</v>
      </c>
      <c r="H15" s="27" t="s">
        <v>116</v>
      </c>
      <c r="I15" s="27">
        <v>0.02</v>
      </c>
      <c r="J15" s="28">
        <v>0.255</v>
      </c>
    </row>
    <row r="16" spans="1:10" ht="15.5" x14ac:dyDescent="0.35">
      <c r="A16" s="24" t="s">
        <v>18</v>
      </c>
      <c r="B16" s="27">
        <v>12.56</v>
      </c>
      <c r="C16" s="29">
        <v>10</v>
      </c>
      <c r="D16" s="28">
        <v>0.25</v>
      </c>
      <c r="E16" s="27">
        <v>0.99</v>
      </c>
      <c r="F16" s="27">
        <v>0.97</v>
      </c>
      <c r="G16" s="27">
        <v>0.03</v>
      </c>
      <c r="H16" s="27" t="s">
        <v>147</v>
      </c>
      <c r="I16" s="27">
        <v>0.02</v>
      </c>
      <c r="J16" s="28">
        <v>0.34399999999999997</v>
      </c>
    </row>
    <row r="17" spans="1:10" ht="15.5" x14ac:dyDescent="0.35">
      <c r="A17" s="24" t="s">
        <v>20</v>
      </c>
      <c r="B17" s="27">
        <v>23.78</v>
      </c>
      <c r="C17" s="29">
        <v>7</v>
      </c>
      <c r="D17" s="28">
        <v>1E-3</v>
      </c>
      <c r="E17" s="27">
        <v>0.97</v>
      </c>
      <c r="F17" s="27">
        <v>0.8</v>
      </c>
      <c r="G17" s="27">
        <v>0.09</v>
      </c>
      <c r="H17" s="27" t="s">
        <v>157</v>
      </c>
      <c r="I17" s="27">
        <v>0.02</v>
      </c>
      <c r="J17" s="28">
        <v>0.34899999999999998</v>
      </c>
    </row>
    <row r="18" spans="1:10" ht="15.5" x14ac:dyDescent="0.35">
      <c r="A18" s="41" t="s">
        <v>22</v>
      </c>
      <c r="B18" s="27">
        <v>89.83</v>
      </c>
      <c r="C18" s="24">
        <v>7</v>
      </c>
      <c r="D18" s="56" t="s">
        <v>180</v>
      </c>
      <c r="E18" s="24">
        <v>0.99</v>
      </c>
      <c r="F18" s="24">
        <v>0.92</v>
      </c>
      <c r="G18" s="24">
        <v>0.05</v>
      </c>
      <c r="H18" s="24" t="s">
        <v>179</v>
      </c>
      <c r="I18" s="24">
        <v>0.01</v>
      </c>
      <c r="J18" s="28">
        <v>0.251</v>
      </c>
    </row>
    <row r="19" spans="1:10" ht="15.5" x14ac:dyDescent="0.35">
      <c r="A19" s="24"/>
      <c r="B19" s="24"/>
      <c r="C19" s="24"/>
      <c r="D19" s="24"/>
      <c r="E19" s="24"/>
      <c r="F19" s="24"/>
      <c r="G19" s="24"/>
      <c r="H19" s="24"/>
      <c r="I19" s="24"/>
      <c r="J19" s="24"/>
    </row>
    <row r="20" spans="1:10" ht="15.5" x14ac:dyDescent="0.35">
      <c r="A20" s="24"/>
      <c r="B20" s="24"/>
      <c r="C20" s="24"/>
      <c r="D20" s="24"/>
      <c r="E20" s="24"/>
      <c r="F20" s="24"/>
      <c r="G20" s="24"/>
      <c r="H20" s="24"/>
      <c r="I20" s="24"/>
      <c r="J20" s="24"/>
    </row>
    <row r="21" spans="1:10" ht="15.5" x14ac:dyDescent="0.35">
      <c r="A21" s="24"/>
      <c r="B21" s="24"/>
      <c r="C21" s="24"/>
      <c r="D21" s="24"/>
      <c r="E21" s="24"/>
      <c r="F21" s="24"/>
      <c r="G21" s="24"/>
      <c r="H21" s="24"/>
      <c r="I21" s="24"/>
      <c r="J21" s="24"/>
    </row>
    <row r="22" spans="1:10" ht="15.5" x14ac:dyDescent="0.35">
      <c r="A22" s="24"/>
      <c r="B22" s="24"/>
      <c r="C22" s="24"/>
      <c r="D22" s="24"/>
      <c r="E22" s="24"/>
      <c r="F22" s="24"/>
      <c r="G22" s="24"/>
      <c r="H22" s="24"/>
      <c r="I22" s="24"/>
      <c r="J22" s="24"/>
    </row>
    <row r="23" spans="1:10" ht="15.5" x14ac:dyDescent="0.35">
      <c r="A23" s="24"/>
      <c r="B23" s="24"/>
      <c r="C23" s="24"/>
      <c r="D23" s="24"/>
      <c r="E23" s="24"/>
      <c r="F23" s="24"/>
      <c r="G23" s="24"/>
      <c r="H23" s="24"/>
      <c r="I23" s="24"/>
      <c r="J23" s="24"/>
    </row>
    <row r="24" spans="1:10" ht="15.5" x14ac:dyDescent="0.35">
      <c r="A24" s="24"/>
      <c r="B24" s="24"/>
      <c r="C24" s="24"/>
      <c r="D24" s="24"/>
      <c r="E24" s="24"/>
      <c r="F24" s="24"/>
      <c r="G24" s="24"/>
      <c r="H24" s="24"/>
      <c r="I24" s="24"/>
      <c r="J24" s="24"/>
    </row>
    <row r="25" spans="1:10" ht="15.5" x14ac:dyDescent="0.35">
      <c r="A25" s="24"/>
      <c r="B25" s="24"/>
      <c r="C25" s="24"/>
      <c r="D25" s="24"/>
      <c r="E25" s="24"/>
      <c r="F25" s="24"/>
      <c r="G25" s="24"/>
      <c r="H25" s="24"/>
      <c r="I25" s="24"/>
      <c r="J25" s="24"/>
    </row>
    <row r="26" spans="1:10" ht="15.5" x14ac:dyDescent="0.35">
      <c r="A26" s="24"/>
      <c r="B26" s="24"/>
      <c r="C26" s="24"/>
      <c r="D26" s="24"/>
      <c r="E26" s="24"/>
      <c r="F26" s="24"/>
      <c r="G26" s="24"/>
      <c r="H26" s="24"/>
      <c r="I26" s="24"/>
      <c r="J26" s="24"/>
    </row>
    <row r="27" spans="1:10" ht="15.5" x14ac:dyDescent="0.35">
      <c r="A27" s="24"/>
      <c r="B27" s="24"/>
      <c r="C27" s="24"/>
      <c r="D27" s="24"/>
      <c r="E27" s="24"/>
      <c r="F27" s="24"/>
      <c r="G27" s="24"/>
      <c r="H27" s="24"/>
      <c r="I27" s="24"/>
      <c r="J27" s="24"/>
    </row>
    <row r="28" spans="1:10" ht="15.5" x14ac:dyDescent="0.35">
      <c r="A28" s="24"/>
      <c r="B28" s="24"/>
      <c r="C28" s="24"/>
      <c r="D28" s="24"/>
      <c r="E28" s="24"/>
      <c r="F28" s="24"/>
      <c r="G28" s="24"/>
      <c r="H28" s="24"/>
      <c r="I28" s="24"/>
      <c r="J28" s="24"/>
    </row>
    <row r="29" spans="1:10" ht="15.5" x14ac:dyDescent="0.35">
      <c r="A29" s="24"/>
      <c r="B29" s="24"/>
      <c r="C29" s="24"/>
      <c r="D29" s="24"/>
      <c r="E29" s="24"/>
      <c r="F29" s="24"/>
      <c r="G29" s="24"/>
      <c r="H29" s="24"/>
      <c r="I29" s="24"/>
      <c r="J29" s="24"/>
    </row>
    <row r="30" spans="1:10" ht="15.5" x14ac:dyDescent="0.35">
      <c r="A30" s="24"/>
      <c r="B30" s="24"/>
      <c r="C30" s="24"/>
      <c r="D30" s="24"/>
      <c r="E30" s="24"/>
      <c r="F30" s="24"/>
      <c r="G30" s="24"/>
      <c r="H30" s="24"/>
      <c r="I30" s="24"/>
      <c r="J30" s="24"/>
    </row>
    <row r="31" spans="1:10" ht="15.5" x14ac:dyDescent="0.35">
      <c r="A31" s="24"/>
      <c r="B31" s="24"/>
      <c r="C31" s="24"/>
      <c r="D31" s="24"/>
      <c r="E31" s="24"/>
      <c r="F31" s="24"/>
      <c r="G31" s="24"/>
      <c r="H31" s="24"/>
      <c r="I31" s="24"/>
      <c r="J31" s="24"/>
    </row>
    <row r="32" spans="1:10" ht="15.5" x14ac:dyDescent="0.35">
      <c r="A32" s="24"/>
      <c r="B32" s="24"/>
      <c r="C32" s="24"/>
      <c r="D32" s="24"/>
      <c r="E32" s="24"/>
      <c r="F32" s="24"/>
      <c r="G32" s="24"/>
      <c r="H32" s="24"/>
      <c r="I32" s="24"/>
      <c r="J32" s="24"/>
    </row>
    <row r="33" spans="1:10" ht="15.5" x14ac:dyDescent="0.35">
      <c r="A33" s="24"/>
      <c r="B33" s="24"/>
      <c r="C33" s="24"/>
      <c r="D33" s="24"/>
      <c r="E33" s="24"/>
      <c r="F33" s="24"/>
      <c r="G33" s="24"/>
      <c r="H33" s="24"/>
      <c r="I33" s="24"/>
      <c r="J33" s="24"/>
    </row>
    <row r="34" spans="1:10" ht="15.5" x14ac:dyDescent="0.35">
      <c r="A34" s="24"/>
      <c r="B34" s="24"/>
      <c r="C34" s="24"/>
      <c r="D34" s="24"/>
      <c r="E34" s="24"/>
      <c r="F34" s="24"/>
      <c r="G34" s="24"/>
      <c r="H34" s="24"/>
      <c r="I34" s="24"/>
      <c r="J34" s="24"/>
    </row>
    <row r="35" spans="1:10" ht="15.5" x14ac:dyDescent="0.35">
      <c r="A35" s="24"/>
      <c r="B35" s="24"/>
      <c r="C35" s="24"/>
      <c r="D35" s="24"/>
      <c r="E35" s="24"/>
      <c r="F35" s="24"/>
      <c r="G35" s="24"/>
      <c r="H35" s="24"/>
      <c r="I35" s="24"/>
      <c r="J35" s="24"/>
    </row>
    <row r="36" spans="1:10" ht="15.5" x14ac:dyDescent="0.35">
      <c r="A36" s="24"/>
      <c r="B36" s="24"/>
      <c r="C36" s="24"/>
      <c r="D36" s="24"/>
      <c r="E36" s="24"/>
      <c r="F36" s="24"/>
      <c r="G36" s="24"/>
      <c r="H36" s="24"/>
      <c r="I36" s="24"/>
      <c r="J36" s="24"/>
    </row>
    <row r="37" spans="1:10" ht="15.5" x14ac:dyDescent="0.35">
      <c r="A37" s="24"/>
      <c r="B37" s="24"/>
      <c r="C37" s="24"/>
      <c r="D37" s="24"/>
      <c r="E37" s="24"/>
      <c r="F37" s="24"/>
      <c r="G37" s="24"/>
      <c r="H37" s="24"/>
      <c r="I37" s="24"/>
      <c r="J37" s="24"/>
    </row>
  </sheetData>
  <pageMargins left="0.7" right="0.7" top="0.75" bottom="0.75" header="0.3" footer="0.3"/>
  <pageSetup orientation="portrait" horizontalDpi="360" verticalDpi="36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B05F3-616A-4481-B11B-9FE04E0229C3}">
  <dimension ref="A1:V50"/>
  <sheetViews>
    <sheetView tabSelected="1" zoomScaleNormal="100" workbookViewId="0">
      <selection activeCell="V16" sqref="V16"/>
    </sheetView>
  </sheetViews>
  <sheetFormatPr defaultRowHeight="14.5" x14ac:dyDescent="0.35"/>
  <cols>
    <col min="1" max="1" width="28.08984375" bestFit="1" customWidth="1"/>
    <col min="7" max="7" width="19.453125" bestFit="1" customWidth="1"/>
    <col min="21" max="21" width="10.6328125" bestFit="1" customWidth="1"/>
    <col min="22" max="22" width="67.36328125" bestFit="1" customWidth="1"/>
  </cols>
  <sheetData>
    <row r="1" spans="1:22" x14ac:dyDescent="0.35">
      <c r="A1" s="47"/>
      <c r="B1" s="81" t="s">
        <v>167</v>
      </c>
      <c r="C1" s="81"/>
      <c r="D1" s="81"/>
      <c r="E1" s="81"/>
      <c r="F1" s="82"/>
      <c r="G1" s="81" t="s">
        <v>168</v>
      </c>
      <c r="H1" s="81"/>
      <c r="I1" s="81"/>
      <c r="J1" s="81"/>
      <c r="K1" s="81"/>
      <c r="L1" s="81"/>
      <c r="M1" s="81"/>
      <c r="N1" s="81"/>
      <c r="O1" s="81"/>
      <c r="P1" s="81"/>
      <c r="Q1" s="81"/>
      <c r="R1" s="46"/>
    </row>
    <row r="2" spans="1:22" x14ac:dyDescent="0.35">
      <c r="A2" s="45"/>
      <c r="B2" s="48" t="s">
        <v>46</v>
      </c>
      <c r="C2" s="48" t="s">
        <v>60</v>
      </c>
      <c r="D2" s="48" t="s">
        <v>6</v>
      </c>
      <c r="E2" s="48" t="s">
        <v>10</v>
      </c>
      <c r="F2" s="53" t="s">
        <v>18</v>
      </c>
      <c r="G2" s="48" t="s">
        <v>104</v>
      </c>
      <c r="H2" s="48" t="s">
        <v>50</v>
      </c>
      <c r="I2" s="48" t="s">
        <v>52</v>
      </c>
      <c r="J2" s="48" t="s">
        <v>54</v>
      </c>
      <c r="K2" s="48" t="s">
        <v>56</v>
      </c>
      <c r="L2" s="48" t="s">
        <v>58</v>
      </c>
      <c r="M2" s="48" t="s">
        <v>8</v>
      </c>
      <c r="N2" s="48" t="s">
        <v>12</v>
      </c>
      <c r="O2" s="48" t="s">
        <v>14</v>
      </c>
      <c r="P2" s="48" t="s">
        <v>16</v>
      </c>
      <c r="Q2" s="48" t="s">
        <v>20</v>
      </c>
      <c r="R2" s="48" t="s">
        <v>22</v>
      </c>
      <c r="S2" s="39"/>
    </row>
    <row r="3" spans="1:22" x14ac:dyDescent="0.35">
      <c r="A3" s="49" t="s">
        <v>169</v>
      </c>
      <c r="B3" s="50"/>
      <c r="C3" s="50"/>
      <c r="D3" s="50"/>
      <c r="E3" s="50"/>
      <c r="F3" s="54"/>
      <c r="G3" s="50"/>
      <c r="H3" s="50"/>
      <c r="I3" s="50"/>
      <c r="J3" s="50"/>
      <c r="K3" s="50"/>
      <c r="L3" s="50"/>
      <c r="M3" s="50"/>
      <c r="N3" s="50"/>
      <c r="O3" s="50"/>
      <c r="P3" s="50"/>
      <c r="Q3" s="50"/>
      <c r="R3" s="50"/>
      <c r="S3" s="39"/>
    </row>
    <row r="4" spans="1:22" x14ac:dyDescent="0.35">
      <c r="A4" s="45" t="s">
        <v>118</v>
      </c>
      <c r="B4" s="45" t="s">
        <v>150</v>
      </c>
      <c r="C4" s="45" t="s">
        <v>150</v>
      </c>
      <c r="D4" s="45" t="s">
        <v>150</v>
      </c>
      <c r="E4" s="45" t="s">
        <v>150</v>
      </c>
      <c r="F4" s="55" t="s">
        <v>150</v>
      </c>
      <c r="G4" s="45" t="s">
        <v>150</v>
      </c>
      <c r="H4" s="45" t="s">
        <v>150</v>
      </c>
      <c r="I4" s="45" t="s">
        <v>150</v>
      </c>
      <c r="J4" s="45" t="s">
        <v>160</v>
      </c>
      <c r="K4" s="45" t="s">
        <v>150</v>
      </c>
      <c r="L4" s="45" t="s">
        <v>149</v>
      </c>
      <c r="M4" s="45" t="s">
        <v>150</v>
      </c>
      <c r="N4" s="45" t="s">
        <v>150</v>
      </c>
      <c r="O4" s="45" t="s">
        <v>149</v>
      </c>
      <c r="P4" s="45" t="s">
        <v>150</v>
      </c>
      <c r="Q4" s="45" t="s">
        <v>150</v>
      </c>
      <c r="R4" s="45" t="s">
        <v>159</v>
      </c>
      <c r="S4" s="39"/>
    </row>
    <row r="5" spans="1:22" x14ac:dyDescent="0.35">
      <c r="A5" s="45" t="s">
        <v>119</v>
      </c>
      <c r="B5" s="45" t="s">
        <v>150</v>
      </c>
      <c r="C5" s="45" t="s">
        <v>150</v>
      </c>
      <c r="D5" s="45" t="s">
        <v>150</v>
      </c>
      <c r="E5" s="45" t="s">
        <v>150</v>
      </c>
      <c r="F5" s="55" t="s">
        <v>148</v>
      </c>
      <c r="G5" s="45" t="s">
        <v>148</v>
      </c>
      <c r="H5" s="45" t="s">
        <v>150</v>
      </c>
      <c r="I5" s="45" t="s">
        <v>148</v>
      </c>
      <c r="J5" s="45" t="s">
        <v>150</v>
      </c>
      <c r="K5" s="45" t="s">
        <v>150</v>
      </c>
      <c r="L5" s="45" t="s">
        <v>148</v>
      </c>
      <c r="M5" s="45" t="s">
        <v>150</v>
      </c>
      <c r="N5" s="45" t="s">
        <v>148</v>
      </c>
      <c r="O5" s="45" t="s">
        <v>148</v>
      </c>
      <c r="P5" s="45" t="s">
        <v>148</v>
      </c>
      <c r="Q5" s="45" t="s">
        <v>148</v>
      </c>
      <c r="R5" s="45" t="s">
        <v>148</v>
      </c>
    </row>
    <row r="6" spans="1:22" x14ac:dyDescent="0.35">
      <c r="A6" s="45" t="s">
        <v>120</v>
      </c>
      <c r="B6" s="45" t="s">
        <v>150</v>
      </c>
      <c r="C6" s="45" t="s">
        <v>150</v>
      </c>
      <c r="D6" s="45" t="s">
        <v>150</v>
      </c>
      <c r="E6" s="45" t="s">
        <v>150</v>
      </c>
      <c r="F6" s="55" t="s">
        <v>148</v>
      </c>
      <c r="G6" s="45" t="s">
        <v>150</v>
      </c>
      <c r="H6" s="45" t="s">
        <v>148</v>
      </c>
      <c r="I6" s="45" t="s">
        <v>150</v>
      </c>
      <c r="J6" s="45" t="s">
        <v>150</v>
      </c>
      <c r="K6" s="45" t="s">
        <v>149</v>
      </c>
      <c r="L6" s="45" t="s">
        <v>159</v>
      </c>
      <c r="M6" s="45" t="s">
        <v>148</v>
      </c>
      <c r="N6" s="45" t="s">
        <v>148</v>
      </c>
      <c r="O6" s="45" t="s">
        <v>150</v>
      </c>
      <c r="P6" s="45" t="s">
        <v>148</v>
      </c>
      <c r="Q6" s="45" t="s">
        <v>148</v>
      </c>
      <c r="R6" s="45" t="s">
        <v>148</v>
      </c>
    </row>
    <row r="7" spans="1:22" x14ac:dyDescent="0.35">
      <c r="A7" s="45" t="s">
        <v>121</v>
      </c>
      <c r="B7" s="45" t="s">
        <v>150</v>
      </c>
      <c r="C7" s="45" t="s">
        <v>149</v>
      </c>
      <c r="D7" s="45" t="s">
        <v>149</v>
      </c>
      <c r="E7" s="45" t="s">
        <v>150</v>
      </c>
      <c r="F7" s="55" t="s">
        <v>148</v>
      </c>
      <c r="G7" s="45" t="s">
        <v>150</v>
      </c>
      <c r="H7" s="45" t="s">
        <v>149</v>
      </c>
      <c r="I7" s="45" t="s">
        <v>150</v>
      </c>
      <c r="J7" s="45" t="s">
        <v>150</v>
      </c>
      <c r="K7" s="45" t="s">
        <v>149</v>
      </c>
      <c r="L7" s="45" t="s">
        <v>150</v>
      </c>
      <c r="M7" s="45" t="s">
        <v>148</v>
      </c>
      <c r="N7" s="45" t="s">
        <v>150</v>
      </c>
      <c r="O7" s="45" t="s">
        <v>150</v>
      </c>
      <c r="P7" s="45" t="s">
        <v>150</v>
      </c>
      <c r="Q7" s="45" t="s">
        <v>150</v>
      </c>
      <c r="R7" s="45" t="s">
        <v>149</v>
      </c>
    </row>
    <row r="8" spans="1:22" x14ac:dyDescent="0.35">
      <c r="A8" s="45" t="s">
        <v>122</v>
      </c>
      <c r="B8" s="45" t="s">
        <v>150</v>
      </c>
      <c r="C8" s="45" t="s">
        <v>148</v>
      </c>
      <c r="D8" s="45" t="s">
        <v>150</v>
      </c>
      <c r="E8" s="45" t="s">
        <v>150</v>
      </c>
      <c r="F8" s="55" t="s">
        <v>148</v>
      </c>
      <c r="G8" s="45" t="s">
        <v>150</v>
      </c>
      <c r="H8" s="45" t="s">
        <v>148</v>
      </c>
      <c r="I8" s="45" t="s">
        <v>150</v>
      </c>
      <c r="J8" s="45" t="s">
        <v>150</v>
      </c>
      <c r="K8" s="45" t="s">
        <v>150</v>
      </c>
      <c r="L8" s="45" t="s">
        <v>150</v>
      </c>
      <c r="M8" s="45" t="s">
        <v>148</v>
      </c>
      <c r="N8" s="45" t="s">
        <v>150</v>
      </c>
      <c r="O8" s="45" t="s">
        <v>150</v>
      </c>
      <c r="P8" s="45" t="s">
        <v>150</v>
      </c>
      <c r="Q8" s="45" t="s">
        <v>150</v>
      </c>
      <c r="R8" s="45" t="s">
        <v>148</v>
      </c>
      <c r="U8" s="45" t="s">
        <v>210</v>
      </c>
      <c r="V8" s="45" t="s">
        <v>214</v>
      </c>
    </row>
    <row r="9" spans="1:22" x14ac:dyDescent="0.35">
      <c r="A9" s="45" t="s">
        <v>123</v>
      </c>
      <c r="B9" s="45" t="s">
        <v>150</v>
      </c>
      <c r="C9" s="45" t="s">
        <v>150</v>
      </c>
      <c r="D9" s="45" t="s">
        <v>150</v>
      </c>
      <c r="E9" s="45" t="s">
        <v>150</v>
      </c>
      <c r="F9" s="55" t="s">
        <v>150</v>
      </c>
      <c r="G9" s="45" t="s">
        <v>150</v>
      </c>
      <c r="H9" s="45" t="s">
        <v>150</v>
      </c>
      <c r="I9" s="45" t="s">
        <v>150</v>
      </c>
      <c r="J9" s="45" t="s">
        <v>150</v>
      </c>
      <c r="K9" s="45" t="s">
        <v>150</v>
      </c>
      <c r="L9" s="45" t="s">
        <v>150</v>
      </c>
      <c r="M9" s="45" t="s">
        <v>150</v>
      </c>
      <c r="N9" s="45" t="s">
        <v>150</v>
      </c>
      <c r="O9" s="45" t="s">
        <v>150</v>
      </c>
      <c r="P9" s="45" t="s">
        <v>148</v>
      </c>
      <c r="Q9" s="45" t="s">
        <v>150</v>
      </c>
      <c r="R9" s="45" t="s">
        <v>148</v>
      </c>
      <c r="U9" s="45" t="s">
        <v>212</v>
      </c>
      <c r="V9" s="45" t="s">
        <v>216</v>
      </c>
    </row>
    <row r="10" spans="1:22" x14ac:dyDescent="0.35">
      <c r="A10" s="45" t="s">
        <v>124</v>
      </c>
      <c r="B10" s="45" t="s">
        <v>148</v>
      </c>
      <c r="C10" s="45" t="s">
        <v>148</v>
      </c>
      <c r="D10" s="45" t="s">
        <v>148</v>
      </c>
      <c r="E10" s="45" t="s">
        <v>150</v>
      </c>
      <c r="F10" s="55" t="s">
        <v>148</v>
      </c>
      <c r="G10" s="45" t="s">
        <v>148</v>
      </c>
      <c r="H10" s="45" t="s">
        <v>148</v>
      </c>
      <c r="I10" s="45" t="s">
        <v>148</v>
      </c>
      <c r="J10" s="45" t="s">
        <v>148</v>
      </c>
      <c r="K10" s="45" t="s">
        <v>159</v>
      </c>
      <c r="L10" s="45" t="s">
        <v>148</v>
      </c>
      <c r="M10" s="45" t="s">
        <v>159</v>
      </c>
      <c r="N10" s="45" t="s">
        <v>148</v>
      </c>
      <c r="O10" s="45" t="s">
        <v>148</v>
      </c>
      <c r="P10" s="45" t="s">
        <v>148</v>
      </c>
      <c r="Q10" s="45" t="s">
        <v>148</v>
      </c>
      <c r="R10" s="45" t="s">
        <v>148</v>
      </c>
      <c r="S10" s="39"/>
      <c r="U10" s="45" t="s">
        <v>211</v>
      </c>
      <c r="V10" s="45" t="s">
        <v>215</v>
      </c>
    </row>
    <row r="11" spans="1:22" x14ac:dyDescent="0.35">
      <c r="A11" s="51" t="s">
        <v>170</v>
      </c>
      <c r="B11" s="48"/>
      <c r="C11" s="48"/>
      <c r="D11" s="48"/>
      <c r="E11" s="48"/>
      <c r="F11" s="53"/>
      <c r="G11" s="48"/>
      <c r="H11" s="48"/>
      <c r="I11" s="48"/>
      <c r="J11" s="48"/>
      <c r="K11" s="48"/>
      <c r="L11" s="52"/>
      <c r="M11" s="48"/>
      <c r="N11" s="48"/>
      <c r="O11" s="48"/>
      <c r="P11" s="48"/>
      <c r="Q11" s="48"/>
      <c r="R11" s="48"/>
      <c r="S11" s="39"/>
      <c r="U11" s="45" t="s">
        <v>213</v>
      </c>
      <c r="V11" s="45" t="s">
        <v>217</v>
      </c>
    </row>
    <row r="12" spans="1:22" x14ac:dyDescent="0.35">
      <c r="A12" s="45" t="s">
        <v>125</v>
      </c>
      <c r="B12" s="45" t="s">
        <v>149</v>
      </c>
      <c r="C12" s="45" t="s">
        <v>149</v>
      </c>
      <c r="D12" s="45" t="s">
        <v>149</v>
      </c>
      <c r="E12" s="45" t="s">
        <v>150</v>
      </c>
      <c r="F12" s="55" t="s">
        <v>149</v>
      </c>
      <c r="G12" s="45" t="s">
        <v>149</v>
      </c>
      <c r="H12" s="45" t="s">
        <v>149</v>
      </c>
      <c r="I12" s="45" t="s">
        <v>149</v>
      </c>
      <c r="J12" s="45" t="s">
        <v>150</v>
      </c>
      <c r="K12" s="45" t="s">
        <v>149</v>
      </c>
      <c r="L12" s="45" t="s">
        <v>149</v>
      </c>
      <c r="M12" s="45" t="s">
        <v>149</v>
      </c>
      <c r="N12" s="45" t="s">
        <v>149</v>
      </c>
      <c r="O12" s="45" t="s">
        <v>149</v>
      </c>
      <c r="P12" s="45" t="s">
        <v>149</v>
      </c>
      <c r="Q12" s="45" t="s">
        <v>149</v>
      </c>
      <c r="R12" s="45" t="s">
        <v>149</v>
      </c>
      <c r="S12" s="39"/>
      <c r="U12" s="45" t="s">
        <v>218</v>
      </c>
      <c r="V12" s="45" t="s">
        <v>219</v>
      </c>
    </row>
    <row r="13" spans="1:22" x14ac:dyDescent="0.35">
      <c r="A13" s="45" t="s">
        <v>126</v>
      </c>
      <c r="B13" s="45" t="s">
        <v>150</v>
      </c>
      <c r="C13" s="45" t="s">
        <v>150</v>
      </c>
      <c r="D13" s="45" t="s">
        <v>150</v>
      </c>
      <c r="E13" s="45" t="s">
        <v>150</v>
      </c>
      <c r="F13" s="55" t="s">
        <v>149</v>
      </c>
      <c r="G13" s="45" t="s">
        <v>149</v>
      </c>
      <c r="H13" s="45" t="s">
        <v>150</v>
      </c>
      <c r="I13" s="45" t="s">
        <v>150</v>
      </c>
      <c r="J13" s="45" t="s">
        <v>149</v>
      </c>
      <c r="K13" s="45" t="s">
        <v>150</v>
      </c>
      <c r="L13" s="45" t="s">
        <v>150</v>
      </c>
      <c r="M13" s="45" t="s">
        <v>150</v>
      </c>
      <c r="N13" s="45" t="s">
        <v>160</v>
      </c>
      <c r="O13" s="45" t="s">
        <v>150</v>
      </c>
      <c r="P13" s="45" t="s">
        <v>160</v>
      </c>
      <c r="Q13" s="45" t="s">
        <v>149</v>
      </c>
      <c r="R13" s="45" t="s">
        <v>149</v>
      </c>
      <c r="S13" s="39"/>
    </row>
    <row r="14" spans="1:22" x14ac:dyDescent="0.35">
      <c r="A14" s="45" t="s">
        <v>127</v>
      </c>
      <c r="B14" s="45" t="s">
        <v>150</v>
      </c>
      <c r="C14" s="45" t="s">
        <v>150</v>
      </c>
      <c r="D14" s="45" t="s">
        <v>150</v>
      </c>
      <c r="E14" s="45" t="s">
        <v>150</v>
      </c>
      <c r="F14" s="55" t="s">
        <v>150</v>
      </c>
      <c r="G14" s="45" t="s">
        <v>150</v>
      </c>
      <c r="H14" s="45" t="s">
        <v>150</v>
      </c>
      <c r="I14" s="45" t="s">
        <v>150</v>
      </c>
      <c r="J14" s="45" t="s">
        <v>150</v>
      </c>
      <c r="K14" s="45" t="s">
        <v>150</v>
      </c>
      <c r="L14" s="45" t="s">
        <v>150</v>
      </c>
      <c r="M14" s="45" t="s">
        <v>150</v>
      </c>
      <c r="N14" s="45" t="s">
        <v>150</v>
      </c>
      <c r="O14" s="45" t="s">
        <v>150</v>
      </c>
      <c r="P14" s="45" t="s">
        <v>150</v>
      </c>
      <c r="Q14" s="45" t="s">
        <v>150</v>
      </c>
      <c r="R14" s="45" t="s">
        <v>181</v>
      </c>
      <c r="S14" s="39"/>
    </row>
    <row r="15" spans="1:22" x14ac:dyDescent="0.35">
      <c r="A15" s="45" t="s">
        <v>128</v>
      </c>
      <c r="B15" s="45" t="s">
        <v>150</v>
      </c>
      <c r="C15" s="45" t="s">
        <v>150</v>
      </c>
      <c r="D15" s="45" t="s">
        <v>150</v>
      </c>
      <c r="E15" s="45" t="s">
        <v>150</v>
      </c>
      <c r="F15" s="55" t="s">
        <v>150</v>
      </c>
      <c r="G15" s="45" t="s">
        <v>159</v>
      </c>
      <c r="H15" s="45" t="s">
        <v>150</v>
      </c>
      <c r="I15" s="45" t="s">
        <v>148</v>
      </c>
      <c r="J15" s="45" t="s">
        <v>150</v>
      </c>
      <c r="K15" s="45" t="s">
        <v>150</v>
      </c>
      <c r="L15" s="45" t="s">
        <v>150</v>
      </c>
      <c r="M15" s="45" t="s">
        <v>150</v>
      </c>
      <c r="N15" s="45" t="s">
        <v>150</v>
      </c>
      <c r="O15" s="45" t="s">
        <v>150</v>
      </c>
      <c r="P15" s="45" t="s">
        <v>150</v>
      </c>
      <c r="Q15" s="45" t="s">
        <v>148</v>
      </c>
      <c r="R15" s="45" t="s">
        <v>148</v>
      </c>
      <c r="S15" s="39"/>
    </row>
    <row r="16" spans="1:22" x14ac:dyDescent="0.35">
      <c r="A16" s="45" t="s">
        <v>129</v>
      </c>
      <c r="B16" s="45" t="s">
        <v>149</v>
      </c>
      <c r="C16" s="45" t="s">
        <v>149</v>
      </c>
      <c r="D16" s="45" t="s">
        <v>149</v>
      </c>
      <c r="E16" s="45" t="s">
        <v>149</v>
      </c>
      <c r="F16" s="55" t="s">
        <v>149</v>
      </c>
      <c r="G16" s="45" t="s">
        <v>149</v>
      </c>
      <c r="H16" s="45" t="s">
        <v>149</v>
      </c>
      <c r="I16" s="45" t="s">
        <v>149</v>
      </c>
      <c r="J16" s="45" t="s">
        <v>150</v>
      </c>
      <c r="K16" s="45" t="s">
        <v>149</v>
      </c>
      <c r="L16" s="45" t="s">
        <v>149</v>
      </c>
      <c r="M16" s="45" t="s">
        <v>149</v>
      </c>
      <c r="N16" s="45" t="s">
        <v>149</v>
      </c>
      <c r="O16" s="45" t="s">
        <v>149</v>
      </c>
      <c r="P16" s="45" t="s">
        <v>149</v>
      </c>
      <c r="Q16" s="45" t="s">
        <v>149</v>
      </c>
      <c r="R16" s="45" t="s">
        <v>149</v>
      </c>
      <c r="S16" s="39"/>
    </row>
    <row r="17" spans="1:19" x14ac:dyDescent="0.35">
      <c r="A17" s="45" t="s">
        <v>130</v>
      </c>
      <c r="B17" s="45" t="s">
        <v>150</v>
      </c>
      <c r="C17" s="45" t="s">
        <v>149</v>
      </c>
      <c r="D17" s="45" t="s">
        <v>149</v>
      </c>
      <c r="E17" s="45" t="s">
        <v>150</v>
      </c>
      <c r="F17" s="55" t="s">
        <v>149</v>
      </c>
      <c r="G17" s="45" t="s">
        <v>149</v>
      </c>
      <c r="H17" s="45" t="s">
        <v>150</v>
      </c>
      <c r="I17" s="45" t="s">
        <v>158</v>
      </c>
      <c r="J17" s="45" t="s">
        <v>150</v>
      </c>
      <c r="K17" s="45" t="s">
        <v>149</v>
      </c>
      <c r="L17" s="45" t="s">
        <v>149</v>
      </c>
      <c r="M17" s="45" t="s">
        <v>149</v>
      </c>
      <c r="N17" s="45" t="s">
        <v>149</v>
      </c>
      <c r="O17" s="45" t="s">
        <v>150</v>
      </c>
      <c r="P17" s="45" t="s">
        <v>149</v>
      </c>
      <c r="Q17" s="45" t="s">
        <v>149</v>
      </c>
      <c r="R17" s="45" t="s">
        <v>149</v>
      </c>
      <c r="S17" s="39"/>
    </row>
    <row r="18" spans="1:19" x14ac:dyDescent="0.35">
      <c r="A18" s="45" t="s">
        <v>131</v>
      </c>
      <c r="B18" s="45" t="s">
        <v>150</v>
      </c>
      <c r="C18" s="45" t="s">
        <v>149</v>
      </c>
      <c r="D18" s="45" t="s">
        <v>149</v>
      </c>
      <c r="E18" s="45" t="s">
        <v>149</v>
      </c>
      <c r="F18" s="55" t="s">
        <v>149</v>
      </c>
      <c r="G18" s="45" t="s">
        <v>150</v>
      </c>
      <c r="H18" s="45" t="s">
        <v>149</v>
      </c>
      <c r="I18" s="45" t="s">
        <v>149</v>
      </c>
      <c r="J18" s="45" t="s">
        <v>150</v>
      </c>
      <c r="K18" s="45" t="s">
        <v>149</v>
      </c>
      <c r="L18" s="45" t="s">
        <v>150</v>
      </c>
      <c r="M18" s="45" t="s">
        <v>149</v>
      </c>
      <c r="N18" s="45" t="s">
        <v>149</v>
      </c>
      <c r="O18" s="45" t="s">
        <v>150</v>
      </c>
      <c r="P18" s="45" t="s">
        <v>149</v>
      </c>
      <c r="Q18" s="45" t="s">
        <v>149</v>
      </c>
      <c r="R18" s="45" t="s">
        <v>149</v>
      </c>
      <c r="S18" s="39"/>
    </row>
    <row r="19" spans="1:19" x14ac:dyDescent="0.35">
      <c r="A19" s="51" t="s">
        <v>171</v>
      </c>
      <c r="B19" s="48"/>
      <c r="C19" s="48"/>
      <c r="D19" s="48"/>
      <c r="E19" s="48"/>
      <c r="F19" s="53"/>
      <c r="G19" s="48"/>
      <c r="H19" s="48"/>
      <c r="I19" s="48"/>
      <c r="J19" s="48"/>
      <c r="K19" s="48"/>
      <c r="L19" s="48"/>
      <c r="M19" s="48"/>
      <c r="N19" s="48"/>
      <c r="O19" s="48"/>
      <c r="P19" s="48"/>
      <c r="Q19" s="48"/>
      <c r="R19" s="48"/>
      <c r="S19" s="39"/>
    </row>
    <row r="20" spans="1:19" x14ac:dyDescent="0.35">
      <c r="A20" s="45" t="s">
        <v>132</v>
      </c>
      <c r="B20" s="45" t="s">
        <v>150</v>
      </c>
      <c r="C20" s="45" t="s">
        <v>150</v>
      </c>
      <c r="D20" s="45" t="s">
        <v>150</v>
      </c>
      <c r="E20" s="45" t="s">
        <v>150</v>
      </c>
      <c r="F20" s="55" t="s">
        <v>150</v>
      </c>
      <c r="G20" s="45"/>
      <c r="H20" s="45"/>
      <c r="I20" s="45"/>
      <c r="J20" s="45"/>
      <c r="K20" s="45"/>
      <c r="L20" s="45"/>
      <c r="M20" s="45"/>
      <c r="N20" s="45"/>
      <c r="O20" s="45"/>
      <c r="P20" s="45"/>
      <c r="Q20" s="45"/>
      <c r="R20" s="45"/>
      <c r="S20" s="39"/>
    </row>
    <row r="21" spans="1:19" x14ac:dyDescent="0.35">
      <c r="A21" s="45" t="s">
        <v>133</v>
      </c>
      <c r="B21" s="45" t="s">
        <v>150</v>
      </c>
      <c r="C21" s="45" t="s">
        <v>150</v>
      </c>
      <c r="D21" s="45" t="s">
        <v>148</v>
      </c>
      <c r="E21" s="45" t="s">
        <v>149</v>
      </c>
      <c r="F21" s="55" t="s">
        <v>148</v>
      </c>
      <c r="G21" s="45"/>
      <c r="H21" s="45"/>
      <c r="I21" s="45"/>
      <c r="J21" s="45"/>
      <c r="K21" s="45"/>
      <c r="L21" s="45"/>
      <c r="M21" s="45"/>
      <c r="N21" s="45"/>
      <c r="O21" s="45"/>
      <c r="P21" s="45"/>
      <c r="Q21" s="45"/>
      <c r="R21" s="45"/>
      <c r="S21" s="39"/>
    </row>
    <row r="22" spans="1:19" x14ac:dyDescent="0.35">
      <c r="A22" s="45" t="s">
        <v>134</v>
      </c>
      <c r="B22" s="45" t="s">
        <v>149</v>
      </c>
      <c r="C22" s="45" t="s">
        <v>150</v>
      </c>
      <c r="D22" s="45" t="s">
        <v>150</v>
      </c>
      <c r="E22" s="45" t="s">
        <v>150</v>
      </c>
      <c r="F22" s="55" t="s">
        <v>150</v>
      </c>
      <c r="G22" s="45"/>
      <c r="H22" s="45"/>
      <c r="I22" s="45"/>
      <c r="J22" s="45"/>
      <c r="K22" s="45"/>
      <c r="L22" s="45"/>
      <c r="M22" s="45"/>
      <c r="N22" s="45"/>
      <c r="O22" s="45"/>
      <c r="P22" s="45"/>
      <c r="Q22" s="45"/>
      <c r="R22" s="45"/>
      <c r="S22" s="39"/>
    </row>
    <row r="23" spans="1:19" x14ac:dyDescent="0.35">
      <c r="A23" s="45" t="s">
        <v>135</v>
      </c>
      <c r="B23" s="45" t="s">
        <v>149</v>
      </c>
      <c r="C23" s="45" t="s">
        <v>150</v>
      </c>
      <c r="D23" s="45" t="s">
        <v>150</v>
      </c>
      <c r="E23" s="45" t="s">
        <v>149</v>
      </c>
      <c r="F23" s="55" t="s">
        <v>159</v>
      </c>
      <c r="G23" s="45"/>
      <c r="H23" s="45"/>
      <c r="I23" s="45"/>
      <c r="J23" s="45"/>
      <c r="K23" s="45"/>
      <c r="L23" s="45"/>
      <c r="M23" s="45"/>
      <c r="N23" s="45"/>
      <c r="O23" s="45"/>
      <c r="P23" s="45"/>
      <c r="Q23" s="45"/>
      <c r="R23" s="45"/>
      <c r="S23" s="39"/>
    </row>
    <row r="24" spans="1:19" x14ac:dyDescent="0.35">
      <c r="A24" s="45" t="s">
        <v>136</v>
      </c>
      <c r="B24" s="45" t="s">
        <v>150</v>
      </c>
      <c r="C24" s="45" t="s">
        <v>150</v>
      </c>
      <c r="D24" s="45" t="s">
        <v>150</v>
      </c>
      <c r="E24" s="45" t="s">
        <v>150</v>
      </c>
      <c r="F24" s="55" t="s">
        <v>150</v>
      </c>
      <c r="G24" s="45"/>
      <c r="H24" s="45"/>
      <c r="I24" s="45"/>
      <c r="J24" s="45"/>
      <c r="K24" s="45"/>
      <c r="L24" s="45"/>
      <c r="M24" s="45"/>
      <c r="N24" s="45"/>
      <c r="O24" s="45"/>
      <c r="P24" s="45"/>
      <c r="Q24" s="45"/>
      <c r="R24" s="45"/>
      <c r="S24" s="39"/>
    </row>
    <row r="25" spans="1:19" x14ac:dyDescent="0.35">
      <c r="A25" s="45" t="s">
        <v>137</v>
      </c>
      <c r="B25" s="45" t="s">
        <v>150</v>
      </c>
      <c r="C25" s="45" t="s">
        <v>160</v>
      </c>
      <c r="D25" s="45" t="s">
        <v>150</v>
      </c>
      <c r="E25" s="45" t="s">
        <v>150</v>
      </c>
      <c r="F25" s="55" t="s">
        <v>150</v>
      </c>
      <c r="G25" s="45"/>
      <c r="H25" s="45"/>
      <c r="I25" s="45"/>
      <c r="J25" s="45"/>
      <c r="K25" s="45"/>
      <c r="L25" s="45"/>
      <c r="M25" s="45"/>
      <c r="N25" s="45"/>
      <c r="O25" s="45"/>
      <c r="P25" s="45"/>
      <c r="Q25" s="45"/>
      <c r="R25" s="45"/>
      <c r="S25" s="39"/>
    </row>
    <row r="26" spans="1:19" x14ac:dyDescent="0.35">
      <c r="A26" s="45" t="s">
        <v>138</v>
      </c>
      <c r="B26" s="45" t="s">
        <v>150</v>
      </c>
      <c r="C26" s="45" t="s">
        <v>150</v>
      </c>
      <c r="D26" s="45" t="s">
        <v>150</v>
      </c>
      <c r="E26" s="45" t="s">
        <v>148</v>
      </c>
      <c r="F26" s="55" t="s">
        <v>150</v>
      </c>
      <c r="G26" s="45"/>
      <c r="H26" s="45"/>
      <c r="I26" s="45"/>
      <c r="J26" s="45"/>
      <c r="K26" s="45"/>
      <c r="L26" s="45"/>
      <c r="M26" s="45"/>
      <c r="N26" s="45"/>
      <c r="O26" s="45"/>
      <c r="P26" s="45"/>
      <c r="Q26" s="45"/>
      <c r="R26" s="45"/>
      <c r="S26" s="39"/>
    </row>
    <row r="27" spans="1:19" x14ac:dyDescent="0.35">
      <c r="A27" s="51" t="s">
        <v>172</v>
      </c>
      <c r="B27" s="48"/>
      <c r="C27" s="48"/>
      <c r="D27" s="48"/>
      <c r="E27" s="48"/>
      <c r="F27" s="53"/>
      <c r="G27" s="48"/>
      <c r="H27" s="48"/>
      <c r="I27" s="48"/>
      <c r="J27" s="48"/>
      <c r="K27" s="48"/>
      <c r="L27" s="48"/>
      <c r="M27" s="48"/>
      <c r="N27" s="48"/>
      <c r="O27" s="48"/>
      <c r="P27" s="48"/>
      <c r="Q27" s="48"/>
      <c r="R27" s="48"/>
      <c r="S27" s="39"/>
    </row>
    <row r="28" spans="1:19" x14ac:dyDescent="0.35">
      <c r="A28" s="45" t="s">
        <v>139</v>
      </c>
      <c r="B28" s="45" t="s">
        <v>150</v>
      </c>
      <c r="C28" s="45" t="s">
        <v>150</v>
      </c>
      <c r="D28" s="45" t="s">
        <v>148</v>
      </c>
      <c r="E28" s="45" t="s">
        <v>150</v>
      </c>
      <c r="F28" s="55" t="s">
        <v>150</v>
      </c>
      <c r="G28" s="45" t="s">
        <v>150</v>
      </c>
      <c r="H28" s="45" t="s">
        <v>150</v>
      </c>
      <c r="I28" s="45" t="s">
        <v>150</v>
      </c>
      <c r="J28" s="45" t="s">
        <v>160</v>
      </c>
      <c r="K28" s="45" t="s">
        <v>150</v>
      </c>
      <c r="L28" s="45" t="s">
        <v>150</v>
      </c>
      <c r="M28" s="45" t="s">
        <v>150</v>
      </c>
      <c r="N28" s="45" t="s">
        <v>150</v>
      </c>
      <c r="O28" s="45" t="s">
        <v>150</v>
      </c>
      <c r="P28" s="45" t="s">
        <v>150</v>
      </c>
      <c r="Q28" s="45" t="s">
        <v>159</v>
      </c>
      <c r="R28" s="45" t="s">
        <v>181</v>
      </c>
      <c r="S28" s="39"/>
    </row>
    <row r="29" spans="1:19" x14ac:dyDescent="0.35">
      <c r="A29" s="45" t="s">
        <v>140</v>
      </c>
      <c r="B29" s="45" t="s">
        <v>149</v>
      </c>
      <c r="C29" s="45" t="s">
        <v>149</v>
      </c>
      <c r="D29" s="45" t="s">
        <v>150</v>
      </c>
      <c r="E29" s="45" t="s">
        <v>149</v>
      </c>
      <c r="F29" s="55" t="s">
        <v>149</v>
      </c>
      <c r="G29" s="45" t="s">
        <v>150</v>
      </c>
      <c r="H29" s="45" t="s">
        <v>149</v>
      </c>
      <c r="I29" s="45" t="s">
        <v>150</v>
      </c>
      <c r="J29" s="45" t="s">
        <v>149</v>
      </c>
      <c r="K29" s="45" t="s">
        <v>149</v>
      </c>
      <c r="L29" s="45" t="s">
        <v>150</v>
      </c>
      <c r="M29" s="45" t="s">
        <v>149</v>
      </c>
      <c r="N29" s="45" t="s">
        <v>150</v>
      </c>
      <c r="O29" s="45" t="s">
        <v>149</v>
      </c>
      <c r="P29" s="45" t="s">
        <v>149</v>
      </c>
      <c r="Q29" s="45" t="s">
        <v>150</v>
      </c>
      <c r="R29" s="45" t="s">
        <v>149</v>
      </c>
      <c r="S29" s="39"/>
    </row>
    <row r="30" spans="1:19" x14ac:dyDescent="0.35">
      <c r="A30" s="45" t="s">
        <v>141</v>
      </c>
      <c r="B30" s="45" t="s">
        <v>150</v>
      </c>
      <c r="C30" s="45" t="s">
        <v>150</v>
      </c>
      <c r="D30" s="45" t="s">
        <v>150</v>
      </c>
      <c r="E30" s="45" t="s">
        <v>150</v>
      </c>
      <c r="F30" s="55" t="s">
        <v>150</v>
      </c>
      <c r="G30" s="45" t="s">
        <v>150</v>
      </c>
      <c r="H30" s="45" t="s">
        <v>150</v>
      </c>
      <c r="I30" s="45" t="s">
        <v>150</v>
      </c>
      <c r="J30" s="45" t="s">
        <v>150</v>
      </c>
      <c r="K30" s="45" t="s">
        <v>150</v>
      </c>
      <c r="L30" s="45" t="s">
        <v>150</v>
      </c>
      <c r="M30" s="45" t="s">
        <v>148</v>
      </c>
      <c r="N30" s="45" t="s">
        <v>150</v>
      </c>
      <c r="O30" s="45" t="s">
        <v>150</v>
      </c>
      <c r="P30" s="45" t="s">
        <v>150</v>
      </c>
      <c r="Q30" s="45" t="s">
        <v>150</v>
      </c>
      <c r="R30" s="45" t="s">
        <v>181</v>
      </c>
      <c r="S30" s="39"/>
    </row>
    <row r="31" spans="1:19" x14ac:dyDescent="0.35">
      <c r="A31" s="45" t="s">
        <v>142</v>
      </c>
      <c r="B31" s="45" t="s">
        <v>149</v>
      </c>
      <c r="C31" s="45" t="s">
        <v>150</v>
      </c>
      <c r="D31" s="45" t="s">
        <v>160</v>
      </c>
      <c r="E31" s="45" t="s">
        <v>150</v>
      </c>
      <c r="F31" s="55" t="s">
        <v>149</v>
      </c>
      <c r="G31" s="45" t="s">
        <v>150</v>
      </c>
      <c r="H31" s="45" t="s">
        <v>160</v>
      </c>
      <c r="I31" s="45" t="s">
        <v>150</v>
      </c>
      <c r="J31" s="45" t="s">
        <v>149</v>
      </c>
      <c r="K31" s="45" t="s">
        <v>149</v>
      </c>
      <c r="L31" s="45" t="s">
        <v>149</v>
      </c>
      <c r="M31" s="45" t="s">
        <v>149</v>
      </c>
      <c r="N31" s="45" t="s">
        <v>149</v>
      </c>
      <c r="O31" s="45" t="s">
        <v>149</v>
      </c>
      <c r="P31" s="45" t="s">
        <v>149</v>
      </c>
      <c r="Q31" s="45" t="s">
        <v>150</v>
      </c>
      <c r="R31" s="45" t="s">
        <v>149</v>
      </c>
      <c r="S31" s="39"/>
    </row>
    <row r="32" spans="1:19" x14ac:dyDescent="0.35">
      <c r="A32" s="51" t="s">
        <v>173</v>
      </c>
      <c r="B32" s="48"/>
      <c r="C32" s="48"/>
      <c r="D32" s="48"/>
      <c r="E32" s="48"/>
      <c r="F32" s="53"/>
      <c r="G32" s="48"/>
      <c r="H32" s="48"/>
      <c r="I32" s="48"/>
      <c r="J32" s="48"/>
      <c r="K32" s="48"/>
      <c r="L32" s="48"/>
      <c r="M32" s="48"/>
      <c r="N32" s="48"/>
      <c r="O32" s="48"/>
      <c r="P32" s="48"/>
      <c r="Q32" s="48"/>
      <c r="R32" s="48"/>
      <c r="S32" s="39"/>
    </row>
    <row r="33" spans="1:19" x14ac:dyDescent="0.35">
      <c r="A33" s="45" t="s">
        <v>143</v>
      </c>
      <c r="B33" s="45" t="s">
        <v>150</v>
      </c>
      <c r="C33" s="45" t="s">
        <v>150</v>
      </c>
      <c r="D33" s="45" t="s">
        <v>149</v>
      </c>
      <c r="E33" s="45" t="s">
        <v>150</v>
      </c>
      <c r="F33" s="55" t="s">
        <v>148</v>
      </c>
      <c r="G33" s="45" t="s">
        <v>150</v>
      </c>
      <c r="H33" s="45" t="s">
        <v>150</v>
      </c>
      <c r="I33" s="45" t="s">
        <v>149</v>
      </c>
      <c r="J33" s="45" t="s">
        <v>149</v>
      </c>
      <c r="K33" s="45" t="s">
        <v>150</v>
      </c>
      <c r="L33" s="45" t="s">
        <v>149</v>
      </c>
      <c r="M33" s="45" t="s">
        <v>150</v>
      </c>
      <c r="N33" s="45" t="s">
        <v>150</v>
      </c>
      <c r="O33" s="45" t="s">
        <v>150</v>
      </c>
      <c r="P33" s="45" t="s">
        <v>150</v>
      </c>
      <c r="Q33" s="45" t="s">
        <v>149</v>
      </c>
      <c r="R33" s="45" t="s">
        <v>149</v>
      </c>
      <c r="S33" s="39"/>
    </row>
    <row r="34" spans="1:19" x14ac:dyDescent="0.35">
      <c r="A34" s="45" t="s">
        <v>144</v>
      </c>
      <c r="B34" s="45" t="s">
        <v>150</v>
      </c>
      <c r="C34" s="45" t="s">
        <v>150</v>
      </c>
      <c r="D34" s="45" t="s">
        <v>150</v>
      </c>
      <c r="E34" s="45" t="s">
        <v>148</v>
      </c>
      <c r="F34" s="55" t="s">
        <v>149</v>
      </c>
      <c r="G34" s="45" t="s">
        <v>148</v>
      </c>
      <c r="H34" s="45" t="s">
        <v>150</v>
      </c>
      <c r="I34" s="45" t="s">
        <v>150</v>
      </c>
      <c r="J34" s="45" t="s">
        <v>150</v>
      </c>
      <c r="K34" s="45" t="s">
        <v>148</v>
      </c>
      <c r="L34" s="45" t="s">
        <v>160</v>
      </c>
      <c r="M34" s="45" t="s">
        <v>148</v>
      </c>
      <c r="N34" s="45" t="s">
        <v>150</v>
      </c>
      <c r="O34" s="45" t="s">
        <v>159</v>
      </c>
      <c r="P34" s="45" t="s">
        <v>150</v>
      </c>
      <c r="Q34" s="45" t="s">
        <v>150</v>
      </c>
      <c r="R34" s="45" t="s">
        <v>181</v>
      </c>
      <c r="S34" s="39"/>
    </row>
    <row r="35" spans="1:19" x14ac:dyDescent="0.35">
      <c r="A35" s="45" t="s">
        <v>145</v>
      </c>
      <c r="B35" s="45" t="s">
        <v>149</v>
      </c>
      <c r="C35" s="45" t="s">
        <v>149</v>
      </c>
      <c r="D35" s="45" t="s">
        <v>149</v>
      </c>
      <c r="E35" s="45" t="s">
        <v>160</v>
      </c>
      <c r="F35" s="55" t="s">
        <v>149</v>
      </c>
      <c r="G35" s="45" t="s">
        <v>149</v>
      </c>
      <c r="H35" s="45" t="s">
        <v>149</v>
      </c>
      <c r="I35" s="45" t="s">
        <v>149</v>
      </c>
      <c r="J35" s="45" t="s">
        <v>149</v>
      </c>
      <c r="K35" s="45" t="s">
        <v>149</v>
      </c>
      <c r="L35" s="45" t="s">
        <v>149</v>
      </c>
      <c r="M35" s="45" t="s">
        <v>160</v>
      </c>
      <c r="N35" s="45" t="s">
        <v>149</v>
      </c>
      <c r="O35" s="45" t="s">
        <v>149</v>
      </c>
      <c r="P35" s="45" t="s">
        <v>150</v>
      </c>
      <c r="Q35" s="45" t="s">
        <v>149</v>
      </c>
      <c r="R35" s="45" t="s">
        <v>149</v>
      </c>
      <c r="S35" s="39"/>
    </row>
    <row r="36" spans="1:19" x14ac:dyDescent="0.35">
      <c r="A36" s="45" t="s">
        <v>146</v>
      </c>
      <c r="B36" s="45" t="s">
        <v>149</v>
      </c>
      <c r="C36" s="45" t="s">
        <v>149</v>
      </c>
      <c r="D36" s="45" t="s">
        <v>149</v>
      </c>
      <c r="E36" s="45" t="s">
        <v>150</v>
      </c>
      <c r="F36" s="55" t="s">
        <v>160</v>
      </c>
      <c r="G36" s="45" t="s">
        <v>150</v>
      </c>
      <c r="H36" s="45" t="s">
        <v>149</v>
      </c>
      <c r="I36" s="45" t="s">
        <v>150</v>
      </c>
      <c r="J36" s="45" t="s">
        <v>150</v>
      </c>
      <c r="K36" s="45" t="s">
        <v>149</v>
      </c>
      <c r="L36" s="45" t="s">
        <v>149</v>
      </c>
      <c r="M36" s="45" t="s">
        <v>149</v>
      </c>
      <c r="N36" s="45" t="s">
        <v>150</v>
      </c>
      <c r="O36" s="45" t="s">
        <v>150</v>
      </c>
      <c r="P36" s="45" t="s">
        <v>150</v>
      </c>
      <c r="Q36" s="45" t="s">
        <v>149</v>
      </c>
      <c r="R36" s="45" t="s">
        <v>149</v>
      </c>
      <c r="S36" s="39"/>
    </row>
    <row r="37" spans="1:19" x14ac:dyDescent="0.35">
      <c r="A37" s="39"/>
      <c r="B37" s="39"/>
      <c r="C37" s="39"/>
      <c r="D37" s="39"/>
      <c r="E37" s="39"/>
      <c r="F37" s="39"/>
      <c r="G37" s="39"/>
      <c r="H37" s="39"/>
      <c r="I37" s="39"/>
      <c r="J37" s="39"/>
      <c r="K37" s="39"/>
      <c r="L37" s="39"/>
      <c r="M37" s="39"/>
      <c r="N37" s="39"/>
      <c r="O37" s="39"/>
      <c r="P37" s="39"/>
      <c r="Q37" s="39"/>
      <c r="R37" s="39"/>
      <c r="S37" s="39"/>
    </row>
    <row r="38" spans="1:19" x14ac:dyDescent="0.35">
      <c r="A38" s="40"/>
      <c r="B38" s="39"/>
      <c r="C38" s="39"/>
      <c r="D38" s="39"/>
      <c r="E38" s="39"/>
      <c r="F38" s="39"/>
      <c r="G38" s="39"/>
      <c r="H38" s="39"/>
      <c r="I38" s="39"/>
      <c r="J38" s="39"/>
      <c r="K38" s="39"/>
      <c r="L38" s="39"/>
      <c r="M38" s="39"/>
      <c r="N38" s="39"/>
      <c r="O38" s="39"/>
      <c r="P38" s="39"/>
      <c r="Q38" s="39"/>
      <c r="R38" s="39"/>
      <c r="S38" s="39"/>
    </row>
    <row r="39" spans="1:19" x14ac:dyDescent="0.35">
      <c r="A39" s="39"/>
      <c r="B39" s="39"/>
      <c r="C39" s="39"/>
      <c r="D39" s="39"/>
      <c r="E39" s="39"/>
      <c r="F39" s="39"/>
      <c r="G39" s="39"/>
      <c r="H39" s="39"/>
      <c r="I39" s="39"/>
      <c r="J39" s="39"/>
      <c r="K39" s="39"/>
      <c r="L39" s="39"/>
      <c r="M39" s="39"/>
      <c r="N39" s="39"/>
      <c r="O39" s="39"/>
      <c r="P39" s="39"/>
      <c r="Q39" s="39"/>
      <c r="R39" s="39"/>
      <c r="S39" s="39"/>
    </row>
    <row r="40" spans="1:19" x14ac:dyDescent="0.35">
      <c r="A40" s="39"/>
      <c r="B40" s="39"/>
      <c r="C40" s="39"/>
      <c r="D40" s="39"/>
      <c r="E40" s="39"/>
      <c r="F40" s="39"/>
      <c r="G40" s="39"/>
      <c r="H40" s="39"/>
      <c r="I40" s="39"/>
      <c r="J40" s="39"/>
      <c r="K40" s="39"/>
      <c r="L40" s="39"/>
      <c r="M40" s="39"/>
      <c r="N40" s="39"/>
      <c r="O40" s="39"/>
      <c r="P40" s="39"/>
      <c r="Q40" s="39"/>
      <c r="R40" s="39"/>
      <c r="S40" s="39"/>
    </row>
    <row r="41" spans="1:19" x14ac:dyDescent="0.35">
      <c r="A41" s="39"/>
      <c r="B41" s="39"/>
      <c r="C41" s="39"/>
      <c r="D41" s="39"/>
      <c r="E41" s="39"/>
      <c r="F41" s="39"/>
      <c r="G41" s="39"/>
      <c r="H41" s="39"/>
      <c r="I41" s="39"/>
      <c r="J41" s="39"/>
      <c r="K41" s="39"/>
      <c r="L41" s="39"/>
      <c r="M41" s="39"/>
      <c r="N41" s="39"/>
      <c r="O41" s="39"/>
      <c r="P41" s="39"/>
      <c r="Q41" s="39"/>
      <c r="R41" s="39"/>
      <c r="S41" s="39"/>
    </row>
    <row r="42" spans="1:19" x14ac:dyDescent="0.35">
      <c r="A42" s="39"/>
      <c r="B42" s="39"/>
      <c r="C42" s="39"/>
      <c r="D42" s="39"/>
      <c r="E42" s="39"/>
      <c r="F42" s="39"/>
      <c r="G42" s="39"/>
      <c r="H42" s="39"/>
      <c r="I42" s="39"/>
      <c r="J42" s="39"/>
      <c r="K42" s="39"/>
      <c r="L42" s="39"/>
      <c r="M42" s="39"/>
      <c r="N42" s="39"/>
      <c r="O42" s="39"/>
      <c r="P42" s="39"/>
      <c r="Q42" s="39"/>
      <c r="R42" s="39"/>
      <c r="S42" s="39"/>
    </row>
    <row r="43" spans="1:19" x14ac:dyDescent="0.35">
      <c r="A43" s="39"/>
      <c r="B43" s="39"/>
      <c r="C43" s="39"/>
      <c r="D43" s="39"/>
      <c r="E43" s="39"/>
      <c r="F43" s="39"/>
      <c r="G43" s="39"/>
      <c r="H43" s="39"/>
      <c r="I43" s="39"/>
      <c r="J43" s="39"/>
      <c r="K43" s="39"/>
      <c r="L43" s="39"/>
      <c r="M43" s="39"/>
      <c r="N43" s="39"/>
      <c r="O43" s="39"/>
      <c r="P43" s="39"/>
      <c r="Q43" s="39"/>
      <c r="R43" s="39"/>
      <c r="S43" s="39"/>
    </row>
    <row r="44" spans="1:19" x14ac:dyDescent="0.35">
      <c r="A44" s="39"/>
      <c r="B44" s="39"/>
      <c r="C44" s="39"/>
      <c r="D44" s="39"/>
      <c r="E44" s="39"/>
      <c r="F44" s="39"/>
      <c r="G44" s="39"/>
      <c r="H44" s="39"/>
      <c r="I44" s="39"/>
      <c r="J44" s="39"/>
      <c r="K44" s="39"/>
      <c r="L44" s="39"/>
      <c r="M44" s="39"/>
      <c r="N44" s="39"/>
      <c r="O44" s="39"/>
      <c r="P44" s="39"/>
      <c r="Q44" s="39"/>
      <c r="R44" s="39"/>
      <c r="S44" s="39"/>
    </row>
    <row r="45" spans="1:19" x14ac:dyDescent="0.35">
      <c r="A45" s="39"/>
      <c r="B45" s="39"/>
      <c r="C45" s="39"/>
      <c r="D45" s="39"/>
      <c r="E45" s="39"/>
      <c r="F45" s="39"/>
      <c r="G45" s="39"/>
      <c r="H45" s="39"/>
      <c r="I45" s="39"/>
      <c r="J45" s="39"/>
      <c r="K45" s="39"/>
      <c r="L45" s="39"/>
      <c r="M45" s="39"/>
      <c r="N45" s="39"/>
      <c r="O45" s="39"/>
      <c r="P45" s="39"/>
      <c r="Q45" s="39"/>
      <c r="R45" s="39"/>
      <c r="S45" s="39"/>
    </row>
    <row r="46" spans="1:19" x14ac:dyDescent="0.35">
      <c r="A46" s="39"/>
    </row>
    <row r="47" spans="1:19" x14ac:dyDescent="0.35">
      <c r="A47" s="39"/>
      <c r="B47" s="39"/>
    </row>
    <row r="48" spans="1:19" x14ac:dyDescent="0.35">
      <c r="A48" s="39"/>
    </row>
    <row r="49" spans="1:1" x14ac:dyDescent="0.35">
      <c r="A49" s="39"/>
    </row>
    <row r="50" spans="1:1" x14ac:dyDescent="0.35">
      <c r="A50" s="39"/>
    </row>
  </sheetData>
  <mergeCells count="2">
    <mergeCell ref="B1:F1"/>
    <mergeCell ref="G1:Q1"/>
  </mergeCells>
  <conditionalFormatting sqref="B4:R51 V9 U8:U12">
    <cfRule type="beginsWith" dxfId="9" priority="6" operator="beginsWith" text="none(-)">
      <formula>LEFT(B4,LEN("none(-)"))="none(-)"</formula>
    </cfRule>
    <cfRule type="beginsWith" dxfId="8" priority="7" operator="beginsWith" text="none(+)">
      <formula>LEFT(B4,LEN("none(+)"))="none(+)"</formula>
    </cfRule>
    <cfRule type="beginsWith" dxfId="7" priority="13" operator="beginsWith" text="none">
      <formula>LEFT(B4,LEN("none"))="none"</formula>
    </cfRule>
    <cfRule type="beginsWith" dxfId="6" priority="14" operator="beginsWith" text="positive">
      <formula>LEFT(B4,LEN("positive"))="positive"</formula>
    </cfRule>
    <cfRule type="beginsWith" dxfId="5" priority="15" operator="beginsWith" text="negative">
      <formula>LEFT(B4,LEN("negative"))="negative"</formula>
    </cfRule>
  </conditionalFormatting>
  <conditionalFormatting sqref="V11:V12">
    <cfRule type="beginsWith" dxfId="4" priority="1" operator="beginsWith" text="none(-)">
      <formula>LEFT(V11,LEN("none(-)"))="none(-)"</formula>
    </cfRule>
    <cfRule type="beginsWith" dxfId="3" priority="2" operator="beginsWith" text="none(+)">
      <formula>LEFT(V11,LEN("none(+)"))="none(+)"</formula>
    </cfRule>
    <cfRule type="beginsWith" dxfId="2" priority="3" operator="beginsWith" text="none">
      <formula>LEFT(V11,LEN("none"))="none"</formula>
    </cfRule>
    <cfRule type="beginsWith" dxfId="1" priority="4" operator="beginsWith" text="positive">
      <formula>LEFT(V11,LEN("positive"))="positive"</formula>
    </cfRule>
    <cfRule type="beginsWith" dxfId="0" priority="5" operator="beginsWith" text="negative">
      <formula>LEFT(V11,LEN("negative"))="negative"</formula>
    </cfRule>
  </conditionalFormatting>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Age&amp;Sex</vt:lpstr>
      <vt:lpstr>Religion</vt:lpstr>
      <vt:lpstr>Discrimination</vt:lpstr>
      <vt:lpstr>Political Engagement</vt:lpstr>
      <vt:lpstr>"Don't know" PolAt_1</vt:lpstr>
      <vt:lpstr>Added paths</vt:lpstr>
      <vt:lpstr>Fit measures</vt:lpstr>
      <vt:lpstr>Significant paths</vt:lpstr>
      <vt:lpstr>Religion!_Hlk128660692</vt:lpstr>
      <vt:lpstr>'Added paths'!Extract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Vania</dc:creator>
  <cp:lastModifiedBy>Vania</cp:lastModifiedBy>
  <dcterms:created xsi:type="dcterms:W3CDTF">2023-04-04T14:56:46Z</dcterms:created>
  <dcterms:modified xsi:type="dcterms:W3CDTF">2023-07-03T08:35:05Z</dcterms:modified>
</cp:coreProperties>
</file>