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rund\OneDrive\Desktop\DATA SCIENCE\ASSIGNMENTS\Basic Stats1\"/>
    </mc:Choice>
  </mc:AlternateContent>
  <xr:revisionPtr revIDLastSave="0" documentId="13_ncr:1_{B2D34052-0010-463C-B776-26B4BC8C2D40}" xr6:coauthVersionLast="47" xr6:coauthVersionMax="47" xr10:uidLastSave="{00000000-0000-0000-0000-000000000000}"/>
  <bookViews>
    <workbookView xWindow="-110" yWindow="-110" windowWidth="21820" windowHeight="13900" xr2:uid="{C56602CD-F18E-4CEC-B400-22374E6DF030}"/>
  </bookViews>
  <sheets>
    <sheet name="Sheet1" sheetId="1" r:id="rId1"/>
    <sheet name="Sheet2" sheetId="2" r:id="rId2"/>
  </sheets>
  <definedNames>
    <definedName name="_xlchart.v1.0" hidden="1">Sheet1!$D$1</definedName>
    <definedName name="_xlchart.v1.1" hidden="1">Sheet1!$D$2:$D$34</definedName>
    <definedName name="_xlchart.v1.10" hidden="1">Sheet1!$D$1</definedName>
    <definedName name="_xlchart.v1.11" hidden="1">Sheet1!$D$2:$D$34</definedName>
    <definedName name="_xlchart.v1.12" hidden="1">Sheet1!$B$1</definedName>
    <definedName name="_xlchart.v1.13" hidden="1">Sheet1!$B$2:$B$34</definedName>
    <definedName name="_xlchart.v1.14" hidden="1">Sheet1!$C$1</definedName>
    <definedName name="_xlchart.v1.15" hidden="1">Sheet1!$C$2:$C$34</definedName>
    <definedName name="_xlchart.v1.16" hidden="1">Sheet1!$D$1</definedName>
    <definedName name="_xlchart.v1.17" hidden="1">Sheet1!$D$2:$D$34</definedName>
    <definedName name="_xlchart.v1.18" hidden="1">Sheet1!$B$1</definedName>
    <definedName name="_xlchart.v1.19" hidden="1">Sheet1!$B$2:$B$34</definedName>
    <definedName name="_xlchart.v1.2" hidden="1">Sheet1!$D$1</definedName>
    <definedName name="_xlchart.v1.20" hidden="1">Sheet1!$C$1</definedName>
    <definedName name="_xlchart.v1.21" hidden="1">Sheet1!$C$2:$C$34</definedName>
    <definedName name="_xlchart.v1.22" hidden="1">Sheet1!$D$1</definedName>
    <definedName name="_xlchart.v1.23" hidden="1">Sheet1!$D$2:$D$34</definedName>
    <definedName name="_xlchart.v1.3" hidden="1">Sheet1!$D$2:$D$34</definedName>
    <definedName name="_xlchart.v1.4" hidden="1">Sheet1!$B$1</definedName>
    <definedName name="_xlchart.v1.5" hidden="1">Sheet1!$B$2:$B$34</definedName>
    <definedName name="_xlchart.v1.6" hidden="1">Sheet1!$B$1</definedName>
    <definedName name="_xlchart.v1.7" hidden="1">Sheet1!$B$2:$B$34</definedName>
    <definedName name="_xlchart.v1.8" hidden="1">Sheet1!$C$1</definedName>
    <definedName name="_xlchart.v1.9" hidden="1">Sheet1!$C$2:$C$34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4" i="1" l="1"/>
  <c r="J12" i="1"/>
  <c r="J11" i="1"/>
  <c r="J10" i="1"/>
  <c r="I10" i="1"/>
  <c r="I5" i="1"/>
  <c r="H10" i="1"/>
  <c r="G10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2" i="1"/>
  <c r="P16" i="1"/>
  <c r="P15" i="1"/>
  <c r="P14" i="1"/>
  <c r="J8" i="1"/>
  <c r="J7" i="1"/>
  <c r="J6" i="1"/>
  <c r="H5" i="1"/>
  <c r="G5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2" i="1"/>
  <c r="K4" i="1"/>
  <c r="K5" i="1"/>
  <c r="K6" i="1"/>
  <c r="K7" i="1"/>
  <c r="K8" i="1"/>
  <c r="K9" i="1"/>
  <c r="K10" i="1"/>
  <c r="K12" i="1"/>
  <c r="K13" i="1"/>
  <c r="K14" i="1"/>
  <c r="K15" i="1"/>
  <c r="K16" i="1"/>
  <c r="K17" i="1"/>
  <c r="K18" i="1"/>
  <c r="K20" i="1"/>
  <c r="K21" i="1"/>
  <c r="K22" i="1"/>
  <c r="K23" i="1"/>
  <c r="K25" i="1"/>
  <c r="K26" i="1"/>
  <c r="K28" i="1"/>
  <c r="K29" i="1"/>
  <c r="K30" i="1"/>
  <c r="K31" i="1"/>
  <c r="K32" i="1"/>
  <c r="K33" i="1"/>
  <c r="I2" i="1"/>
  <c r="F5" i="1"/>
  <c r="F6" i="1"/>
  <c r="F13" i="1"/>
  <c r="F14" i="1"/>
  <c r="F21" i="1"/>
  <c r="F22" i="1"/>
  <c r="F29" i="1"/>
  <c r="F30" i="1"/>
  <c r="E3" i="1"/>
  <c r="F3" i="1" s="1"/>
  <c r="E4" i="1"/>
  <c r="F4" i="1" s="1"/>
  <c r="E5" i="1"/>
  <c r="E6" i="1"/>
  <c r="E7" i="1"/>
  <c r="F7" i="1" s="1"/>
  <c r="E8" i="1"/>
  <c r="F8" i="1" s="1"/>
  <c r="E9" i="1"/>
  <c r="F9" i="1" s="1"/>
  <c r="E10" i="1"/>
  <c r="F10" i="1" s="1"/>
  <c r="E11" i="1"/>
  <c r="F11" i="1" s="1"/>
  <c r="E12" i="1"/>
  <c r="F12" i="1" s="1"/>
  <c r="E13" i="1"/>
  <c r="E14" i="1"/>
  <c r="E15" i="1"/>
  <c r="F15" i="1" s="1"/>
  <c r="E16" i="1"/>
  <c r="F16" i="1" s="1"/>
  <c r="E17" i="1"/>
  <c r="F17" i="1" s="1"/>
  <c r="E18" i="1"/>
  <c r="F18" i="1" s="1"/>
  <c r="E19" i="1"/>
  <c r="F19" i="1" s="1"/>
  <c r="E20" i="1"/>
  <c r="F20" i="1" s="1"/>
  <c r="E21" i="1"/>
  <c r="E22" i="1"/>
  <c r="E23" i="1"/>
  <c r="F23" i="1" s="1"/>
  <c r="E24" i="1"/>
  <c r="F24" i="1" s="1"/>
  <c r="E25" i="1"/>
  <c r="F25" i="1" s="1"/>
  <c r="E26" i="1"/>
  <c r="F26" i="1" s="1"/>
  <c r="E27" i="1"/>
  <c r="F27" i="1" s="1"/>
  <c r="E28" i="1"/>
  <c r="F28" i="1" s="1"/>
  <c r="E29" i="1"/>
  <c r="E30" i="1"/>
  <c r="E31" i="1"/>
  <c r="F31" i="1" s="1"/>
  <c r="E32" i="1"/>
  <c r="F32" i="1" s="1"/>
  <c r="E33" i="1"/>
  <c r="F33" i="1" s="1"/>
  <c r="E2" i="1"/>
  <c r="F2" i="1" s="1"/>
  <c r="O16" i="1"/>
  <c r="O15" i="1"/>
  <c r="O14" i="1"/>
  <c r="K3" i="1" s="1"/>
  <c r="J3" i="1"/>
  <c r="J2" i="1"/>
  <c r="J4" i="1" s="1"/>
  <c r="G2" i="1" l="1"/>
  <c r="H2" i="1" s="1"/>
  <c r="K2" i="1"/>
  <c r="K27" i="1"/>
  <c r="K19" i="1"/>
  <c r="K11" i="1"/>
</calcChain>
</file>

<file path=xl/sharedStrings.xml><?xml version="1.0" encoding="utf-8"?>
<sst xmlns="http://schemas.openxmlformats.org/spreadsheetml/2006/main" count="66" uniqueCount="66">
  <si>
    <t>Points</t>
  </si>
  <si>
    <t>Score</t>
  </si>
  <si>
    <t>Weigh</t>
  </si>
  <si>
    <t>DEV. SCORE_POINT</t>
  </si>
  <si>
    <t>SQ.DEV SCORE_POINT</t>
  </si>
  <si>
    <t>SUM OF SQ.DEV_POINT</t>
  </si>
  <si>
    <t>VARIANCE_POINT</t>
  </si>
  <si>
    <t>STD.DEV_POINT</t>
  </si>
  <si>
    <t>RANGE_POINT</t>
  </si>
  <si>
    <t>DEV SCORE</t>
  </si>
  <si>
    <t>Mazda RX4</t>
  </si>
  <si>
    <t>Mazda RX4 Wag</t>
  </si>
  <si>
    <t>Datsun 710</t>
  </si>
  <si>
    <t>Hornet 4 Drive</t>
  </si>
  <si>
    <t>Hornet Sportabout</t>
  </si>
  <si>
    <t>Valiant</t>
  </si>
  <si>
    <t>Duster 360</t>
  </si>
  <si>
    <t>Merc 240D</t>
  </si>
  <si>
    <t>Merc 230</t>
  </si>
  <si>
    <t>Merc 280</t>
  </si>
  <si>
    <t>Merc 280C</t>
  </si>
  <si>
    <t>Merc 450SE</t>
  </si>
  <si>
    <t>POINTS</t>
  </si>
  <si>
    <t>SCORE</t>
  </si>
  <si>
    <t>WEIGH</t>
  </si>
  <si>
    <t>Merc 450SL</t>
  </si>
  <si>
    <t>MEAN</t>
  </si>
  <si>
    <t>Merc 450SLC</t>
  </si>
  <si>
    <t>MEDIAN</t>
  </si>
  <si>
    <t>Cadillac Fleetwood</t>
  </si>
  <si>
    <t>MODE</t>
  </si>
  <si>
    <t>Lincoln Continental</t>
  </si>
  <si>
    <t>VARIANCE</t>
  </si>
  <si>
    <t>Chrysler Imperial</t>
  </si>
  <si>
    <t>STD.DEV</t>
  </si>
  <si>
    <t>Fiat 128</t>
  </si>
  <si>
    <t>RANGE</t>
  </si>
  <si>
    <t>4.93 ; 2.76 = 2.17</t>
  </si>
  <si>
    <t>Honda Civic</t>
  </si>
  <si>
    <t>Toyota Corolla</t>
  </si>
  <si>
    <t>Toyota Corona</t>
  </si>
  <si>
    <t>Dodge Challenger</t>
  </si>
  <si>
    <t>AMC Javelin</t>
  </si>
  <si>
    <t>Camaro Z28</t>
  </si>
  <si>
    <t>Pontiac Firebird</t>
  </si>
  <si>
    <t>Fiat X1-9</t>
  </si>
  <si>
    <t>Porsche 914-2</t>
  </si>
  <si>
    <t>Lotus Europa</t>
  </si>
  <si>
    <t>Ford Pantera L</t>
  </si>
  <si>
    <t>Ferrari Dino</t>
  </si>
  <si>
    <t>Maserati Bora</t>
  </si>
  <si>
    <t>Volvo 142E</t>
  </si>
  <si>
    <t>SUM OF SQ.DEV_SCORE</t>
  </si>
  <si>
    <t>VARIANCE_SCORE</t>
  </si>
  <si>
    <t>STD.DEV_SCORE</t>
  </si>
  <si>
    <t>SQ.DEVSCORE</t>
  </si>
  <si>
    <t>RANGE_SCORE</t>
  </si>
  <si>
    <t>5.42; 1.51 = 3.91</t>
  </si>
  <si>
    <t>SUM OF SQ.DEV_WEIGH</t>
  </si>
  <si>
    <t>VARIANCE_WEIGH</t>
  </si>
  <si>
    <t>STD.DEV_WEIGH</t>
  </si>
  <si>
    <t>DEV SCORE_WEIGH</t>
  </si>
  <si>
    <t>SQ.DEV SCORE_WEIGH</t>
  </si>
  <si>
    <t>RANGE_WEIGH</t>
  </si>
  <si>
    <t>22.9; 14.5 = 8.4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</si>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</sst>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Bahnschrift Ligh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_xlchart.v1.19</cx:f>
      </cx:numDim>
    </cx:data>
    <cx:data id="1">
      <cx:numDim type="val">
        <cx:f>_xlchart.v1.21</cx:f>
      </cx:numDim>
    </cx:data>
    <cx:data id="2">
      <cx:numDim type="val">
        <cx:f>_xlchart.v1.23</cx:f>
      </cx:numDim>
    </cx:data>
  </cx:chartData>
  <cx:chart>
    <cx:title pos="t" align="ctr" overlay="0"/>
    <cx:plotArea>
      <cx:plotAreaRegion>
        <cx:series layoutId="boxWhisker" uniqueId="{07AD2D5D-0D0D-4696-94CB-69DC9B46D70D}">
          <cx:tx>
            <cx:txData>
              <cx:f>_xlchart.v1.18</cx:f>
              <cx:v>Points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E13EFAEF-FD52-4039-A592-CF0455900D90}">
          <cx:tx>
            <cx:txData>
              <cx:f>_xlchart.v1.20</cx:f>
              <cx:v>Score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624180EF-7B85-47E4-A827-8473D4745963}">
          <cx:tx>
            <cx:txData>
              <cx:f>_xlchart.v1.22</cx:f>
              <cx:v>Weigh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 min="0"/>
        <cx:tickLabels/>
      </cx:axis>
    </cx:plotArea>
    <cx:legend pos="t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539750</xdr:colOff>
      <xdr:row>3</xdr:row>
      <xdr:rowOff>76200</xdr:rowOff>
    </xdr:from>
    <xdr:to>
      <xdr:col>15</xdr:col>
      <xdr:colOff>298450</xdr:colOff>
      <xdr:row>22</xdr:row>
      <xdr:rowOff>127000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B4EBB153-7320-4C2D-BDC6-33741A74AD5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587750" y="628650"/>
              <a:ext cx="5854700" cy="35496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17BA2-47D7-424A-9E2B-4598A01F7B10}">
  <dimension ref="A1:T34"/>
  <sheetViews>
    <sheetView tabSelected="1" topLeftCell="A4" workbookViewId="0">
      <selection activeCell="K25" sqref="K25"/>
    </sheetView>
  </sheetViews>
  <sheetFormatPr defaultRowHeight="14.5" x14ac:dyDescent="0.35"/>
  <cols>
    <col min="6" max="6" width="21.90625" customWidth="1"/>
    <col min="7" max="7" width="26.08984375" customWidth="1"/>
    <col min="8" max="8" width="23.81640625" customWidth="1"/>
    <col min="9" max="9" width="15.7265625" customWidth="1"/>
    <col min="10" max="10" width="14.08984375" customWidth="1"/>
    <col min="13" max="13" width="13.1796875" customWidth="1"/>
    <col min="14" max="14" width="14.36328125" customWidth="1"/>
    <col min="15" max="15" width="14.1796875" customWidth="1"/>
    <col min="16" max="16" width="14.26953125" customWidth="1"/>
    <col min="19" max="19" width="16" customWidth="1"/>
  </cols>
  <sheetData>
    <row r="1" spans="1:20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55</v>
      </c>
      <c r="M1" s="1"/>
      <c r="N1" s="1"/>
      <c r="O1" s="1"/>
      <c r="P1" s="1"/>
      <c r="Q1" s="1"/>
      <c r="R1" s="1" t="s">
        <v>61</v>
      </c>
      <c r="S1" s="1" t="s">
        <v>62</v>
      </c>
      <c r="T1" s="1"/>
    </row>
    <row r="2" spans="1:20" x14ac:dyDescent="0.35">
      <c r="A2" t="s">
        <v>10</v>
      </c>
      <c r="B2">
        <v>3.9</v>
      </c>
      <c r="C2">
        <v>2.62</v>
      </c>
      <c r="D2">
        <v>16.46</v>
      </c>
      <c r="E2">
        <f>B2-N$14</f>
        <v>0.29999999999999982</v>
      </c>
      <c r="F2">
        <f>E2^2</f>
        <v>8.99999999999999E-2</v>
      </c>
      <c r="G2">
        <f>SUM(F2:F33)</f>
        <v>8.8627000000000002</v>
      </c>
      <c r="H2">
        <f>G2/31</f>
        <v>0.2858935483870968</v>
      </c>
      <c r="I2">
        <f>_xlfn.STDEV.S(B2:B33)</f>
        <v>0.53467873607097038</v>
      </c>
      <c r="J2">
        <f>MAX(B2:B33)</f>
        <v>4.93</v>
      </c>
      <c r="K2" s="2">
        <f>C2-O$14</f>
        <v>-0.59724999999999939</v>
      </c>
      <c r="L2" s="2">
        <f>K2^2</f>
        <v>0.3567075624999993</v>
      </c>
      <c r="R2" s="2">
        <f>D2-P$14</f>
        <v>-1.3887500000000017</v>
      </c>
      <c r="S2" s="3">
        <f>R2^2</f>
        <v>1.9286265625000047</v>
      </c>
    </row>
    <row r="3" spans="1:20" x14ac:dyDescent="0.35">
      <c r="A3" t="s">
        <v>11</v>
      </c>
      <c r="B3">
        <v>3.9</v>
      </c>
      <c r="C3">
        <v>2.875</v>
      </c>
      <c r="D3">
        <v>17.02</v>
      </c>
      <c r="E3">
        <f t="shared" ref="E3:E33" si="0">B3-N$14</f>
        <v>0.29999999999999982</v>
      </c>
      <c r="F3">
        <f t="shared" ref="F3:F33" si="1">E3^2</f>
        <v>8.99999999999999E-2</v>
      </c>
      <c r="J3">
        <f>MIN(B2:B33)</f>
        <v>2.76</v>
      </c>
      <c r="K3" s="2">
        <f t="shared" ref="K3:K33" si="2">C3-O$14</f>
        <v>-0.3422499999999995</v>
      </c>
      <c r="L3" s="2">
        <f t="shared" ref="L3:L33" si="3">K3^2</f>
        <v>0.11713506249999965</v>
      </c>
      <c r="R3" s="2">
        <f t="shared" ref="R3:R33" si="4">D3-P$14</f>
        <v>-0.82875000000000298</v>
      </c>
      <c r="S3" s="3">
        <f t="shared" ref="S3:S33" si="5">R3^2</f>
        <v>0.68682656250000496</v>
      </c>
    </row>
    <row r="4" spans="1:20" x14ac:dyDescent="0.35">
      <c r="A4" t="s">
        <v>12</v>
      </c>
      <c r="B4">
        <v>3.85</v>
      </c>
      <c r="C4">
        <v>2.3199999999999998</v>
      </c>
      <c r="D4">
        <v>18.61</v>
      </c>
      <c r="E4">
        <f t="shared" si="0"/>
        <v>0.25</v>
      </c>
      <c r="F4">
        <f t="shared" si="1"/>
        <v>6.25E-2</v>
      </c>
      <c r="G4" s="1" t="s">
        <v>52</v>
      </c>
      <c r="H4" s="1" t="s">
        <v>53</v>
      </c>
      <c r="I4" s="1" t="s">
        <v>54</v>
      </c>
      <c r="J4">
        <f>J2-J3</f>
        <v>2.17</v>
      </c>
      <c r="K4" s="2">
        <f t="shared" si="2"/>
        <v>-0.89724999999999966</v>
      </c>
      <c r="L4" s="2">
        <f t="shared" si="3"/>
        <v>0.80505756249999938</v>
      </c>
      <c r="R4" s="2">
        <f t="shared" si="4"/>
        <v>0.76124999999999687</v>
      </c>
      <c r="S4" s="3">
        <f t="shared" si="5"/>
        <v>0.57950156249999529</v>
      </c>
    </row>
    <row r="5" spans="1:20" x14ac:dyDescent="0.35">
      <c r="A5" t="s">
        <v>13</v>
      </c>
      <c r="B5">
        <v>3.08</v>
      </c>
      <c r="C5">
        <v>3.2149999999999999</v>
      </c>
      <c r="D5">
        <v>19.440000000000001</v>
      </c>
      <c r="E5">
        <f t="shared" si="0"/>
        <v>-0.52</v>
      </c>
      <c r="F5">
        <f t="shared" si="1"/>
        <v>0.27040000000000003</v>
      </c>
      <c r="G5" s="2">
        <f>SUM(L2:L33)</f>
        <v>29.678748000000006</v>
      </c>
      <c r="H5">
        <f>G5/31</f>
        <v>0.95737896774193565</v>
      </c>
      <c r="I5">
        <f>_xlfn.STDEV.S(C2:C33)</f>
        <v>0.97845744298970017</v>
      </c>
      <c r="J5" s="1" t="s">
        <v>56</v>
      </c>
      <c r="K5" s="2">
        <f t="shared" si="2"/>
        <v>-2.2499999999996412E-3</v>
      </c>
      <c r="L5" s="2">
        <f t="shared" si="3"/>
        <v>5.0624999999983849E-6</v>
      </c>
      <c r="R5" s="2">
        <f t="shared" si="4"/>
        <v>1.5912499999999987</v>
      </c>
      <c r="S5" s="3">
        <f t="shared" si="5"/>
        <v>2.5320765624999959</v>
      </c>
    </row>
    <row r="6" spans="1:20" x14ac:dyDescent="0.35">
      <c r="A6" t="s">
        <v>14</v>
      </c>
      <c r="B6">
        <v>3.15</v>
      </c>
      <c r="C6">
        <v>3.44</v>
      </c>
      <c r="D6">
        <v>17.02</v>
      </c>
      <c r="E6">
        <f t="shared" si="0"/>
        <v>-0.45000000000000018</v>
      </c>
      <c r="F6">
        <f t="shared" si="1"/>
        <v>0.20250000000000015</v>
      </c>
      <c r="J6">
        <f>MAX(C2:C33)</f>
        <v>5.4240000000000004</v>
      </c>
      <c r="K6" s="2">
        <f t="shared" si="2"/>
        <v>0.22275000000000045</v>
      </c>
      <c r="L6" s="2">
        <f t="shared" si="3"/>
        <v>4.9617562500000198E-2</v>
      </c>
      <c r="R6" s="2">
        <f t="shared" si="4"/>
        <v>-0.82875000000000298</v>
      </c>
      <c r="S6" s="3">
        <f t="shared" si="5"/>
        <v>0.68682656250000496</v>
      </c>
    </row>
    <row r="7" spans="1:20" x14ac:dyDescent="0.35">
      <c r="A7" t="s">
        <v>15</v>
      </c>
      <c r="B7">
        <v>2.76</v>
      </c>
      <c r="C7">
        <v>3.46</v>
      </c>
      <c r="D7">
        <v>20.22</v>
      </c>
      <c r="E7">
        <f t="shared" si="0"/>
        <v>-0.8400000000000003</v>
      </c>
      <c r="F7">
        <f t="shared" si="1"/>
        <v>0.70560000000000056</v>
      </c>
      <c r="J7">
        <f>MIN(C2:C33)</f>
        <v>1.5129999999999999</v>
      </c>
      <c r="K7" s="2">
        <f t="shared" si="2"/>
        <v>0.24275000000000047</v>
      </c>
      <c r="L7" s="2">
        <f t="shared" si="3"/>
        <v>5.8927562500000225E-2</v>
      </c>
      <c r="R7" s="2">
        <f t="shared" si="4"/>
        <v>2.3712499999999963</v>
      </c>
      <c r="S7" s="3">
        <f t="shared" si="5"/>
        <v>5.6228265624999825</v>
      </c>
    </row>
    <row r="8" spans="1:20" x14ac:dyDescent="0.35">
      <c r="A8" t="s">
        <v>16</v>
      </c>
      <c r="B8">
        <v>3.21</v>
      </c>
      <c r="C8">
        <v>3.57</v>
      </c>
      <c r="D8">
        <v>15.84</v>
      </c>
      <c r="E8">
        <f t="shared" si="0"/>
        <v>-0.39000000000000012</v>
      </c>
      <c r="F8">
        <f t="shared" si="1"/>
        <v>0.1521000000000001</v>
      </c>
      <c r="J8">
        <f>J6-J7</f>
        <v>3.9110000000000005</v>
      </c>
      <c r="K8" s="2">
        <f t="shared" si="2"/>
        <v>0.35275000000000034</v>
      </c>
      <c r="L8" s="2">
        <f t="shared" si="3"/>
        <v>0.12443256250000025</v>
      </c>
      <c r="R8" s="2">
        <f t="shared" si="4"/>
        <v>-2.0087500000000027</v>
      </c>
      <c r="S8" s="3">
        <f t="shared" si="5"/>
        <v>4.0350765625000111</v>
      </c>
    </row>
    <row r="9" spans="1:20" x14ac:dyDescent="0.35">
      <c r="A9" t="s">
        <v>17</v>
      </c>
      <c r="B9">
        <v>3.69</v>
      </c>
      <c r="C9">
        <v>3.19</v>
      </c>
      <c r="D9">
        <v>20</v>
      </c>
      <c r="E9">
        <f t="shared" si="0"/>
        <v>8.9999999999999858E-2</v>
      </c>
      <c r="F9">
        <f t="shared" si="1"/>
        <v>8.0999999999999753E-3</v>
      </c>
      <c r="G9" s="1" t="s">
        <v>58</v>
      </c>
      <c r="H9" s="1" t="s">
        <v>59</v>
      </c>
      <c r="I9" s="1" t="s">
        <v>60</v>
      </c>
      <c r="J9" s="1" t="s">
        <v>63</v>
      </c>
      <c r="K9" s="2">
        <f t="shared" si="2"/>
        <v>-2.7249999999999552E-2</v>
      </c>
      <c r="L9" s="2">
        <f t="shared" si="3"/>
        <v>7.4256249999997556E-4</v>
      </c>
      <c r="R9" s="2">
        <f t="shared" si="4"/>
        <v>2.1512499999999974</v>
      </c>
      <c r="S9" s="3">
        <f t="shared" si="5"/>
        <v>4.6278765624999894</v>
      </c>
    </row>
    <row r="10" spans="1:20" x14ac:dyDescent="0.35">
      <c r="A10" t="s">
        <v>18</v>
      </c>
      <c r="B10">
        <v>3.92</v>
      </c>
      <c r="C10">
        <v>3.15</v>
      </c>
      <c r="D10">
        <v>22.9</v>
      </c>
      <c r="E10">
        <f t="shared" si="0"/>
        <v>0.31999999999999984</v>
      </c>
      <c r="F10">
        <f t="shared" si="1"/>
        <v>0.10239999999999989</v>
      </c>
      <c r="G10" s="2">
        <f>SUM(S2:S33)</f>
        <v>98.98814999999999</v>
      </c>
      <c r="H10">
        <f>G10/31</f>
        <v>3.1931661290322579</v>
      </c>
      <c r="I10">
        <f>_xlfn.STDEV.S(D2:D33)</f>
        <v>1.7869432360968431</v>
      </c>
      <c r="J10">
        <f>MAX(D2:D33)</f>
        <v>22.9</v>
      </c>
      <c r="K10" s="2">
        <f t="shared" si="2"/>
        <v>-6.7249999999999588E-2</v>
      </c>
      <c r="L10" s="2">
        <f t="shared" si="3"/>
        <v>4.5225624999999442E-3</v>
      </c>
      <c r="R10" s="2">
        <f t="shared" si="4"/>
        <v>5.051249999999996</v>
      </c>
      <c r="S10" s="3">
        <f t="shared" si="5"/>
        <v>25.515126562499958</v>
      </c>
    </row>
    <row r="11" spans="1:20" x14ac:dyDescent="0.35">
      <c r="A11" t="s">
        <v>19</v>
      </c>
      <c r="B11">
        <v>3.92</v>
      </c>
      <c r="C11">
        <v>3.44</v>
      </c>
      <c r="D11">
        <v>18.3</v>
      </c>
      <c r="E11">
        <f t="shared" si="0"/>
        <v>0.31999999999999984</v>
      </c>
      <c r="F11">
        <f t="shared" si="1"/>
        <v>0.10239999999999989</v>
      </c>
      <c r="J11">
        <f>MIN(D2:D33)</f>
        <v>14.5</v>
      </c>
      <c r="K11" s="2">
        <f t="shared" si="2"/>
        <v>0.22275000000000045</v>
      </c>
      <c r="L11" s="2">
        <f t="shared" si="3"/>
        <v>4.9617562500000198E-2</v>
      </c>
      <c r="R11" s="2">
        <f t="shared" si="4"/>
        <v>0.45124999999999815</v>
      </c>
      <c r="S11" s="3">
        <f t="shared" si="5"/>
        <v>0.20362656249999833</v>
      </c>
    </row>
    <row r="12" spans="1:20" x14ac:dyDescent="0.35">
      <c r="A12" t="s">
        <v>20</v>
      </c>
      <c r="B12">
        <v>3.92</v>
      </c>
      <c r="C12">
        <v>3.44</v>
      </c>
      <c r="D12">
        <v>18.899999999999999</v>
      </c>
      <c r="E12">
        <f t="shared" si="0"/>
        <v>0.31999999999999984</v>
      </c>
      <c r="F12">
        <f t="shared" si="1"/>
        <v>0.10239999999999989</v>
      </c>
      <c r="J12">
        <f>J10-J11</f>
        <v>8.3999999999999986</v>
      </c>
      <c r="K12" s="2">
        <f t="shared" si="2"/>
        <v>0.22275000000000045</v>
      </c>
      <c r="L12" s="2">
        <f t="shared" si="3"/>
        <v>4.9617562500000198E-2</v>
      </c>
      <c r="R12" s="2">
        <f t="shared" si="4"/>
        <v>1.051249999999996</v>
      </c>
      <c r="S12" s="3">
        <f t="shared" si="5"/>
        <v>1.1051265624999915</v>
      </c>
    </row>
    <row r="13" spans="1:20" x14ac:dyDescent="0.35">
      <c r="A13" t="s">
        <v>21</v>
      </c>
      <c r="B13">
        <v>3.07</v>
      </c>
      <c r="C13">
        <v>4.07</v>
      </c>
      <c r="D13">
        <v>17.399999999999999</v>
      </c>
      <c r="E13">
        <f t="shared" si="0"/>
        <v>-0.53000000000000025</v>
      </c>
      <c r="F13">
        <f t="shared" si="1"/>
        <v>0.28090000000000026</v>
      </c>
      <c r="K13" s="2">
        <f t="shared" si="2"/>
        <v>0.85275000000000079</v>
      </c>
      <c r="L13" s="2">
        <f t="shared" si="3"/>
        <v>0.72718256250000135</v>
      </c>
      <c r="N13" s="1" t="s">
        <v>22</v>
      </c>
      <c r="O13" s="1" t="s">
        <v>23</v>
      </c>
      <c r="P13" s="1" t="s">
        <v>24</v>
      </c>
      <c r="R13" s="2">
        <f t="shared" si="4"/>
        <v>-0.44875000000000398</v>
      </c>
      <c r="S13" s="3">
        <f t="shared" si="5"/>
        <v>0.20137656250000358</v>
      </c>
    </row>
    <row r="14" spans="1:20" x14ac:dyDescent="0.35">
      <c r="A14" t="s">
        <v>25</v>
      </c>
      <c r="B14">
        <v>3.07</v>
      </c>
      <c r="C14">
        <v>3.73</v>
      </c>
      <c r="D14">
        <v>17.600000000000001</v>
      </c>
      <c r="E14">
        <f t="shared" si="0"/>
        <v>-0.53000000000000025</v>
      </c>
      <c r="F14">
        <f t="shared" si="1"/>
        <v>0.28090000000000026</v>
      </c>
      <c r="K14" s="2">
        <f t="shared" si="2"/>
        <v>0.51275000000000048</v>
      </c>
      <c r="L14" s="2">
        <f t="shared" si="3"/>
        <v>0.2629125625000005</v>
      </c>
      <c r="M14" s="1" t="s">
        <v>26</v>
      </c>
      <c r="N14">
        <v>3.6</v>
      </c>
      <c r="O14" s="2">
        <f>AVERAGE(C2:C33)</f>
        <v>3.2172499999999995</v>
      </c>
      <c r="P14" s="2">
        <f>AVERAGE(D2:D33)</f>
        <v>17.848750000000003</v>
      </c>
      <c r="R14" s="2">
        <f t="shared" si="4"/>
        <v>-0.24875000000000114</v>
      </c>
      <c r="S14" s="3">
        <f t="shared" si="5"/>
        <v>6.1876562500000565E-2</v>
      </c>
    </row>
    <row r="15" spans="1:20" x14ac:dyDescent="0.35">
      <c r="A15" t="s">
        <v>27</v>
      </c>
      <c r="B15">
        <v>3.07</v>
      </c>
      <c r="C15">
        <v>3.78</v>
      </c>
      <c r="D15">
        <v>18</v>
      </c>
      <c r="E15">
        <f t="shared" si="0"/>
        <v>-0.53000000000000025</v>
      </c>
      <c r="F15">
        <f t="shared" si="1"/>
        <v>0.28090000000000026</v>
      </c>
      <c r="K15" s="2">
        <f t="shared" si="2"/>
        <v>0.56275000000000031</v>
      </c>
      <c r="L15" s="2">
        <f t="shared" si="3"/>
        <v>0.31668756250000035</v>
      </c>
      <c r="M15" s="1" t="s">
        <v>28</v>
      </c>
      <c r="N15">
        <v>3.6949999999999998</v>
      </c>
      <c r="O15" s="2">
        <f>MEDIAN(C2:C33)</f>
        <v>3.3250000000000002</v>
      </c>
      <c r="P15">
        <f>MEDIAN(D2:D33)</f>
        <v>17.71</v>
      </c>
      <c r="R15" s="2">
        <f t="shared" si="4"/>
        <v>0.15124999999999744</v>
      </c>
      <c r="S15" s="3">
        <f t="shared" si="5"/>
        <v>2.2876562499999226E-2</v>
      </c>
    </row>
    <row r="16" spans="1:20" x14ac:dyDescent="0.35">
      <c r="A16" t="s">
        <v>29</v>
      </c>
      <c r="B16">
        <v>2.93</v>
      </c>
      <c r="C16">
        <v>5.25</v>
      </c>
      <c r="D16">
        <v>17.98</v>
      </c>
      <c r="E16">
        <f t="shared" si="0"/>
        <v>-0.66999999999999993</v>
      </c>
      <c r="F16">
        <f t="shared" si="1"/>
        <v>0.44889999999999991</v>
      </c>
      <c r="K16" s="2">
        <f t="shared" si="2"/>
        <v>2.0327500000000005</v>
      </c>
      <c r="L16" s="2">
        <f t="shared" si="3"/>
        <v>4.1320725625000021</v>
      </c>
      <c r="M16" s="1" t="s">
        <v>30</v>
      </c>
      <c r="N16">
        <v>3.92</v>
      </c>
      <c r="O16">
        <f>MODE(C2:C33)</f>
        <v>3.44</v>
      </c>
      <c r="P16">
        <f>MODE(D2:D33)</f>
        <v>17.02</v>
      </c>
      <c r="R16" s="2">
        <f t="shared" si="4"/>
        <v>0.13124999999999787</v>
      </c>
      <c r="S16" s="3">
        <f t="shared" si="5"/>
        <v>1.7226562499999442E-2</v>
      </c>
    </row>
    <row r="17" spans="1:19" x14ac:dyDescent="0.35">
      <c r="A17" t="s">
        <v>31</v>
      </c>
      <c r="B17">
        <v>3</v>
      </c>
      <c r="C17">
        <v>5.4240000000000004</v>
      </c>
      <c r="D17">
        <v>17.82</v>
      </c>
      <c r="E17">
        <f t="shared" si="0"/>
        <v>-0.60000000000000009</v>
      </c>
      <c r="F17">
        <f t="shared" si="1"/>
        <v>0.3600000000000001</v>
      </c>
      <c r="K17" s="2">
        <f t="shared" si="2"/>
        <v>2.2067500000000009</v>
      </c>
      <c r="L17" s="2">
        <f t="shared" si="3"/>
        <v>4.8697455625000039</v>
      </c>
      <c r="M17" s="1" t="s">
        <v>32</v>
      </c>
      <c r="N17">
        <v>0.2858</v>
      </c>
      <c r="O17">
        <v>0.95730000000000004</v>
      </c>
      <c r="P17">
        <v>3.1930000000000001</v>
      </c>
      <c r="R17" s="2">
        <f t="shared" si="4"/>
        <v>-2.8750000000002274E-2</v>
      </c>
      <c r="S17" s="3">
        <f t="shared" si="5"/>
        <v>8.2656250000013069E-4</v>
      </c>
    </row>
    <row r="18" spans="1:19" x14ac:dyDescent="0.35">
      <c r="A18" t="s">
        <v>33</v>
      </c>
      <c r="B18">
        <v>3.23</v>
      </c>
      <c r="C18">
        <v>5.3449999999999998</v>
      </c>
      <c r="D18">
        <v>17.420000000000002</v>
      </c>
      <c r="E18">
        <f t="shared" si="0"/>
        <v>-0.37000000000000011</v>
      </c>
      <c r="F18">
        <f t="shared" si="1"/>
        <v>0.13690000000000008</v>
      </c>
      <c r="K18" s="2">
        <f t="shared" si="2"/>
        <v>2.1277500000000003</v>
      </c>
      <c r="L18" s="2">
        <f t="shared" si="3"/>
        <v>4.5273200625000012</v>
      </c>
      <c r="M18" s="1" t="s">
        <v>34</v>
      </c>
      <c r="N18">
        <v>0.53459999999999996</v>
      </c>
      <c r="O18">
        <v>0.97840000000000005</v>
      </c>
      <c r="P18">
        <v>1.786</v>
      </c>
      <c r="R18" s="2">
        <f t="shared" si="4"/>
        <v>-0.42875000000000085</v>
      </c>
      <c r="S18" s="3">
        <f t="shared" si="5"/>
        <v>0.18382656250000073</v>
      </c>
    </row>
    <row r="19" spans="1:19" x14ac:dyDescent="0.35">
      <c r="A19" t="s">
        <v>35</v>
      </c>
      <c r="B19">
        <v>4.08</v>
      </c>
      <c r="C19">
        <v>2.2000000000000002</v>
      </c>
      <c r="D19">
        <v>19.47</v>
      </c>
      <c r="E19">
        <f t="shared" si="0"/>
        <v>0.48</v>
      </c>
      <c r="F19">
        <f t="shared" si="1"/>
        <v>0.23039999999999999</v>
      </c>
      <c r="K19" s="2">
        <f t="shared" si="2"/>
        <v>-1.0172499999999993</v>
      </c>
      <c r="L19" s="2">
        <f t="shared" si="3"/>
        <v>1.0347975624999985</v>
      </c>
      <c r="M19" s="1" t="s">
        <v>36</v>
      </c>
      <c r="N19" t="s">
        <v>37</v>
      </c>
      <c r="O19" t="s">
        <v>57</v>
      </c>
      <c r="P19" t="s">
        <v>64</v>
      </c>
      <c r="R19" s="2">
        <f t="shared" si="4"/>
        <v>1.6212499999999963</v>
      </c>
      <c r="S19" s="3">
        <f t="shared" si="5"/>
        <v>2.628451562499988</v>
      </c>
    </row>
    <row r="20" spans="1:19" x14ac:dyDescent="0.35">
      <c r="A20" t="s">
        <v>38</v>
      </c>
      <c r="B20">
        <v>4.93</v>
      </c>
      <c r="C20">
        <v>1.615</v>
      </c>
      <c r="D20">
        <v>18.52</v>
      </c>
      <c r="E20">
        <f t="shared" si="0"/>
        <v>1.3299999999999996</v>
      </c>
      <c r="F20">
        <f t="shared" si="1"/>
        <v>1.768899999999999</v>
      </c>
      <c r="K20" s="2">
        <f t="shared" si="2"/>
        <v>-1.6022499999999995</v>
      </c>
      <c r="L20" s="2">
        <f t="shared" si="3"/>
        <v>2.5672050624999985</v>
      </c>
      <c r="R20" s="2">
        <f t="shared" si="4"/>
        <v>0.67124999999999702</v>
      </c>
      <c r="S20" s="3">
        <f t="shared" si="5"/>
        <v>0.450576562499996</v>
      </c>
    </row>
    <row r="21" spans="1:19" x14ac:dyDescent="0.35">
      <c r="A21" t="s">
        <v>39</v>
      </c>
      <c r="B21">
        <v>4.22</v>
      </c>
      <c r="C21">
        <v>1.835</v>
      </c>
      <c r="D21">
        <v>19.899999999999999</v>
      </c>
      <c r="E21">
        <f t="shared" si="0"/>
        <v>0.61999999999999966</v>
      </c>
      <c r="F21">
        <f t="shared" si="1"/>
        <v>0.38439999999999958</v>
      </c>
      <c r="K21" s="2">
        <f t="shared" si="2"/>
        <v>-1.3822499999999995</v>
      </c>
      <c r="L21" s="2">
        <f t="shared" si="3"/>
        <v>1.9106150624999987</v>
      </c>
      <c r="R21" s="2">
        <f t="shared" si="4"/>
        <v>2.051249999999996</v>
      </c>
      <c r="S21" s="3">
        <f t="shared" si="5"/>
        <v>4.2076265624999838</v>
      </c>
    </row>
    <row r="22" spans="1:19" x14ac:dyDescent="0.35">
      <c r="A22" t="s">
        <v>40</v>
      </c>
      <c r="B22">
        <v>3.7</v>
      </c>
      <c r="C22">
        <v>2.4649999999999999</v>
      </c>
      <c r="D22">
        <v>20.010000000000002</v>
      </c>
      <c r="E22">
        <f t="shared" si="0"/>
        <v>0.10000000000000009</v>
      </c>
      <c r="F22">
        <f t="shared" si="1"/>
        <v>1.0000000000000018E-2</v>
      </c>
      <c r="K22" s="2">
        <f t="shared" si="2"/>
        <v>-0.75224999999999964</v>
      </c>
      <c r="L22" s="2">
        <f t="shared" si="3"/>
        <v>0.56588006249999945</v>
      </c>
      <c r="R22" s="2">
        <f t="shared" si="4"/>
        <v>2.161249999999999</v>
      </c>
      <c r="S22" s="3">
        <f t="shared" si="5"/>
        <v>4.6710015624999954</v>
      </c>
    </row>
    <row r="23" spans="1:19" x14ac:dyDescent="0.35">
      <c r="A23" t="s">
        <v>41</v>
      </c>
      <c r="B23">
        <v>2.76</v>
      </c>
      <c r="C23">
        <v>3.52</v>
      </c>
      <c r="D23">
        <v>16.87</v>
      </c>
      <c r="E23">
        <f t="shared" si="0"/>
        <v>-0.8400000000000003</v>
      </c>
      <c r="F23">
        <f t="shared" si="1"/>
        <v>0.70560000000000056</v>
      </c>
      <c r="K23" s="2">
        <f t="shared" si="2"/>
        <v>0.30275000000000052</v>
      </c>
      <c r="L23" s="2">
        <f t="shared" si="3"/>
        <v>9.1657562500000317E-2</v>
      </c>
      <c r="R23" s="2">
        <f t="shared" si="4"/>
        <v>-0.97875000000000156</v>
      </c>
      <c r="S23" s="3">
        <f t="shared" si="5"/>
        <v>0.95795156250000302</v>
      </c>
    </row>
    <row r="24" spans="1:19" x14ac:dyDescent="0.35">
      <c r="A24" t="s">
        <v>42</v>
      </c>
      <c r="B24">
        <v>3.15</v>
      </c>
      <c r="C24">
        <v>3.4350000000000001</v>
      </c>
      <c r="D24">
        <v>17.3</v>
      </c>
      <c r="E24">
        <f t="shared" si="0"/>
        <v>-0.45000000000000018</v>
      </c>
      <c r="F24">
        <f t="shared" si="1"/>
        <v>0.20250000000000015</v>
      </c>
      <c r="K24" s="2">
        <f>C24-O$14</f>
        <v>0.21775000000000055</v>
      </c>
      <c r="L24" s="2">
        <f t="shared" si="3"/>
        <v>4.7415062500000243E-2</v>
      </c>
      <c r="R24" s="2">
        <f t="shared" si="4"/>
        <v>-0.54875000000000185</v>
      </c>
      <c r="S24" s="3">
        <f t="shared" si="5"/>
        <v>0.30112656250000203</v>
      </c>
    </row>
    <row r="25" spans="1:19" x14ac:dyDescent="0.35">
      <c r="A25" t="s">
        <v>43</v>
      </c>
      <c r="B25">
        <v>3.73</v>
      </c>
      <c r="C25">
        <v>3.84</v>
      </c>
      <c r="D25">
        <v>15.41</v>
      </c>
      <c r="E25">
        <f t="shared" si="0"/>
        <v>0.12999999999999989</v>
      </c>
      <c r="F25">
        <f t="shared" si="1"/>
        <v>1.6899999999999971E-2</v>
      </c>
      <c r="K25" s="2">
        <f t="shared" si="2"/>
        <v>0.62275000000000036</v>
      </c>
      <c r="L25" s="2">
        <f t="shared" si="3"/>
        <v>0.38781756250000043</v>
      </c>
      <c r="R25" s="2">
        <f t="shared" si="4"/>
        <v>-2.4387500000000024</v>
      </c>
      <c r="S25" s="3">
        <f t="shared" si="5"/>
        <v>5.9475015625000118</v>
      </c>
    </row>
    <row r="26" spans="1:19" x14ac:dyDescent="0.35">
      <c r="A26" t="s">
        <v>44</v>
      </c>
      <c r="B26">
        <v>3.08</v>
      </c>
      <c r="C26">
        <v>3.8450000000000002</v>
      </c>
      <c r="D26">
        <v>17.05</v>
      </c>
      <c r="E26">
        <f t="shared" si="0"/>
        <v>-0.52</v>
      </c>
      <c r="F26">
        <f t="shared" si="1"/>
        <v>0.27040000000000003</v>
      </c>
      <c r="K26" s="2">
        <f t="shared" si="2"/>
        <v>0.6277500000000007</v>
      </c>
      <c r="L26" s="2">
        <f t="shared" si="3"/>
        <v>0.39407006250000087</v>
      </c>
      <c r="R26" s="2">
        <f t="shared" si="4"/>
        <v>-0.79875000000000185</v>
      </c>
      <c r="S26" s="3">
        <f t="shared" si="5"/>
        <v>0.63800156250000295</v>
      </c>
    </row>
    <row r="27" spans="1:19" x14ac:dyDescent="0.35">
      <c r="A27" t="s">
        <v>45</v>
      </c>
      <c r="B27">
        <v>4.08</v>
      </c>
      <c r="C27">
        <v>1.9350000000000001</v>
      </c>
      <c r="D27">
        <v>18.899999999999999</v>
      </c>
      <c r="E27">
        <f t="shared" si="0"/>
        <v>0.48</v>
      </c>
      <c r="F27">
        <f t="shared" si="1"/>
        <v>0.23039999999999999</v>
      </c>
      <c r="K27" s="2">
        <f t="shared" si="2"/>
        <v>-1.2822499999999994</v>
      </c>
      <c r="L27" s="2">
        <f t="shared" si="3"/>
        <v>1.6441650624999986</v>
      </c>
      <c r="R27" s="2">
        <f t="shared" si="4"/>
        <v>1.051249999999996</v>
      </c>
      <c r="S27" s="3">
        <f t="shared" si="5"/>
        <v>1.1051265624999915</v>
      </c>
    </row>
    <row r="28" spans="1:19" x14ac:dyDescent="0.35">
      <c r="A28" t="s">
        <v>46</v>
      </c>
      <c r="B28">
        <v>4.43</v>
      </c>
      <c r="C28">
        <v>2.14</v>
      </c>
      <c r="D28">
        <v>16.7</v>
      </c>
      <c r="E28">
        <f t="shared" si="0"/>
        <v>0.82999999999999963</v>
      </c>
      <c r="F28">
        <f t="shared" si="1"/>
        <v>0.6888999999999994</v>
      </c>
      <c r="K28" s="2">
        <f t="shared" si="2"/>
        <v>-1.0772499999999994</v>
      </c>
      <c r="L28" s="2">
        <f t="shared" si="3"/>
        <v>1.1604675624999987</v>
      </c>
      <c r="R28" s="2">
        <f t="shared" si="4"/>
        <v>-1.1487500000000033</v>
      </c>
      <c r="S28" s="3">
        <f t="shared" si="5"/>
        <v>1.3196265625000074</v>
      </c>
    </row>
    <row r="29" spans="1:19" x14ac:dyDescent="0.35">
      <c r="A29" t="s">
        <v>47</v>
      </c>
      <c r="B29">
        <v>3.77</v>
      </c>
      <c r="C29">
        <v>1.5129999999999999</v>
      </c>
      <c r="D29">
        <v>16.899999999999999</v>
      </c>
      <c r="E29">
        <f t="shared" si="0"/>
        <v>0.16999999999999993</v>
      </c>
      <c r="F29">
        <f t="shared" si="1"/>
        <v>2.8899999999999974E-2</v>
      </c>
      <c r="K29" s="2">
        <f t="shared" si="2"/>
        <v>-1.7042499999999996</v>
      </c>
      <c r="L29" s="2">
        <f t="shared" si="3"/>
        <v>2.9044680624999986</v>
      </c>
      <c r="R29" s="2">
        <f t="shared" si="4"/>
        <v>-0.94875000000000398</v>
      </c>
      <c r="S29" s="3">
        <f t="shared" si="5"/>
        <v>0.90012656250000755</v>
      </c>
    </row>
    <row r="30" spans="1:19" x14ac:dyDescent="0.35">
      <c r="A30" t="s">
        <v>48</v>
      </c>
      <c r="B30">
        <v>4.22</v>
      </c>
      <c r="C30">
        <v>3.17</v>
      </c>
      <c r="D30">
        <v>14.5</v>
      </c>
      <c r="E30">
        <f t="shared" si="0"/>
        <v>0.61999999999999966</v>
      </c>
      <c r="F30">
        <f t="shared" si="1"/>
        <v>0.38439999999999958</v>
      </c>
      <c r="K30" s="2">
        <f t="shared" si="2"/>
        <v>-4.724999999999957E-2</v>
      </c>
      <c r="L30" s="2">
        <f t="shared" si="3"/>
        <v>2.2325624999999594E-3</v>
      </c>
      <c r="R30" s="2">
        <f t="shared" si="4"/>
        <v>-3.3487500000000026</v>
      </c>
      <c r="S30" s="3">
        <f t="shared" si="5"/>
        <v>11.214126562500017</v>
      </c>
    </row>
    <row r="31" spans="1:19" x14ac:dyDescent="0.35">
      <c r="A31" t="s">
        <v>49</v>
      </c>
      <c r="B31">
        <v>3.62</v>
      </c>
      <c r="C31">
        <v>2.77</v>
      </c>
      <c r="D31">
        <v>15.5</v>
      </c>
      <c r="E31">
        <f t="shared" si="0"/>
        <v>2.0000000000000018E-2</v>
      </c>
      <c r="F31">
        <f t="shared" si="1"/>
        <v>4.0000000000000072E-4</v>
      </c>
      <c r="K31" s="2">
        <f t="shared" si="2"/>
        <v>-0.44724999999999948</v>
      </c>
      <c r="L31" s="2">
        <f t="shared" si="3"/>
        <v>0.20003256249999954</v>
      </c>
      <c r="R31" s="2">
        <f t="shared" si="4"/>
        <v>-2.3487500000000026</v>
      </c>
      <c r="S31" s="3">
        <f t="shared" si="5"/>
        <v>5.5166265625000124</v>
      </c>
    </row>
    <row r="32" spans="1:19" x14ac:dyDescent="0.35">
      <c r="A32" t="s">
        <v>50</v>
      </c>
      <c r="B32">
        <v>3.54</v>
      </c>
      <c r="C32">
        <v>3.57</v>
      </c>
      <c r="D32">
        <v>14.6</v>
      </c>
      <c r="E32">
        <f t="shared" si="0"/>
        <v>-6.0000000000000053E-2</v>
      </c>
      <c r="F32">
        <f t="shared" si="1"/>
        <v>3.6000000000000064E-3</v>
      </c>
      <c r="K32" s="2">
        <f t="shared" si="2"/>
        <v>0.35275000000000034</v>
      </c>
      <c r="L32" s="2">
        <f t="shared" si="3"/>
        <v>0.12443256250000025</v>
      </c>
      <c r="R32" s="2">
        <f t="shared" si="4"/>
        <v>-3.2487500000000029</v>
      </c>
      <c r="S32" s="3">
        <f t="shared" si="5"/>
        <v>10.554376562500019</v>
      </c>
    </row>
    <row r="33" spans="1:19" x14ac:dyDescent="0.35">
      <c r="A33" t="s">
        <v>51</v>
      </c>
      <c r="B33">
        <v>4.1100000000000003</v>
      </c>
      <c r="C33">
        <v>2.78</v>
      </c>
      <c r="D33">
        <v>18.600000000000001</v>
      </c>
      <c r="E33">
        <f t="shared" si="0"/>
        <v>0.51000000000000023</v>
      </c>
      <c r="F33">
        <f t="shared" si="1"/>
        <v>0.26010000000000022</v>
      </c>
      <c r="K33" s="2">
        <f t="shared" si="2"/>
        <v>-0.43724999999999969</v>
      </c>
      <c r="L33" s="2">
        <f t="shared" si="3"/>
        <v>0.19118756249999974</v>
      </c>
      <c r="R33" s="2">
        <f t="shared" si="4"/>
        <v>0.75124999999999886</v>
      </c>
      <c r="S33" s="3">
        <f t="shared" si="5"/>
        <v>0.56437656249999835</v>
      </c>
    </row>
    <row r="34" spans="1:19" x14ac:dyDescent="0.35">
      <c r="K34" s="2"/>
      <c r="L34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B73B3-372B-4362-8BFD-FE0EAAD95D95}">
  <dimension ref="P21"/>
  <sheetViews>
    <sheetView workbookViewId="0">
      <selection activeCell="B33" sqref="B33"/>
    </sheetView>
  </sheetViews>
  <sheetFormatPr defaultRowHeight="14.5" x14ac:dyDescent="0.35"/>
  <sheetData>
    <row r="21" spans="16:16" x14ac:dyDescent="0.35">
      <c r="P21" t="s">
        <v>65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Vrunda Patel</dc:creator>
  <cp:lastModifiedBy>Vrunda Patel</cp:lastModifiedBy>
  <cp:lastPrinted>2023-01-30T11:52:59Z</cp:lastPrinted>
  <dcterms:created xsi:type="dcterms:W3CDTF">2023-01-30T04:57:54Z</dcterms:created>
  <dcterms:modified xsi:type="dcterms:W3CDTF">2023-02-05T15:19:52Z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2023-01-30T09:24:58Z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eb64ef90-5b08-4cec-8ca6-f8a641ed822b</vt:lpwstr>
  </property>
  <property fmtid="{D5CDD505-2E9C-101B-9397-08002B2CF9AE}" pid="7" name="MSIP_Label_defa4170-0d19-0005-0004-bc88714345d2_ActionId">
    <vt:lpwstr>851f2f15-fd97-460c-ac8d-8a40fc861fba</vt:lpwstr>
  </property>
  <property fmtid="{D5CDD505-2E9C-101B-9397-08002B2CF9AE}" pid="8" name="MSIP_Label_defa4170-0d19-0005-0004-bc88714345d2_ContentBits">
    <vt:lpwstr>0</vt:lpwstr>
  </property>
</Properties>
</file>