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LCDev\WordPress\sunbird\sunbird.proto\site devolopment\New dev required\"/>
    </mc:Choice>
  </mc:AlternateContent>
  <xr:revisionPtr revIDLastSave="0" documentId="13_ncr:1_{6E61CA39-DDA1-4B89-A93B-161A54E18E26}" xr6:coauthVersionLast="47" xr6:coauthVersionMax="47" xr10:uidLastSave="{00000000-0000-0000-0000-000000000000}"/>
  <bookViews>
    <workbookView xWindow="1590" yWindow="3390" windowWidth="23820" windowHeight="138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" i="1" l="1"/>
  <c r="S26" i="1"/>
  <c r="S13" i="1"/>
  <c r="S20" i="1"/>
  <c r="S22" i="1"/>
  <c r="S21" i="1"/>
  <c r="S28" i="1"/>
  <c r="S6" i="1"/>
  <c r="S29" i="1"/>
  <c r="S9" i="1"/>
  <c r="S8" i="1"/>
  <c r="S41" i="1"/>
  <c r="S7" i="1"/>
  <c r="S19" i="1"/>
  <c r="S33" i="1"/>
  <c r="S10" i="1"/>
  <c r="S30" i="1"/>
  <c r="S43" i="1"/>
  <c r="S42" i="1"/>
  <c r="S34" i="1"/>
  <c r="S17" i="1"/>
  <c r="S24" i="1"/>
  <c r="S23" i="1"/>
  <c r="S39" i="1"/>
  <c r="S15" i="1"/>
  <c r="S38" i="1"/>
  <c r="S14" i="1"/>
  <c r="S27" i="1"/>
  <c r="S37" i="1"/>
  <c r="S35" i="1"/>
  <c r="S32" i="1"/>
  <c r="S11" i="1"/>
  <c r="A32" i="1"/>
  <c r="A33" i="1" s="1"/>
  <c r="A34" i="1" s="1"/>
  <c r="A35" i="1" s="1"/>
  <c r="A37" i="1" s="1"/>
  <c r="A38" i="1" s="1"/>
  <c r="A39" i="1" s="1"/>
  <c r="B6" i="1"/>
  <c r="B7" i="1"/>
  <c r="B8" i="1"/>
  <c r="B9" i="1"/>
</calcChain>
</file>

<file path=xl/sharedStrings.xml><?xml version="1.0" encoding="utf-8"?>
<sst xmlns="http://schemas.openxmlformats.org/spreadsheetml/2006/main" count="487" uniqueCount="179">
  <si>
    <t>Maximum</t>
  </si>
  <si>
    <t>Input</t>
  </si>
  <si>
    <t xml:space="preserve">Inner </t>
  </si>
  <si>
    <t>Inner</t>
  </si>
  <si>
    <t xml:space="preserve">Pump Station </t>
  </si>
  <si>
    <t>Water</t>
  </si>
  <si>
    <t xml:space="preserve">Water </t>
  </si>
  <si>
    <t>Element</t>
  </si>
  <si>
    <t>System</t>
  </si>
  <si>
    <t>Tank</t>
  </si>
  <si>
    <t>and Controlle</t>
  </si>
  <si>
    <t>Solar</t>
  </si>
  <si>
    <t>Tubes/</t>
  </si>
  <si>
    <t>Tube Area/</t>
  </si>
  <si>
    <t>Gross</t>
  </si>
  <si>
    <t>Net</t>
  </si>
  <si>
    <t>Roof</t>
  </si>
  <si>
    <t>Inlet</t>
  </si>
  <si>
    <t>Output</t>
  </si>
  <si>
    <t xml:space="preserve">Condition </t>
  </si>
  <si>
    <t>Waranty</t>
  </si>
  <si>
    <t xml:space="preserve">Material </t>
  </si>
  <si>
    <t>Thickness</t>
  </si>
  <si>
    <t>Model</t>
  </si>
  <si>
    <t>Capacity</t>
  </si>
  <si>
    <t>Users</t>
  </si>
  <si>
    <t>Collector</t>
  </si>
  <si>
    <t>Panels</t>
  </si>
  <si>
    <t>Panel Size</t>
  </si>
  <si>
    <t>Weight</t>
  </si>
  <si>
    <t>Area</t>
  </si>
  <si>
    <t>Pressure</t>
  </si>
  <si>
    <t>Temperature</t>
  </si>
  <si>
    <t>Li 75</t>
  </si>
  <si>
    <t>Flat Panel</t>
  </si>
  <si>
    <t>900x1200</t>
  </si>
  <si>
    <t xml:space="preserve">111kg </t>
  </si>
  <si>
    <t>36kg</t>
  </si>
  <si>
    <t>1730x910</t>
  </si>
  <si>
    <t>Up to 6 Bar</t>
  </si>
  <si>
    <t>55 C-65C</t>
  </si>
  <si>
    <t>Only Portable</t>
  </si>
  <si>
    <t xml:space="preserve">One Year </t>
  </si>
  <si>
    <t>5 / 10 Year</t>
  </si>
  <si>
    <t>SS 304</t>
  </si>
  <si>
    <t xml:space="preserve">1mm </t>
  </si>
  <si>
    <t>Li 100</t>
  </si>
  <si>
    <t>900x1800</t>
  </si>
  <si>
    <t>151KG</t>
  </si>
  <si>
    <t>51Kg</t>
  </si>
  <si>
    <t>2340X1100</t>
  </si>
  <si>
    <t>Li 150</t>
  </si>
  <si>
    <t>1200x1800</t>
  </si>
  <si>
    <t xml:space="preserve">215kg </t>
  </si>
  <si>
    <t xml:space="preserve">65Kg </t>
  </si>
  <si>
    <t>2340x1370</t>
  </si>
  <si>
    <t>Li 225</t>
  </si>
  <si>
    <t xml:space="preserve">317kg </t>
  </si>
  <si>
    <t xml:space="preserve">92kg </t>
  </si>
  <si>
    <t>2340x1980</t>
  </si>
  <si>
    <t>FTP 300</t>
  </si>
  <si>
    <t>Li 300</t>
  </si>
  <si>
    <t xml:space="preserve">416kg </t>
  </si>
  <si>
    <t xml:space="preserve">116Kg </t>
  </si>
  <si>
    <t>2340x2600</t>
  </si>
  <si>
    <t>FTP 450</t>
  </si>
  <si>
    <t>Li 450</t>
  </si>
  <si>
    <t xml:space="preserve">575kg </t>
  </si>
  <si>
    <t xml:space="preserve">125kg </t>
  </si>
  <si>
    <t>2490x2600</t>
  </si>
  <si>
    <t>VTN 80</t>
  </si>
  <si>
    <t>Li 80</t>
  </si>
  <si>
    <t xml:space="preserve"> Vacume Tubes</t>
  </si>
  <si>
    <t>1800 x 464</t>
  </si>
  <si>
    <t xml:space="preserve">112kg </t>
  </si>
  <si>
    <t xml:space="preserve">32kg </t>
  </si>
  <si>
    <t>2410x760</t>
  </si>
  <si>
    <t xml:space="preserve">0.5 Bar </t>
  </si>
  <si>
    <t>90 C- 95c</t>
  </si>
  <si>
    <t>5  Year</t>
  </si>
  <si>
    <t>0.5mm</t>
  </si>
  <si>
    <t>VTN 100</t>
  </si>
  <si>
    <t xml:space="preserve"> Vauume Tubes</t>
  </si>
  <si>
    <t>1800 x 580</t>
  </si>
  <si>
    <t xml:space="preserve">136kg </t>
  </si>
  <si>
    <t>2410x1100</t>
  </si>
  <si>
    <t>VTN 150</t>
  </si>
  <si>
    <t>LI 150</t>
  </si>
  <si>
    <t>1800 x 870</t>
  </si>
  <si>
    <t xml:space="preserve">203kg </t>
  </si>
  <si>
    <t xml:space="preserve">53kg </t>
  </si>
  <si>
    <t>2410x1370</t>
  </si>
  <si>
    <t>VTN 200</t>
  </si>
  <si>
    <t>Li 200</t>
  </si>
  <si>
    <t>1800 x 1160</t>
  </si>
  <si>
    <t xml:space="preserve">268kg </t>
  </si>
  <si>
    <t xml:space="preserve">68kg </t>
  </si>
  <si>
    <t>2410x1980</t>
  </si>
  <si>
    <t>VTN 300</t>
  </si>
  <si>
    <t>LI 300</t>
  </si>
  <si>
    <t>1800 x 1740</t>
  </si>
  <si>
    <t xml:space="preserve">395kg </t>
  </si>
  <si>
    <t xml:space="preserve">95kg </t>
  </si>
  <si>
    <t>2410x2600</t>
  </si>
  <si>
    <t>VTP 80</t>
  </si>
  <si>
    <t xml:space="preserve">Heat Pipe </t>
  </si>
  <si>
    <t xml:space="preserve">116kg </t>
  </si>
  <si>
    <t xml:space="preserve">36kg </t>
  </si>
  <si>
    <t>VTP 100</t>
  </si>
  <si>
    <t xml:space="preserve">144kg </t>
  </si>
  <si>
    <t xml:space="preserve">44kg </t>
  </si>
  <si>
    <t>VTP 150</t>
  </si>
  <si>
    <t xml:space="preserve">255kg </t>
  </si>
  <si>
    <t xml:space="preserve">61kg </t>
  </si>
  <si>
    <t>VTP 200</t>
  </si>
  <si>
    <t xml:space="preserve">278kg </t>
  </si>
  <si>
    <t xml:space="preserve">78kg </t>
  </si>
  <si>
    <t>VTP 300</t>
  </si>
  <si>
    <t xml:space="preserve">412kg </t>
  </si>
  <si>
    <t>VTP 450</t>
  </si>
  <si>
    <t xml:space="preserve">572kg </t>
  </si>
  <si>
    <t xml:space="preserve">122kg </t>
  </si>
  <si>
    <t>2560x2600</t>
  </si>
  <si>
    <t>VPC 80</t>
  </si>
  <si>
    <t>VPC 100</t>
  </si>
  <si>
    <t>VPC 150</t>
  </si>
  <si>
    <t>VPC 200</t>
  </si>
  <si>
    <t>VPC 300</t>
  </si>
  <si>
    <t>CCP 100</t>
  </si>
  <si>
    <t>900 x 1200</t>
  </si>
  <si>
    <t xml:space="preserve">161kg </t>
  </si>
  <si>
    <t>2340x1100</t>
  </si>
  <si>
    <t>Tolerates most water  Conditions</t>
  </si>
  <si>
    <t xml:space="preserve">10 Year </t>
  </si>
  <si>
    <t>Ceramic Coated mild steel</t>
  </si>
  <si>
    <t>5mm</t>
  </si>
  <si>
    <t>CCP 150</t>
  </si>
  <si>
    <t>900 x1800</t>
  </si>
  <si>
    <t xml:space="preserve">230kg </t>
  </si>
  <si>
    <t>80kg</t>
  </si>
  <si>
    <t>CCP 200</t>
  </si>
  <si>
    <t>1200 x1800</t>
  </si>
  <si>
    <t>309kg</t>
  </si>
  <si>
    <t>109kg</t>
  </si>
  <si>
    <t>CCP 300</t>
  </si>
  <si>
    <t xml:space="preserve">409kg </t>
  </si>
  <si>
    <t>PTN 100</t>
  </si>
  <si>
    <t>1800 x 522</t>
  </si>
  <si>
    <t xml:space="preserve">138kg </t>
  </si>
  <si>
    <t xml:space="preserve">38kg </t>
  </si>
  <si>
    <t>(PPR) Polypropylene</t>
  </si>
  <si>
    <t>PTN 150</t>
  </si>
  <si>
    <t>1800 x 812</t>
  </si>
  <si>
    <t xml:space="preserve">104kg </t>
  </si>
  <si>
    <t xml:space="preserve">52kg </t>
  </si>
  <si>
    <t>PTN 200</t>
  </si>
  <si>
    <t>1800 x 1102</t>
  </si>
  <si>
    <t xml:space="preserve">265kg </t>
  </si>
  <si>
    <t xml:space="preserve">65kg </t>
  </si>
  <si>
    <t>CSP 150</t>
  </si>
  <si>
    <t>1000 x1200</t>
  </si>
  <si>
    <t>2000 x1200</t>
  </si>
  <si>
    <t>Up to 10 Bar</t>
  </si>
  <si>
    <t>Ceramkoat Separately installable Tank</t>
  </si>
  <si>
    <t>CSP 200</t>
  </si>
  <si>
    <t>3000x 1200</t>
  </si>
  <si>
    <t>CSP 300</t>
  </si>
  <si>
    <t>4000x 1200</t>
  </si>
  <si>
    <t>hw-capacity</t>
  </si>
  <si>
    <t>hw-type</t>
  </si>
  <si>
    <t>hw-usage</t>
  </si>
  <si>
    <t>hw-pressbearable</t>
  </si>
  <si>
    <t>hw-waterqlty</t>
  </si>
  <si>
    <t>hw-syswarranty</t>
  </si>
  <si>
    <t>hw-pumpandstationwarranty</t>
  </si>
  <si>
    <t>hw-totarea</t>
  </si>
  <si>
    <t>hw-hewarranty</t>
  </si>
  <si>
    <t>hw-grosskg</t>
  </si>
  <si>
    <t>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</si>
</sst>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charset val="1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/>
    <xf numFmtId="165" fontId="0" fillId="0" borderId="0" xfId="0" applyNumberForma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workbookViewId="0">
      <pane ySplit="1" topLeftCell="A2" activePane="bottomLeft" state="frozen"/>
      <selection pane="bottomLeft" activeCell="U26" sqref="U26"/>
    </sheetView>
  </sheetViews>
  <sheetFormatPr defaultRowHeight="15" x14ac:dyDescent="0.25"/>
  <cols>
    <col min="1" max="1" width="9.140625" style="2"/>
    <col min="2" max="2" width="8.42578125" bestFit="1" customWidth="1"/>
    <col min="3" max="3" width="11.5703125" bestFit="1" customWidth="1"/>
    <col min="4" max="4" width="9.5703125" style="2" bestFit="1" customWidth="1"/>
    <col min="5" max="5" width="15.5703125" hidden="1" customWidth="1"/>
    <col min="6" max="6" width="7" style="4" hidden="1" customWidth="1"/>
    <col min="7" max="7" width="11.7109375" hidden="1" customWidth="1"/>
    <col min="8" max="8" width="11" bestFit="1" customWidth="1"/>
    <col min="9" max="9" width="0" hidden="1" customWidth="1"/>
    <col min="10" max="10" width="10.85546875" bestFit="1" customWidth="1"/>
    <col min="11" max="11" width="17.28515625" bestFit="1" customWidth="1"/>
    <col min="12" max="12" width="12.85546875" hidden="1" customWidth="1"/>
    <col min="13" max="13" width="13.140625" bestFit="1" customWidth="1"/>
    <col min="14" max="14" width="14.7109375" bestFit="1" customWidth="1"/>
    <col min="15" max="15" width="15.140625" bestFit="1" customWidth="1"/>
    <col min="16" max="16" width="6.140625" hidden="1" customWidth="1"/>
    <col min="17" max="17" width="5.7109375" hidden="1" customWidth="1"/>
    <col min="18" max="18" width="27.42578125" bestFit="1" customWidth="1"/>
  </cols>
  <sheetData>
    <row r="1" spans="1:19" x14ac:dyDescent="0.25">
      <c r="B1" s="6" t="s">
        <v>169</v>
      </c>
      <c r="C1" s="6" t="s">
        <v>168</v>
      </c>
      <c r="D1" s="6" t="s">
        <v>170</v>
      </c>
      <c r="E1" s="6"/>
      <c r="F1" s="7"/>
      <c r="G1" s="6"/>
      <c r="H1" s="6" t="s">
        <v>177</v>
      </c>
      <c r="I1" s="6"/>
      <c r="J1" s="6" t="s">
        <v>175</v>
      </c>
      <c r="K1" s="6" t="s">
        <v>171</v>
      </c>
      <c r="L1" s="6"/>
      <c r="M1" s="6" t="s">
        <v>172</v>
      </c>
      <c r="N1" s="6" t="s">
        <v>176</v>
      </c>
      <c r="O1" s="6" t="s">
        <v>173</v>
      </c>
      <c r="P1" s="6"/>
      <c r="Q1" s="6"/>
      <c r="R1" s="6" t="s">
        <v>174</v>
      </c>
    </row>
    <row r="2" spans="1:19" x14ac:dyDescent="0.25">
      <c r="K2" s="1" t="s">
        <v>0</v>
      </c>
      <c r="M2" s="1" t="s">
        <v>1</v>
      </c>
      <c r="N2" s="1"/>
      <c r="O2" s="1"/>
      <c r="P2" s="1" t="s">
        <v>2</v>
      </c>
      <c r="Q2" s="1" t="s">
        <v>3</v>
      </c>
      <c r="R2" s="1" t="s">
        <v>4</v>
      </c>
    </row>
    <row r="3" spans="1:19" x14ac:dyDescent="0.25">
      <c r="K3" s="1" t="s">
        <v>5</v>
      </c>
      <c r="L3" s="1" t="s">
        <v>0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9</v>
      </c>
      <c r="R3" s="1" t="s">
        <v>10</v>
      </c>
    </row>
    <row r="4" spans="1:19" x14ac:dyDescent="0.25">
      <c r="E4" s="1" t="s">
        <v>11</v>
      </c>
      <c r="F4" s="5" t="s">
        <v>12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</v>
      </c>
      <c r="M4" s="1" t="s">
        <v>19</v>
      </c>
      <c r="N4" s="1" t="s">
        <v>20</v>
      </c>
      <c r="O4" s="1" t="s">
        <v>20</v>
      </c>
      <c r="P4" s="1" t="s">
        <v>21</v>
      </c>
      <c r="Q4" s="1" t="s">
        <v>22</v>
      </c>
      <c r="R4" s="1" t="s">
        <v>20</v>
      </c>
      <c r="S4" s="1" t="s">
        <v>178</v>
      </c>
    </row>
    <row r="5" spans="1:19" x14ac:dyDescent="0.25">
      <c r="B5" s="1" t="s">
        <v>23</v>
      </c>
      <c r="C5" s="1" t="s">
        <v>24</v>
      </c>
      <c r="D5" s="3" t="s">
        <v>25</v>
      </c>
      <c r="E5" s="1" t="s">
        <v>26</v>
      </c>
      <c r="F5" s="5" t="s">
        <v>27</v>
      </c>
      <c r="G5" s="1" t="s">
        <v>28</v>
      </c>
      <c r="H5" s="1" t="s">
        <v>29</v>
      </c>
      <c r="I5" s="1" t="s">
        <v>29</v>
      </c>
      <c r="J5" s="1" t="s">
        <v>30</v>
      </c>
      <c r="K5" s="1" t="s">
        <v>31</v>
      </c>
      <c r="L5" s="1" t="s">
        <v>32</v>
      </c>
    </row>
    <row r="6" spans="1:19" x14ac:dyDescent="0.25">
      <c r="A6" s="2">
        <v>1</v>
      </c>
      <c r="B6" s="8" t="str">
        <f t="shared" ref="B6:B9" si="0">SUBSTITUTE(C6, "Li", "FTP")</f>
        <v>FTP 75</v>
      </c>
      <c r="C6" s="8" t="s">
        <v>33</v>
      </c>
      <c r="D6" s="9">
        <v>2</v>
      </c>
      <c r="E6" s="8" t="s">
        <v>34</v>
      </c>
      <c r="F6" s="10">
        <v>1</v>
      </c>
      <c r="G6" s="8" t="s">
        <v>35</v>
      </c>
      <c r="H6" s="8" t="s">
        <v>36</v>
      </c>
      <c r="I6" s="8" t="s">
        <v>37</v>
      </c>
      <c r="J6" s="8" t="s">
        <v>38</v>
      </c>
      <c r="K6" s="8" t="s">
        <v>39</v>
      </c>
      <c r="L6" s="8" t="s">
        <v>40</v>
      </c>
      <c r="M6" s="8" t="s">
        <v>41</v>
      </c>
      <c r="N6" s="8" t="s">
        <v>42</v>
      </c>
      <c r="O6" s="8" t="s">
        <v>43</v>
      </c>
      <c r="P6" t="s">
        <v>44</v>
      </c>
      <c r="Q6" t="s">
        <v>45</v>
      </c>
      <c r="S6" s="12">
        <f>1.73*0.91</f>
        <v>1.5743</v>
      </c>
    </row>
    <row r="7" spans="1:19" x14ac:dyDescent="0.25">
      <c r="A7" s="2">
        <v>2</v>
      </c>
      <c r="B7" s="8" t="str">
        <f t="shared" si="0"/>
        <v>FTP 100</v>
      </c>
      <c r="C7" s="8" t="s">
        <v>46</v>
      </c>
      <c r="D7" s="9">
        <v>3</v>
      </c>
      <c r="E7" s="8" t="s">
        <v>34</v>
      </c>
      <c r="F7" s="10">
        <v>1</v>
      </c>
      <c r="G7" s="8" t="s">
        <v>47</v>
      </c>
      <c r="H7" s="8" t="s">
        <v>48</v>
      </c>
      <c r="I7" s="8" t="s">
        <v>49</v>
      </c>
      <c r="J7" s="8" t="s">
        <v>50</v>
      </c>
      <c r="K7" s="8" t="s">
        <v>39</v>
      </c>
      <c r="L7" s="8" t="s">
        <v>40</v>
      </c>
      <c r="M7" s="8" t="s">
        <v>41</v>
      </c>
      <c r="N7" s="8" t="s">
        <v>42</v>
      </c>
      <c r="O7" s="8" t="s">
        <v>43</v>
      </c>
      <c r="P7" t="s">
        <v>44</v>
      </c>
      <c r="Q7" t="s">
        <v>45</v>
      </c>
      <c r="S7" s="12">
        <f>2.34*1.1</f>
        <v>2.5739999999999998</v>
      </c>
    </row>
    <row r="8" spans="1:19" x14ac:dyDescent="0.25">
      <c r="A8" s="2">
        <v>3</v>
      </c>
      <c r="B8" s="8" t="str">
        <f t="shared" si="0"/>
        <v>FTP 150</v>
      </c>
      <c r="C8" s="8" t="s">
        <v>51</v>
      </c>
      <c r="D8" s="9">
        <v>4</v>
      </c>
      <c r="E8" s="8" t="s">
        <v>34</v>
      </c>
      <c r="F8" s="10">
        <v>1</v>
      </c>
      <c r="G8" s="8" t="s">
        <v>52</v>
      </c>
      <c r="H8" s="8" t="s">
        <v>53</v>
      </c>
      <c r="I8" s="8" t="s">
        <v>54</v>
      </c>
      <c r="J8" s="8" t="s">
        <v>55</v>
      </c>
      <c r="K8" s="8" t="s">
        <v>39</v>
      </c>
      <c r="L8" s="8" t="s">
        <v>40</v>
      </c>
      <c r="M8" s="8" t="s">
        <v>41</v>
      </c>
      <c r="N8" s="8" t="s">
        <v>42</v>
      </c>
      <c r="O8" s="8" t="s">
        <v>43</v>
      </c>
      <c r="P8" t="s">
        <v>44</v>
      </c>
      <c r="Q8" t="s">
        <v>45</v>
      </c>
      <c r="S8" s="12">
        <f>2.34*1.37</f>
        <v>3.2058</v>
      </c>
    </row>
    <row r="9" spans="1:19" x14ac:dyDescent="0.25">
      <c r="A9" s="2">
        <v>4</v>
      </c>
      <c r="B9" s="8" t="str">
        <f t="shared" si="0"/>
        <v>FTP 225</v>
      </c>
      <c r="C9" s="8" t="s">
        <v>56</v>
      </c>
      <c r="D9" s="9">
        <v>6</v>
      </c>
      <c r="E9" s="8" t="s">
        <v>34</v>
      </c>
      <c r="F9" s="10">
        <v>2</v>
      </c>
      <c r="G9" s="8" t="s">
        <v>47</v>
      </c>
      <c r="H9" s="8" t="s">
        <v>57</v>
      </c>
      <c r="I9" s="8" t="s">
        <v>58</v>
      </c>
      <c r="J9" s="8" t="s">
        <v>59</v>
      </c>
      <c r="K9" s="8" t="s">
        <v>39</v>
      </c>
      <c r="L9" s="8" t="s">
        <v>40</v>
      </c>
      <c r="M9" s="8" t="s">
        <v>41</v>
      </c>
      <c r="N9" s="8" t="s">
        <v>42</v>
      </c>
      <c r="O9" s="8" t="s">
        <v>43</v>
      </c>
      <c r="P9" t="s">
        <v>44</v>
      </c>
      <c r="Q9" t="s">
        <v>45</v>
      </c>
      <c r="S9" s="12">
        <f>2.34*1.98</f>
        <v>4.6331999999999995</v>
      </c>
    </row>
    <row r="10" spans="1:19" x14ac:dyDescent="0.25">
      <c r="A10" s="2">
        <v>5</v>
      </c>
      <c r="B10" s="8" t="s">
        <v>60</v>
      </c>
      <c r="C10" s="8" t="s">
        <v>61</v>
      </c>
      <c r="D10" s="9">
        <v>8</v>
      </c>
      <c r="E10" s="8" t="s">
        <v>34</v>
      </c>
      <c r="F10" s="10">
        <v>2</v>
      </c>
      <c r="G10" s="8" t="s">
        <v>52</v>
      </c>
      <c r="H10" s="8" t="s">
        <v>62</v>
      </c>
      <c r="I10" s="8" t="s">
        <v>63</v>
      </c>
      <c r="J10" s="8" t="s">
        <v>64</v>
      </c>
      <c r="K10" s="8" t="s">
        <v>39</v>
      </c>
      <c r="L10" s="8" t="s">
        <v>40</v>
      </c>
      <c r="M10" s="8" t="s">
        <v>41</v>
      </c>
      <c r="N10" s="8" t="s">
        <v>42</v>
      </c>
      <c r="O10" s="8" t="s">
        <v>43</v>
      </c>
      <c r="P10" t="s">
        <v>44</v>
      </c>
      <c r="Q10" t="s">
        <v>45</v>
      </c>
      <c r="S10" s="12">
        <f>2.34*2.6</f>
        <v>6.0839999999999996</v>
      </c>
    </row>
    <row r="11" spans="1:19" x14ac:dyDescent="0.25">
      <c r="A11" s="2">
        <v>6</v>
      </c>
      <c r="B11" s="8" t="s">
        <v>65</v>
      </c>
      <c r="C11" s="8" t="s">
        <v>66</v>
      </c>
      <c r="D11" s="9">
        <v>12</v>
      </c>
      <c r="E11" s="8" t="s">
        <v>34</v>
      </c>
      <c r="F11" s="10">
        <v>2</v>
      </c>
      <c r="G11" s="8" t="s">
        <v>52</v>
      </c>
      <c r="H11" s="8" t="s">
        <v>67</v>
      </c>
      <c r="I11" s="8" t="s">
        <v>68</v>
      </c>
      <c r="J11" s="8" t="s">
        <v>69</v>
      </c>
      <c r="K11" s="8" t="s">
        <v>39</v>
      </c>
      <c r="L11" s="8" t="s">
        <v>40</v>
      </c>
      <c r="M11" s="8" t="s">
        <v>41</v>
      </c>
      <c r="N11" s="8" t="s">
        <v>42</v>
      </c>
      <c r="O11" s="8" t="s">
        <v>43</v>
      </c>
      <c r="P11" t="s">
        <v>44</v>
      </c>
      <c r="Q11" t="s">
        <v>45</v>
      </c>
      <c r="S11" s="12">
        <f>2.49*2.6</f>
        <v>6.4740000000000011</v>
      </c>
    </row>
    <row r="12" spans="1:19" x14ac:dyDescent="0.25">
      <c r="S12" s="12"/>
    </row>
    <row r="13" spans="1:19" x14ac:dyDescent="0.25">
      <c r="A13" s="2">
        <v>7</v>
      </c>
      <c r="B13" s="8" t="s">
        <v>70</v>
      </c>
      <c r="C13" s="8" t="s">
        <v>71</v>
      </c>
      <c r="D13" s="9">
        <v>2</v>
      </c>
      <c r="E13" s="8" t="s">
        <v>72</v>
      </c>
      <c r="F13" s="10">
        <v>8</v>
      </c>
      <c r="G13" s="8" t="s">
        <v>73</v>
      </c>
      <c r="H13" s="8" t="s">
        <v>74</v>
      </c>
      <c r="I13" s="8" t="s">
        <v>75</v>
      </c>
      <c r="J13" s="8" t="s">
        <v>76</v>
      </c>
      <c r="K13" s="8" t="s">
        <v>77</v>
      </c>
      <c r="L13" s="8" t="s">
        <v>78</v>
      </c>
      <c r="M13" s="8" t="s">
        <v>41</v>
      </c>
      <c r="N13" s="8" t="s">
        <v>42</v>
      </c>
      <c r="O13" s="8" t="s">
        <v>79</v>
      </c>
      <c r="P13" t="s">
        <v>44</v>
      </c>
      <c r="Q13" t="s">
        <v>80</v>
      </c>
      <c r="S13" s="12">
        <f>2.41*0.76</f>
        <v>1.8316000000000001</v>
      </c>
    </row>
    <row r="14" spans="1:19" x14ac:dyDescent="0.25">
      <c r="A14" s="2">
        <v>8</v>
      </c>
      <c r="B14" s="8" t="s">
        <v>81</v>
      </c>
      <c r="C14" s="8" t="s">
        <v>46</v>
      </c>
      <c r="D14" s="9">
        <v>3</v>
      </c>
      <c r="E14" s="8" t="s">
        <v>82</v>
      </c>
      <c r="F14" s="10">
        <v>10</v>
      </c>
      <c r="G14" s="8" t="s">
        <v>83</v>
      </c>
      <c r="H14" s="8" t="s">
        <v>84</v>
      </c>
      <c r="I14" s="8" t="s">
        <v>37</v>
      </c>
      <c r="J14" s="8" t="s">
        <v>85</v>
      </c>
      <c r="K14" s="8" t="s">
        <v>77</v>
      </c>
      <c r="L14" s="8" t="s">
        <v>78</v>
      </c>
      <c r="M14" s="8" t="s">
        <v>41</v>
      </c>
      <c r="N14" s="8" t="s">
        <v>42</v>
      </c>
      <c r="O14" s="8" t="s">
        <v>79</v>
      </c>
      <c r="P14" t="s">
        <v>44</v>
      </c>
      <c r="Q14" t="s">
        <v>80</v>
      </c>
      <c r="S14" s="12">
        <f>2.41*1.1</f>
        <v>2.6510000000000002</v>
      </c>
    </row>
    <row r="15" spans="1:19" x14ac:dyDescent="0.25">
      <c r="A15" s="2">
        <v>9</v>
      </c>
      <c r="B15" s="8" t="s">
        <v>86</v>
      </c>
      <c r="C15" s="8" t="s">
        <v>87</v>
      </c>
      <c r="D15" s="9">
        <v>4</v>
      </c>
      <c r="E15" s="8" t="s">
        <v>82</v>
      </c>
      <c r="F15" s="10">
        <v>15</v>
      </c>
      <c r="G15" s="8" t="s">
        <v>88</v>
      </c>
      <c r="H15" s="8" t="s">
        <v>89</v>
      </c>
      <c r="I15" s="8" t="s">
        <v>90</v>
      </c>
      <c r="J15" s="8" t="s">
        <v>91</v>
      </c>
      <c r="K15" s="8" t="s">
        <v>77</v>
      </c>
      <c r="L15" s="8" t="s">
        <v>78</v>
      </c>
      <c r="M15" s="8" t="s">
        <v>41</v>
      </c>
      <c r="N15" s="8" t="s">
        <v>42</v>
      </c>
      <c r="O15" s="8" t="s">
        <v>79</v>
      </c>
      <c r="P15" t="s">
        <v>44</v>
      </c>
      <c r="Q15" t="s">
        <v>80</v>
      </c>
      <c r="S15" s="12">
        <f>2.41*1.37</f>
        <v>3.3017000000000003</v>
      </c>
    </row>
    <row r="16" spans="1:19" x14ac:dyDescent="0.25">
      <c r="A16" s="2">
        <v>10</v>
      </c>
      <c r="B16" s="8" t="s">
        <v>92</v>
      </c>
      <c r="C16" s="8" t="s">
        <v>93</v>
      </c>
      <c r="D16" s="9">
        <v>6</v>
      </c>
      <c r="E16" s="8" t="s">
        <v>82</v>
      </c>
      <c r="F16" s="10">
        <v>20</v>
      </c>
      <c r="G16" s="8" t="s">
        <v>94</v>
      </c>
      <c r="H16" s="8" t="s">
        <v>95</v>
      </c>
      <c r="I16" s="8" t="s">
        <v>96</v>
      </c>
      <c r="J16" s="8" t="s">
        <v>97</v>
      </c>
      <c r="K16" s="8" t="s">
        <v>77</v>
      </c>
      <c r="L16" s="8" t="s">
        <v>78</v>
      </c>
      <c r="M16" s="8" t="s">
        <v>41</v>
      </c>
      <c r="N16" s="8" t="s">
        <v>42</v>
      </c>
      <c r="O16" s="8" t="s">
        <v>79</v>
      </c>
      <c r="P16" t="s">
        <v>44</v>
      </c>
      <c r="Q16" t="s">
        <v>80</v>
      </c>
      <c r="S16" s="12">
        <f>2.41*1.98</f>
        <v>4.7717999999999998</v>
      </c>
    </row>
    <row r="17" spans="1:19" x14ac:dyDescent="0.25">
      <c r="A17" s="2">
        <v>11</v>
      </c>
      <c r="B17" s="8" t="s">
        <v>98</v>
      </c>
      <c r="C17" s="8" t="s">
        <v>99</v>
      </c>
      <c r="D17" s="9">
        <v>8</v>
      </c>
      <c r="E17" s="8" t="s">
        <v>82</v>
      </c>
      <c r="F17" s="10">
        <v>30</v>
      </c>
      <c r="G17" s="8" t="s">
        <v>100</v>
      </c>
      <c r="H17" s="8" t="s">
        <v>101</v>
      </c>
      <c r="I17" s="8" t="s">
        <v>102</v>
      </c>
      <c r="J17" s="8" t="s">
        <v>103</v>
      </c>
      <c r="K17" s="8" t="s">
        <v>77</v>
      </c>
      <c r="L17" s="8" t="s">
        <v>78</v>
      </c>
      <c r="M17" s="8" t="s">
        <v>41</v>
      </c>
      <c r="N17" s="8" t="s">
        <v>42</v>
      </c>
      <c r="O17" s="8" t="s">
        <v>79</v>
      </c>
      <c r="P17" t="s">
        <v>44</v>
      </c>
      <c r="Q17" t="s">
        <v>80</v>
      </c>
      <c r="S17" s="12">
        <f>2.41*2.6</f>
        <v>6.2660000000000009</v>
      </c>
    </row>
    <row r="18" spans="1:19" x14ac:dyDescent="0.25">
      <c r="S18" s="12"/>
    </row>
    <row r="19" spans="1:19" x14ac:dyDescent="0.25">
      <c r="A19" s="2">
        <v>12</v>
      </c>
      <c r="B19" s="8" t="s">
        <v>104</v>
      </c>
      <c r="C19" s="8" t="s">
        <v>71</v>
      </c>
      <c r="D19" s="9">
        <v>2</v>
      </c>
      <c r="E19" s="8" t="s">
        <v>105</v>
      </c>
      <c r="F19" s="10">
        <v>8</v>
      </c>
      <c r="G19" s="8" t="s">
        <v>73</v>
      </c>
      <c r="H19" s="8" t="s">
        <v>106</v>
      </c>
      <c r="I19" s="8" t="s">
        <v>107</v>
      </c>
      <c r="J19" s="8" t="s">
        <v>76</v>
      </c>
      <c r="K19" s="8" t="s">
        <v>39</v>
      </c>
      <c r="L19" s="8" t="s">
        <v>78</v>
      </c>
      <c r="M19" s="8" t="s">
        <v>41</v>
      </c>
      <c r="N19" s="8" t="s">
        <v>42</v>
      </c>
      <c r="O19" s="8" t="s">
        <v>43</v>
      </c>
      <c r="P19" t="s">
        <v>44</v>
      </c>
      <c r="Q19" t="s">
        <v>45</v>
      </c>
      <c r="S19" s="12">
        <f>2.41*0.76</f>
        <v>1.8316000000000001</v>
      </c>
    </row>
    <row r="20" spans="1:19" x14ac:dyDescent="0.25">
      <c r="A20" s="2">
        <v>13</v>
      </c>
      <c r="B20" s="8" t="s">
        <v>108</v>
      </c>
      <c r="C20" s="8" t="s">
        <v>46</v>
      </c>
      <c r="D20" s="9">
        <v>3</v>
      </c>
      <c r="E20" s="8" t="s">
        <v>105</v>
      </c>
      <c r="F20" s="10">
        <v>10</v>
      </c>
      <c r="G20" s="8" t="s">
        <v>83</v>
      </c>
      <c r="H20" s="8" t="s">
        <v>109</v>
      </c>
      <c r="I20" s="8" t="s">
        <v>110</v>
      </c>
      <c r="J20" s="8" t="s">
        <v>85</v>
      </c>
      <c r="K20" s="8" t="s">
        <v>39</v>
      </c>
      <c r="L20" s="8" t="s">
        <v>78</v>
      </c>
      <c r="M20" s="8" t="s">
        <v>41</v>
      </c>
      <c r="N20" s="8" t="s">
        <v>42</v>
      </c>
      <c r="O20" s="8" t="s">
        <v>43</v>
      </c>
      <c r="P20" t="s">
        <v>44</v>
      </c>
      <c r="Q20" t="s">
        <v>45</v>
      </c>
      <c r="S20" s="12">
        <f>2.41*1.1</f>
        <v>2.6510000000000002</v>
      </c>
    </row>
    <row r="21" spans="1:19" x14ac:dyDescent="0.25">
      <c r="A21" s="2">
        <v>14</v>
      </c>
      <c r="B21" s="8" t="s">
        <v>111</v>
      </c>
      <c r="C21" s="8" t="s">
        <v>87</v>
      </c>
      <c r="D21" s="9">
        <v>4</v>
      </c>
      <c r="E21" s="8" t="s">
        <v>105</v>
      </c>
      <c r="F21" s="10">
        <v>15</v>
      </c>
      <c r="G21" s="8" t="s">
        <v>88</v>
      </c>
      <c r="H21" s="8" t="s">
        <v>112</v>
      </c>
      <c r="I21" s="8" t="s">
        <v>113</v>
      </c>
      <c r="J21" s="8" t="s">
        <v>91</v>
      </c>
      <c r="K21" s="8" t="s">
        <v>39</v>
      </c>
      <c r="L21" s="8" t="s">
        <v>78</v>
      </c>
      <c r="M21" s="8" t="s">
        <v>41</v>
      </c>
      <c r="N21" s="8" t="s">
        <v>42</v>
      </c>
      <c r="O21" s="8" t="s">
        <v>43</v>
      </c>
      <c r="P21" t="s">
        <v>44</v>
      </c>
      <c r="Q21" t="s">
        <v>45</v>
      </c>
      <c r="S21" s="12">
        <f>2.41*1.37</f>
        <v>3.3017000000000003</v>
      </c>
    </row>
    <row r="22" spans="1:19" x14ac:dyDescent="0.25">
      <c r="A22" s="2">
        <v>15</v>
      </c>
      <c r="B22" s="8" t="s">
        <v>114</v>
      </c>
      <c r="C22" s="8" t="s">
        <v>93</v>
      </c>
      <c r="D22" s="9">
        <v>6</v>
      </c>
      <c r="E22" s="8" t="s">
        <v>105</v>
      </c>
      <c r="F22" s="10">
        <v>20</v>
      </c>
      <c r="G22" s="8" t="s">
        <v>94</v>
      </c>
      <c r="H22" s="8" t="s">
        <v>115</v>
      </c>
      <c r="I22" s="8" t="s">
        <v>116</v>
      </c>
      <c r="J22" s="8" t="s">
        <v>97</v>
      </c>
      <c r="K22" s="8" t="s">
        <v>39</v>
      </c>
      <c r="L22" s="8" t="s">
        <v>78</v>
      </c>
      <c r="M22" s="8" t="s">
        <v>41</v>
      </c>
      <c r="N22" s="8" t="s">
        <v>42</v>
      </c>
      <c r="O22" s="8" t="s">
        <v>43</v>
      </c>
      <c r="P22" t="s">
        <v>44</v>
      </c>
      <c r="Q22" t="s">
        <v>45</v>
      </c>
      <c r="S22" s="12">
        <f>2.41*1.98</f>
        <v>4.7717999999999998</v>
      </c>
    </row>
    <row r="23" spans="1:19" x14ac:dyDescent="0.25">
      <c r="A23" s="2">
        <v>16</v>
      </c>
      <c r="B23" s="8" t="s">
        <v>117</v>
      </c>
      <c r="C23" s="8" t="s">
        <v>99</v>
      </c>
      <c r="D23" s="9">
        <v>8</v>
      </c>
      <c r="E23" s="8" t="s">
        <v>105</v>
      </c>
      <c r="F23" s="10">
        <v>30</v>
      </c>
      <c r="G23" s="8" t="s">
        <v>100</v>
      </c>
      <c r="H23" s="8" t="s">
        <v>118</v>
      </c>
      <c r="I23" s="8" t="s">
        <v>74</v>
      </c>
      <c r="J23" s="8" t="s">
        <v>103</v>
      </c>
      <c r="K23" s="8" t="s">
        <v>39</v>
      </c>
      <c r="L23" s="8" t="s">
        <v>78</v>
      </c>
      <c r="M23" s="8" t="s">
        <v>41</v>
      </c>
      <c r="N23" s="8" t="s">
        <v>42</v>
      </c>
      <c r="O23" s="8" t="s">
        <v>43</v>
      </c>
      <c r="P23" t="s">
        <v>44</v>
      </c>
      <c r="Q23" t="s">
        <v>45</v>
      </c>
      <c r="S23" s="12">
        <f>2.41*2.6</f>
        <v>6.2660000000000009</v>
      </c>
    </row>
    <row r="24" spans="1:19" x14ac:dyDescent="0.25">
      <c r="A24" s="2">
        <v>17</v>
      </c>
      <c r="B24" s="8" t="s">
        <v>119</v>
      </c>
      <c r="C24" s="8" t="s">
        <v>66</v>
      </c>
      <c r="D24" s="9">
        <v>12</v>
      </c>
      <c r="E24" s="8" t="s">
        <v>105</v>
      </c>
      <c r="F24" s="10">
        <v>30</v>
      </c>
      <c r="G24" s="8" t="s">
        <v>100</v>
      </c>
      <c r="H24" s="8" t="s">
        <v>120</v>
      </c>
      <c r="I24" s="8" t="s">
        <v>121</v>
      </c>
      <c r="J24" s="8" t="s">
        <v>122</v>
      </c>
      <c r="K24" s="8" t="s">
        <v>39</v>
      </c>
      <c r="L24" s="8" t="s">
        <v>78</v>
      </c>
      <c r="M24" s="8" t="s">
        <v>41</v>
      </c>
      <c r="N24" s="8" t="s">
        <v>42</v>
      </c>
      <c r="O24" s="8" t="s">
        <v>43</v>
      </c>
      <c r="P24" t="s">
        <v>44</v>
      </c>
      <c r="Q24" t="s">
        <v>45</v>
      </c>
      <c r="S24" s="12">
        <f>2.56*2.6</f>
        <v>6.6560000000000006</v>
      </c>
    </row>
    <row r="25" spans="1:19" x14ac:dyDescent="0.25">
      <c r="S25" s="12"/>
    </row>
    <row r="26" spans="1:19" x14ac:dyDescent="0.25">
      <c r="A26" s="2">
        <v>18</v>
      </c>
      <c r="B26" s="8" t="s">
        <v>123</v>
      </c>
      <c r="C26" s="8" t="s">
        <v>71</v>
      </c>
      <c r="D26" s="9">
        <v>2</v>
      </c>
      <c r="E26" s="8" t="s">
        <v>72</v>
      </c>
      <c r="F26" s="10">
        <v>8</v>
      </c>
      <c r="G26" s="8" t="s">
        <v>73</v>
      </c>
      <c r="H26" s="8" t="s">
        <v>74</v>
      </c>
      <c r="I26" s="8" t="s">
        <v>75</v>
      </c>
      <c r="J26" s="8" t="s">
        <v>76</v>
      </c>
      <c r="K26" s="8" t="s">
        <v>39</v>
      </c>
      <c r="L26" s="8" t="s">
        <v>78</v>
      </c>
      <c r="M26" s="8" t="s">
        <v>41</v>
      </c>
      <c r="N26" s="8" t="s">
        <v>42</v>
      </c>
      <c r="O26" s="8" t="s">
        <v>79</v>
      </c>
      <c r="P26" t="s">
        <v>44</v>
      </c>
      <c r="Q26" t="s">
        <v>80</v>
      </c>
      <c r="S26" s="12">
        <f>2.41*0.76</f>
        <v>1.8316000000000001</v>
      </c>
    </row>
    <row r="27" spans="1:19" x14ac:dyDescent="0.25">
      <c r="A27" s="2">
        <v>19</v>
      </c>
      <c r="B27" s="8" t="s">
        <v>124</v>
      </c>
      <c r="C27" s="8" t="s">
        <v>46</v>
      </c>
      <c r="D27" s="9">
        <v>3</v>
      </c>
      <c r="E27" s="8" t="s">
        <v>82</v>
      </c>
      <c r="F27" s="10">
        <v>10</v>
      </c>
      <c r="G27" s="8" t="s">
        <v>83</v>
      </c>
      <c r="H27" s="8" t="s">
        <v>84</v>
      </c>
      <c r="I27" s="8" t="s">
        <v>37</v>
      </c>
      <c r="J27" s="8" t="s">
        <v>85</v>
      </c>
      <c r="K27" s="8" t="s">
        <v>39</v>
      </c>
      <c r="L27" s="8" t="s">
        <v>78</v>
      </c>
      <c r="M27" s="8" t="s">
        <v>41</v>
      </c>
      <c r="N27" s="8" t="s">
        <v>42</v>
      </c>
      <c r="O27" s="8" t="s">
        <v>79</v>
      </c>
      <c r="P27" t="s">
        <v>44</v>
      </c>
      <c r="Q27" t="s">
        <v>80</v>
      </c>
      <c r="S27" s="12">
        <f>2.41*1.1</f>
        <v>2.6510000000000002</v>
      </c>
    </row>
    <row r="28" spans="1:19" x14ac:dyDescent="0.25">
      <c r="A28" s="2">
        <v>20</v>
      </c>
      <c r="B28" s="8" t="s">
        <v>125</v>
      </c>
      <c r="C28" s="8" t="s">
        <v>87</v>
      </c>
      <c r="D28" s="9">
        <v>4</v>
      </c>
      <c r="E28" s="8" t="s">
        <v>82</v>
      </c>
      <c r="F28" s="10">
        <v>15</v>
      </c>
      <c r="G28" s="8" t="s">
        <v>88</v>
      </c>
      <c r="H28" s="8" t="s">
        <v>89</v>
      </c>
      <c r="I28" s="8" t="s">
        <v>90</v>
      </c>
      <c r="J28" s="8" t="s">
        <v>91</v>
      </c>
      <c r="K28" s="8" t="s">
        <v>39</v>
      </c>
      <c r="L28" s="8" t="s">
        <v>78</v>
      </c>
      <c r="M28" s="8" t="s">
        <v>41</v>
      </c>
      <c r="N28" s="8" t="s">
        <v>42</v>
      </c>
      <c r="O28" s="8" t="s">
        <v>79</v>
      </c>
      <c r="P28" t="s">
        <v>44</v>
      </c>
      <c r="Q28" t="s">
        <v>80</v>
      </c>
      <c r="S28" s="12">
        <f>2.41*1.37</f>
        <v>3.3017000000000003</v>
      </c>
    </row>
    <row r="29" spans="1:19" x14ac:dyDescent="0.25">
      <c r="A29" s="2">
        <v>21</v>
      </c>
      <c r="B29" s="8" t="s">
        <v>126</v>
      </c>
      <c r="C29" s="8" t="s">
        <v>93</v>
      </c>
      <c r="D29" s="9">
        <v>6</v>
      </c>
      <c r="E29" s="8" t="s">
        <v>82</v>
      </c>
      <c r="F29" s="10">
        <v>20</v>
      </c>
      <c r="G29" s="8" t="s">
        <v>94</v>
      </c>
      <c r="H29" s="8" t="s">
        <v>95</v>
      </c>
      <c r="I29" s="8" t="s">
        <v>96</v>
      </c>
      <c r="J29" s="8" t="s">
        <v>97</v>
      </c>
      <c r="K29" s="8" t="s">
        <v>39</v>
      </c>
      <c r="L29" s="8" t="s">
        <v>78</v>
      </c>
      <c r="M29" s="8" t="s">
        <v>41</v>
      </c>
      <c r="N29" s="8" t="s">
        <v>42</v>
      </c>
      <c r="O29" s="8" t="s">
        <v>79</v>
      </c>
      <c r="P29" t="s">
        <v>44</v>
      </c>
      <c r="Q29" t="s">
        <v>80</v>
      </c>
      <c r="S29" s="12">
        <f>2.41*1.98</f>
        <v>4.7717999999999998</v>
      </c>
    </row>
    <row r="30" spans="1:19" x14ac:dyDescent="0.25">
      <c r="A30" s="2">
        <v>22</v>
      </c>
      <c r="B30" s="8" t="s">
        <v>127</v>
      </c>
      <c r="C30" s="8" t="s">
        <v>99</v>
      </c>
      <c r="D30" s="9">
        <v>8</v>
      </c>
      <c r="E30" s="8" t="s">
        <v>82</v>
      </c>
      <c r="F30" s="10">
        <v>30</v>
      </c>
      <c r="G30" s="8" t="s">
        <v>100</v>
      </c>
      <c r="H30" s="8" t="s">
        <v>101</v>
      </c>
      <c r="I30" s="8" t="s">
        <v>102</v>
      </c>
      <c r="J30" s="8" t="s">
        <v>103</v>
      </c>
      <c r="K30" s="8" t="s">
        <v>39</v>
      </c>
      <c r="L30" s="8" t="s">
        <v>78</v>
      </c>
      <c r="M30" s="8" t="s">
        <v>41</v>
      </c>
      <c r="N30" s="8" t="s">
        <v>42</v>
      </c>
      <c r="O30" s="8" t="s">
        <v>79</v>
      </c>
      <c r="P30" t="s">
        <v>44</v>
      </c>
      <c r="Q30" t="s">
        <v>80</v>
      </c>
      <c r="S30" s="12">
        <f>2.41*2.6</f>
        <v>6.2660000000000009</v>
      </c>
    </row>
    <row r="31" spans="1:19" x14ac:dyDescent="0.25">
      <c r="S31" s="12"/>
    </row>
    <row r="32" spans="1:19" x14ac:dyDescent="0.25">
      <c r="A32" s="2">
        <f>A30+1</f>
        <v>23</v>
      </c>
      <c r="B32" s="8" t="s">
        <v>128</v>
      </c>
      <c r="C32" s="8" t="s">
        <v>46</v>
      </c>
      <c r="D32" s="9">
        <v>2</v>
      </c>
      <c r="E32" s="8" t="s">
        <v>34</v>
      </c>
      <c r="F32" s="10">
        <v>1</v>
      </c>
      <c r="G32" s="8" t="s">
        <v>129</v>
      </c>
      <c r="H32" s="8" t="s">
        <v>130</v>
      </c>
      <c r="I32" s="8" t="s">
        <v>113</v>
      </c>
      <c r="J32" s="8" t="s">
        <v>131</v>
      </c>
      <c r="K32" s="8" t="s">
        <v>39</v>
      </c>
      <c r="L32" s="8" t="s">
        <v>40</v>
      </c>
      <c r="M32" s="8" t="s">
        <v>132</v>
      </c>
      <c r="N32" s="8" t="s">
        <v>42</v>
      </c>
      <c r="O32" s="8" t="s">
        <v>133</v>
      </c>
      <c r="P32" t="s">
        <v>134</v>
      </c>
      <c r="Q32" t="s">
        <v>135</v>
      </c>
      <c r="S32" s="12">
        <f>2.34*1.1</f>
        <v>2.5739999999999998</v>
      </c>
    </row>
    <row r="33" spans="1:19" x14ac:dyDescent="0.25">
      <c r="A33" s="2">
        <f>A32+1</f>
        <v>24</v>
      </c>
      <c r="B33" s="8" t="s">
        <v>136</v>
      </c>
      <c r="C33" s="8" t="s">
        <v>87</v>
      </c>
      <c r="D33" s="9">
        <v>4</v>
      </c>
      <c r="E33" s="8" t="s">
        <v>34</v>
      </c>
      <c r="F33" s="10">
        <v>1</v>
      </c>
      <c r="G33" s="8" t="s">
        <v>137</v>
      </c>
      <c r="H33" s="8" t="s">
        <v>138</v>
      </c>
      <c r="I33" s="8" t="s">
        <v>139</v>
      </c>
      <c r="J33" s="8" t="s">
        <v>55</v>
      </c>
      <c r="K33" s="8" t="s">
        <v>39</v>
      </c>
      <c r="L33" s="8" t="s">
        <v>40</v>
      </c>
      <c r="M33" s="8" t="s">
        <v>132</v>
      </c>
      <c r="N33" s="8" t="s">
        <v>42</v>
      </c>
      <c r="O33" s="8" t="s">
        <v>133</v>
      </c>
      <c r="P33" t="s">
        <v>134</v>
      </c>
      <c r="Q33" t="s">
        <v>135</v>
      </c>
      <c r="S33" s="12">
        <f>2.34*1.37</f>
        <v>3.2058</v>
      </c>
    </row>
    <row r="34" spans="1:19" x14ac:dyDescent="0.25">
      <c r="A34" s="2">
        <f t="shared" ref="A34:A35" si="1">A33+1</f>
        <v>25</v>
      </c>
      <c r="B34" s="8" t="s">
        <v>140</v>
      </c>
      <c r="C34" s="8" t="s">
        <v>93</v>
      </c>
      <c r="D34" s="9">
        <v>6</v>
      </c>
      <c r="E34" s="8" t="s">
        <v>34</v>
      </c>
      <c r="F34" s="10">
        <v>2</v>
      </c>
      <c r="G34" s="8" t="s">
        <v>141</v>
      </c>
      <c r="H34" s="8" t="s">
        <v>142</v>
      </c>
      <c r="I34" s="8" t="s">
        <v>143</v>
      </c>
      <c r="J34" s="8" t="s">
        <v>59</v>
      </c>
      <c r="K34" s="8" t="s">
        <v>39</v>
      </c>
      <c r="L34" s="8" t="s">
        <v>40</v>
      </c>
      <c r="M34" s="8" t="s">
        <v>132</v>
      </c>
      <c r="N34" s="8" t="s">
        <v>42</v>
      </c>
      <c r="O34" s="8" t="s">
        <v>133</v>
      </c>
      <c r="P34" t="s">
        <v>134</v>
      </c>
      <c r="Q34" t="s">
        <v>135</v>
      </c>
      <c r="S34" s="12">
        <f>2.34*1.98</f>
        <v>4.6331999999999995</v>
      </c>
    </row>
    <row r="35" spans="1:19" x14ac:dyDescent="0.25">
      <c r="A35" s="2">
        <f t="shared" si="1"/>
        <v>26</v>
      </c>
      <c r="B35" s="8" t="s">
        <v>144</v>
      </c>
      <c r="C35" s="8" t="s">
        <v>99</v>
      </c>
      <c r="D35" s="9">
        <v>8</v>
      </c>
      <c r="E35" s="8" t="s">
        <v>34</v>
      </c>
      <c r="F35" s="10">
        <v>2</v>
      </c>
      <c r="G35" s="8" t="s">
        <v>137</v>
      </c>
      <c r="H35" s="8" t="s">
        <v>145</v>
      </c>
      <c r="I35" s="8" t="s">
        <v>143</v>
      </c>
      <c r="J35" s="8" t="s">
        <v>59</v>
      </c>
      <c r="K35" s="8" t="s">
        <v>39</v>
      </c>
      <c r="L35" s="8" t="s">
        <v>40</v>
      </c>
      <c r="M35" s="8" t="s">
        <v>132</v>
      </c>
      <c r="N35" s="8" t="s">
        <v>42</v>
      </c>
      <c r="O35" s="8" t="s">
        <v>133</v>
      </c>
      <c r="P35" t="s">
        <v>134</v>
      </c>
      <c r="Q35" t="s">
        <v>135</v>
      </c>
      <c r="S35" s="13">
        <f>2.34*1.98</f>
        <v>4.6331999999999995</v>
      </c>
    </row>
    <row r="36" spans="1:19" x14ac:dyDescent="0.25">
      <c r="S36" s="12"/>
    </row>
    <row r="37" spans="1:19" x14ac:dyDescent="0.25">
      <c r="A37" s="2">
        <f>A35+1</f>
        <v>27</v>
      </c>
      <c r="B37" s="8" t="s">
        <v>146</v>
      </c>
      <c r="C37" s="8" t="s">
        <v>46</v>
      </c>
      <c r="D37" s="9">
        <v>3</v>
      </c>
      <c r="E37" s="8" t="s">
        <v>82</v>
      </c>
      <c r="F37" s="10">
        <v>9</v>
      </c>
      <c r="G37" s="8" t="s">
        <v>147</v>
      </c>
      <c r="H37" s="8" t="s">
        <v>148</v>
      </c>
      <c r="I37" s="8" t="s">
        <v>149</v>
      </c>
      <c r="J37" s="8" t="s">
        <v>85</v>
      </c>
      <c r="K37" s="8"/>
      <c r="L37" s="8" t="s">
        <v>78</v>
      </c>
      <c r="M37" s="8" t="s">
        <v>132</v>
      </c>
      <c r="N37" s="8" t="s">
        <v>42</v>
      </c>
      <c r="O37" s="8" t="s">
        <v>133</v>
      </c>
      <c r="P37" t="s">
        <v>150</v>
      </c>
      <c r="S37" s="12">
        <f>2.41*1.1</f>
        <v>2.6510000000000002</v>
      </c>
    </row>
    <row r="38" spans="1:19" x14ac:dyDescent="0.25">
      <c r="A38" s="2">
        <f>A37+1</f>
        <v>28</v>
      </c>
      <c r="B38" s="8" t="s">
        <v>151</v>
      </c>
      <c r="C38" s="8" t="s">
        <v>87</v>
      </c>
      <c r="D38" s="9">
        <v>4</v>
      </c>
      <c r="E38" s="8" t="s">
        <v>82</v>
      </c>
      <c r="F38" s="10">
        <v>14</v>
      </c>
      <c r="G38" s="8" t="s">
        <v>152</v>
      </c>
      <c r="H38" s="8" t="s">
        <v>153</v>
      </c>
      <c r="I38" s="8" t="s">
        <v>154</v>
      </c>
      <c r="J38" s="8" t="s">
        <v>91</v>
      </c>
      <c r="K38" s="8"/>
      <c r="L38" s="8" t="s">
        <v>78</v>
      </c>
      <c r="M38" s="8" t="s">
        <v>132</v>
      </c>
      <c r="N38" s="8" t="s">
        <v>42</v>
      </c>
      <c r="O38" s="8" t="s">
        <v>133</v>
      </c>
      <c r="P38" t="s">
        <v>150</v>
      </c>
      <c r="S38" s="12">
        <f>2.41*1.37</f>
        <v>3.3017000000000003</v>
      </c>
    </row>
    <row r="39" spans="1:19" x14ac:dyDescent="0.25">
      <c r="A39" s="2">
        <f>A38+1</f>
        <v>29</v>
      </c>
      <c r="B39" s="8" t="s">
        <v>155</v>
      </c>
      <c r="C39" s="8" t="s">
        <v>93</v>
      </c>
      <c r="D39" s="9">
        <v>6</v>
      </c>
      <c r="E39" s="8" t="s">
        <v>82</v>
      </c>
      <c r="F39" s="10">
        <v>19</v>
      </c>
      <c r="G39" s="8" t="s">
        <v>156</v>
      </c>
      <c r="H39" s="8" t="s">
        <v>157</v>
      </c>
      <c r="I39" s="8" t="s">
        <v>158</v>
      </c>
      <c r="J39" s="8" t="s">
        <v>97</v>
      </c>
      <c r="K39" s="8"/>
      <c r="L39" s="8" t="s">
        <v>78</v>
      </c>
      <c r="M39" s="8" t="s">
        <v>132</v>
      </c>
      <c r="N39" s="8" t="s">
        <v>42</v>
      </c>
      <c r="O39" s="8" t="s">
        <v>133</v>
      </c>
      <c r="P39" t="s">
        <v>150</v>
      </c>
      <c r="S39" s="12">
        <f>2.41*1.98</f>
        <v>4.7717999999999998</v>
      </c>
    </row>
    <row r="40" spans="1:19" x14ac:dyDescent="0.25">
      <c r="S40" s="12"/>
    </row>
    <row r="41" spans="1:19" ht="15.75" x14ac:dyDescent="0.25">
      <c r="A41" s="2">
        <v>30</v>
      </c>
      <c r="B41" s="8" t="s">
        <v>159</v>
      </c>
      <c r="C41" s="8" t="s">
        <v>87</v>
      </c>
      <c r="D41" s="9">
        <v>4</v>
      </c>
      <c r="E41" s="8" t="s">
        <v>34</v>
      </c>
      <c r="F41" s="10">
        <v>2</v>
      </c>
      <c r="G41" s="8" t="s">
        <v>160</v>
      </c>
      <c r="H41" s="8" t="s">
        <v>138</v>
      </c>
      <c r="I41" s="8" t="s">
        <v>139</v>
      </c>
      <c r="J41" s="8" t="s">
        <v>161</v>
      </c>
      <c r="K41" s="8" t="s">
        <v>162</v>
      </c>
      <c r="L41" s="8" t="s">
        <v>40</v>
      </c>
      <c r="M41" s="8" t="s">
        <v>132</v>
      </c>
      <c r="N41" s="8" t="s">
        <v>42</v>
      </c>
      <c r="O41" s="8" t="s">
        <v>43</v>
      </c>
      <c r="P41" s="11" t="s">
        <v>163</v>
      </c>
      <c r="Q41" s="8"/>
      <c r="R41" s="8" t="s">
        <v>42</v>
      </c>
      <c r="S41" s="12">
        <f>2*1.2</f>
        <v>2.4</v>
      </c>
    </row>
    <row r="42" spans="1:19" ht="15.75" x14ac:dyDescent="0.25">
      <c r="A42" s="2">
        <v>31</v>
      </c>
      <c r="B42" s="8" t="s">
        <v>164</v>
      </c>
      <c r="C42" s="8" t="s">
        <v>93</v>
      </c>
      <c r="D42" s="9">
        <v>6</v>
      </c>
      <c r="E42" s="8" t="s">
        <v>34</v>
      </c>
      <c r="F42" s="10">
        <v>3</v>
      </c>
      <c r="G42" s="8" t="s">
        <v>160</v>
      </c>
      <c r="H42" s="8" t="s">
        <v>142</v>
      </c>
      <c r="I42" s="8" t="s">
        <v>143</v>
      </c>
      <c r="J42" s="8" t="s">
        <v>165</v>
      </c>
      <c r="K42" s="8" t="s">
        <v>162</v>
      </c>
      <c r="L42" s="8" t="s">
        <v>40</v>
      </c>
      <c r="M42" s="8" t="s">
        <v>132</v>
      </c>
      <c r="N42" s="8" t="s">
        <v>42</v>
      </c>
      <c r="O42" s="8" t="s">
        <v>43</v>
      </c>
      <c r="P42" s="11" t="s">
        <v>163</v>
      </c>
      <c r="Q42" s="8"/>
      <c r="R42" s="8" t="s">
        <v>42</v>
      </c>
      <c r="S42" s="12">
        <f>3*1.2</f>
        <v>3.5999999999999996</v>
      </c>
    </row>
    <row r="43" spans="1:19" ht="15.75" x14ac:dyDescent="0.25">
      <c r="A43" s="2">
        <v>32</v>
      </c>
      <c r="B43" s="8" t="s">
        <v>166</v>
      </c>
      <c r="C43" s="8" t="s">
        <v>99</v>
      </c>
      <c r="D43" s="9">
        <v>8</v>
      </c>
      <c r="E43" s="8" t="s">
        <v>34</v>
      </c>
      <c r="F43" s="10">
        <v>4</v>
      </c>
      <c r="G43" s="8" t="s">
        <v>160</v>
      </c>
      <c r="H43" s="8" t="s">
        <v>145</v>
      </c>
      <c r="I43" s="8" t="s">
        <v>143</v>
      </c>
      <c r="J43" s="8" t="s">
        <v>167</v>
      </c>
      <c r="K43" s="8" t="s">
        <v>162</v>
      </c>
      <c r="L43" s="8" t="s">
        <v>40</v>
      </c>
      <c r="M43" s="8" t="s">
        <v>132</v>
      </c>
      <c r="N43" s="8" t="s">
        <v>42</v>
      </c>
      <c r="O43" s="8" t="s">
        <v>43</v>
      </c>
      <c r="P43" s="11" t="s">
        <v>163</v>
      </c>
      <c r="Q43" s="8"/>
      <c r="R43" s="8" t="s">
        <v>42</v>
      </c>
      <c r="S43" s="12">
        <f>4*1.2</f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Wright</cp:lastModifiedBy>
  <cp:revision/>
  <dcterms:created xsi:type="dcterms:W3CDTF">2024-02-27T09:42:48Z</dcterms:created>
  <dcterms:modified xsi:type="dcterms:W3CDTF">2024-11-29T16:09:47Z</dcterms:modified>
  <cp:category/>
  <cp:contentStatus/>
</cp:coreProperties>
</file>