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sz val="9"/>
    </font>
    <font>
      <i val="1"/>
      <color rgb="00595959"/>
      <sz val="9"/>
    </font>
    <font>
      <color rgb="00595959"/>
    </font>
    <font>
      <b val="1"/>
      <color rgb="009E1B31"/>
    </font>
    <font>
      <color rgb="00606060"/>
      <sz val="10"/>
    </font>
  </fonts>
  <fills count="41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82" fillId="34" borderId="3" applyAlignment="1" pivotButton="0" quotePrefix="0" xfId="0">
      <alignment horizontal="center" vertical="center"/>
    </xf>
    <xf numFmtId="0" fontId="82" fillId="37" borderId="3" applyAlignment="1" pivotButton="0" quotePrefix="0" xfId="0">
      <alignment horizontal="center" vertical="center"/>
    </xf>
    <xf numFmtId="0" fontId="82" fillId="38" borderId="3" applyAlignment="1" pivotButton="0" quotePrefix="0" xfId="0">
      <alignment horizontal="center" vertical="center"/>
    </xf>
    <xf numFmtId="0" fontId="82" fillId="39" borderId="3" applyAlignment="1" pivotButton="0" quotePrefix="0" xfId="0">
      <alignment horizontal="center" vertical="center"/>
    </xf>
    <xf numFmtId="0" fontId="83" fillId="28" borderId="3" applyAlignment="1" pivotButton="0" quotePrefix="0" xfId="0">
      <alignment horizontal="center" vertic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0" fontId="74" fillId="32" borderId="3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0" fontId="74" fillId="0" borderId="0" applyAlignment="1" pivotButton="0" quotePrefix="0" xfId="0">
      <alignment horizontal="left" vertical="center"/>
    </xf>
    <xf numFmtId="188" fontId="6" fillId="3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5" fontId="6" fillId="37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37" borderId="0" applyAlignment="1" pivotButton="0" quotePrefix="0" xfId="0">
      <alignment vertical="center"/>
    </xf>
    <xf numFmtId="164" fontId="6" fillId="3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3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6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3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38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0" fontId="5" fillId="38" borderId="0" applyAlignment="1" pivotButton="0" quotePrefix="0" xfId="0">
      <alignment vertical="center"/>
    </xf>
    <xf numFmtId="184" fontId="84" fillId="40" borderId="0" applyAlignment="1" pivotButton="0" quotePrefix="0" xfId="0">
      <alignment vertical="center"/>
    </xf>
    <xf numFmtId="164" fontId="84" fillId="40" borderId="0" applyAlignment="1" pivotButton="0" quotePrefix="0" xfId="0">
      <alignment vertical="center"/>
    </xf>
    <xf numFmtId="165" fontId="84" fillId="40" borderId="0" applyAlignment="1" pivotButton="0" quotePrefix="0" xfId="0">
      <alignment vertical="center"/>
    </xf>
    <xf numFmtId="183" fontId="84" fillId="40" borderId="0" applyAlignment="1" pivotButton="0" quotePrefix="0" xfId="0">
      <alignment vertical="center"/>
    </xf>
    <xf numFmtId="0" fontId="6" fillId="37" borderId="0" pivotButton="0" quotePrefix="0" xfId="0"/>
    <xf numFmtId="49" fontId="14" fillId="38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38" borderId="0" applyAlignment="1" applyProtection="1" pivotButton="0" quotePrefix="0" xfId="0">
      <alignment vertical="center"/>
      <protection locked="0" hidden="0"/>
    </xf>
    <xf numFmtId="181" fontId="14" fillId="38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64" fontId="14" fillId="38" borderId="0" applyAlignment="1" applyProtection="1" pivotButton="0" quotePrefix="0" xfId="0">
      <alignment vertical="center"/>
      <protection locked="0" hidden="0"/>
    </xf>
    <xf numFmtId="175" fontId="14" fillId="38" borderId="0" applyAlignment="1" applyProtection="1" pivotButton="0" quotePrefix="0" xfId="0">
      <alignment vertical="center"/>
      <protection locked="0" hidden="0"/>
    </xf>
    <xf numFmtId="166" fontId="14" fillId="38" borderId="0" applyAlignment="1" applyProtection="1" pivotButton="0" quotePrefix="0" xfId="0">
      <alignment vertical="center"/>
      <protection locked="0" hidden="0"/>
    </xf>
    <xf numFmtId="183" fontId="14" fillId="38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171" fontId="14" fillId="38" borderId="0" applyAlignment="1" applyProtection="1" pivotButton="0" quotePrefix="0" xfId="0">
      <alignment vertical="center" wrapText="1"/>
      <protection locked="0" hidden="0"/>
    </xf>
    <xf numFmtId="169" fontId="14" fillId="38" borderId="0" applyAlignment="1" applyProtection="1" pivotButton="0" quotePrefix="0" xfId="0">
      <alignment vertical="center" wrapText="1"/>
      <protection locked="0" hidden="0"/>
    </xf>
    <xf numFmtId="172" fontId="14" fillId="38" borderId="0" applyAlignment="1" applyProtection="1" pivotButton="0" quotePrefix="0" xfId="0">
      <alignment vertical="center" wrapText="1"/>
      <protection locked="0" hidden="0"/>
    </xf>
    <xf numFmtId="175" fontId="14" fillId="39" borderId="0" applyAlignment="1" pivotButton="0" quotePrefix="0" xfId="0">
      <alignment vertical="center"/>
    </xf>
    <xf numFmtId="169" fontId="14" fillId="39" borderId="0" applyAlignment="1" pivotButton="0" quotePrefix="0" xfId="0">
      <alignment vertical="center"/>
    </xf>
    <xf numFmtId="49" fontId="14" fillId="39" borderId="0" applyAlignment="1" pivotButton="0" quotePrefix="0" xfId="0">
      <alignment vertical="center"/>
    </xf>
    <xf numFmtId="166" fontId="20" fillId="39" borderId="0" applyAlignment="1" pivotButton="0" quotePrefix="0" xfId="0">
      <alignment vertical="center"/>
    </xf>
    <xf numFmtId="177" fontId="31" fillId="39" borderId="0" applyAlignment="1" pivotButton="0" quotePrefix="0" xfId="0">
      <alignment vertical="center" wrapText="1"/>
    </xf>
    <xf numFmtId="49" fontId="31" fillId="39" borderId="0" applyAlignment="1" pivotButton="0" quotePrefix="0" xfId="0">
      <alignment vertical="center" wrapText="1"/>
    </xf>
    <xf numFmtId="181" fontId="31" fillId="39" borderId="0" applyAlignment="1" pivotButton="0" quotePrefix="0" xfId="0">
      <alignment vertical="center" wrapText="1"/>
    </xf>
    <xf numFmtId="165" fontId="31" fillId="39" borderId="0" applyAlignment="1" pivotButton="0" quotePrefix="0" xfId="0">
      <alignment vertical="center" wrapText="1"/>
    </xf>
    <xf numFmtId="175" fontId="31" fillId="39" borderId="0" pivotButton="0" quotePrefix="0" xfId="0"/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5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 ht="20" customHeight="1">
      <c r="A2" s="264" t="inlineStr">
        <is>
          <t>Легенда:</t>
        </is>
      </c>
      <c r="B2" s="265" t="inlineStr">
        <is>
          <t>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ревизии</t>
        </is>
      </c>
      <c r="F2" s="269" t="inlineStr">
        <is>
          <t>формула —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3" t="inlineStr">
        <is>
          <t>→ Раздел 14: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>
      <c r="A8" s="2" t="inlineStr">
        <is>
          <t>Горизонт прогноза</t>
        </is>
      </c>
      <c r="B8" s="274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  <c r="G8" s="275" t="inlineStr">
        <is>
          <t>→ Раздел 15–16: займ, открытие школ, роялти по группам</t>
        </is>
      </c>
      <c r="H8" s="275" t="inlineStr">
        <is>
          <t>→ Раздел 17: история сезона 25/26</t>
        </is>
      </c>
    </row>
    <row r="9" outlineLevel="1">
      <c r="A9" s="2" t="inlineStr">
        <is>
          <t>Активные школы действующей сети на старте</t>
        </is>
      </c>
      <c r="B9" s="276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7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8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279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"&amp;ROUND($B$13*100,1)&amp;" %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80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81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82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283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4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5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6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7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7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8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9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5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81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90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90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90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2а. Планы продаж и сезонность (веса — по календарным месяцам, первый месяц модели без продаж)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9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7">
        <f>SUM(C36:N36)</f>
        <v/>
      </c>
    </row>
    <row r="37" outlineLevel="1">
      <c r="A37" s="24" t="n">
        <v>2</v>
      </c>
      <c r="B37" s="289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7">
        <f>SUM(C37:N37)</f>
        <v/>
      </c>
    </row>
    <row r="38" outlineLevel="1">
      <c r="A38" s="24" t="n">
        <v>3</v>
      </c>
      <c r="B38" s="289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7">
        <f>SUM(C38:N38)</f>
        <v/>
      </c>
    </row>
    <row r="39" outlineLevel="1">
      <c r="A39" s="24" t="n">
        <v>4</v>
      </c>
      <c r="B39" s="289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7">
        <f>SUM(C39:N39)</f>
        <v/>
      </c>
    </row>
    <row r="40" outlineLevel="1">
      <c r="A40" s="24" t="n">
        <v>5</v>
      </c>
      <c r="B40" s="289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7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91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5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91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5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9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5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283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92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5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92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5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93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279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92">
        <f>SUMPRODUCT($C$263:$C$282,$D$263:$D$282)/$C$283</f>
        <v/>
      </c>
      <c r="C63" s="289">
        <f>$B$218*$F$200</f>
        <v/>
      </c>
      <c r="G63" s="285" t="inlineStr">
        <is>
          <t>← формула; база: D263:D282</t>
        </is>
      </c>
    </row>
    <row r="64" outlineLevel="1">
      <c r="A64" s="24" t="n">
        <v>2</v>
      </c>
      <c r="B64" s="292">
        <f>SUMPRODUCT($C$263:$C$282,$D$263:$D$282)/$C$283</f>
        <v/>
      </c>
      <c r="C64" s="289">
        <f>$B$219*$F$200</f>
        <v/>
      </c>
      <c r="G64" s="285" t="inlineStr">
        <is>
          <t>← формула; база: D263:D282</t>
        </is>
      </c>
    </row>
    <row r="65" outlineLevel="1">
      <c r="A65" s="24" t="n">
        <v>3</v>
      </c>
      <c r="B65" s="292">
        <f>SUMPRODUCT($C$263:$C$282,$D$263:$D$282)/$C$283</f>
        <v/>
      </c>
      <c r="C65" s="289">
        <f>$B$220*$F$200</f>
        <v/>
      </c>
      <c r="G65" s="285" t="inlineStr">
        <is>
          <t>← формула; база: D263:D282</t>
        </is>
      </c>
    </row>
    <row r="66" outlineLevel="1">
      <c r="A66" s="24" t="n">
        <v>4</v>
      </c>
      <c r="B66" s="292">
        <f>SUMPRODUCT($C$263:$C$282,$D$263:$D$282)/$C$283</f>
        <v/>
      </c>
      <c r="C66" s="289">
        <f>$B$221*$F$200</f>
        <v/>
      </c>
      <c r="G66" s="285" t="inlineStr">
        <is>
          <t>← формула; база: D263:D282</t>
        </is>
      </c>
    </row>
    <row r="67" outlineLevel="1">
      <c r="A67" s="24" t="n">
        <v>5</v>
      </c>
      <c r="B67" s="292">
        <f>SUMPRODUCT($C$263:$C$282,$D$263:$D$282)/$C$283</f>
        <v/>
      </c>
      <c r="C67" s="289">
        <f>$B$222*$F$200</f>
        <v/>
      </c>
      <c r="G67" s="285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5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6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5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4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81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7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7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7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7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7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7">
        <f>SUM(B94:M94)</f>
        <v/>
      </c>
    </row>
    <row r="96" outlineLevel="1"/>
    <row r="97" outlineLevel="1" ht="20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6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8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9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300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301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302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300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279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303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304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304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304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304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304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304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304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304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304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304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304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304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304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5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5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279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279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 — блок ВЫКЛЮЧЕН (B241 = «Нет»), в расчёт не входит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5" t="n">
        <v>2</v>
      </c>
      <c r="C161" s="7" t="inlineStr">
        <is>
          <t>шт.</t>
        </is>
      </c>
      <c r="D161" s="7" t="inlineStr">
        <is>
          <t>Не в расчёте — 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5" t="n">
        <v>50</v>
      </c>
      <c r="C162" s="7" t="inlineStr">
        <is>
          <t>чел.</t>
        </is>
      </c>
      <c r="D162" s="7" t="inlineStr">
        <is>
          <t>Не в расчёте — 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5" t="n">
        <v>50</v>
      </c>
      <c r="C163" s="7" t="inlineStr">
        <is>
          <t>чел.</t>
        </is>
      </c>
      <c r="D163" s="7" t="inlineStr">
        <is>
          <t>Не в расчёте — 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306" t="n">
        <v>80000</v>
      </c>
      <c r="C164" s="7" t="inlineStr">
        <is>
          <t>₽</t>
        </is>
      </c>
      <c r="D164" s="7" t="inlineStr">
        <is>
          <t>Не в расчёте — 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306" t="n">
        <v>120000</v>
      </c>
      <c r="C165" s="7" t="inlineStr">
        <is>
          <t>₽</t>
        </is>
      </c>
      <c r="D165" s="7" t="inlineStr">
        <is>
          <t>Не в расчёте — 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306">
        <f>B162*B164+B163*B165</f>
        <v/>
      </c>
      <c r="C166" s="7" t="inlineStr">
        <is>
          <t>₽</t>
        </is>
      </c>
      <c r="D166" s="7" t="inlineStr">
        <is>
          <t>Не в расчёте — 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306" t="n">
        <v>5386000</v>
      </c>
      <c r="C167" s="7" t="inlineStr">
        <is>
          <t>₽</t>
        </is>
      </c>
      <c r="D167" s="7" t="inlineStr">
        <is>
          <t>Не в расчёте — 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307">
        <f>B240</f>
        <v/>
      </c>
      <c r="C168" s="7" t="inlineStr">
        <is>
          <t>%</t>
        </is>
      </c>
      <c r="D168" s="7" t="inlineStr">
        <is>
          <t>Не в расчёте — 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307" t="n">
        <v>0.125</v>
      </c>
      <c r="C169" s="7" t="inlineStr">
        <is>
          <t>%</t>
        </is>
      </c>
      <c r="D169" s="7" t="inlineStr">
        <is>
          <t>Не в расчёте — 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306" t="n">
        <v>700000</v>
      </c>
      <c r="C170" s="7" t="inlineStr">
        <is>
          <t>₽</t>
        </is>
      </c>
      <c r="D170" s="7" t="inlineStr">
        <is>
          <t>Не в расчёте — 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307" t="n">
        <v>0.4</v>
      </c>
      <c r="C171" s="7" t="inlineStr">
        <is>
          <t>%</t>
        </is>
      </c>
      <c r="D171" s="7" t="inlineStr">
        <is>
          <t>Не в расчёте — 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307" t="n">
        <v>0.6</v>
      </c>
      <c r="C172" s="7" t="inlineStr">
        <is>
          <t>%</t>
        </is>
      </c>
      <c r="D172" s="7" t="inlineStr">
        <is>
          <t>Не в расчёте — 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308" t="n">
        <v>5</v>
      </c>
      <c r="C173" s="7" t="inlineStr">
        <is>
          <t>номер месяца</t>
        </is>
      </c>
      <c r="D173" s="7" t="inlineStr">
        <is>
          <t>Не в расчёте — 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307" t="n">
        <v>0.4</v>
      </c>
      <c r="C174" s="7" t="inlineStr">
        <is>
          <t>%</t>
        </is>
      </c>
      <c r="D174" s="7" t="inlineStr">
        <is>
          <t>Не в расчёте — 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308" t="n">
        <v>3</v>
      </c>
      <c r="C175" s="7" t="inlineStr">
        <is>
          <t>номер месяца</t>
        </is>
      </c>
      <c r="D175" s="7" t="inlineStr">
        <is>
          <t>Не в расчёте — 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307" t="n">
        <v>0.6</v>
      </c>
      <c r="C176" s="7" t="inlineStr">
        <is>
          <t>%</t>
        </is>
      </c>
      <c r="D176" s="7" t="inlineStr">
        <is>
          <t>Не в расчёте — 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308" t="n">
        <v>5</v>
      </c>
      <c r="C177" s="7" t="inlineStr">
        <is>
          <t>номер месяца</t>
        </is>
      </c>
      <c r="D177" s="7" t="inlineStr">
        <is>
          <t>Не в расчёте — 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перенесена в раздел 17 (там же помесячный P&amp;L и реестр начислений)</t>
        </is>
      </c>
    </row>
    <row r="180" outlineLevel="1">
      <c r="A180" s="6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6" t="n"/>
    </row>
    <row r="181" outlineLevel="1">
      <c r="A181" s="2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309" t="n"/>
      <c r="M181" s="309" t="n"/>
      <c r="N181" s="295" t="n"/>
    </row>
    <row r="182" outlineLevel="1">
      <c r="A182" s="2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309" t="n"/>
      <c r="M182" s="309" t="n"/>
      <c r="N182" s="295" t="n"/>
    </row>
    <row r="183" outlineLevel="1">
      <c r="A183" s="2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309" t="n"/>
      <c r="M183" s="309" t="n"/>
      <c r="N183" s="295" t="n"/>
    </row>
    <row r="184" outlineLevel="1">
      <c r="A184" s="2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309" t="n"/>
      <c r="M184" s="309" t="n"/>
      <c r="N184" s="295" t="n"/>
    </row>
    <row r="185" outlineLevel="1">
      <c r="A185" s="2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309" t="n"/>
      <c r="M185" s="309" t="n"/>
      <c r="N185" s="295" t="n"/>
    </row>
    <row r="186" outlineLevel="1">
      <c r="A186" s="2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309" t="n"/>
      <c r="M186" s="309" t="n"/>
      <c r="N186" s="295" t="n"/>
    </row>
    <row r="187" outlineLevel="1">
      <c r="A187" s="2" t="n"/>
      <c r="B187" s="309" t="n"/>
      <c r="C187" s="309" t="n"/>
      <c r="D187" s="309" t="n"/>
      <c r="E187" s="309" t="n"/>
      <c r="F187" s="50" t="n"/>
      <c r="G187" s="50" t="n"/>
      <c r="H187" s="50" t="n"/>
      <c r="I187" s="50" t="n"/>
      <c r="J187" s="50" t="n"/>
      <c r="K187" s="50" t="n"/>
      <c r="L187" s="50" t="n"/>
      <c r="M187" s="309" t="n"/>
      <c r="N187" s="295" t="n"/>
    </row>
    <row r="188" outlineLevel="1">
      <c r="A188" s="2" t="inlineStr">
        <is>
          <t>Режим просмотра результата на дашборде</t>
        </is>
      </c>
      <c r="B188" s="310">
        <f>IF(B322="Да","С историей","Без истории")</f>
        <v/>
      </c>
      <c r="C188" s="309" t="inlineStr">
        <is>
          <t>режим</t>
        </is>
      </c>
      <c r="D188" s="309" t="inlineStr">
        <is>
          <t>Следует за B322</t>
        </is>
      </c>
      <c r="E188" s="30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311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10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12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13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13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13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13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13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13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91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5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91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5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9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5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9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5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9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5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9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5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9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5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14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15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16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16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17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17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18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9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320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17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17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321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17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322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18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322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322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322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322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322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322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322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322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23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23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23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322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23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24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25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326" t="n">
        <v>0.005000000000000001</v>
      </c>
      <c r="D263" s="327" t="n">
        <v>890000</v>
      </c>
      <c r="E263" s="328" t="n">
        <v>25</v>
      </c>
      <c r="F263" s="328" t="n">
        <v>37.5</v>
      </c>
      <c r="G263" s="328" t="n">
        <v>37.5</v>
      </c>
      <c r="H263" s="327" t="n">
        <v>6000</v>
      </c>
      <c r="I263" s="327" t="n">
        <v>20000</v>
      </c>
      <c r="J263" s="327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326" t="n">
        <v>0.02</v>
      </c>
      <c r="D264" s="327" t="n">
        <v>990000</v>
      </c>
      <c r="E264" s="328" t="n">
        <v>75</v>
      </c>
      <c r="F264" s="328" t="n">
        <v>112.5</v>
      </c>
      <c r="G264" s="328" t="n">
        <v>112.5</v>
      </c>
      <c r="H264" s="327" t="n">
        <v>10500</v>
      </c>
      <c r="I264" s="327" t="n">
        <v>20000</v>
      </c>
      <c r="J264" s="327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326" t="n">
        <v>0.05066666666666667</v>
      </c>
      <c r="D265" s="327" t="n">
        <v>1290000</v>
      </c>
      <c r="E265" s="328" t="n">
        <v>87.5</v>
      </c>
      <c r="F265" s="328" t="n">
        <v>187.5</v>
      </c>
      <c r="G265" s="328" t="n">
        <v>187.5</v>
      </c>
      <c r="H265" s="327" t="n">
        <v>11500</v>
      </c>
      <c r="I265" s="327" t="n">
        <v>20000</v>
      </c>
      <c r="J265" s="327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326" t="n">
        <v>0.02433333333333333</v>
      </c>
      <c r="D266" s="327" t="n">
        <v>1490000</v>
      </c>
      <c r="E266" s="328" t="n">
        <v>87.5</v>
      </c>
      <c r="F266" s="328" t="n">
        <v>250</v>
      </c>
      <c r="G266" s="328" t="n">
        <v>250</v>
      </c>
      <c r="H266" s="327" t="n">
        <v>14000</v>
      </c>
      <c r="I266" s="327" t="n">
        <v>20000</v>
      </c>
      <c r="J266" s="327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326" t="n">
        <v>0.015</v>
      </c>
      <c r="D267" s="327" t="n">
        <v>690000</v>
      </c>
      <c r="E267" s="328" t="n">
        <v>18.75</v>
      </c>
      <c r="F267" s="328" t="n">
        <v>31.25</v>
      </c>
      <c r="G267" s="328" t="n">
        <v>31.25</v>
      </c>
      <c r="H267" s="327" t="n">
        <v>4200</v>
      </c>
      <c r="I267" s="327" t="n">
        <v>12000</v>
      </c>
      <c r="J267" s="327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326" t="n">
        <v>0.06</v>
      </c>
      <c r="D268" s="327" t="n">
        <v>890000</v>
      </c>
      <c r="E268" s="328" t="n">
        <v>75</v>
      </c>
      <c r="F268" s="328" t="n">
        <v>112.5</v>
      </c>
      <c r="G268" s="328" t="n">
        <v>112.5</v>
      </c>
      <c r="H268" s="327" t="n">
        <v>6750</v>
      </c>
      <c r="I268" s="327" t="n">
        <v>20000</v>
      </c>
      <c r="J268" s="327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326" t="n">
        <v>0.152</v>
      </c>
      <c r="D269" s="327" t="n">
        <v>1190000</v>
      </c>
      <c r="E269" s="328" t="n">
        <v>87.5</v>
      </c>
      <c r="F269" s="328" t="n">
        <v>187.5</v>
      </c>
      <c r="G269" s="328" t="n">
        <v>187.5</v>
      </c>
      <c r="H269" s="327" t="n">
        <v>7250</v>
      </c>
      <c r="I269" s="327" t="n">
        <v>20000</v>
      </c>
      <c r="J269" s="327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326" t="n">
        <v>0.07299999999999998</v>
      </c>
      <c r="D270" s="327" t="n">
        <v>1290000</v>
      </c>
      <c r="E270" s="328" t="n">
        <v>87.5</v>
      </c>
      <c r="F270" s="328" t="n">
        <v>250</v>
      </c>
      <c r="G270" s="328" t="n">
        <v>250</v>
      </c>
      <c r="H270" s="327" t="n">
        <v>7250</v>
      </c>
      <c r="I270" s="327" t="n">
        <v>20000</v>
      </c>
      <c r="J270" s="327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326" t="n">
        <v>0.0125</v>
      </c>
      <c r="D271" s="327" t="n">
        <v>590000</v>
      </c>
      <c r="E271" s="328" t="n">
        <v>12.5</v>
      </c>
      <c r="F271" s="328" t="n">
        <v>25</v>
      </c>
      <c r="G271" s="328" t="n">
        <v>25</v>
      </c>
      <c r="H271" s="327" t="n">
        <v>3800</v>
      </c>
      <c r="I271" s="327" t="n">
        <v>7000</v>
      </c>
      <c r="J271" s="327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326" t="n">
        <v>0.05</v>
      </c>
      <c r="D272" s="327" t="n">
        <v>790000</v>
      </c>
      <c r="E272" s="328" t="n">
        <v>75</v>
      </c>
      <c r="F272" s="328" t="n">
        <v>112.5</v>
      </c>
      <c r="G272" s="328" t="n">
        <v>112.5</v>
      </c>
      <c r="H272" s="327" t="n">
        <v>4900</v>
      </c>
      <c r="I272" s="327" t="n">
        <v>20000</v>
      </c>
      <c r="J272" s="327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326" t="n">
        <v>0.1266666666666667</v>
      </c>
      <c r="D273" s="327" t="n">
        <v>890000</v>
      </c>
      <c r="E273" s="328" t="n">
        <v>87.5</v>
      </c>
      <c r="F273" s="328" t="n">
        <v>187.5</v>
      </c>
      <c r="G273" s="328" t="n">
        <v>187.5</v>
      </c>
      <c r="H273" s="327" t="n">
        <v>5750</v>
      </c>
      <c r="I273" s="327" t="n">
        <v>20000</v>
      </c>
      <c r="J273" s="327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326" t="n">
        <v>0.06083333333333332</v>
      </c>
      <c r="D274" s="327" t="n">
        <v>990000</v>
      </c>
      <c r="E274" s="328" t="n">
        <v>87.5</v>
      </c>
      <c r="F274" s="328" t="n">
        <v>250</v>
      </c>
      <c r="G274" s="328" t="n">
        <v>250</v>
      </c>
      <c r="H274" s="327" t="n">
        <v>5750</v>
      </c>
      <c r="I274" s="327" t="n">
        <v>20000</v>
      </c>
      <c r="J274" s="327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326" t="n">
        <v>0.0125</v>
      </c>
      <c r="D275" s="327" t="n">
        <v>490000</v>
      </c>
      <c r="E275" s="328" t="n">
        <v>12.5</v>
      </c>
      <c r="F275" s="328" t="n">
        <v>25</v>
      </c>
      <c r="G275" s="328" t="n">
        <v>25</v>
      </c>
      <c r="H275" s="327" t="n">
        <v>3300</v>
      </c>
      <c r="I275" s="327" t="n">
        <v>6000</v>
      </c>
      <c r="J275" s="327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326" t="n">
        <v>0.05</v>
      </c>
      <c r="D276" s="327" t="n">
        <v>690000</v>
      </c>
      <c r="E276" s="328" t="n">
        <v>60</v>
      </c>
      <c r="F276" s="328" t="n">
        <v>90</v>
      </c>
      <c r="G276" s="328" t="n">
        <v>90</v>
      </c>
      <c r="H276" s="327" t="n">
        <v>4650</v>
      </c>
      <c r="I276" s="327" t="n">
        <v>20000</v>
      </c>
      <c r="J276" s="327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326" t="n">
        <v>0.1266666666666667</v>
      </c>
      <c r="D277" s="327" t="n">
        <v>790000</v>
      </c>
      <c r="E277" s="328" t="n">
        <v>70</v>
      </c>
      <c r="F277" s="328" t="n">
        <v>150</v>
      </c>
      <c r="G277" s="328" t="n">
        <v>150</v>
      </c>
      <c r="H277" s="327" t="n">
        <v>5750</v>
      </c>
      <c r="I277" s="327" t="n">
        <v>20000</v>
      </c>
      <c r="J277" s="327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326" t="n">
        <v>0.06083333333333332</v>
      </c>
      <c r="D278" s="327" t="n">
        <v>890000</v>
      </c>
      <c r="E278" s="328" t="n">
        <v>70</v>
      </c>
      <c r="F278" s="328" t="n">
        <v>200</v>
      </c>
      <c r="G278" s="328" t="n">
        <v>200</v>
      </c>
      <c r="H278" s="327" t="n">
        <v>5750</v>
      </c>
      <c r="I278" s="327" t="n">
        <v>20000</v>
      </c>
      <c r="J278" s="327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326" t="n">
        <v>0.005000000000000001</v>
      </c>
      <c r="D279" s="327" t="n">
        <v>390000</v>
      </c>
      <c r="E279" s="328" t="n">
        <v>12.5</v>
      </c>
      <c r="F279" s="328" t="n">
        <v>18.75</v>
      </c>
      <c r="G279" s="328" t="n">
        <v>18.75</v>
      </c>
      <c r="H279" s="327" t="n">
        <v>3000</v>
      </c>
      <c r="I279" s="327" t="n">
        <v>5000</v>
      </c>
      <c r="J279" s="327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326" t="n">
        <v>0.02</v>
      </c>
      <c r="D280" s="327" t="n">
        <v>490000</v>
      </c>
      <c r="E280" s="328" t="n">
        <v>52.5</v>
      </c>
      <c r="F280" s="328" t="n">
        <v>78.75</v>
      </c>
      <c r="G280" s="328" t="n">
        <v>78.75</v>
      </c>
      <c r="H280" s="327" t="n">
        <v>4000</v>
      </c>
      <c r="I280" s="327" t="n">
        <v>20000</v>
      </c>
      <c r="J280" s="327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326" t="n">
        <v>0.05066666666666667</v>
      </c>
      <c r="D281" s="327" t="n">
        <v>590000</v>
      </c>
      <c r="E281" s="328" t="n">
        <v>62.5</v>
      </c>
      <c r="F281" s="328" t="n">
        <v>125</v>
      </c>
      <c r="G281" s="328" t="n">
        <v>125</v>
      </c>
      <c r="H281" s="327" t="n">
        <v>4500</v>
      </c>
      <c r="I281" s="327" t="n">
        <v>20000</v>
      </c>
      <c r="J281" s="327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326" t="n">
        <v>0.02433333333333333</v>
      </c>
      <c r="D282" s="327" t="n">
        <v>690000</v>
      </c>
      <c r="E282" s="328" t="n">
        <v>62.5</v>
      </c>
      <c r="F282" s="328" t="n">
        <v>175</v>
      </c>
      <c r="G282" s="328" t="n">
        <v>175</v>
      </c>
      <c r="H282" s="327" t="n">
        <v>4500</v>
      </c>
      <c r="I282" s="327" t="n">
        <v>20000</v>
      </c>
      <c r="J282" s="327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25">
        <f>SUM(C263:C282)</f>
        <v/>
      </c>
    </row>
    <row r="284"/>
    <row r="285" ht="28" customHeight="1">
      <c r="A285" s="311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329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330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31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332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31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11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333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34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34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34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35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36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11" t="inlineStr">
        <is>
          <t>Инфляция по годам</t>
        </is>
      </c>
    </row>
    <row r="301" outlineLevel="1">
      <c r="A301" t="n">
        <v>2026</v>
      </c>
      <c r="B301" s="337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337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337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337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337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337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337" t="n">
        <v>0.07000000000000001</v>
      </c>
      <c r="D307" t="inlineStr">
        <is>
          <t>v4 / ежегодный план</t>
        </is>
      </c>
    </row>
    <row r="308"/>
    <row r="309">
      <c r="A309" s="33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33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40" t="n">
        <v>0.555592</v>
      </c>
      <c r="D314" s="341" t="n">
        <v>13560</v>
      </c>
      <c r="E314" s="34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40" t="n">
        <v>0.29611</v>
      </c>
      <c r="D315" s="341" t="n">
        <v>9000</v>
      </c>
      <c r="E315" s="34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40" t="n">
        <v>0.09134100000000001</v>
      </c>
      <c r="D316" s="341" t="n">
        <v>19138</v>
      </c>
      <c r="E316" s="34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40" t="n">
        <v>0.033143</v>
      </c>
      <c r="D317" s="341" t="n">
        <v>20067</v>
      </c>
      <c r="E317" s="34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40" t="n">
        <v>0.023814</v>
      </c>
      <c r="D318" s="341" t="n">
        <v>20000</v>
      </c>
      <c r="E318" s="34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4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34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34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34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34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34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34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34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34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34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34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34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34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34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341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>
      <c r="A338" t="inlineStr">
        <is>
          <t>Партнёры на конец сезона</t>
        </is>
      </c>
      <c r="B338" s="34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34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342" t="n">
        <v>45901</v>
      </c>
      <c r="B343" s="341" t="n">
        <v>0</v>
      </c>
      <c r="C343" s="341" t="n">
        <v>0</v>
      </c>
      <c r="D343" s="341" t="n">
        <v>0</v>
      </c>
      <c r="E343" s="341" t="n">
        <v>0</v>
      </c>
      <c r="F343" s="341" t="n">
        <v>0</v>
      </c>
      <c r="G343" s="341" t="n">
        <v>1574401</v>
      </c>
      <c r="H343" s="341" t="n">
        <v>1024059</v>
      </c>
      <c r="I343" s="341" t="n">
        <v>9335</v>
      </c>
      <c r="J343" s="341" t="n">
        <v>0</v>
      </c>
      <c r="K343" s="341" t="n">
        <v>0</v>
      </c>
    </row>
    <row r="344">
      <c r="A344" s="342" t="n">
        <v>45931</v>
      </c>
      <c r="B344" s="341" t="n">
        <v>0</v>
      </c>
      <c r="C344" s="341" t="n">
        <v>0</v>
      </c>
      <c r="D344" s="341" t="n">
        <v>0</v>
      </c>
      <c r="E344" s="341" t="n">
        <v>0</v>
      </c>
      <c r="F344" s="341" t="n">
        <v>0</v>
      </c>
      <c r="G344" s="341" t="n">
        <v>2219727</v>
      </c>
      <c r="H344" s="341" t="n">
        <v>1050057</v>
      </c>
      <c r="I344" s="341" t="n">
        <v>32927</v>
      </c>
      <c r="J344" s="341" t="n">
        <v>0</v>
      </c>
      <c r="K344" s="341" t="n">
        <v>0</v>
      </c>
    </row>
    <row r="345">
      <c r="A345" s="342" t="n">
        <v>45962</v>
      </c>
      <c r="B345" s="341" t="n">
        <v>34000</v>
      </c>
      <c r="C345" s="341" t="n">
        <v>1166894</v>
      </c>
      <c r="D345" s="341" t="n">
        <v>688036</v>
      </c>
      <c r="E345" s="341" t="n">
        <v>353026</v>
      </c>
      <c r="F345" s="341" t="n">
        <v>245843</v>
      </c>
      <c r="G345" s="341" t="n">
        <v>2153520</v>
      </c>
      <c r="H345" s="341" t="n">
        <v>1720573</v>
      </c>
      <c r="I345" s="341" t="n">
        <v>5574</v>
      </c>
      <c r="J345" s="341" t="n">
        <v>0</v>
      </c>
      <c r="K345" s="341" t="n">
        <v>0</v>
      </c>
    </row>
    <row r="346">
      <c r="A346" s="342" t="n">
        <v>45992</v>
      </c>
      <c r="B346" s="341" t="n">
        <v>17000</v>
      </c>
      <c r="C346" s="341" t="n">
        <v>2833884</v>
      </c>
      <c r="D346" s="341" t="n">
        <v>285361</v>
      </c>
      <c r="E346" s="341" t="n">
        <v>147883</v>
      </c>
      <c r="F346" s="341" t="n">
        <v>337456</v>
      </c>
      <c r="G346" s="341" t="n">
        <v>2242835</v>
      </c>
      <c r="H346" s="341" t="n">
        <v>2469730</v>
      </c>
      <c r="I346" s="341" t="n">
        <v>7214</v>
      </c>
      <c r="J346" s="341" t="n">
        <v>52243</v>
      </c>
      <c r="K346" s="341" t="n">
        <v>0</v>
      </c>
    </row>
    <row r="347">
      <c r="A347" s="342" t="n">
        <v>46023</v>
      </c>
      <c r="B347" s="341" t="n">
        <v>5000</v>
      </c>
      <c r="C347" s="341" t="n">
        <v>3199001</v>
      </c>
      <c r="D347" s="341" t="n">
        <v>74550</v>
      </c>
      <c r="E347" s="341" t="n">
        <v>42910</v>
      </c>
      <c r="F347" s="341" t="n">
        <v>332724</v>
      </c>
      <c r="G347" s="341" t="n">
        <v>2688896</v>
      </c>
      <c r="H347" s="341" t="n">
        <v>765322</v>
      </c>
      <c r="I347" s="341" t="n">
        <v>3595</v>
      </c>
      <c r="J347" s="341" t="n">
        <v>0</v>
      </c>
      <c r="K347" s="341" t="n">
        <v>40198</v>
      </c>
    </row>
    <row r="348">
      <c r="A348" s="342" t="n">
        <v>46054</v>
      </c>
      <c r="B348" s="341" t="n">
        <v>1000</v>
      </c>
      <c r="C348" s="341" t="n">
        <v>2192174</v>
      </c>
      <c r="D348" s="341" t="n">
        <v>1468002</v>
      </c>
      <c r="E348" s="341" t="n">
        <v>926633</v>
      </c>
      <c r="F348" s="341" t="n">
        <v>409047</v>
      </c>
      <c r="G348" s="341" t="n">
        <v>2623154</v>
      </c>
      <c r="H348" s="341" t="n">
        <v>1436154</v>
      </c>
      <c r="I348" s="341" t="n">
        <v>4123</v>
      </c>
      <c r="J348" s="341" t="n">
        <v>0</v>
      </c>
      <c r="K348" s="341" t="n">
        <v>2070755</v>
      </c>
    </row>
    <row r="349">
      <c r="A349" s="342" t="n">
        <v>46082</v>
      </c>
      <c r="B349" s="341" t="n">
        <v>3000</v>
      </c>
      <c r="C349" s="341" t="n">
        <v>2641557</v>
      </c>
      <c r="D349" s="341" t="n">
        <v>101600</v>
      </c>
      <c r="E349" s="341" t="n">
        <v>64493</v>
      </c>
      <c r="F349" s="341" t="n">
        <v>278193</v>
      </c>
      <c r="G349" s="341" t="n">
        <v>2889209</v>
      </c>
      <c r="H349" s="341" t="n">
        <v>906213</v>
      </c>
      <c r="I349" s="341" t="n">
        <v>6990</v>
      </c>
      <c r="J349" s="341" t="n">
        <v>0</v>
      </c>
      <c r="K349" s="341" t="n">
        <v>-1429475</v>
      </c>
    </row>
    <row r="350">
      <c r="A350" s="342" t="n">
        <v>46113</v>
      </c>
      <c r="B350" s="341" t="n">
        <v>1000</v>
      </c>
      <c r="C350" s="341" t="n">
        <v>2644045</v>
      </c>
      <c r="D350" s="341" t="n">
        <v>149300</v>
      </c>
      <c r="E350" s="341" t="n">
        <v>86054</v>
      </c>
      <c r="F350" s="341" t="n">
        <v>286891</v>
      </c>
      <c r="G350" s="341" t="n">
        <v>3281358</v>
      </c>
      <c r="H350" s="341" t="n">
        <v>731943</v>
      </c>
      <c r="I350" s="341" t="n">
        <v>4957</v>
      </c>
      <c r="J350" s="341" t="n">
        <v>0</v>
      </c>
      <c r="K350" s="341" t="n">
        <v>61645</v>
      </c>
    </row>
    <row r="351">
      <c r="A351" s="342" t="n">
        <v>46143</v>
      </c>
      <c r="B351" s="341" t="n">
        <v>1922</v>
      </c>
      <c r="C351" s="341" t="n">
        <v>1816506</v>
      </c>
      <c r="D351" s="341" t="n">
        <v>238899</v>
      </c>
      <c r="E351" s="341" t="n">
        <v>139894</v>
      </c>
      <c r="F351" s="341" t="n">
        <v>216975</v>
      </c>
      <c r="G351" s="341" t="n">
        <v>3179444</v>
      </c>
      <c r="H351" s="341" t="n">
        <v>1330966</v>
      </c>
      <c r="I351" s="341" t="n">
        <v>3243</v>
      </c>
      <c r="J351" s="341" t="n">
        <v>0</v>
      </c>
      <c r="K351" s="341" t="n">
        <v>-517789</v>
      </c>
    </row>
    <row r="352">
      <c r="A352" s="342" t="n">
        <v>46174</v>
      </c>
      <c r="B352" s="341" t="n">
        <v>0</v>
      </c>
      <c r="C352" s="341" t="n">
        <v>2452155</v>
      </c>
      <c r="D352" s="341" t="n">
        <v>1290902</v>
      </c>
      <c r="E352" s="341" t="n">
        <v>735974</v>
      </c>
      <c r="F352" s="341" t="n">
        <v>439440</v>
      </c>
      <c r="G352" s="341" t="n">
        <v>3895182</v>
      </c>
      <c r="H352" s="341" t="n">
        <v>1102727</v>
      </c>
      <c r="I352" s="341" t="n">
        <v>6449</v>
      </c>
      <c r="J352" s="341" t="n">
        <v>0</v>
      </c>
      <c r="K352" s="341" t="n">
        <v>-345792</v>
      </c>
    </row>
    <row r="353">
      <c r="A353" s="342" t="n">
        <v>46204</v>
      </c>
      <c r="B353" s="341" t="n">
        <v>0</v>
      </c>
      <c r="C353" s="341" t="n">
        <v>3070178</v>
      </c>
      <c r="D353" s="341" t="n">
        <v>66750</v>
      </c>
      <c r="E353" s="341" t="n">
        <v>44505</v>
      </c>
      <c r="F353" s="341" t="n">
        <v>314803</v>
      </c>
      <c r="G353" s="341" t="n">
        <v>4280247</v>
      </c>
      <c r="H353" s="341" t="n">
        <v>1068367</v>
      </c>
      <c r="I353" s="341" t="n">
        <v>5010</v>
      </c>
      <c r="J353" s="341" t="n">
        <v>0</v>
      </c>
      <c r="K353" s="341" t="n">
        <v>6862</v>
      </c>
    </row>
    <row r="354">
      <c r="A354" t="inlineStr">
        <is>
          <t>Итого за 11 месяцев</t>
        </is>
      </c>
      <c r="B354" s="341">
        <f>SUM(B343:B353)</f>
        <v/>
      </c>
      <c r="C354" s="341">
        <f>SUM(C343:C353)</f>
        <v/>
      </c>
      <c r="D354" s="341">
        <f>SUM(D343:D353)</f>
        <v/>
      </c>
      <c r="E354" s="341">
        <f>SUM(E343:E353)</f>
        <v/>
      </c>
      <c r="F354" s="341">
        <f>SUM(F343:F353)</f>
        <v/>
      </c>
      <c r="G354" s="341">
        <f>SUM(G343:G353)</f>
        <v/>
      </c>
      <c r="H354" s="341">
        <f>SUM(H343:H353)</f>
        <v/>
      </c>
      <c r="I354" s="341">
        <f>SUM(I343:I353)</f>
        <v/>
      </c>
      <c r="J354" s="341">
        <f>SUM(J343:J353)</f>
        <v/>
      </c>
      <c r="K354" s="34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342" t="n">
        <v>45931</v>
      </c>
      <c r="B358" s="341" t="n">
        <v>23763743</v>
      </c>
      <c r="C358" s="341" t="n">
        <v>1721989</v>
      </c>
    </row>
    <row r="359">
      <c r="A359" s="342" t="n">
        <v>45962</v>
      </c>
      <c r="B359" s="341" t="n">
        <v>28003516</v>
      </c>
      <c r="C359" s="341" t="n">
        <v>1926571</v>
      </c>
    </row>
    <row r="360">
      <c r="A360" s="342" t="n">
        <v>45992</v>
      </c>
      <c r="B360" s="341" t="n">
        <v>30210358</v>
      </c>
      <c r="C360" s="341" t="n">
        <v>1920426</v>
      </c>
    </row>
    <row r="361">
      <c r="A361" s="342" t="n">
        <v>46023</v>
      </c>
      <c r="B361" s="341" t="n">
        <v>32411412</v>
      </c>
      <c r="C361" s="341" t="n">
        <v>2109980</v>
      </c>
    </row>
    <row r="362">
      <c r="A362" s="342" t="n">
        <v>46054</v>
      </c>
      <c r="B362" s="341" t="n">
        <v>36606090</v>
      </c>
      <c r="C362" s="341" t="n">
        <v>2276950</v>
      </c>
    </row>
    <row r="363">
      <c r="A363" s="342" t="n">
        <v>46082</v>
      </c>
      <c r="B363" s="341" t="n">
        <v>44107279</v>
      </c>
      <c r="C363" s="341" t="n">
        <v>2617615</v>
      </c>
    </row>
    <row r="364">
      <c r="A364" s="342" t="n">
        <v>46113</v>
      </c>
      <c r="B364" s="341" t="n">
        <v>41035864</v>
      </c>
      <c r="C364" s="341" t="n">
        <v>2472905</v>
      </c>
    </row>
    <row r="365">
      <c r="A365" s="342" t="n">
        <v>46143</v>
      </c>
      <c r="B365" s="341" t="n">
        <v>42817500</v>
      </c>
      <c r="C365" s="341" t="n">
        <v>2749786</v>
      </c>
    </row>
    <row r="366">
      <c r="A366" s="342" t="n">
        <v>46174</v>
      </c>
      <c r="B366" s="341" t="n">
        <v>31522552</v>
      </c>
      <c r="C366" s="341" t="n">
        <v>2183764</v>
      </c>
    </row>
    <row r="367">
      <c r="A367" s="342" t="n">
        <v>46204</v>
      </c>
      <c r="B367" s="341" t="n">
        <v>26948036</v>
      </c>
      <c r="C367" s="341" t="n">
        <v>2097917</v>
      </c>
    </row>
    <row r="368">
      <c r="A368" s="342" t="n">
        <v>46235</v>
      </c>
      <c r="B368" s="341" t="n">
        <v>44849008</v>
      </c>
      <c r="C368" s="341" t="n">
        <v>2701108</v>
      </c>
    </row>
    <row r="369">
      <c r="A369" t="inlineStr">
        <is>
          <t>Итого по реестру</t>
        </is>
      </c>
      <c r="B369" s="341">
        <f>SUM(B358:B368)</f>
        <v/>
      </c>
      <c r="C369" s="34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43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44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44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44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44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44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45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45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46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сходится с отчётом</t>
        </is>
      </c>
      <c r="B62" s="103">
        <f>SUM('01_Вводные'!B353:D353)-3136928</f>
        <v/>
      </c>
      <c r="C62" s="117">
        <f>IF(ABS(B62)&lt;0.01,"OK","ПРОВЕРИТЬ")</f>
        <v/>
      </c>
      <c r="D62" s="104" t="inlineStr">
        <is>
          <t>Выручка июля 2026 по разделу 17 должна совпасть с отчётом о финрезультатах: 3 136 928 ₽.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45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45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45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45">
        <f>IF(ABS(B74)&lt;0.01,"OK","ПРОВЕРИТЬ")</f>
        <v/>
      </c>
      <c r="D74" s="245" t="inlineStr">
        <is>
          <t>Ни поступлений, ни оплат.</t>
        </is>
      </c>
    </row>
    <row r="76">
      <c r="A76" s="347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48" t="inlineStr">
        <is>
          <t>Начни отсюда</t>
        </is>
      </c>
      <c r="B2" s="349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48" t="inlineStr">
        <is>
          <t>Почему цифры такие</t>
        </is>
      </c>
      <c r="B3" s="349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49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49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50" t="n"/>
      <c r="D5" s="350" t="n"/>
      <c r="E5" s="350" t="n"/>
    </row>
    <row r="6" ht="34" customHeight="1">
      <c r="A6" s="351" t="inlineStr">
        <is>
          <t>1</t>
        </is>
      </c>
      <c r="B6" s="352" t="inlineStr">
        <is>
          <t>Лиды</t>
        </is>
      </c>
      <c r="C6" s="254" t="inlineStr">
        <is>
          <t>04_Продажи</t>
        </is>
      </c>
      <c r="D6" s="353" t="inlineStr">
        <is>
          <t>План продаж ÷ конверсия лид→продажа, округление вверх</t>
        </is>
      </c>
      <c r="E6" s="354" t="inlineStr">
        <is>
          <t>01_Вводные!B25 (3%), план продаж B36:B40</t>
        </is>
      </c>
    </row>
    <row r="7" ht="34" customHeight="1">
      <c r="A7" s="351" t="inlineStr">
        <is>
          <t>2</t>
        </is>
      </c>
      <c r="B7" s="352" t="inlineStr">
        <is>
          <t>Продажи франшиз</t>
        </is>
      </c>
      <c r="C7" s="254" t="inlineStr">
        <is>
          <t>04_Продажи</t>
        </is>
      </c>
      <c r="D7" s="353" t="inlineStr">
        <is>
          <t>Годовой план сезона × месячная доля сезонности. Годовой план = база (B210:B214) × множитель сценария (F198)</t>
        </is>
      </c>
      <c r="E7" s="354" t="inlineStr">
        <is>
          <t>01_Вводные!B36:B40 и C36:N40</t>
        </is>
      </c>
    </row>
    <row r="8" ht="34" customHeight="1">
      <c r="A8" s="351" t="inlineStr">
        <is>
          <t>3</t>
        </is>
      </c>
      <c r="B8" s="352" t="inlineStr">
        <is>
          <t>Открытия школ</t>
        </is>
      </c>
      <c r="C8" s="254" t="inlineStr">
        <is>
          <t>04_Продажи</t>
        </is>
      </c>
      <c r="D8" s="353" t="inlineStr">
        <is>
          <t>Продажи, сдвинутые на лаг «продажа → открытие», × конверсия в открытие</t>
        </is>
      </c>
      <c r="E8" s="354" t="inlineStr">
        <is>
          <t>01_Вводные!B15 (2 мес.), B298 (100%)</t>
        </is>
      </c>
    </row>
    <row r="9" ht="34" customHeight="1">
      <c r="A9" s="351" t="inlineStr">
        <is>
          <t>4</t>
        </is>
      </c>
      <c r="B9" s="352" t="inlineStr">
        <is>
          <t>Новые юрлица и школы</t>
        </is>
      </c>
      <c r="C9" s="254" t="inlineStr">
        <is>
          <t>06_Сеть_и_дети</t>
        </is>
      </c>
      <c r="D9" s="353" t="inlineStr">
        <is>
          <t>Продажи × коэффициент юрлиц; отдельно продажи × коэффициент школ</t>
        </is>
      </c>
      <c r="E9" s="354" t="inlineStr">
        <is>
          <t>01_Вводные!B16, B22</t>
        </is>
      </c>
    </row>
    <row r="10" ht="34" customHeight="1">
      <c r="A10" s="351" t="inlineStr">
        <is>
          <t>5</t>
        </is>
      </c>
      <c r="B10" s="352" t="inlineStr">
        <is>
          <t>Маркетинг привлечения</t>
        </is>
      </c>
      <c r="C10" s="254" t="inlineStr">
        <is>
          <t>04_Продажи</t>
        </is>
      </c>
      <c r="D10" s="353" t="inlineStr">
        <is>
          <t>Таргет платится за 2 месяца до продажи (для октября 2026 — за 1); плюс БИБОСС / TopFranchise / Forbes раз в год</t>
        </is>
      </c>
      <c r="E10" s="354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50" t="n"/>
      <c r="D11" s="350" t="n"/>
      <c r="E11" s="350" t="n"/>
    </row>
    <row r="12" ht="34" customHeight="1">
      <c r="A12" s="351" t="inlineStr">
        <is>
          <t>6</t>
        </is>
      </c>
      <c r="B12" s="352" t="inlineStr">
        <is>
          <t>Действующая сеть</t>
        </is>
      </c>
      <c r="C12" s="254" t="inlineStr">
        <is>
          <t>06_Сеть_и_дети</t>
        </is>
      </c>
      <c r="D12" s="353" t="inlineStr">
        <is>
          <t>104 школы × коэффициент сохранения; дети = 5 200 × рост 10% в год, пересчёт каждый сентябрь</t>
        </is>
      </c>
      <c r="E12" s="354" t="inlineStr">
        <is>
          <t>01_Вводные!B9, B11, B12, B13</t>
        </is>
      </c>
    </row>
    <row r="13" ht="34" customHeight="1">
      <c r="A13" s="351" t="inlineStr">
        <is>
          <t>7</t>
        </is>
      </c>
      <c r="B13" s="352" t="inlineStr">
        <is>
          <t>Новые школы по возрасту</t>
        </is>
      </c>
      <c r="C13" s="254" t="inlineStr">
        <is>
          <t>06_Сеть_и_дети</t>
        </is>
      </c>
      <c r="D13" s="353" t="inlineStr">
        <is>
          <t>Каждая открытая школа живёт в своей когорте: месяцы 1–12, 13–24, зрелая. Это и есть постепенный набор</t>
        </is>
      </c>
      <c r="E13" s="354" t="inlineStr">
        <is>
          <t>01_Вводные!B295, 18_Календарь_тарифы</t>
        </is>
      </c>
    </row>
    <row r="14" ht="34" customHeight="1">
      <c r="A14" s="351" t="inlineStr">
        <is>
          <t>8</t>
        </is>
      </c>
      <c r="B14" s="352" t="inlineStr">
        <is>
          <t>Дети новых школ</t>
        </is>
      </c>
      <c r="C14" s="254" t="inlineStr">
        <is>
          <t>06_Сеть_и_дети</t>
        </is>
      </c>
      <c r="D14" s="353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54" t="inlineStr">
        <is>
          <t>01_Вводные!B46 (75,05 к 12-му мес.), B47 (165,125 к 24-му), B44</t>
        </is>
      </c>
    </row>
    <row r="15" ht="34" customHeight="1">
      <c r="A15" s="351" t="inlineStr">
        <is>
          <t>9</t>
        </is>
      </c>
      <c r="B15" s="352" t="inlineStr">
        <is>
          <t>Сезонность посещаемости</t>
        </is>
      </c>
      <c r="C15" s="254" t="inlineStr">
        <is>
          <t>01_Вводные</t>
        </is>
      </c>
      <c r="D15" s="353" t="inlineStr">
        <is>
          <t>Индекс от 5,9% (август) до 100% (февраль). Умножается на детей, а не на цену: летом платящих меньше</t>
        </is>
      </c>
      <c r="E15" s="354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50" t="n"/>
      <c r="D16" s="350" t="n"/>
      <c r="E16" s="350" t="n"/>
    </row>
    <row r="17" ht="34" customHeight="1">
      <c r="A17" s="351" t="inlineStr">
        <is>
          <t>10</t>
        </is>
      </c>
      <c r="B17" s="352" t="inlineStr">
        <is>
          <t>Паушальные взносы</t>
        </is>
      </c>
      <c r="C17" s="254" t="inlineStr">
        <is>
          <t>02_Модель</t>
        </is>
      </c>
      <c r="D17" s="353" t="inlineStr">
        <is>
          <t>Продажи × средний паушальный по тарифному миксу (937 767 ₽ с НДС), затем ÷ (1 + НДС)</t>
        </is>
      </c>
      <c r="E17" s="354" t="inlineStr">
        <is>
          <t>01_Вводные!B63:B67, тарифы B263:D282</t>
        </is>
      </c>
    </row>
    <row r="18" ht="34" customHeight="1">
      <c r="A18" s="351" t="inlineStr">
        <is>
          <t>11</t>
        </is>
      </c>
      <c r="B18" s="352" t="inlineStr">
        <is>
          <t>Роялти действующей сети</t>
        </is>
      </c>
      <c r="C18" s="254" t="inlineStr">
        <is>
          <t>06_Сеть_и_дети</t>
        </is>
      </c>
      <c r="D18" s="353" t="inlineStr">
        <is>
          <t>MAX(% от оборота; 104 школы × минимум). Оборот = активные дети × абонемент. Ставка 6,5% → 10% с 01.01.2030</t>
        </is>
      </c>
      <c r="E18" s="354" t="inlineStr">
        <is>
          <t>01_Вводные!B51, B52, B55:B57, B245</t>
        </is>
      </c>
    </row>
    <row r="19" ht="34" customHeight="1">
      <c r="A19" s="351" t="inlineStr">
        <is>
          <t>12</t>
        </is>
      </c>
      <c r="B19" s="352" t="inlineStr">
        <is>
          <t>Роялти новых школ</t>
        </is>
      </c>
      <c r="C19" s="254" t="inlineStr">
        <is>
          <t>06_Сеть_и_дети</t>
        </is>
      </c>
      <c r="D19" s="353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54" t="inlineStr">
        <is>
          <t>01_Вводные!B53, B54, B239, B244</t>
        </is>
      </c>
    </row>
    <row r="20" ht="34" customHeight="1">
      <c r="A20" s="351" t="inlineStr">
        <is>
          <t>13</t>
        </is>
      </c>
      <c r="B20" s="352" t="inlineStr">
        <is>
          <t>Мерч</t>
        </is>
      </c>
      <c r="C20" s="254" t="inlineStr">
        <is>
          <t>07_Мерч</t>
        </is>
      </c>
      <c r="D20" s="353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54" t="inlineStr">
        <is>
          <t>01_Вводные!B71:B74, B87:B89, B94:M94, B99:E101</t>
        </is>
      </c>
    </row>
    <row r="21" ht="34" customHeight="1">
      <c r="A21" s="351" t="inlineStr">
        <is>
          <t>14</t>
        </is>
      </c>
      <c r="B21" s="352" t="inlineStr">
        <is>
          <t>Лагеря</t>
        </is>
      </c>
      <c r="C21" s="254" t="inlineStr">
        <is>
          <t>09_Лагеря</t>
        </is>
      </c>
      <c r="D21" s="353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54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50" t="n"/>
      <c r="D22" s="350" t="n"/>
      <c r="E22" s="350" t="n"/>
    </row>
    <row r="23" ht="34" customHeight="1">
      <c r="A23" s="351" t="inlineStr">
        <is>
          <t>15</t>
        </is>
      </c>
      <c r="B23" s="352" t="inlineStr">
        <is>
          <t>Прямые расходы</t>
        </is>
      </c>
      <c r="C23" s="254" t="inlineStr">
        <is>
          <t>02_Модель</t>
        </is>
      </c>
      <c r="D23" s="353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54" t="inlineStr">
        <is>
          <t>01_Вводные!B59, B60, B75, B76</t>
        </is>
      </c>
    </row>
    <row r="24" ht="34" customHeight="1">
      <c r="A24" s="351" t="inlineStr">
        <is>
          <t>16</t>
        </is>
      </c>
      <c r="B24" s="352" t="inlineStr">
        <is>
          <t>OPEX</t>
        </is>
      </c>
      <c r="C24" s="254" t="inlineStr">
        <is>
          <t>02_Модель</t>
        </is>
      </c>
      <c r="D24" s="353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54" t="inlineStr">
        <is>
          <t>01_Вводные!B105:B112, лист 08_ФОТ</t>
        </is>
      </c>
    </row>
    <row r="25" ht="34" customHeight="1">
      <c r="A25" s="351" t="inlineStr">
        <is>
          <t>17</t>
        </is>
      </c>
      <c r="B25" s="352" t="inlineStr">
        <is>
          <t>ФОТ</t>
        </is>
      </c>
      <c r="C25" s="254" t="inlineStr">
        <is>
          <t>08_ФОТ</t>
        </is>
      </c>
      <c r="D25" s="353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54" t="inlineStr">
        <is>
          <t>01_Вводные!B116:B152, B246:B251</t>
        </is>
      </c>
    </row>
    <row r="26" ht="34" customHeight="1">
      <c r="A26" s="351" t="inlineStr">
        <is>
          <t>18</t>
        </is>
      </c>
      <c r="B26" s="352" t="inlineStr">
        <is>
          <t>EBITDA</t>
        </is>
      </c>
      <c r="C26" s="254" t="inlineStr">
        <is>
          <t>02_Модель</t>
        </is>
      </c>
      <c r="D26" s="353" t="inlineStr">
        <is>
          <t>Выручка без НДС − прямые расходы − OPEX. До налога, CAPEX и займа</t>
        </is>
      </c>
      <c r="E26" s="354" t="inlineStr">
        <is>
          <t>—</t>
        </is>
      </c>
    </row>
    <row r="27" ht="34" customHeight="1">
      <c r="A27" s="351" t="inlineStr">
        <is>
          <t>19</t>
        </is>
      </c>
      <c r="B27" s="352" t="inlineStr">
        <is>
          <t>Налог</t>
        </is>
      </c>
      <c r="C27" s="254" t="inlineStr">
        <is>
          <t>02_Модель</t>
        </is>
      </c>
      <c r="D27" s="353" t="inlineStr">
        <is>
          <t>УСН «доходы минус расходы»: MAX(1% от выручки; 15% от прибыли). Считается помесячно</t>
        </is>
      </c>
      <c r="E27" s="354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50" t="n"/>
      <c r="D28" s="350" t="n"/>
      <c r="E28" s="350" t="n"/>
    </row>
    <row r="29" ht="34" customHeight="1">
      <c r="A29" s="351" t="inlineStr">
        <is>
          <t>20</t>
        </is>
      </c>
      <c r="B29" s="352" t="inlineStr">
        <is>
          <t>Поступления</t>
        </is>
      </c>
      <c r="C29" s="254" t="inlineStr">
        <is>
          <t>02_Модель</t>
        </is>
      </c>
      <c r="D29" s="353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54" t="inlineStr">
        <is>
          <t>01_Вводные!B18, B20</t>
        </is>
      </c>
    </row>
    <row r="30" ht="34" customHeight="1">
      <c r="A30" s="351" t="inlineStr">
        <is>
          <t>21</t>
        </is>
      </c>
      <c r="B30" s="352" t="inlineStr">
        <is>
          <t>Выплаты</t>
        </is>
      </c>
      <c r="C30" s="254" t="inlineStr">
        <is>
          <t>02_Модель</t>
        </is>
      </c>
      <c r="D30" s="353" t="inlineStr">
        <is>
          <t>Поставщики — по кредиторке 15 дней. ФОТ, НДС, УСН, лагеря, CAPEX — в месяце начисления</t>
        </is>
      </c>
      <c r="E30" s="354" t="inlineStr">
        <is>
          <t>01_Вводные!B19, B21</t>
        </is>
      </c>
    </row>
    <row r="31" ht="34" customHeight="1">
      <c r="A31" s="351" t="inlineStr">
        <is>
          <t>22</t>
        </is>
      </c>
      <c r="B31" s="352" t="inlineStr">
        <is>
          <t>Склад и закупки</t>
        </is>
      </c>
      <c r="C31" s="254" t="inlineStr">
        <is>
          <t>07_Мерч</t>
        </is>
      </c>
      <c r="D31" s="353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54" t="inlineStr">
        <is>
          <t>01_Вводные!B77, B80:B85</t>
        </is>
      </c>
    </row>
    <row r="32" ht="34" customHeight="1">
      <c r="A32" s="351" t="inlineStr">
        <is>
          <t>23</t>
        </is>
      </c>
      <c r="B32" s="352" t="inlineStr">
        <is>
          <t>Возврат займа ФК</t>
        </is>
      </c>
      <c r="C32" s="254" t="inlineStr">
        <is>
          <t>07_Мерч</t>
        </is>
      </c>
      <c r="D32" s="353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54" t="inlineStr">
        <is>
          <t>01_Вводные!B78, B79, B237, B238</t>
        </is>
      </c>
    </row>
    <row r="33" ht="34" customHeight="1">
      <c r="A33" s="351" t="inlineStr">
        <is>
          <t>24</t>
        </is>
      </c>
      <c r="B33" s="352" t="inlineStr">
        <is>
          <t>CAPEX</t>
        </is>
      </c>
      <c r="C33" s="254" t="inlineStr">
        <is>
          <t>02_Модель</t>
        </is>
      </c>
      <c r="D33" s="353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54" t="inlineStr">
        <is>
          <t>01_Вводные!B286:B290</t>
        </is>
      </c>
    </row>
    <row r="34" ht="34" customHeight="1">
      <c r="A34" s="351" t="inlineStr">
        <is>
          <t>25</t>
        </is>
      </c>
      <c r="B34" s="352" t="inlineStr">
        <is>
          <t>Итог по деньгам</t>
        </is>
      </c>
      <c r="C34" s="254" t="inlineStr">
        <is>
          <t>02_Модель</t>
        </is>
      </c>
      <c r="D34" s="353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54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50" t="n"/>
      <c r="D35" s="350" t="n"/>
      <c r="E35" s="350" t="n"/>
    </row>
    <row r="36" ht="34" customHeight="1">
      <c r="A36" s="351" t="inlineStr">
        <is>
          <t>26</t>
        </is>
      </c>
      <c r="B36" s="352" t="inlineStr">
        <is>
          <t>Мост БДР → БДДС</t>
        </is>
      </c>
      <c r="C36" s="254" t="inlineStr">
        <is>
          <t>02_Модель</t>
        </is>
      </c>
      <c r="D36" s="353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54" t="inlineStr">
        <is>
          <t>13_Проверки!A29</t>
        </is>
      </c>
    </row>
    <row r="37" ht="34" customHeight="1">
      <c r="A37" s="351" t="inlineStr">
        <is>
          <t>27</t>
        </is>
      </c>
      <c r="B37" s="352" t="inlineStr">
        <is>
          <t>Баланс склада и займа</t>
        </is>
      </c>
      <c r="C37" s="254" t="inlineStr">
        <is>
          <t>02_Модель</t>
        </is>
      </c>
      <c r="D37" s="353" t="inlineStr">
        <is>
          <t>Склад начало + закупка − списание = склад конец. Займ начало − погашения = займ конец</t>
        </is>
      </c>
      <c r="E37" s="354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55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55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55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55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55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56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56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56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56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56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52" t="inlineStr">
        <is>
          <t>Итого</t>
        </is>
      </c>
      <c r="B20" s="357" t="n">
        <v>18</v>
      </c>
      <c r="C20" s="255" t="n"/>
      <c r="D20" s="358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59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60" t="n">
        <v>0.9631999999999999</v>
      </c>
      <c r="C26" s="361" t="n">
        <v>1953441</v>
      </c>
      <c r="D26" s="362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60" t="n">
        <v>1</v>
      </c>
      <c r="C27" s="361" t="n">
        <v>2028000</v>
      </c>
      <c r="D27" s="362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60" t="n">
        <v>0.9926</v>
      </c>
      <c r="C28" s="361" t="n">
        <v>2013088</v>
      </c>
      <c r="D28" s="362" t="n">
        <v>1917227</v>
      </c>
      <c r="E28" s="363" t="n">
        <v>2336206</v>
      </c>
      <c r="F28" s="255" t="n"/>
    </row>
    <row r="29">
      <c r="A29" s="231" t="inlineStr">
        <is>
          <t>Апрель</t>
        </is>
      </c>
      <c r="B29" s="360" t="n">
        <v>0.9265</v>
      </c>
      <c r="C29" s="361" t="n">
        <v>1878882</v>
      </c>
      <c r="D29" s="362" t="n">
        <v>1789412</v>
      </c>
      <c r="E29" s="363" t="n">
        <v>2456244</v>
      </c>
      <c r="F29" s="255" t="n"/>
    </row>
    <row r="30">
      <c r="A30" s="231" t="inlineStr">
        <is>
          <t>Май</t>
        </is>
      </c>
      <c r="B30" s="360" t="n">
        <v>0.8235</v>
      </c>
      <c r="C30" s="361" t="n">
        <v>1670118</v>
      </c>
      <c r="D30" s="362" t="n">
        <v>1590588</v>
      </c>
      <c r="E30" s="363" t="n">
        <v>2454376</v>
      </c>
      <c r="F30" s="255" t="n"/>
    </row>
    <row r="31">
      <c r="A31" s="231" t="inlineStr">
        <is>
          <t>Июнь</t>
        </is>
      </c>
      <c r="B31" s="360" t="n">
        <v>0.3162</v>
      </c>
      <c r="C31" s="361" t="n">
        <v>641206</v>
      </c>
      <c r="D31" s="362" t="n">
        <v>1485714</v>
      </c>
      <c r="E31" s="363" t="n">
        <v>2866564</v>
      </c>
      <c r="F31" s="363" t="n">
        <v>2452155</v>
      </c>
    </row>
    <row r="32">
      <c r="A32" s="231" t="inlineStr">
        <is>
          <t>Июль</t>
        </is>
      </c>
      <c r="B32" s="360" t="n">
        <v>0.1397</v>
      </c>
      <c r="C32" s="361" t="n">
        <v>283324</v>
      </c>
      <c r="D32" s="362" t="n">
        <v>1485714</v>
      </c>
      <c r="E32" s="255" t="n"/>
      <c r="F32" s="363" t="n">
        <v>3070178</v>
      </c>
    </row>
    <row r="33">
      <c r="A33" s="364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45" t="inlineStr">
        <is>
          <t>Модель к факту</t>
        </is>
      </c>
      <c r="D34" s="365">
        <f>D33/E33-1</f>
        <v/>
      </c>
      <c r="E34" s="366" t="inlineStr">
        <is>
          <t>модель ниже факта</t>
        </is>
      </c>
    </row>
    <row r="35">
      <c r="A35" s="294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67" t="inlineStr">
        <is>
          <t>?</t>
        </is>
      </c>
      <c r="B38" s="368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67" t="inlineStr">
        <is>
          <t>?</t>
        </is>
      </c>
      <c r="B39" s="368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67" t="inlineStr">
        <is>
          <t>?</t>
        </is>
      </c>
      <c r="B40" s="368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67" t="inlineStr">
        <is>
          <t>?</t>
        </is>
      </c>
      <c r="B41" s="368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48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50" t="n"/>
      <c r="D6" s="350" t="n"/>
      <c r="E6" s="350" t="n"/>
    </row>
    <row r="7" ht="32" customHeight="1">
      <c r="A7" s="351" t="inlineStr">
        <is>
          <t>5.1</t>
        </is>
      </c>
      <c r="B7" s="353" t="inlineStr">
        <is>
          <t>Старт модели 01.09.2026</t>
        </is>
      </c>
      <c r="C7" s="353" t="inlineStr">
        <is>
          <t>01.09.2026</t>
        </is>
      </c>
      <c r="D7" s="254" t="inlineStr">
        <is>
          <t>01_Вводные!B7</t>
        </is>
      </c>
      <c r="E7" s="369" t="inlineStr">
        <is>
          <t>Соответствует</t>
        </is>
      </c>
    </row>
    <row r="8" ht="32" customHeight="1">
      <c r="A8" s="351" t="inlineStr">
        <is>
          <t>5.1</t>
        </is>
      </c>
      <c r="B8" s="353" t="inlineStr">
        <is>
          <t>Сезон = сентябрь–август, одна временная ось</t>
        </is>
      </c>
      <c r="C8" s="353" t="inlineStr">
        <is>
          <t>Все листы строят ось от B7; сезон = INT((n)/12)+1</t>
        </is>
      </c>
      <c r="D8" s="254" t="inlineStr">
        <is>
          <t>02_Модель!B3</t>
        </is>
      </c>
      <c r="E8" s="369" t="inlineStr">
        <is>
          <t>Соответствует</t>
        </is>
      </c>
    </row>
    <row r="9" ht="32" customHeight="1">
      <c r="A9" s="351" t="inlineStr">
        <is>
          <t>5.1</t>
        </is>
      </c>
      <c r="B9" s="353" t="inlineStr">
        <is>
          <t>Сентябрь 2026 — 0 продаж франшиз</t>
        </is>
      </c>
      <c r="C9" s="353" t="inlineStr">
        <is>
          <t>Первый месяц жёстко = 0; есть автотест</t>
        </is>
      </c>
      <c r="D9" s="254" t="inlineStr">
        <is>
          <t>04_Продажи!B15</t>
        </is>
      </c>
      <c r="E9" s="36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50" t="n"/>
      <c r="D10" s="350" t="n"/>
      <c r="E10" s="350" t="n"/>
    </row>
    <row r="11" ht="32" customHeight="1">
      <c r="A11" s="351" t="inlineStr">
        <is>
          <t>5.2</t>
        </is>
      </c>
      <c r="B11" s="353" t="inlineStr">
        <is>
          <t>Планы 66 / 72 / 72 / 60 / 50</t>
        </is>
      </c>
      <c r="C11" s="353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69" t="inlineStr">
        <is>
          <t>Соответствует</t>
        </is>
      </c>
    </row>
    <row r="12" ht="32" customHeight="1">
      <c r="A12" s="351" t="inlineStr">
        <is>
          <t>5.2</t>
        </is>
      </c>
      <c r="B12" s="353" t="inlineStr">
        <is>
          <t>Сезонность нормировать так, чтобы сумма = годовому плану</t>
        </is>
      </c>
      <c r="C12" s="353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69" t="inlineStr">
        <is>
          <t>Соответствует</t>
        </is>
      </c>
    </row>
    <row r="13" ht="32" customHeight="1">
      <c r="A13" s="351" t="inlineStr">
        <is>
          <t>5.2</t>
        </is>
      </c>
      <c r="B13" s="353" t="inlineStr">
        <is>
          <t>Дробные продажи в финплане + округлённое целое в опплане</t>
        </is>
      </c>
      <c r="C13" s="353" t="inlineStr">
        <is>
          <t>Строка 15 — дробная, строка 16 — ROUND(...,0)</t>
        </is>
      </c>
      <c r="D13" s="254" t="inlineStr">
        <is>
          <t>04_Продажи!A16</t>
        </is>
      </c>
      <c r="E13" s="369" t="inlineStr">
        <is>
          <t>Соответствует</t>
        </is>
      </c>
    </row>
    <row r="14" ht="32" customHeight="1">
      <c r="A14" s="351" t="inlineStr">
        <is>
          <t>5.2</t>
        </is>
      </c>
      <c r="B14" s="353" t="inlineStr">
        <is>
          <t>Продажа, открытие и ERP — разные события; лаг 2 мес.</t>
        </is>
      </c>
      <c r="C14" s="353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69" t="inlineStr">
        <is>
          <t>Соответствует</t>
        </is>
      </c>
    </row>
    <row r="15" ht="32" customHeight="1">
      <c r="A15" s="351" t="inlineStr">
        <is>
          <t>5.2</t>
        </is>
      </c>
      <c r="B15" s="353" t="inlineStr">
        <is>
          <t>Сезонность из «План_продаж», строки 18-22</t>
        </is>
      </c>
      <c r="C15" s="353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7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50" t="n"/>
      <c r="D16" s="350" t="n"/>
      <c r="E16" s="350" t="n"/>
    </row>
    <row r="17" ht="32" customHeight="1">
      <c r="A17" s="351" t="inlineStr">
        <is>
          <t>5.3</t>
        </is>
      </c>
      <c r="B17" s="353" t="inlineStr">
        <is>
          <t>Стартовое количество юрлиц 49</t>
        </is>
      </c>
      <c r="C17" s="353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69" t="inlineStr">
        <is>
          <t>Соответствует</t>
        </is>
      </c>
    </row>
    <row r="18" ht="32" customHeight="1">
      <c r="A18" s="351" t="inlineStr">
        <is>
          <t>5.3</t>
        </is>
      </c>
      <c r="B18" s="353" t="inlineStr">
        <is>
          <t>Стартовые дети действующей сети 5 200</t>
        </is>
      </c>
      <c r="C18" s="353" t="inlineStr">
        <is>
          <t>5 200</t>
        </is>
      </c>
      <c r="D18" s="254" t="inlineStr">
        <is>
          <t>01_Вводные!B11</t>
        </is>
      </c>
      <c r="E18" s="369" t="inlineStr">
        <is>
          <t>Соответствует</t>
        </is>
      </c>
    </row>
    <row r="19" ht="32" customHeight="1">
      <c r="A19" s="351" t="inlineStr">
        <is>
          <t>5.3</t>
        </is>
      </c>
      <c r="B19" s="353" t="inlineStr">
        <is>
          <t>Рост детей 10% г/г, сложный, пересчёт на начало сезона</t>
        </is>
      </c>
      <c r="C19" s="353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69" t="inlineStr">
        <is>
          <t>Соответствует</t>
        </is>
      </c>
    </row>
    <row r="20" ht="32" customHeight="1">
      <c r="A20" s="351" t="inlineStr">
        <is>
          <t>5.3</t>
        </is>
      </c>
      <c r="B20" s="353" t="inlineStr">
        <is>
          <t>Внутри сезона — отдельный индекс посещаемости</t>
        </is>
      </c>
      <c r="C20" s="353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69" t="inlineStr">
        <is>
          <t>Соответствует</t>
        </is>
      </c>
    </row>
    <row r="21" ht="32" customHeight="1">
      <c r="A21" s="351" t="inlineStr">
        <is>
          <t>5.3</t>
        </is>
      </c>
      <c r="B21" s="353" t="inlineStr">
        <is>
          <t>1-й сезон ≈ 75 детей («Микс_продаж!N44»)</t>
        </is>
      </c>
      <c r="C21" s="353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69" t="inlineStr">
        <is>
          <t>Соответствует</t>
        </is>
      </c>
    </row>
    <row r="22" ht="32" customHeight="1">
      <c r="A22" s="351" t="inlineStr">
        <is>
          <t>5.3</t>
        </is>
      </c>
      <c r="B22" s="353" t="inlineStr">
        <is>
          <t>2-й год ≈ 165 детей («O44») — только после подтверждения</t>
        </is>
      </c>
      <c r="C22" s="353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70" t="inlineStr">
        <is>
          <t>Нет источника</t>
        </is>
      </c>
    </row>
    <row r="23" ht="32" customHeight="1">
      <c r="A23" s="351" t="inlineStr">
        <is>
          <t>5.3</t>
        </is>
      </c>
      <c r="B23" s="353" t="inlineStr">
        <is>
          <t>Рост когорт по возрасту: 1-12, 13-24, зрелая</t>
        </is>
      </c>
      <c r="C23" s="353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69" t="inlineStr">
        <is>
          <t>Соответствует</t>
        </is>
      </c>
    </row>
    <row r="24" ht="32" customHeight="1">
      <c r="A24" s="351" t="inlineStr">
        <is>
          <t>5.3</t>
        </is>
      </c>
      <c r="B24" s="353" t="inlineStr">
        <is>
          <t>Закрытие школы уменьшает детей, ERP, роялти, нагрузку</t>
        </is>
      </c>
      <c r="C24" s="353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71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50" t="n"/>
      <c r="D25" s="350" t="n"/>
      <c r="E25" s="350" t="n"/>
    </row>
    <row r="26" ht="32" customHeight="1">
      <c r="A26" s="351" t="inlineStr">
        <is>
          <t>5.4</t>
        </is>
      </c>
      <c r="B26" s="353" t="inlineStr">
        <is>
          <t>Средний паушальный — через взвешенный микс продуктов</t>
        </is>
      </c>
      <c r="C26" s="353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69" t="inlineStr">
        <is>
          <t>Соответствует</t>
        </is>
      </c>
    </row>
    <row r="27" ht="32" customHeight="1">
      <c r="A27" s="351" t="inlineStr">
        <is>
          <t>5.4</t>
        </is>
      </c>
      <c r="B27" s="353" t="inlineStr">
        <is>
          <t>Роялти 6,5% для действующих на 31.12.2026 и продаж до этой даты</t>
        </is>
      </c>
      <c r="C27" s="353" t="inlineStr">
        <is>
          <t>6,5% по договорам с датой ≤ 31.12.2026</t>
        </is>
      </c>
      <c r="D27" s="254" t="inlineStr">
        <is>
          <t>01_Вводные!B55</t>
        </is>
      </c>
      <c r="E27" s="369" t="inlineStr">
        <is>
          <t>Соответствует</t>
        </is>
      </c>
    </row>
    <row r="28" ht="32" customHeight="1">
      <c r="A28" s="351" t="inlineStr">
        <is>
          <t>5.4</t>
        </is>
      </c>
      <c r="B28" s="353" t="inlineStr">
        <is>
          <t>Роялти 8,5% для новых с 01.01.2027</t>
        </is>
      </c>
      <c r="C28" s="353" t="inlineStr">
        <is>
          <t>8,5%</t>
        </is>
      </c>
      <c r="D28" s="254" t="inlineStr">
        <is>
          <t>01_Вводные!B56</t>
        </is>
      </c>
      <c r="E28" s="369" t="inlineStr">
        <is>
          <t>Соответствует</t>
        </is>
      </c>
    </row>
    <row r="29" ht="32" customHeight="1">
      <c r="A29" s="351" t="inlineStr">
        <is>
          <t>5.4</t>
        </is>
      </c>
      <c r="B29" s="353" t="inlineStr">
        <is>
          <t>С 01.01.2030 все переходят на 10%</t>
        </is>
      </c>
      <c r="C29" s="353" t="inlineStr">
        <is>
          <t>10% с 01.01.2030 для всех</t>
        </is>
      </c>
      <c r="D29" s="254" t="inlineStr">
        <is>
          <t>01_Вводные!B57</t>
        </is>
      </c>
      <c r="E29" s="369" t="inlineStr">
        <is>
          <t>Соответствует</t>
        </is>
      </c>
    </row>
    <row r="30" ht="32" customHeight="1">
      <c r="A30" s="351" t="inlineStr">
        <is>
          <t>5.4</t>
        </is>
      </c>
      <c r="B30" s="353" t="inlineStr">
        <is>
          <t>Сохранить минимальный роялти</t>
        </is>
      </c>
      <c r="C30" s="353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6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50" t="n"/>
      <c r="D31" s="350" t="n"/>
      <c r="E31" s="350" t="n"/>
    </row>
    <row r="32" ht="32" customHeight="1">
      <c r="A32" s="351" t="inlineStr">
        <is>
          <t>5.5</t>
        </is>
      </c>
      <c r="B32" s="353" t="inlineStr">
        <is>
          <t>Действующая сеть, сен–дек 2026 — согласованные значения</t>
        </is>
      </c>
      <c r="C32" s="353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69" t="inlineStr">
        <is>
          <t>Соответствует</t>
        </is>
      </c>
    </row>
    <row r="33" ht="32" customHeight="1">
      <c r="A33" s="351" t="inlineStr">
        <is>
          <t>5.5</t>
        </is>
      </c>
      <c r="B33" s="353" t="inlineStr">
        <is>
          <t>С января 2027 — сезонность из строки 77 листа «Допущения»</t>
        </is>
      </c>
      <c r="C33" s="353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70" t="inlineStr">
        <is>
          <t>Нет источника</t>
        </is>
      </c>
    </row>
    <row r="34" ht="32" customHeight="1">
      <c r="A34" s="351" t="inlineStr">
        <is>
          <t>5.5</t>
        </is>
      </c>
      <c r="B34" s="353" t="inlineStr">
        <is>
          <t>Новые партнёры: 50% / 30% / 20% за первые три месяца</t>
        </is>
      </c>
      <c r="C34" s="353" t="inlineStr">
        <is>
          <t>0,5 / 0,3 / 0,2, контроль суммы = 100%</t>
        </is>
      </c>
      <c r="D34" s="254" t="inlineStr">
        <is>
          <t>01_Вводные!B87</t>
        </is>
      </c>
      <c r="E34" s="369" t="inlineStr">
        <is>
          <t>Соответствует</t>
        </is>
      </c>
    </row>
    <row r="35" ht="32" customHeight="1">
      <c r="A35" s="351" t="inlineStr">
        <is>
          <t>5.5</t>
        </is>
      </c>
      <c r="B35" s="353" t="inlineStr">
        <is>
          <t>Когорта не должна одновременно быть в первичной и повторной закупке</t>
        </is>
      </c>
      <c r="C35" s="353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69" t="inlineStr">
        <is>
          <t>Соответствует</t>
        </is>
      </c>
    </row>
    <row r="36" ht="32" customHeight="1">
      <c r="A36" s="351" t="inlineStr">
        <is>
          <t>5.5</t>
        </is>
      </c>
      <c r="B36" s="353" t="inlineStr">
        <is>
          <t>COGS 2 100 ₽, наценка 85%, цена 3 885 ₽</t>
        </is>
      </c>
      <c r="C36" s="353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6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50" t="n"/>
      <c r="D37" s="350" t="n"/>
      <c r="E37" s="350" t="n"/>
    </row>
    <row r="38" ht="32" customHeight="1">
      <c r="A38" s="351" t="inlineStr">
        <is>
          <t>5.6</t>
        </is>
      </c>
      <c r="B38" s="353" t="inlineStr">
        <is>
          <t>Стартовый запас 50 млн ₽, займ 50 млн ₽ беспроцентный</t>
        </is>
      </c>
      <c r="C38" s="353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69" t="inlineStr">
        <is>
          <t>Соответствует</t>
        </is>
      </c>
    </row>
    <row r="39" ht="32" customHeight="1">
      <c r="A39" s="351" t="inlineStr">
        <is>
          <t>5.6</t>
        </is>
      </c>
      <c r="B39" s="353" t="inlineStr">
        <is>
          <t>60% себестоимости реализованного мерча — на возврат займа</t>
        </is>
      </c>
      <c r="C39" s="353" t="inlineStr">
        <is>
          <t>MIN(остаток займа; COGS × 60%)</t>
        </is>
      </c>
      <c r="D39" s="254" t="inlineStr">
        <is>
          <t>07_Мерч!A30</t>
        </is>
      </c>
      <c r="E39" s="369" t="inlineStr">
        <is>
          <t>Соответствует</t>
        </is>
      </c>
    </row>
    <row r="40" ht="32" customHeight="1">
      <c r="A40" s="351" t="inlineStr">
        <is>
          <t>5.6</t>
        </is>
      </c>
      <c r="B40" s="353" t="inlineStr">
        <is>
          <t>Платёж ограничен остатком займа, деньгами и запасом на 6 мес.</t>
        </is>
      </c>
      <c r="C40" s="353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69" t="inlineStr">
        <is>
          <t>Соответствует</t>
        </is>
      </c>
    </row>
    <row r="41" ht="32" customHeight="1">
      <c r="A41" s="351" t="inlineStr">
        <is>
          <t>5.6</t>
        </is>
      </c>
      <c r="B41" s="353" t="inlineStr">
        <is>
          <t>Пополнение на 6 мес. вперёд не чаще 4 раз в год</t>
        </is>
      </c>
      <c r="C41" s="353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69" t="inlineStr">
        <is>
          <t>Соответствует</t>
        </is>
      </c>
    </row>
    <row r="42" ht="32" customHeight="1">
      <c r="A42" s="351" t="inlineStr">
        <is>
          <t>5.6</t>
        </is>
      </c>
      <c r="B42" s="353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53" t="inlineStr">
        <is>
          <t>Все восемь строк раскрыты отдельно</t>
        </is>
      </c>
      <c r="D42" s="254" t="inlineStr">
        <is>
          <t>07_Мерч!A21</t>
        </is>
      </c>
      <c r="E42" s="36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50" t="n"/>
      <c r="D43" s="350" t="n"/>
      <c r="E43" s="350" t="n"/>
    </row>
    <row r="44" ht="32" customHeight="1">
      <c r="A44" s="351" t="inlineStr">
        <is>
          <t>5.7</t>
        </is>
      </c>
      <c r="B44" s="353" t="inlineStr">
        <is>
          <t>ERP 80 тыс. ₽ база + 3 тыс. ₽ за новую активную школу</t>
        </is>
      </c>
      <c r="C44" s="353" t="inlineStr">
        <is>
          <t>80 000 + 3 000 × (школы сверх базы)</t>
        </is>
      </c>
      <c r="D44" s="254" t="inlineStr">
        <is>
          <t>02_Модель!A37</t>
        </is>
      </c>
      <c r="E44" s="369" t="inlineStr">
        <is>
          <t>Соответствует</t>
        </is>
      </c>
    </row>
    <row r="45" ht="32" customHeight="1">
      <c r="A45" s="351" t="inlineStr">
        <is>
          <t>5.7</t>
        </is>
      </c>
      <c r="B45" s="353" t="inlineStr">
        <is>
          <t>Базовое число школ в 80 тыс. ₽ — активные на 01.09.2026</t>
        </is>
      </c>
      <c r="C45" s="353" t="inlineStr">
        <is>
          <t>104 школы, отдельным допущением</t>
        </is>
      </c>
      <c r="D45" s="254" t="inlineStr">
        <is>
          <t>01_Вводные!B106</t>
        </is>
      </c>
      <c r="E45" s="369" t="inlineStr">
        <is>
          <t>Соответствует</t>
        </is>
      </c>
    </row>
    <row r="46" ht="32" customHeight="1">
      <c r="A46" s="351" t="inlineStr">
        <is>
          <t>5.7</t>
        </is>
      </c>
      <c r="B46" s="353" t="inlineStr">
        <is>
          <t>Офис, аренда, уборка, парковка — без изменений до переезда</t>
        </is>
      </c>
      <c r="C46" s="353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69" t="inlineStr">
        <is>
          <t>Соответствует</t>
        </is>
      </c>
    </row>
    <row r="47" ht="32" customHeight="1">
      <c r="A47" s="351" t="inlineStr">
        <is>
          <t>5.7</t>
        </is>
      </c>
      <c r="B47" s="353" t="inlineStr">
        <is>
          <t>Юристы/аудит/бухгалтерия 40 тыс.; IT 80 тыс. отдельной строкой</t>
        </is>
      </c>
      <c r="C47" s="353" t="inlineStr">
        <is>
          <t>40 000 и 80 000, отдельными строками БДР</t>
        </is>
      </c>
      <c r="D47" s="254" t="inlineStr">
        <is>
          <t>01_Вводные!B109</t>
        </is>
      </c>
      <c r="E47" s="369" t="inlineStr">
        <is>
          <t>Соответствует</t>
        </is>
      </c>
    </row>
    <row r="48" ht="32" customHeight="1">
      <c r="A48" s="351" t="inlineStr">
        <is>
          <t>5.7</t>
        </is>
      </c>
      <c r="B48" s="353" t="inlineStr">
        <is>
          <t>Маркетинг/SMM 100 тыс. до 31.08.2027, далее штатный SMM 100 тыс. на руки + подрядчики 40 тыс.</t>
        </is>
      </c>
      <c r="C48" s="353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6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50" t="n"/>
      <c r="D49" s="350" t="n"/>
      <c r="E49" s="350" t="n"/>
    </row>
    <row r="50" ht="32" customHeight="1">
      <c r="A50" s="351" t="inlineStr">
        <is>
          <t>6.1</t>
        </is>
      </c>
      <c r="B50" s="353" t="inlineStr">
        <is>
          <t>Ядро и оклады как в v5; Левон — проектный менеджер, оклад сохранён</t>
        </is>
      </c>
      <c r="C50" s="353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69" t="inlineStr">
        <is>
          <t>Соответствует</t>
        </is>
      </c>
    </row>
    <row r="51" ht="32" customHeight="1">
      <c r="A51" s="351" t="inlineStr">
        <is>
          <t>6.1</t>
        </is>
      </c>
      <c r="B51" s="353" t="inlineStr">
        <is>
          <t>Офис-менеджер 70 тыс. на руки с 01.01.2027</t>
        </is>
      </c>
      <c r="C51" s="353" t="inlineStr">
        <is>
          <t>70 000 net, дата выхода 01.01.2027</t>
        </is>
      </c>
      <c r="D51" s="254" t="inlineStr">
        <is>
          <t>01_Вводные!B133</t>
        </is>
      </c>
      <c r="E51" s="369" t="inlineStr">
        <is>
          <t>Соответствует</t>
        </is>
      </c>
    </row>
    <row r="52" ht="32" customHeight="1">
      <c r="A52" s="351" t="inlineStr">
        <is>
          <t>6.1</t>
        </is>
      </c>
      <c r="B52" s="353" t="inlineStr">
        <is>
          <t>SMM 100 тыс. на руки с 01.09.2027</t>
        </is>
      </c>
      <c r="C52" s="353" t="inlineStr">
        <is>
          <t>100 000 net, дата выхода 01.09.2027</t>
        </is>
      </c>
      <c r="D52" s="254" t="inlineStr">
        <is>
          <t>01_Вводные!B134</t>
        </is>
      </c>
      <c r="E52" s="369" t="inlineStr">
        <is>
          <t>Соответствует</t>
        </is>
      </c>
    </row>
    <row r="53" ht="32" customHeight="1">
      <c r="A53" s="351" t="inlineStr">
        <is>
          <t>6.1</t>
        </is>
      </c>
      <c r="B53" s="353" t="inlineStr">
        <is>
          <t>Оклад ГД +100 тыс. на руки с 01.01.2028</t>
        </is>
      </c>
      <c r="C53" s="353" t="inlineStr">
        <is>
          <t>100 000 net с 01.01.2028</t>
        </is>
      </c>
      <c r="D53" s="254" t="inlineStr">
        <is>
          <t>01_Вводные!B135</t>
        </is>
      </c>
      <c r="E53" s="369" t="inlineStr">
        <is>
          <t>Соответствует</t>
        </is>
      </c>
    </row>
    <row r="54" ht="32" customHeight="1">
      <c r="A54" s="351" t="inlineStr">
        <is>
          <t>6.1</t>
        </is>
      </c>
      <c r="B54" s="353" t="inlineStr">
        <is>
          <t>Индексация окладов 1 сентября с 01.09.2027, ежегодно</t>
        </is>
      </c>
      <c r="C54" s="353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6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50" t="n"/>
      <c r="D55" s="350" t="n"/>
      <c r="E55" s="350" t="n"/>
    </row>
    <row r="56" ht="32" customHeight="1">
      <c r="A56" s="351" t="inlineStr">
        <is>
          <t>6.2</t>
        </is>
      </c>
      <c r="B56" s="353" t="inlineStr">
        <is>
          <t>Один менеджер на 35 активных юрлиц</t>
        </is>
      </c>
      <c r="C56" s="353" t="inlineStr">
        <is>
          <t>35 юрлиц на менеджера</t>
        </is>
      </c>
      <c r="D56" s="254" t="inlineStr">
        <is>
          <t>01_Вводные!B117</t>
        </is>
      </c>
      <c r="E56" s="369" t="inlineStr">
        <is>
          <t>Соответствует</t>
        </is>
      </c>
    </row>
    <row r="57" ht="32" customHeight="1">
      <c r="A57" s="351" t="inlineStr">
        <is>
          <t>6.2</t>
        </is>
      </c>
      <c r="B57" s="353" t="inlineStr">
        <is>
          <t>После перевода Левона остаются два менеджера развития</t>
        </is>
      </c>
      <c r="C57" s="353" t="inlineStr">
        <is>
          <t>База 2 менеджера</t>
        </is>
      </c>
      <c r="D57" s="254" t="inlineStr">
        <is>
          <t>01_Вводные!B118</t>
        </is>
      </c>
      <c r="E57" s="369" t="inlineStr">
        <is>
          <t>Соответствует</t>
        </is>
      </c>
    </row>
    <row r="58" ht="32" customHeight="1">
      <c r="A58" s="351" t="inlineStr">
        <is>
          <t>6.2</t>
        </is>
      </c>
      <c r="B58" s="353" t="inlineStr">
        <is>
          <t>Найм на 70, 105, 140 юрлиц — опережающий на границе загрузки</t>
        </is>
      </c>
      <c r="C58" s="353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69" t="inlineStr">
        <is>
          <t>Соответствует</t>
        </is>
      </c>
    </row>
    <row r="59" ht="32" customHeight="1">
      <c r="A59" s="351" t="inlineStr">
        <is>
          <t>6.2</t>
        </is>
      </c>
      <c r="B59" s="353" t="inlineStr">
        <is>
          <t>Комиссия агентства = один месячный оклад gross</t>
        </is>
      </c>
      <c r="C59" s="353" t="inlineStr">
        <is>
          <t>Коэффициент 1,00× gross</t>
        </is>
      </c>
      <c r="D59" s="254" t="inlineStr">
        <is>
          <t>01_Вводные!B120</t>
        </is>
      </c>
      <c r="E59" s="36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50" t="n"/>
      <c r="D60" s="350" t="n"/>
      <c r="E60" s="350" t="n"/>
    </row>
    <row r="61" ht="32" customHeight="1">
      <c r="A61" s="351" t="inlineStr">
        <is>
          <t>6.3</t>
        </is>
      </c>
      <c r="B61" s="353" t="inlineStr">
        <is>
          <t>240 тыс. ₽ в октябре 2026 на замену директора по маркетингу</t>
        </is>
      </c>
      <c r="C61" s="353" t="inlineStr">
        <is>
          <t>240 000 ₽, дата 01.10.2026</t>
        </is>
      </c>
      <c r="D61" s="254" t="inlineStr">
        <is>
          <t>01_Вводные!B121</t>
        </is>
      </c>
      <c r="E61" s="369" t="inlineStr">
        <is>
          <t>Соответствует</t>
        </is>
      </c>
    </row>
    <row r="62" ht="32" customHeight="1">
      <c r="A62" s="351" t="inlineStr">
        <is>
          <t>6.3</t>
        </is>
      </c>
      <c r="B62" s="353" t="inlineStr">
        <is>
          <t>Резерв на ротацию 350 тыс. ₽ в год</t>
        </is>
      </c>
      <c r="C62" s="353" t="inlineStr">
        <is>
          <t>350 000 ₽ раз в год, в сентябре</t>
        </is>
      </c>
      <c r="D62" s="254" t="inlineStr">
        <is>
          <t>01_Вводные!B122</t>
        </is>
      </c>
      <c r="E62" s="36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50" t="n"/>
      <c r="D63" s="350" t="n"/>
      <c r="E63" s="350" t="n"/>
    </row>
    <row r="64" ht="32" customHeight="1">
      <c r="A64" s="351" t="inlineStr">
        <is>
          <t>6.4</t>
        </is>
      </c>
      <c r="B64" s="353" t="inlineStr">
        <is>
          <t>Менеджеры развития: 25 тыс. на руки до 31.12.2026, далее 30 тыс.; НДФЛ и взносы учитывать. Левон входит</t>
        </is>
      </c>
      <c r="C64" s="353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69" t="inlineStr">
        <is>
          <t>Соответствует</t>
        </is>
      </c>
    </row>
    <row r="65" ht="32" customHeight="1">
      <c r="A65" s="351" t="inlineStr">
        <is>
          <t>6.4</t>
        </is>
      </c>
      <c r="B65" s="353" t="inlineStr">
        <is>
          <t>Евгений: при 2+ продажах 4% паушальных за вычетом НДС; «на руки получит 4% минус все налоги»</t>
        </is>
      </c>
      <c r="C65" s="353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71" t="inlineStr">
        <is>
          <t>Отклонение</t>
        </is>
      </c>
    </row>
    <row r="66" ht="32" customHeight="1">
      <c r="A66" s="351" t="inlineStr">
        <is>
          <t>6.4</t>
        </is>
      </c>
      <c r="B66" s="353" t="inlineStr">
        <is>
          <t>Отдельные схемы не должны давать двойную премию за одни и те же продажи</t>
        </is>
      </c>
      <c r="C66" s="353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71" t="inlineStr">
        <is>
          <t>Отклонение</t>
        </is>
      </c>
    </row>
    <row r="67" ht="32" customHeight="1">
      <c r="A67" s="351" t="inlineStr">
        <is>
          <t>6.4</t>
        </is>
      </c>
      <c r="B67" s="353" t="inlineStr">
        <is>
          <t>При 5+ продажах временный продавец: 80 тыс. на руки + 5%, налоги аналогично. Временный подрядчик</t>
        </is>
      </c>
      <c r="C67" s="353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69" t="inlineStr">
        <is>
          <t>Соответствует</t>
        </is>
      </c>
    </row>
    <row r="68" ht="32" customHeight="1">
      <c r="A68" s="351" t="inlineStr">
        <is>
          <t>6.4</t>
        </is>
      </c>
      <c r="B68" s="353" t="inlineStr">
        <is>
          <t>Квартальные премии 60% месячного оклада с 01.10.2027, первая выплата за IV кв. 2027 в декабре 2027</t>
        </is>
      </c>
      <c r="C68" s="353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69" t="inlineStr">
        <is>
          <t>Соответствует</t>
        </is>
      </c>
    </row>
    <row r="69" ht="32" customHeight="1">
      <c r="A69" s="351" t="inlineStr">
        <is>
          <t>6.4</t>
        </is>
      </c>
      <c r="B69" s="353" t="inlineStr">
        <is>
          <t>Отдельные схемы не должны получать двойную премию</t>
        </is>
      </c>
      <c r="C69" s="353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6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50" t="n"/>
      <c r="D70" s="350" t="n"/>
      <c r="E70" s="350" t="n"/>
    </row>
    <row r="71" ht="32" customHeight="1">
      <c r="A71" s="351" t="inlineStr">
        <is>
          <t>7</t>
        </is>
      </c>
      <c r="B71" s="353" t="inlineStr">
        <is>
          <t>Таргет за два месяца до продажи, 160 тыс. ₽ на продажу</t>
        </is>
      </c>
      <c r="C71" s="353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72" t="inlineStr">
        <is>
          <t>Нет в ТЗ</t>
        </is>
      </c>
    </row>
    <row r="72" ht="32" customHeight="1">
      <c r="A72" s="351" t="inlineStr">
        <is>
          <t>7</t>
        </is>
      </c>
      <c r="B72" s="353" t="inlineStr">
        <is>
          <t>БИБОСС 250 тыс. октябрь, TopFranchise 250 тыс. ноябрь, Forbes 250 тыс. декабрь, ежегодно</t>
        </is>
      </c>
      <c r="C72" s="353" t="inlineStr">
        <is>
          <t>250 000 × 3, месяцы 10 / 11 / 12, каждый год</t>
        </is>
      </c>
      <c r="D72" s="254" t="inlineStr">
        <is>
          <t>01_Вводные!B28</t>
        </is>
      </c>
      <c r="E72" s="369" t="inlineStr">
        <is>
          <t>Соответствует</t>
        </is>
      </c>
    </row>
    <row r="73" ht="32" customHeight="1">
      <c r="A73" s="351" t="inlineStr">
        <is>
          <t>7</t>
        </is>
      </c>
      <c r="B73" s="353" t="inlineStr">
        <is>
          <t>Конверсия лид→продажа 3%; лиды = продажи / 3%, округление вверх</t>
        </is>
      </c>
      <c r="C73" s="353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6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50" t="n"/>
      <c r="D74" s="350" t="n"/>
      <c r="E74" s="350" t="n"/>
    </row>
    <row r="75" ht="32" customHeight="1">
      <c r="A75" s="351" t="inlineStr">
        <is>
          <t>8</t>
        </is>
      </c>
      <c r="B75" s="353" t="inlineStr">
        <is>
          <t>Разделять начисление (БДР) и движение денег (БДДС)</t>
        </is>
      </c>
      <c r="C75" s="353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69" t="inlineStr">
        <is>
          <t>Соответствует</t>
        </is>
      </c>
    </row>
    <row r="76" ht="32" customHeight="1">
      <c r="A76" s="351" t="inlineStr">
        <is>
          <t>8</t>
        </is>
      </c>
      <c r="B76" s="353" t="inlineStr">
        <is>
          <t>Дебиторка и кредиторка базово 15 дней</t>
        </is>
      </c>
      <c r="C76" s="353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69" t="inlineStr">
        <is>
          <t>Соответствует</t>
        </is>
      </c>
    </row>
    <row r="77" ht="32" customHeight="1">
      <c r="A77" s="351" t="inlineStr">
        <is>
          <t>8</t>
        </is>
      </c>
      <c r="B77" s="353" t="inlineStr">
        <is>
          <t>Паушальный взнос поступает в месяц продажи</t>
        </is>
      </c>
      <c r="C77" s="353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69" t="inlineStr">
        <is>
          <t>Соответствует</t>
        </is>
      </c>
    </row>
    <row r="78" ht="32" customHeight="1">
      <c r="A78" s="351" t="inlineStr">
        <is>
          <t>8</t>
        </is>
      </c>
      <c r="B78" s="353" t="inlineStr">
        <is>
          <t>Ставки налогов</t>
        </is>
      </c>
      <c r="C78" s="353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7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50" t="n"/>
      <c r="D79" s="350" t="n"/>
      <c r="E79" s="350" t="n"/>
    </row>
    <row r="80" ht="32" customHeight="1">
      <c r="A80" s="351" t="inlineStr">
        <is>
          <t>9</t>
        </is>
      </c>
      <c r="B80" s="353" t="inlineStr">
        <is>
          <t>ОТКЛЮЧЕНО по запросу 09.09.2026</t>
        </is>
      </c>
      <c r="C80" s="353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72" t="inlineStr">
        <is>
          <t>Нет в ТЗ</t>
        </is>
      </c>
    </row>
    <row r="81" ht="32" customHeight="1">
      <c r="A81" s="351" t="inlineStr">
        <is>
          <t>9</t>
        </is>
      </c>
      <c r="B81" s="353" t="inlineStr">
        <is>
          <t>Лагеря в июне, 2 смены по 100 человек</t>
        </is>
      </c>
      <c r="C81" s="353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69" t="inlineStr">
        <is>
          <t>Соответствует</t>
        </is>
      </c>
    </row>
    <row r="82" ht="32" customHeight="1">
      <c r="A82" s="351" t="inlineStr">
        <is>
          <t>9</t>
        </is>
      </c>
      <c r="B82" s="353" t="inlineStr">
        <is>
          <t>Продажи с февраля равными долями до мая включительно</t>
        </is>
      </c>
      <c r="C82" s="353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69" t="inlineStr">
        <is>
          <t>Соответствует</t>
        </is>
      </c>
    </row>
    <row r="83" ht="32" customHeight="1">
      <c r="A83" s="351" t="inlineStr">
        <is>
          <t>9</t>
        </is>
      </c>
      <c r="B83" s="353" t="inlineStr">
        <is>
          <t>Оплаты клиентов авансом 40/60</t>
        </is>
      </c>
      <c r="C83" s="353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69" t="inlineStr">
        <is>
          <t>Соответствует</t>
        </is>
      </c>
    </row>
    <row r="84" ht="32" customHeight="1">
      <c r="A84" s="351" t="inlineStr">
        <is>
          <t>9</t>
        </is>
      </c>
      <c r="B84" s="353" t="inlineStr">
        <is>
          <t>Оплата проживания 40/60, первая в марте</t>
        </is>
      </c>
      <c r="C84" s="353" t="inlineStr">
        <is>
          <t>40% в марте, 60% в мае</t>
        </is>
      </c>
      <c r="D84" s="254" t="inlineStr">
        <is>
          <t>01_Вводные!B174</t>
        </is>
      </c>
      <c r="E84" s="369" t="inlineStr">
        <is>
          <t>Соответствует</t>
        </is>
      </c>
    </row>
    <row r="85" ht="32" customHeight="1">
      <c r="A85" s="351" t="inlineStr">
        <is>
          <t>9</t>
        </is>
      </c>
      <c r="B85" s="353" t="inlineStr">
        <is>
          <t>Цены и расходы смены</t>
        </is>
      </c>
      <c r="C85" s="353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7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50" t="n"/>
      <c r="D86" s="350" t="n"/>
      <c r="E86" s="350" t="n"/>
    </row>
    <row r="87" ht="32" customHeight="1">
      <c r="A87" s="351" t="inlineStr">
        <is>
          <t>10</t>
        </is>
      </c>
      <c r="B87" s="353" t="inlineStr">
        <is>
          <t>Показать результат в двух вариациях: с 01.09.2025 и с 01.09.2026</t>
        </is>
      </c>
      <c r="C87" s="353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69" t="inlineStr">
        <is>
          <t>Соответствует</t>
        </is>
      </c>
    </row>
    <row r="88" ht="32" customHeight="1">
      <c r="A88" s="351" t="inlineStr">
        <is>
          <t>10</t>
        </is>
      </c>
      <c r="B88" s="353" t="inlineStr">
        <is>
          <t>Факт P&amp;L июнь и июль 2026</t>
        </is>
      </c>
      <c r="C88" s="353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69" t="inlineStr">
        <is>
          <t>Соответствует</t>
        </is>
      </c>
    </row>
    <row r="89" ht="32" customHeight="1">
      <c r="A89" s="351" t="inlineStr">
        <is>
          <t>10</t>
        </is>
      </c>
      <c r="B89" s="353" t="inlineStr">
        <is>
          <t>Факт ДДС январь–июль 2026</t>
        </is>
      </c>
      <c r="C89" s="353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69" t="inlineStr">
        <is>
          <t>Соответствует</t>
        </is>
      </c>
    </row>
    <row r="90" ht="32" customHeight="1">
      <c r="A90" s="351" t="inlineStr">
        <is>
          <t>10</t>
        </is>
      </c>
      <c r="B90" s="353" t="inlineStr">
        <is>
          <t>Стартовый денежный остаток</t>
        </is>
      </c>
      <c r="C90" s="353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6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73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7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7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2026-09-11T14:17:40Z</dcterms:modified>
</cp:coreProperties>
</file>