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vikto\Desktop\Turing College\Sprint 8 Customer Segmentation &amp; RFM\"/>
    </mc:Choice>
  </mc:AlternateContent>
  <xr:revisionPtr revIDLastSave="0" documentId="13_ncr:1_{1C5EC4E0-870C-4341-B95A-47F7598768F7}" xr6:coauthVersionLast="47" xr6:coauthVersionMax="47" xr10:uidLastSave="{00000000-0000-0000-0000-000000000000}"/>
  <bookViews>
    <workbookView xWindow="5256" yWindow="144" windowWidth="24372" windowHeight="15780" xr2:uid="{A56AA1BA-DD12-40C0-9073-4070CEFE842D}"/>
  </bookViews>
  <sheets>
    <sheet name="CLV Analysis" sheetId="1" r:id="rId1"/>
    <sheet name="SQL for CLV"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8" i="1" l="1"/>
  <c r="I55" i="1"/>
  <c r="M69" i="1"/>
  <c r="N30" i="1"/>
  <c r="K33" i="1"/>
  <c r="J34" i="1"/>
  <c r="I35" i="1"/>
  <c r="H36" i="1"/>
  <c r="K28" i="1"/>
  <c r="H29" i="1"/>
  <c r="H30" i="1"/>
  <c r="H31" i="1"/>
  <c r="H32" i="1"/>
  <c r="H33" i="1"/>
  <c r="H34" i="1"/>
  <c r="H35" i="1"/>
  <c r="H28" i="1"/>
  <c r="L29" i="1"/>
  <c r="D54" i="1"/>
  <c r="D55" i="1"/>
  <c r="D56" i="1"/>
  <c r="D57" i="1"/>
  <c r="D58" i="1"/>
  <c r="D59" i="1"/>
  <c r="D60" i="1"/>
  <c r="D61" i="1"/>
  <c r="D62" i="1"/>
  <c r="D63" i="1"/>
  <c r="D64" i="1"/>
  <c r="D65" i="1"/>
  <c r="D66" i="1"/>
  <c r="E54" i="1"/>
  <c r="E55" i="1"/>
  <c r="E56" i="1"/>
  <c r="E57" i="1"/>
  <c r="E58" i="1"/>
  <c r="E59" i="1"/>
  <c r="E60" i="1"/>
  <c r="E61" i="1"/>
  <c r="E62" i="1"/>
  <c r="E63" i="1"/>
  <c r="E64" i="1"/>
  <c r="E65" i="1"/>
  <c r="F54" i="1"/>
  <c r="F55" i="1"/>
  <c r="F56" i="1"/>
  <c r="F57" i="1"/>
  <c r="F58" i="1"/>
  <c r="F59" i="1"/>
  <c r="F60" i="1"/>
  <c r="F61" i="1"/>
  <c r="F62" i="1"/>
  <c r="F63" i="1"/>
  <c r="F64" i="1"/>
  <c r="G54" i="1"/>
  <c r="G55" i="1"/>
  <c r="G56" i="1"/>
  <c r="G57" i="1"/>
  <c r="G58" i="1"/>
  <c r="G59" i="1"/>
  <c r="G60" i="1"/>
  <c r="G61" i="1"/>
  <c r="G62" i="1"/>
  <c r="G63" i="1"/>
  <c r="H54" i="1"/>
  <c r="I56" i="1"/>
  <c r="I57" i="1"/>
  <c r="I58" i="1"/>
  <c r="I59" i="1"/>
  <c r="I60" i="1"/>
  <c r="I61" i="1"/>
  <c r="J54" i="1"/>
  <c r="J55" i="1"/>
  <c r="J56" i="1"/>
  <c r="J57" i="1"/>
  <c r="J58" i="1"/>
  <c r="J59" i="1"/>
  <c r="J60" i="1"/>
  <c r="K54" i="1"/>
  <c r="K55" i="1"/>
  <c r="K56" i="1"/>
  <c r="K57" i="1"/>
  <c r="K58" i="1"/>
  <c r="K59" i="1"/>
  <c r="L54" i="1"/>
  <c r="L55" i="1"/>
  <c r="L56" i="1"/>
  <c r="L57" i="1"/>
  <c r="L58" i="1"/>
  <c r="P42" i="1"/>
  <c r="O29" i="1"/>
  <c r="O28" i="1"/>
  <c r="O42" i="1" s="1"/>
  <c r="N29" i="1"/>
  <c r="N28" i="1"/>
  <c r="M29" i="1"/>
  <c r="M30" i="1"/>
  <c r="M31" i="1"/>
  <c r="M28" i="1"/>
  <c r="L30" i="1"/>
  <c r="L31" i="1"/>
  <c r="L32" i="1"/>
  <c r="L28" i="1"/>
  <c r="K29" i="1"/>
  <c r="K30" i="1"/>
  <c r="K31" i="1"/>
  <c r="K32" i="1"/>
  <c r="J29" i="1"/>
  <c r="J30" i="1"/>
  <c r="J31" i="1"/>
  <c r="J32" i="1"/>
  <c r="J33" i="1"/>
  <c r="J28" i="1"/>
  <c r="I29" i="1"/>
  <c r="I30" i="1"/>
  <c r="I31" i="1"/>
  <c r="I32" i="1"/>
  <c r="I33" i="1"/>
  <c r="I34" i="1"/>
  <c r="I28" i="1"/>
  <c r="G29" i="1"/>
  <c r="G30" i="1"/>
  <c r="G31" i="1"/>
  <c r="G32" i="1"/>
  <c r="G33" i="1"/>
  <c r="G34" i="1"/>
  <c r="G35" i="1"/>
  <c r="G36" i="1"/>
  <c r="G37" i="1"/>
  <c r="G28" i="1"/>
  <c r="F29" i="1"/>
  <c r="F30" i="1"/>
  <c r="F31" i="1"/>
  <c r="F32" i="1"/>
  <c r="F33" i="1"/>
  <c r="F34" i="1"/>
  <c r="F35" i="1"/>
  <c r="F36" i="1"/>
  <c r="F37" i="1"/>
  <c r="F38" i="1"/>
  <c r="F28" i="1"/>
  <c r="E29" i="1"/>
  <c r="E30" i="1"/>
  <c r="E31" i="1"/>
  <c r="E32" i="1"/>
  <c r="E33" i="1"/>
  <c r="E34" i="1"/>
  <c r="E35" i="1"/>
  <c r="E36" i="1"/>
  <c r="E37" i="1"/>
  <c r="E38" i="1"/>
  <c r="E39" i="1"/>
  <c r="E28" i="1"/>
  <c r="D29" i="1"/>
  <c r="D30" i="1"/>
  <c r="D31" i="1"/>
  <c r="D32" i="1"/>
  <c r="D33" i="1"/>
  <c r="D34" i="1"/>
  <c r="D35" i="1"/>
  <c r="D36" i="1"/>
  <c r="D37" i="1"/>
  <c r="D38" i="1"/>
  <c r="D39" i="1"/>
  <c r="D40" i="1"/>
  <c r="D28" i="1"/>
  <c r="B18" i="1"/>
  <c r="P54" i="1"/>
  <c r="O55" i="1"/>
  <c r="O54" i="1"/>
  <c r="N55" i="1"/>
  <c r="N56" i="1"/>
  <c r="N54" i="1"/>
  <c r="M55" i="1"/>
  <c r="M56" i="1"/>
  <c r="M57" i="1"/>
  <c r="M54" i="1"/>
  <c r="I54" i="1"/>
  <c r="H55" i="1"/>
  <c r="H56" i="1"/>
  <c r="H57" i="1"/>
  <c r="H58" i="1"/>
  <c r="H59" i="1"/>
  <c r="H60" i="1"/>
  <c r="H61" i="1"/>
  <c r="H62" i="1"/>
  <c r="D98" i="1" l="1"/>
  <c r="M42" i="1"/>
  <c r="F42" i="1"/>
  <c r="H42" i="1"/>
  <c r="K42" i="1"/>
  <c r="G42" i="1"/>
  <c r="N42" i="1"/>
  <c r="E42" i="1"/>
  <c r="J42" i="1"/>
  <c r="I42" i="1"/>
  <c r="L42" i="1"/>
  <c r="D42" i="1"/>
  <c r="D68" i="1"/>
  <c r="E68" i="1" l="1"/>
  <c r="E69" i="1" s="1"/>
  <c r="E93" i="1" s="1"/>
  <c r="K68" i="1"/>
  <c r="I68" i="1"/>
  <c r="N68" i="1"/>
  <c r="H68" i="1"/>
  <c r="G68" i="1"/>
  <c r="L68" i="1"/>
  <c r="M68" i="1"/>
  <c r="P68" i="1"/>
  <c r="F68" i="1"/>
  <c r="J68" i="1"/>
  <c r="O68" i="1"/>
  <c r="E95" i="1" l="1"/>
  <c r="E98" i="1"/>
  <c r="F69" i="1"/>
  <c r="F92" i="1" s="1"/>
  <c r="K69" i="1"/>
  <c r="K87" i="1" s="1"/>
  <c r="P69" i="1"/>
  <c r="P82" i="1" s="1"/>
  <c r="H69" i="1"/>
  <c r="H90" i="1" s="1"/>
  <c r="L69" i="1"/>
  <c r="L86" i="1" s="1"/>
  <c r="I69" i="1"/>
  <c r="I89" i="1" s="1"/>
  <c r="M85" i="1"/>
  <c r="O69" i="1"/>
  <c r="O83" i="1" s="1"/>
  <c r="J69" i="1"/>
  <c r="J88" i="1" s="1"/>
  <c r="N69" i="1"/>
  <c r="N84" i="1" s="1"/>
  <c r="G69" i="1"/>
  <c r="G91" i="1" s="1"/>
  <c r="F93" i="1" l="1"/>
  <c r="F95" i="1" s="1"/>
  <c r="M86" i="1"/>
  <c r="N86" i="1" s="1"/>
  <c r="O86" i="1" s="1"/>
  <c r="P86" i="1" s="1"/>
  <c r="L87" i="1"/>
  <c r="M87" i="1" s="1"/>
  <c r="N87" i="1" s="1"/>
  <c r="O87" i="1" s="1"/>
  <c r="P87" i="1" s="1"/>
  <c r="P83" i="1"/>
  <c r="G92" i="1"/>
  <c r="H92" i="1" s="1"/>
  <c r="I92" i="1" s="1"/>
  <c r="J92" i="1" s="1"/>
  <c r="K92" i="1" s="1"/>
  <c r="L92" i="1" s="1"/>
  <c r="M92" i="1" s="1"/>
  <c r="N92" i="1" s="1"/>
  <c r="O92" i="1" s="1"/>
  <c r="P92" i="1" s="1"/>
  <c r="H91" i="1"/>
  <c r="I91" i="1" s="1"/>
  <c r="J91" i="1" s="1"/>
  <c r="K91" i="1" s="1"/>
  <c r="L91" i="1" s="1"/>
  <c r="M91" i="1" s="1"/>
  <c r="N91" i="1" s="1"/>
  <c r="O91" i="1" s="1"/>
  <c r="P91" i="1" s="1"/>
  <c r="I90" i="1"/>
  <c r="J90" i="1" s="1"/>
  <c r="K90" i="1" s="1"/>
  <c r="L90" i="1" s="1"/>
  <c r="M90" i="1" s="1"/>
  <c r="N90" i="1" s="1"/>
  <c r="O90" i="1" s="1"/>
  <c r="P90" i="1" s="1"/>
  <c r="O84" i="1"/>
  <c r="P84" i="1" s="1"/>
  <c r="K88" i="1"/>
  <c r="L88" i="1" s="1"/>
  <c r="M88" i="1" s="1"/>
  <c r="N88" i="1" s="1"/>
  <c r="O88" i="1" s="1"/>
  <c r="P88" i="1" s="1"/>
  <c r="N85" i="1"/>
  <c r="O85" i="1" s="1"/>
  <c r="P85" i="1" s="1"/>
  <c r="J89" i="1"/>
  <c r="K89" i="1" s="1"/>
  <c r="L89" i="1" s="1"/>
  <c r="M89" i="1" s="1"/>
  <c r="N89" i="1" s="1"/>
  <c r="O89" i="1" s="1"/>
  <c r="P89" i="1" s="1"/>
  <c r="F98" i="1" l="1"/>
  <c r="G93" i="1"/>
  <c r="H93" i="1" s="1"/>
  <c r="I93" i="1" s="1"/>
  <c r="J93" i="1" s="1"/>
  <c r="K93" i="1" s="1"/>
  <c r="L93" i="1" s="1"/>
  <c r="M93" i="1" s="1"/>
  <c r="N93" i="1" s="1"/>
  <c r="O93" i="1" s="1"/>
  <c r="P93" i="1" s="1"/>
  <c r="P95" i="1" s="1"/>
  <c r="G98" i="1" l="1"/>
  <c r="H98" i="1"/>
  <c r="M98" i="1"/>
  <c r="J98" i="1"/>
  <c r="K98" i="1"/>
  <c r="N98" i="1"/>
  <c r="O98" i="1"/>
  <c r="I98" i="1"/>
  <c r="L98" i="1"/>
  <c r="P98" i="1"/>
  <c r="H95" i="1"/>
  <c r="J95" i="1"/>
  <c r="G95" i="1"/>
  <c r="M95" i="1"/>
  <c r="K95" i="1"/>
  <c r="L95" i="1"/>
  <c r="I95" i="1"/>
  <c r="N95" i="1"/>
  <c r="O95" i="1"/>
</calcChain>
</file>

<file path=xl/sharedStrings.xml><?xml version="1.0" encoding="utf-8"?>
<sst xmlns="http://schemas.openxmlformats.org/spreadsheetml/2006/main" count="160" uniqueCount="97">
  <si>
    <t>Weekly Average Revenue by Cohorts</t>
  </si>
  <si>
    <t>Average</t>
  </si>
  <si>
    <t>Cumulative Revenue by Cohorts</t>
  </si>
  <si>
    <t>Cumulative Growth</t>
  </si>
  <si>
    <t>null</t>
  </si>
  <si>
    <t>Total</t>
  </si>
  <si>
    <t>Weekly Revenue by Cohorts</t>
  </si>
  <si>
    <t>Revenue Prediction by Cohorts</t>
  </si>
  <si>
    <r>
      <t>WITH</t>
    </r>
    <r>
      <rPr>
        <sz val="7"/>
        <color rgb="FF3A474E"/>
        <rFont val="Consolas"/>
        <family val="3"/>
      </rPr>
      <t xml:space="preserve"> </t>
    </r>
  </si>
  <si>
    <r>
      <t>cleaned_table</t>
    </r>
    <r>
      <rPr>
        <sz val="7"/>
        <color rgb="FF3A474E"/>
        <rFont val="Consolas"/>
        <family val="3"/>
      </rPr>
      <t xml:space="preserve"> </t>
    </r>
    <r>
      <rPr>
        <sz val="7"/>
        <color rgb="FF3367D6"/>
        <rFont val="Consolas"/>
        <family val="3"/>
      </rPr>
      <t>AS</t>
    </r>
    <r>
      <rPr>
        <sz val="7"/>
        <color rgb="FF37474F"/>
        <rFont val="Consolas"/>
        <family val="3"/>
      </rPr>
      <t>(</t>
    </r>
  </si>
  <si>
    <r>
      <t xml:space="preserve">  </t>
    </r>
    <r>
      <rPr>
        <sz val="7"/>
        <color rgb="FF3367D6"/>
        <rFont val="Consolas"/>
        <family val="3"/>
      </rPr>
      <t>SELECT</t>
    </r>
  </si>
  <si>
    <r>
      <t xml:space="preserve">    </t>
    </r>
    <r>
      <rPr>
        <sz val="7"/>
        <color rgb="FF3367D6"/>
        <rFont val="Consolas"/>
        <family val="3"/>
      </rPr>
      <t>DATE</t>
    </r>
    <r>
      <rPr>
        <sz val="7"/>
        <color rgb="FF37474F"/>
        <rFont val="Consolas"/>
        <family val="3"/>
      </rPr>
      <t>(</t>
    </r>
    <r>
      <rPr>
        <sz val="7"/>
        <color rgb="FF3367D6"/>
        <rFont val="Consolas"/>
        <family val="3"/>
      </rPr>
      <t>TIMESTAMP_MICROS</t>
    </r>
    <r>
      <rPr>
        <sz val="7"/>
        <color rgb="FF37474F"/>
        <rFont val="Consolas"/>
        <family val="3"/>
      </rPr>
      <t>(</t>
    </r>
    <r>
      <rPr>
        <sz val="7"/>
        <color rgb="FF000000"/>
        <rFont val="Consolas"/>
        <family val="3"/>
      </rPr>
      <t>event_timestamp</t>
    </r>
    <r>
      <rPr>
        <sz val="7"/>
        <color rgb="FF37474F"/>
        <rFont val="Consolas"/>
        <family val="3"/>
      </rPr>
      <t>))</t>
    </r>
    <r>
      <rPr>
        <sz val="7"/>
        <color rgb="FF3A474E"/>
        <rFont val="Consolas"/>
        <family val="3"/>
      </rPr>
      <t xml:space="preserve"> </t>
    </r>
    <r>
      <rPr>
        <sz val="7"/>
        <color rgb="FF3367D6"/>
        <rFont val="Consolas"/>
        <family val="3"/>
      </rPr>
      <t>AS</t>
    </r>
    <r>
      <rPr>
        <sz val="7"/>
        <color rgb="FF3A474E"/>
        <rFont val="Consolas"/>
        <family val="3"/>
      </rPr>
      <t xml:space="preserve"> </t>
    </r>
    <r>
      <rPr>
        <sz val="7"/>
        <color rgb="FF000000"/>
        <rFont val="Consolas"/>
        <family val="3"/>
      </rPr>
      <t>event_date</t>
    </r>
    <r>
      <rPr>
        <sz val="7"/>
        <color rgb="FF3A474E"/>
        <rFont val="Consolas"/>
        <family val="3"/>
      </rPr>
      <t xml:space="preserve">, </t>
    </r>
  </si>
  <si>
    <r>
      <t xml:space="preserve">    </t>
    </r>
    <r>
      <rPr>
        <sz val="7"/>
        <color rgb="FF000000"/>
        <rFont val="Consolas"/>
        <family val="3"/>
      </rPr>
      <t>event_name</t>
    </r>
    <r>
      <rPr>
        <sz val="7"/>
        <color rgb="FF3A474E"/>
        <rFont val="Consolas"/>
        <family val="3"/>
      </rPr>
      <t>,</t>
    </r>
  </si>
  <si>
    <r>
      <t xml:space="preserve">    </t>
    </r>
    <r>
      <rPr>
        <sz val="7"/>
        <color rgb="FF000000"/>
        <rFont val="Consolas"/>
        <family val="3"/>
      </rPr>
      <t>user_pseudo_id</t>
    </r>
    <r>
      <rPr>
        <sz val="7"/>
        <color rgb="FF3A474E"/>
        <rFont val="Consolas"/>
        <family val="3"/>
      </rPr>
      <t>,</t>
    </r>
  </si>
  <si>
    <r>
      <t xml:space="preserve">    </t>
    </r>
    <r>
      <rPr>
        <sz val="7"/>
        <color rgb="FF000000"/>
        <rFont val="Consolas"/>
        <family val="3"/>
      </rPr>
      <t>purchase_revenue_in_usd</t>
    </r>
  </si>
  <si>
    <r>
      <t xml:space="preserve">  </t>
    </r>
    <r>
      <rPr>
        <sz val="7"/>
        <color rgb="FF3367D6"/>
        <rFont val="Consolas"/>
        <family val="3"/>
      </rPr>
      <t>FROM</t>
    </r>
    <r>
      <rPr>
        <sz val="7"/>
        <color rgb="FF3A474E"/>
        <rFont val="Consolas"/>
        <family val="3"/>
      </rPr>
      <t xml:space="preserve"> </t>
    </r>
    <r>
      <rPr>
        <sz val="7"/>
        <color rgb="FF0D904F"/>
        <rFont val="Consolas"/>
        <family val="3"/>
      </rPr>
      <t>`tc-da-1.turing_data_analytics.raw_events`</t>
    </r>
  </si>
  <si>
    <r>
      <t>)</t>
    </r>
    <r>
      <rPr>
        <sz val="7"/>
        <color rgb="FF3A474E"/>
        <rFont val="Consolas"/>
        <family val="3"/>
      </rPr>
      <t>,</t>
    </r>
  </si>
  <si>
    <t>--Determining for each Customer the first visit to our website and, based on that date, defining the cohort_week</t>
  </si>
  <si>
    <r>
      <t>first_visit_table</t>
    </r>
    <r>
      <rPr>
        <sz val="7"/>
        <color rgb="FF3A474E"/>
        <rFont val="Consolas"/>
        <family val="3"/>
      </rPr>
      <t xml:space="preserve"> </t>
    </r>
    <r>
      <rPr>
        <sz val="7"/>
        <color rgb="FF3367D6"/>
        <rFont val="Consolas"/>
        <family val="3"/>
      </rPr>
      <t>AS</t>
    </r>
    <r>
      <rPr>
        <sz val="7"/>
        <color rgb="FF37474F"/>
        <rFont val="Consolas"/>
        <family val="3"/>
      </rPr>
      <t>(</t>
    </r>
  </si>
  <si>
    <r>
      <t xml:space="preserve">  </t>
    </r>
    <r>
      <rPr>
        <sz val="7"/>
        <color rgb="FF3367D6"/>
        <rFont val="Consolas"/>
        <family val="3"/>
      </rPr>
      <t>SELECT</t>
    </r>
    <r>
      <rPr>
        <sz val="7"/>
        <color rgb="FF3A474E"/>
        <rFont val="Consolas"/>
        <family val="3"/>
      </rPr>
      <t xml:space="preserve"> </t>
    </r>
  </si>
  <si>
    <r>
      <t xml:space="preserve">    </t>
    </r>
    <r>
      <rPr>
        <sz val="7"/>
        <color rgb="FF3367D6"/>
        <rFont val="Consolas"/>
        <family val="3"/>
      </rPr>
      <t>DISTINCT</t>
    </r>
    <r>
      <rPr>
        <sz val="7"/>
        <color rgb="FF3A474E"/>
        <rFont val="Consolas"/>
        <family val="3"/>
      </rPr>
      <t xml:space="preserve"> </t>
    </r>
    <r>
      <rPr>
        <sz val="7"/>
        <color rgb="FF000000"/>
        <rFont val="Consolas"/>
        <family val="3"/>
      </rPr>
      <t>user_pseudo_id</t>
    </r>
    <r>
      <rPr>
        <sz val="7"/>
        <color rgb="FF3A474E"/>
        <rFont val="Consolas"/>
        <family val="3"/>
      </rPr>
      <t>,</t>
    </r>
  </si>
  <si>
    <r>
      <t xml:space="preserve">    </t>
    </r>
    <r>
      <rPr>
        <sz val="7"/>
        <color rgb="FF3367D6"/>
        <rFont val="Consolas"/>
        <family val="3"/>
      </rPr>
      <t>DATE_TRUNC</t>
    </r>
    <r>
      <rPr>
        <sz val="7"/>
        <color rgb="FF37474F"/>
        <rFont val="Consolas"/>
        <family val="3"/>
      </rPr>
      <t>(</t>
    </r>
    <r>
      <rPr>
        <sz val="7"/>
        <color rgb="FF3367D6"/>
        <rFont val="Consolas"/>
        <family val="3"/>
      </rPr>
      <t>MIN</t>
    </r>
    <r>
      <rPr>
        <sz val="7"/>
        <color rgb="FF37474F"/>
        <rFont val="Consolas"/>
        <family val="3"/>
      </rPr>
      <t>(</t>
    </r>
    <r>
      <rPr>
        <sz val="7"/>
        <color rgb="FF3367D6"/>
        <rFont val="Consolas"/>
        <family val="3"/>
      </rPr>
      <t>DATE</t>
    </r>
    <r>
      <rPr>
        <sz val="7"/>
        <color rgb="FF37474F"/>
        <rFont val="Consolas"/>
        <family val="3"/>
      </rPr>
      <t>(</t>
    </r>
    <r>
      <rPr>
        <sz val="7"/>
        <color rgb="FF3367D6"/>
        <rFont val="Consolas"/>
        <family val="3"/>
      </rPr>
      <t>TIMESTAMP_MICROS</t>
    </r>
    <r>
      <rPr>
        <sz val="7"/>
        <color rgb="FF37474F"/>
        <rFont val="Consolas"/>
        <family val="3"/>
      </rPr>
      <t>(</t>
    </r>
    <r>
      <rPr>
        <sz val="7"/>
        <color rgb="FF000000"/>
        <rFont val="Consolas"/>
        <family val="3"/>
      </rPr>
      <t>event_timestamp</t>
    </r>
    <r>
      <rPr>
        <sz val="7"/>
        <color rgb="FF37474F"/>
        <rFont val="Consolas"/>
        <family val="3"/>
      </rPr>
      <t>)))</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AS</t>
    </r>
    <r>
      <rPr>
        <sz val="7"/>
        <color rgb="FF3A474E"/>
        <rFont val="Consolas"/>
        <family val="3"/>
      </rPr>
      <t xml:space="preserve"> </t>
    </r>
    <r>
      <rPr>
        <sz val="7"/>
        <color rgb="FF000000"/>
        <rFont val="Consolas"/>
        <family val="3"/>
      </rPr>
      <t>cohort_week</t>
    </r>
    <r>
      <rPr>
        <sz val="7"/>
        <color rgb="FF3A474E"/>
        <rFont val="Consolas"/>
        <family val="3"/>
      </rPr>
      <t xml:space="preserve"> </t>
    </r>
    <r>
      <rPr>
        <sz val="7"/>
        <color rgb="FFD81B60"/>
        <rFont val="Consolas"/>
        <family val="3"/>
      </rPr>
      <t>-- using MIN(event_timestamp) to determin first visit and transforming this date into our cohort_week</t>
    </r>
  </si>
  <si>
    <t xml:space="preserve">  </t>
  </si>
  <si>
    <r>
      <t xml:space="preserve">  </t>
    </r>
    <r>
      <rPr>
        <sz val="7"/>
        <color rgb="FF3367D6"/>
        <rFont val="Consolas"/>
        <family val="3"/>
      </rPr>
      <t>GROUP</t>
    </r>
    <r>
      <rPr>
        <sz val="7"/>
        <color rgb="FF3A474E"/>
        <rFont val="Consolas"/>
        <family val="3"/>
      </rPr>
      <t xml:space="preserve"> </t>
    </r>
    <r>
      <rPr>
        <sz val="7"/>
        <color rgb="FF3367D6"/>
        <rFont val="Consolas"/>
        <family val="3"/>
      </rPr>
      <t>BY</t>
    </r>
    <r>
      <rPr>
        <sz val="7"/>
        <color rgb="FF3A474E"/>
        <rFont val="Consolas"/>
        <family val="3"/>
      </rPr>
      <t xml:space="preserve"> </t>
    </r>
    <r>
      <rPr>
        <sz val="7"/>
        <color rgb="FFF4511E"/>
        <rFont val="Consolas"/>
        <family val="3"/>
      </rPr>
      <t>1</t>
    </r>
  </si>
  <si>
    <t>-- joining first 2 CTEs --</t>
  </si>
  <si>
    <r>
      <t>no_dublicates</t>
    </r>
    <r>
      <rPr>
        <sz val="7"/>
        <color rgb="FF3A474E"/>
        <rFont val="Consolas"/>
        <family val="3"/>
      </rPr>
      <t xml:space="preserve"> </t>
    </r>
    <r>
      <rPr>
        <sz val="7"/>
        <color rgb="FF3367D6"/>
        <rFont val="Consolas"/>
        <family val="3"/>
      </rPr>
      <t>AS</t>
    </r>
    <r>
      <rPr>
        <sz val="7"/>
        <color rgb="FF3A474E"/>
        <rFont val="Consolas"/>
        <family val="3"/>
      </rPr>
      <t xml:space="preserve"> </t>
    </r>
    <r>
      <rPr>
        <sz val="7"/>
        <color rgb="FF37474F"/>
        <rFont val="Consolas"/>
        <family val="3"/>
      </rPr>
      <t>(</t>
    </r>
  </si>
  <si>
    <r>
      <t xml:space="preserve">    </t>
    </r>
    <r>
      <rPr>
        <sz val="7"/>
        <color rgb="FF000000"/>
        <rFont val="Consolas"/>
        <family val="3"/>
      </rPr>
      <t>first_visit_table.cohort_week</t>
    </r>
    <r>
      <rPr>
        <sz val="7"/>
        <color rgb="FF3A474E"/>
        <rFont val="Consolas"/>
        <family val="3"/>
      </rPr>
      <t>,</t>
    </r>
  </si>
  <si>
    <r>
      <t xml:space="preserve">    </t>
    </r>
    <r>
      <rPr>
        <sz val="7"/>
        <color rgb="FF000000"/>
        <rFont val="Consolas"/>
        <family val="3"/>
      </rPr>
      <t>cleaned_table.event_date</t>
    </r>
    <r>
      <rPr>
        <sz val="7"/>
        <color rgb="FF3A474E"/>
        <rFont val="Consolas"/>
        <family val="3"/>
      </rPr>
      <t>,</t>
    </r>
  </si>
  <si>
    <r>
      <t xml:space="preserve">    </t>
    </r>
    <r>
      <rPr>
        <sz val="7"/>
        <color rgb="FF000000"/>
        <rFont val="Consolas"/>
        <family val="3"/>
      </rPr>
      <t>cleaned_table.event_name</t>
    </r>
    <r>
      <rPr>
        <sz val="7"/>
        <color rgb="FF3A474E"/>
        <rFont val="Consolas"/>
        <family val="3"/>
      </rPr>
      <t>,</t>
    </r>
  </si>
  <si>
    <r>
      <t xml:space="preserve">    </t>
    </r>
    <r>
      <rPr>
        <sz val="7"/>
        <color rgb="FF000000"/>
        <rFont val="Consolas"/>
        <family val="3"/>
      </rPr>
      <t>cleaned_table.user_pseudo_id</t>
    </r>
    <r>
      <rPr>
        <sz val="7"/>
        <color rgb="FF3A474E"/>
        <rFont val="Consolas"/>
        <family val="3"/>
      </rPr>
      <t>,</t>
    </r>
  </si>
  <si>
    <r>
      <t xml:space="preserve">    </t>
    </r>
    <r>
      <rPr>
        <sz val="7"/>
        <color rgb="FF000000"/>
        <rFont val="Consolas"/>
        <family val="3"/>
      </rPr>
      <t>cleaned_table.purchase_revenue_in_usd</t>
    </r>
  </si>
  <si>
    <r>
      <t xml:space="preserve">  </t>
    </r>
    <r>
      <rPr>
        <sz val="7"/>
        <color rgb="FF3367D6"/>
        <rFont val="Consolas"/>
        <family val="3"/>
      </rPr>
      <t>FROM</t>
    </r>
    <r>
      <rPr>
        <sz val="7"/>
        <color rgb="FF3A474E"/>
        <rFont val="Consolas"/>
        <family val="3"/>
      </rPr>
      <t xml:space="preserve"> </t>
    </r>
    <r>
      <rPr>
        <sz val="7"/>
        <color rgb="FF000000"/>
        <rFont val="Consolas"/>
        <family val="3"/>
      </rPr>
      <t>cleaned_table</t>
    </r>
  </si>
  <si>
    <r>
      <t xml:space="preserve">    </t>
    </r>
    <r>
      <rPr>
        <sz val="7"/>
        <color rgb="FF3367D6"/>
        <rFont val="Consolas"/>
        <family val="3"/>
      </rPr>
      <t>FULL</t>
    </r>
    <r>
      <rPr>
        <sz val="7"/>
        <color rgb="FF3A474E"/>
        <rFont val="Consolas"/>
        <family val="3"/>
      </rPr>
      <t xml:space="preserve"> </t>
    </r>
    <r>
      <rPr>
        <sz val="7"/>
        <color rgb="FF3367D6"/>
        <rFont val="Consolas"/>
        <family val="3"/>
      </rPr>
      <t>OUTER</t>
    </r>
    <r>
      <rPr>
        <sz val="7"/>
        <color rgb="FF3A474E"/>
        <rFont val="Consolas"/>
        <family val="3"/>
      </rPr>
      <t xml:space="preserve"> </t>
    </r>
    <r>
      <rPr>
        <sz val="7"/>
        <color rgb="FF3367D6"/>
        <rFont val="Consolas"/>
        <family val="3"/>
      </rPr>
      <t>JOIN</t>
    </r>
    <r>
      <rPr>
        <sz val="7"/>
        <color rgb="FF3A474E"/>
        <rFont val="Consolas"/>
        <family val="3"/>
      </rPr>
      <t xml:space="preserve"> </t>
    </r>
    <r>
      <rPr>
        <sz val="7"/>
        <color rgb="FF000000"/>
        <rFont val="Consolas"/>
        <family val="3"/>
      </rPr>
      <t>first_visit_table</t>
    </r>
  </si>
  <si>
    <r>
      <t xml:space="preserve">    </t>
    </r>
    <r>
      <rPr>
        <sz val="7"/>
        <color rgb="FF3367D6"/>
        <rFont val="Consolas"/>
        <family val="3"/>
      </rPr>
      <t>ON</t>
    </r>
    <r>
      <rPr>
        <sz val="7"/>
        <color rgb="FF3A474E"/>
        <rFont val="Consolas"/>
        <family val="3"/>
      </rPr>
      <t xml:space="preserve"> </t>
    </r>
    <r>
      <rPr>
        <sz val="7"/>
        <color rgb="FF000000"/>
        <rFont val="Consolas"/>
        <family val="3"/>
      </rPr>
      <t>cleaned_table.user_pseudo_id</t>
    </r>
    <r>
      <rPr>
        <sz val="7"/>
        <color rgb="FF3A474E"/>
        <rFont val="Consolas"/>
        <family val="3"/>
      </rPr>
      <t xml:space="preserve"> = </t>
    </r>
    <r>
      <rPr>
        <sz val="7"/>
        <color rgb="FF000000"/>
        <rFont val="Consolas"/>
        <family val="3"/>
      </rPr>
      <t>first_visit_table.user_pseudo_id</t>
    </r>
  </si>
  <si>
    <t>)</t>
  </si>
  <si>
    <t>--Outer Query --</t>
  </si>
  <si>
    <r>
      <t>SELECT</t>
    </r>
    <r>
      <rPr>
        <sz val="7"/>
        <color rgb="FF3A474E"/>
        <rFont val="Consolas"/>
        <family val="3"/>
      </rPr>
      <t xml:space="preserve"> </t>
    </r>
  </si>
  <si>
    <r>
      <t xml:space="preserve">  </t>
    </r>
    <r>
      <rPr>
        <sz val="7"/>
        <color rgb="FF000000"/>
        <rFont val="Consolas"/>
        <family val="3"/>
      </rPr>
      <t>cohort_week</t>
    </r>
    <r>
      <rPr>
        <sz val="7"/>
        <color rgb="FF3A474E"/>
        <rFont val="Consolas"/>
        <family val="3"/>
      </rPr>
      <t>,</t>
    </r>
  </si>
  <si>
    <r>
      <t xml:space="preserve">  </t>
    </r>
    <r>
      <rPr>
        <sz val="7"/>
        <color rgb="FF3367D6"/>
        <rFont val="Consolas"/>
        <family val="3"/>
      </rPr>
      <t>COUNT</t>
    </r>
    <r>
      <rPr>
        <sz val="7"/>
        <color rgb="FF3A474E"/>
        <rFont val="Consolas"/>
        <family val="3"/>
      </rPr>
      <t xml:space="preserve"> </t>
    </r>
    <r>
      <rPr>
        <sz val="7"/>
        <color rgb="FF37474F"/>
        <rFont val="Consolas"/>
        <family val="3"/>
      </rPr>
      <t>(</t>
    </r>
    <r>
      <rPr>
        <sz val="7"/>
        <color rgb="FF3367D6"/>
        <rFont val="Consolas"/>
        <family val="3"/>
      </rPr>
      <t>DISTINCT</t>
    </r>
    <r>
      <rPr>
        <sz val="7"/>
        <color rgb="FF3A474E"/>
        <rFont val="Consolas"/>
        <family val="3"/>
      </rPr>
      <t xml:space="preserve"> </t>
    </r>
    <r>
      <rPr>
        <sz val="7"/>
        <color rgb="FF000000"/>
        <rFont val="Consolas"/>
        <family val="3"/>
      </rPr>
      <t>user_pseudo_id</t>
    </r>
    <r>
      <rPr>
        <sz val="7"/>
        <color rgb="FF37474F"/>
        <rFont val="Consolas"/>
        <family val="3"/>
      </rPr>
      <t>)</t>
    </r>
    <r>
      <rPr>
        <sz val="7"/>
        <color rgb="FF3A474E"/>
        <rFont val="Consolas"/>
        <family val="3"/>
      </rPr>
      <t xml:space="preserve"> </t>
    </r>
    <r>
      <rPr>
        <sz val="7"/>
        <color rgb="FF3367D6"/>
        <rFont val="Consolas"/>
        <family val="3"/>
      </rPr>
      <t>AS</t>
    </r>
    <r>
      <rPr>
        <sz val="7"/>
        <color rgb="FF3A474E"/>
        <rFont val="Consolas"/>
        <family val="3"/>
      </rPr>
      <t xml:space="preserve"> </t>
    </r>
    <r>
      <rPr>
        <sz val="7"/>
        <color rgb="FF000000"/>
        <rFont val="Consolas"/>
        <family val="3"/>
      </rPr>
      <t>New_Registrations</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</si>
  <si>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000000"/>
        <rFont val="Consolas"/>
        <family val="3"/>
      </rPr>
      <t>cohort_week</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1</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</si>
  <si>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THEN</t>
    </r>
    <r>
      <rPr>
        <sz val="7"/>
        <color rgb="FF3A474E"/>
        <rFont val="Consolas"/>
        <family val="3"/>
      </rPr>
      <t xml:space="preserve"> </t>
    </r>
    <r>
      <rPr>
        <sz val="7"/>
        <color rgb="FF000000"/>
        <rFont val="Consolas"/>
        <family val="3"/>
      </rPr>
      <t>purchase_revenue_in_usd</t>
    </r>
    <r>
      <rPr>
        <sz val="7"/>
        <color rgb="FF3A474E"/>
        <rFont val="Consolas"/>
        <family val="3"/>
      </rPr>
      <t xml:space="preserve"> </t>
    </r>
    <r>
      <rPr>
        <sz val="7"/>
        <color rgb="FF3367D6"/>
        <rFont val="Consolas"/>
        <family val="3"/>
      </rPr>
      <t>ELSE</t>
    </r>
    <r>
      <rPr>
        <sz val="7"/>
        <color rgb="FF3A474E"/>
        <rFont val="Consolas"/>
        <family val="3"/>
      </rPr>
      <t xml:space="preserve"> </t>
    </r>
    <r>
      <rPr>
        <sz val="7"/>
        <color rgb="FF3367D6"/>
        <rFont val="Consolas"/>
        <family val="3"/>
      </rPr>
      <t>NULL</t>
    </r>
    <r>
      <rPr>
        <sz val="7"/>
        <color rgb="FF3A474E"/>
        <rFont val="Consolas"/>
        <family val="3"/>
      </rPr>
      <t xml:space="preserve"> </t>
    </r>
    <r>
      <rPr>
        <sz val="7"/>
        <color rgb="FF3367D6"/>
        <rFont val="Consolas"/>
        <family val="3"/>
      </rPr>
      <t>END</t>
    </r>
    <r>
      <rPr>
        <sz val="7"/>
        <color rgb="FF37474F"/>
        <rFont val="Consolas"/>
        <family val="3"/>
      </rPr>
      <t>)</t>
    </r>
    <r>
      <rPr>
        <sz val="7"/>
        <color rgb="FF3A474E"/>
        <rFont val="Consolas"/>
        <family val="3"/>
      </rPr>
      <t xml:space="preserve"> </t>
    </r>
  </si>
  <si>
    <r>
      <t xml:space="preserve">  </t>
    </r>
    <r>
      <rPr>
        <sz val="7"/>
        <color rgb="FF3367D6"/>
        <rFont val="Consolas"/>
        <family val="3"/>
      </rPr>
      <t>AS</t>
    </r>
    <r>
      <rPr>
        <sz val="7"/>
        <color rgb="FF3A474E"/>
        <rFont val="Consolas"/>
        <family val="3"/>
      </rPr>
      <t xml:space="preserve"> </t>
    </r>
    <r>
      <rPr>
        <sz val="7"/>
        <color rgb="FF000000"/>
        <rFont val="Consolas"/>
        <family val="3"/>
      </rPr>
      <t>sales_week0</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</si>
  <si>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1</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2</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</si>
  <si>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sales_week1</t>
    </r>
    <r>
      <rPr>
        <sz val="7"/>
        <color rgb="FF3A474E"/>
        <rFont val="Consolas"/>
        <family val="3"/>
      </rPr>
      <t xml:space="preserve">,         </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</si>
  <si>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2</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3</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</si>
  <si>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THEN</t>
    </r>
    <r>
      <rPr>
        <sz val="7"/>
        <color rgb="FF3A474E"/>
        <rFont val="Consolas"/>
        <family val="3"/>
      </rPr>
      <t xml:space="preserve"> </t>
    </r>
    <r>
      <rPr>
        <sz val="7"/>
        <color rgb="FF000000"/>
        <rFont val="Consolas"/>
        <family val="3"/>
      </rPr>
      <t>purchase_revenue_in_usd</t>
    </r>
    <r>
      <rPr>
        <sz val="7"/>
        <color rgb="FF3A474E"/>
        <rFont val="Consolas"/>
        <family val="3"/>
      </rPr>
      <t xml:space="preserve"> </t>
    </r>
    <r>
      <rPr>
        <sz val="7"/>
        <color rgb="FF3367D6"/>
        <rFont val="Consolas"/>
        <family val="3"/>
      </rPr>
      <t>ELSE</t>
    </r>
    <r>
      <rPr>
        <sz val="7"/>
        <color rgb="FF3A474E"/>
        <rFont val="Consolas"/>
        <family val="3"/>
      </rPr>
      <t xml:space="preserve"> </t>
    </r>
    <r>
      <rPr>
        <sz val="7"/>
        <color rgb="FF3367D6"/>
        <rFont val="Consolas"/>
        <family val="3"/>
      </rPr>
      <t>NULL</t>
    </r>
    <r>
      <rPr>
        <sz val="7"/>
        <color rgb="FF3A474E"/>
        <rFont val="Consolas"/>
        <family val="3"/>
      </rPr>
      <t xml:space="preserve"> </t>
    </r>
    <r>
      <rPr>
        <sz val="7"/>
        <color rgb="FF3367D6"/>
        <rFont val="Consolas"/>
        <family val="3"/>
      </rPr>
      <t>END</t>
    </r>
    <r>
      <rPr>
        <sz val="7"/>
        <color rgb="FF37474F"/>
        <rFont val="Consolas"/>
        <family val="3"/>
      </rPr>
      <t>)</t>
    </r>
    <r>
      <rPr>
        <sz val="7"/>
        <color rgb="FF3A474E"/>
        <rFont val="Consolas"/>
        <family val="3"/>
      </rPr>
      <t xml:space="preserve">  </t>
    </r>
  </si>
  <si>
    <r>
      <t xml:space="preserve">  </t>
    </r>
    <r>
      <rPr>
        <sz val="7"/>
        <color rgb="FF3367D6"/>
        <rFont val="Consolas"/>
        <family val="3"/>
      </rPr>
      <t>AS</t>
    </r>
    <r>
      <rPr>
        <sz val="7"/>
        <color rgb="FF3A474E"/>
        <rFont val="Consolas"/>
        <family val="3"/>
      </rPr>
      <t xml:space="preserve"> </t>
    </r>
    <r>
      <rPr>
        <sz val="7"/>
        <color rgb="FF000000"/>
        <rFont val="Consolas"/>
        <family val="3"/>
      </rPr>
      <t>sales_week2</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</si>
  <si>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3</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4</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</si>
  <si>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THEN</t>
    </r>
    <r>
      <rPr>
        <sz val="7"/>
        <color rgb="FF3A474E"/>
        <rFont val="Consolas"/>
        <family val="3"/>
      </rPr>
      <t xml:space="preserve"> </t>
    </r>
    <r>
      <rPr>
        <sz val="7"/>
        <color rgb="FF000000"/>
        <rFont val="Consolas"/>
        <family val="3"/>
      </rPr>
      <t>purchase_revenue_in_usd</t>
    </r>
    <r>
      <rPr>
        <sz val="7"/>
        <color rgb="FF3A474E"/>
        <rFont val="Consolas"/>
        <family val="3"/>
      </rPr>
      <t xml:space="preserve"> </t>
    </r>
    <r>
      <rPr>
        <sz val="7"/>
        <color rgb="FF3367D6"/>
        <rFont val="Consolas"/>
        <family val="3"/>
      </rPr>
      <t>ELSE</t>
    </r>
    <r>
      <rPr>
        <sz val="7"/>
        <color rgb="FF3A474E"/>
        <rFont val="Consolas"/>
        <family val="3"/>
      </rPr>
      <t xml:space="preserve"> </t>
    </r>
    <r>
      <rPr>
        <sz val="7"/>
        <color rgb="FF3367D6"/>
        <rFont val="Consolas"/>
        <family val="3"/>
      </rPr>
      <t>NULL</t>
    </r>
    <r>
      <rPr>
        <sz val="7"/>
        <color rgb="FF3A474E"/>
        <rFont val="Consolas"/>
        <family val="3"/>
      </rPr>
      <t xml:space="preserve"> </t>
    </r>
    <r>
      <rPr>
        <sz val="7"/>
        <color rgb="FF3367D6"/>
        <rFont val="Consolas"/>
        <family val="3"/>
      </rPr>
      <t>END</t>
    </r>
    <r>
      <rPr>
        <sz val="7"/>
        <color rgb="FF37474F"/>
        <rFont val="Consolas"/>
        <family val="3"/>
      </rPr>
      <t>)</t>
    </r>
    <r>
      <rPr>
        <sz val="7"/>
        <color rgb="FF3A474E"/>
        <rFont val="Consolas"/>
        <family val="3"/>
      </rPr>
      <t xml:space="preserve">   </t>
    </r>
  </si>
  <si>
    <r>
      <t xml:space="preserve">  </t>
    </r>
    <r>
      <rPr>
        <sz val="7"/>
        <color rgb="FF3367D6"/>
        <rFont val="Consolas"/>
        <family val="3"/>
      </rPr>
      <t>AS</t>
    </r>
    <r>
      <rPr>
        <sz val="7"/>
        <color rgb="FF3A474E"/>
        <rFont val="Consolas"/>
        <family val="3"/>
      </rPr>
      <t xml:space="preserve"> </t>
    </r>
    <r>
      <rPr>
        <sz val="7"/>
        <color rgb="FF000000"/>
        <rFont val="Consolas"/>
        <family val="3"/>
      </rPr>
      <t>sales_week3</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</si>
  <si>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4</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5</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</si>
  <si>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sales_week4</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</si>
  <si>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5</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6</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</si>
  <si>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sales_week5</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</si>
  <si>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6</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7</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</si>
  <si>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sales_week6</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</si>
  <si>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7</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8</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</si>
  <si>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sales_week7</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</si>
  <si>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8</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9</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</si>
  <si>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sales_week8</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</si>
  <si>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9</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10</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</si>
  <si>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sales_week9</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</si>
  <si>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10</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11</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</si>
  <si>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sales_week10</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</si>
  <si>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11</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12</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</si>
  <si>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sales_week11</t>
    </r>
    <r>
      <rPr>
        <sz val="7"/>
        <color rgb="FF3A474E"/>
        <rFont val="Consolas"/>
        <family val="3"/>
      </rPr>
      <t>,</t>
    </r>
  </si>
  <si>
    <r>
      <t xml:space="preserve">  </t>
    </r>
    <r>
      <rPr>
        <sz val="7"/>
        <color rgb="FF3367D6"/>
        <rFont val="Consolas"/>
        <family val="3"/>
      </rPr>
      <t>SUM</t>
    </r>
    <r>
      <rPr>
        <sz val="7"/>
        <color rgb="FF37474F"/>
        <rFont val="Consolas"/>
        <family val="3"/>
      </rPr>
      <t>(</t>
    </r>
    <r>
      <rPr>
        <sz val="7"/>
        <color rgb="FF3367D6"/>
        <rFont val="Consolas"/>
        <family val="3"/>
      </rPr>
      <t>CASE</t>
    </r>
    <r>
      <rPr>
        <sz val="7"/>
        <color rgb="FF3A474E"/>
        <rFont val="Consolas"/>
        <family val="3"/>
      </rPr>
      <t xml:space="preserve">  </t>
    </r>
    <r>
      <rPr>
        <sz val="7"/>
        <color rgb="FF3367D6"/>
        <rFont val="Consolas"/>
        <family val="3"/>
      </rPr>
      <t>WHEN</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&gt;=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t>
    </r>
    <r>
      <rPr>
        <sz val="7"/>
        <color rgb="FF3367D6"/>
        <rFont val="Consolas"/>
        <family val="3"/>
      </rPr>
      <t>INTERVAL</t>
    </r>
    <r>
      <rPr>
        <sz val="7"/>
        <color rgb="FF3A474E"/>
        <rFont val="Consolas"/>
        <family val="3"/>
      </rPr>
      <t xml:space="preserve"> </t>
    </r>
    <r>
      <rPr>
        <sz val="7"/>
        <color rgb="FFF4511E"/>
        <rFont val="Consolas"/>
        <family val="3"/>
      </rPr>
      <t>12</t>
    </r>
    <r>
      <rPr>
        <sz val="7"/>
        <color rgb="FF3A474E"/>
        <rFont val="Consolas"/>
        <family val="3"/>
      </rPr>
      <t xml:space="preserve"> </t>
    </r>
    <r>
      <rPr>
        <sz val="7"/>
        <color rgb="FF000000"/>
        <rFont val="Consolas"/>
        <family val="3"/>
      </rPr>
      <t>WEEK</t>
    </r>
    <r>
      <rPr>
        <sz val="7"/>
        <color rgb="FF37474F"/>
        <rFont val="Consolas"/>
        <family val="3"/>
      </rPr>
      <t>)</t>
    </r>
    <r>
      <rPr>
        <sz val="7"/>
        <color rgb="FF3A474E"/>
        <rFont val="Consolas"/>
        <family val="3"/>
      </rPr>
      <t xml:space="preserve"> </t>
    </r>
    <r>
      <rPr>
        <sz val="7"/>
        <color rgb="FF3367D6"/>
        <rFont val="Consolas"/>
        <family val="3"/>
      </rPr>
      <t>AND</t>
    </r>
    <r>
      <rPr>
        <sz val="7"/>
        <color rgb="FF3A474E"/>
        <rFont val="Consolas"/>
        <family val="3"/>
      </rPr>
      <t xml:space="preserve"> </t>
    </r>
    <r>
      <rPr>
        <sz val="7"/>
        <color rgb="FF000000"/>
        <rFont val="Consolas"/>
        <family val="3"/>
      </rPr>
      <t>event_date</t>
    </r>
    <r>
      <rPr>
        <sz val="7"/>
        <color rgb="FF3A474E"/>
        <rFont val="Consolas"/>
        <family val="3"/>
      </rPr>
      <t xml:space="preserve"> </t>
    </r>
    <r>
      <rPr>
        <sz val="7"/>
        <color rgb="FF37474F"/>
        <rFont val="Consolas"/>
        <family val="3"/>
      </rPr>
      <t>&lt;</t>
    </r>
    <r>
      <rPr>
        <sz val="7"/>
        <color rgb="FF3A474E"/>
        <rFont val="Consolas"/>
        <family val="3"/>
      </rPr>
      <t xml:space="preserve"> </t>
    </r>
    <r>
      <rPr>
        <sz val="7"/>
        <color rgb="FF3367D6"/>
        <rFont val="Consolas"/>
        <family val="3"/>
      </rPr>
      <t>DATE_ADD</t>
    </r>
    <r>
      <rPr>
        <sz val="7"/>
        <color rgb="FF37474F"/>
        <rFont val="Consolas"/>
        <family val="3"/>
      </rPr>
      <t>(</t>
    </r>
    <r>
      <rPr>
        <sz val="7"/>
        <color rgb="FF000000"/>
        <rFont val="Consolas"/>
        <family val="3"/>
      </rPr>
      <t>cohort_week</t>
    </r>
    <r>
      <rPr>
        <sz val="7"/>
        <color rgb="FF3A474E"/>
        <rFont val="Consolas"/>
        <family val="3"/>
      </rPr>
      <t xml:space="preserve">, </t>
    </r>
    <r>
      <rPr>
        <sz val="7"/>
        <color rgb="FF3367D6"/>
        <rFont val="Consolas"/>
        <family val="3"/>
      </rPr>
      <t>INTERVAL</t>
    </r>
    <r>
      <rPr>
        <sz val="7"/>
        <color rgb="FF3A474E"/>
        <rFont val="Consolas"/>
        <family val="3"/>
      </rPr>
      <t xml:space="preserve"> </t>
    </r>
    <r>
      <rPr>
        <sz val="7"/>
        <color rgb="FFF4511E"/>
        <rFont val="Consolas"/>
        <family val="3"/>
      </rPr>
      <t>13</t>
    </r>
    <r>
      <rPr>
        <sz val="7"/>
        <color rgb="FF3A474E"/>
        <rFont val="Consolas"/>
        <family val="3"/>
      </rPr>
      <t xml:space="preserve"> </t>
    </r>
    <r>
      <rPr>
        <sz val="7"/>
        <color rgb="FF000000"/>
        <rFont val="Consolas"/>
        <family val="3"/>
      </rPr>
      <t>WEEK</t>
    </r>
    <r>
      <rPr>
        <sz val="7"/>
        <color rgb="FF37474F"/>
        <rFont val="Consolas"/>
        <family val="3"/>
      </rPr>
      <t>)</t>
    </r>
  </si>
  <si>
    <r>
      <t xml:space="preserve">  </t>
    </r>
    <r>
      <rPr>
        <sz val="7"/>
        <color rgb="FF3367D6"/>
        <rFont val="Consolas"/>
        <family val="3"/>
      </rPr>
      <t>AS</t>
    </r>
    <r>
      <rPr>
        <sz val="7"/>
        <color rgb="FF3A474E"/>
        <rFont val="Consolas"/>
        <family val="3"/>
      </rPr>
      <t xml:space="preserve"> </t>
    </r>
    <r>
      <rPr>
        <sz val="7"/>
        <color rgb="FF000000"/>
        <rFont val="Consolas"/>
        <family val="3"/>
      </rPr>
      <t>sales_week12</t>
    </r>
    <r>
      <rPr>
        <sz val="7"/>
        <color rgb="FF3A474E"/>
        <rFont val="Consolas"/>
        <family val="3"/>
      </rPr>
      <t>,</t>
    </r>
  </si>
  <si>
    <r>
      <t>FROM</t>
    </r>
    <r>
      <rPr>
        <sz val="7"/>
        <color rgb="FF3A474E"/>
        <rFont val="Consolas"/>
        <family val="3"/>
      </rPr>
      <t xml:space="preserve"> </t>
    </r>
    <r>
      <rPr>
        <sz val="7"/>
        <color rgb="FF000000"/>
        <rFont val="Consolas"/>
        <family val="3"/>
      </rPr>
      <t>no_dublicates</t>
    </r>
  </si>
  <si>
    <r>
      <t>GROUP</t>
    </r>
    <r>
      <rPr>
        <sz val="7"/>
        <color rgb="FF3A474E"/>
        <rFont val="Consolas"/>
        <family val="3"/>
      </rPr>
      <t xml:space="preserve"> </t>
    </r>
    <r>
      <rPr>
        <sz val="7"/>
        <color rgb="FF3367D6"/>
        <rFont val="Consolas"/>
        <family val="3"/>
      </rPr>
      <t>BY</t>
    </r>
    <r>
      <rPr>
        <sz val="7"/>
        <color rgb="FF3A474E"/>
        <rFont val="Consolas"/>
        <family val="3"/>
      </rPr>
      <t xml:space="preserve"> </t>
    </r>
    <r>
      <rPr>
        <sz val="7"/>
        <color rgb="FF000000"/>
        <rFont val="Consolas"/>
        <family val="3"/>
      </rPr>
      <t>cohort_week</t>
    </r>
  </si>
  <si>
    <r>
      <t>ORDER</t>
    </r>
    <r>
      <rPr>
        <sz val="7"/>
        <color rgb="FF3A474E"/>
        <rFont val="Consolas"/>
        <family val="3"/>
      </rPr>
      <t xml:space="preserve"> </t>
    </r>
    <r>
      <rPr>
        <sz val="7"/>
        <color rgb="FF3367D6"/>
        <rFont val="Consolas"/>
        <family val="3"/>
      </rPr>
      <t>BY</t>
    </r>
    <r>
      <rPr>
        <sz val="7"/>
        <color rgb="FF3A474E"/>
        <rFont val="Consolas"/>
        <family val="3"/>
      </rPr>
      <t xml:space="preserve"> </t>
    </r>
    <r>
      <rPr>
        <sz val="7"/>
        <color rgb="FF000000"/>
        <rFont val="Consolas"/>
        <family val="3"/>
      </rPr>
      <t>cohort_week</t>
    </r>
  </si>
  <si>
    <t xml:space="preserve"> -- calculating for sales</t>
  </si>
  <si>
    <t xml:space="preserve"> -- NOT eliminating any duplicates</t>
  </si>
  <si>
    <t xml:space="preserve"> -- using BETWEEN-AND in days</t>
  </si>
  <si>
    <t xml:space="preserve"> -- using the cohort_week (determined by first time visit) as anchor date to determin weeks in Outer Query</t>
  </si>
  <si>
    <t>Findings:</t>
  </si>
  <si>
    <t>Combined Historic and Predictive Avg. Cumulative Revenue:</t>
  </si>
  <si>
    <t>Cohort</t>
  </si>
  <si>
    <t>Week 0</t>
  </si>
  <si>
    <t>Week 1</t>
  </si>
  <si>
    <t>Week 2</t>
  </si>
  <si>
    <t>Week 3</t>
  </si>
  <si>
    <t>Week 4</t>
  </si>
  <si>
    <t>Week 5</t>
  </si>
  <si>
    <t>Week 6</t>
  </si>
  <si>
    <t>Week 7</t>
  </si>
  <si>
    <t>Week 8</t>
  </si>
  <si>
    <t>Week 9</t>
  </si>
  <si>
    <t>Week 10</t>
  </si>
  <si>
    <t>Week 11</t>
  </si>
  <si>
    <t>Week 12</t>
  </si>
  <si>
    <t>New Visitors</t>
  </si>
  <si>
    <t xml:space="preserve">In 2nd week of December, we had the most new visitors to our website and highest sales. Maybe people were looking for Christmas presents? 
Right at / after Christmas, our sales was much lower. Even in the first week of January, when we had almost 23k new website visitors, sales was still very low.
In general: Sales is the highest within the first 7 days after visitng our website for the first time. It seems do not have many repetitive customers. </t>
  </si>
  <si>
    <t>Since sales is the highest within the first 7 days of visiting our website for the first time, the value of our average customer per week is the highest within the first few days.</t>
  </si>
  <si>
    <t xml:space="preserve">However, cumulatively speaking, the value of November cohort increased over the weeks. Especially the 2nd Nov Cohort, with only 16k new Visitors (the lowest of all cohorts), increased their long-term value the most. Was there something we did differently with this cohort?
In contrast, the value of December and January cohorts did not catch up as well as our November cohort. 
It seems, the higher the first purcheses, the higher the long-term value. 
The weekly Growth Rate gradually declined until Week 9 and the catched up a bit at Week 10 - 12
</t>
  </si>
  <si>
    <t>Average of Prediction:</t>
  </si>
  <si>
    <t xml:space="preserve">Overall, the long-term value of our customers increases over the week. It seems, the higher sales in the first 7 days, the higher the long-term value of our cohorts. 
The value of our late-December and January cohorts is rather low, potentially because of Christmas, as people tend to spend less after the holiday. 
However, the cohoert of Jan. 17, seems to be an exception - did anything special happen in this 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</si>
</sst>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_ [$€-2]\ * #,##0.00_ ;_ [$€-2]\ * \-#,##0.00_ ;_ [$€-2]\ * &quot;-&quot;??_ ;_ @_ "/>
    <numFmt numFmtId="171" formatCode="_ [$€-2]\ * #,##0.0000_ ;_ [$€-2]\ * \-#,##0.0000_ ;_ [$€-2]\ * &quot;-&quot;??_ ;_ @_ "/>
    <numFmt numFmtId="174" formatCode="#,##0.0000"/>
    <numFmt numFmtId="187" formatCode="_ [$€-2]\ * #,##0_ ;_ [$€-2]\ * \-#,##0_ ;_ [$€-2]\ * &quot;-&quot;??_ ;_ @_ "/>
  </numFmts>
  <fonts count="13" x14ac:knownFonts="1">
    <font>
      <sz val="11"/>
      <color theme="1"/>
      <name val="Aptos Narrow"/>
      <family val="2"/>
      <scheme val="minor"/>
    </font>
    <font>
      <sz val="11"/>
      <color theme="1"/>
      <name val="Aptos Narrow"/>
      <family val="2"/>
      <scheme val="minor"/>
    </font>
    <font>
      <sz val="11"/>
      <color theme="1"/>
      <name val="Calibri"/>
      <family val="2"/>
    </font>
    <font>
      <b/>
      <sz val="11"/>
      <color theme="1"/>
      <name val="Calibri"/>
      <family val="2"/>
    </font>
    <font>
      <sz val="11"/>
      <color theme="0"/>
      <name val="Calibri"/>
      <family val="2"/>
    </font>
    <font>
      <b/>
      <sz val="16"/>
      <color theme="1"/>
      <name val="Calibri"/>
      <family val="2"/>
    </font>
    <font>
      <sz val="7"/>
      <color rgb="FF3A474E"/>
      <name val="Consolas"/>
      <family val="3"/>
    </font>
    <font>
      <sz val="7"/>
      <color rgb="FFD81B60"/>
      <name val="Consolas"/>
      <family val="3"/>
    </font>
    <font>
      <sz val="7"/>
      <color rgb="FF3367D6"/>
      <name val="Consolas"/>
      <family val="3"/>
    </font>
    <font>
      <sz val="7"/>
      <color rgb="FF000000"/>
      <name val="Consolas"/>
      <family val="3"/>
    </font>
    <font>
      <sz val="7"/>
      <color rgb="FF37474F"/>
      <name val="Consolas"/>
      <family val="3"/>
    </font>
    <font>
      <sz val="7"/>
      <color rgb="FF0D904F"/>
      <name val="Consolas"/>
      <family val="3"/>
    </font>
    <font>
      <sz val="7"/>
      <color rgb="FFF4511E"/>
      <name val="Consolas"/>
      <family val="3"/>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ashed">
        <color theme="0" tint="-0.34998626667073579"/>
      </left>
      <right style="dashed">
        <color theme="0" tint="-0.34998626667073579"/>
      </right>
      <top style="dashed">
        <color theme="0" tint="-0.34998626667073579"/>
      </top>
      <bottom style="dashed">
        <color theme="0" tint="-0.34998626667073579"/>
      </bottom>
      <diagonal/>
    </border>
    <border>
      <left/>
      <right style="dotted">
        <color theme="0" tint="-0.34998626667073579"/>
      </right>
      <top style="dotted">
        <color theme="0" tint="-0.34998626667073579"/>
      </top>
      <bottom style="dotted">
        <color theme="0" tint="-0.34998626667073579"/>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2" fillId="0" borderId="0" xfId="0" applyFont="1"/>
    <xf numFmtId="14" fontId="2" fillId="0" borderId="0" xfId="0" applyNumberFormat="1" applyFont="1"/>
    <xf numFmtId="3" fontId="2" fillId="0" borderId="0" xfId="0" applyNumberFormat="1" applyFont="1"/>
    <xf numFmtId="0" fontId="2" fillId="0" borderId="0" xfId="0" applyFont="1" applyAlignment="1">
      <alignment horizontal="right"/>
    </xf>
    <xf numFmtId="3" fontId="2" fillId="0" borderId="0" xfId="0" applyNumberFormat="1" applyFont="1" applyAlignment="1">
      <alignment horizontal="right"/>
    </xf>
    <xf numFmtId="168" fontId="2" fillId="0" borderId="0" xfId="0" applyNumberFormat="1" applyFont="1"/>
    <xf numFmtId="171" fontId="2" fillId="0" borderId="0" xfId="0" applyNumberFormat="1" applyFont="1"/>
    <xf numFmtId="0" fontId="3" fillId="0" borderId="0" xfId="0" applyFont="1"/>
    <xf numFmtId="174" fontId="2" fillId="0" borderId="0" xfId="0" applyNumberFormat="1" applyFont="1"/>
    <xf numFmtId="10" fontId="2" fillId="0" borderId="0" xfId="1" applyNumberFormat="1" applyFont="1"/>
    <xf numFmtId="3" fontId="3" fillId="0" borderId="0" xfId="0" applyNumberFormat="1" applyFont="1"/>
    <xf numFmtId="14" fontId="2" fillId="0" borderId="0" xfId="0" applyNumberFormat="1" applyFont="1" applyAlignment="1">
      <alignment horizontal="right"/>
    </xf>
    <xf numFmtId="0" fontId="2" fillId="0" borderId="0" xfId="0" applyFont="1" applyFill="1"/>
    <xf numFmtId="174" fontId="2" fillId="0" borderId="0" xfId="0" applyNumberFormat="1" applyFont="1" applyFill="1"/>
    <xf numFmtId="10" fontId="2" fillId="0" borderId="0" xfId="1" applyNumberFormat="1" applyFont="1" applyFill="1"/>
    <xf numFmtId="171" fontId="2" fillId="0" borderId="0" xfId="0" applyNumberFormat="1" applyFont="1" applyFill="1"/>
    <xf numFmtId="0" fontId="5" fillId="0" borderId="0" xfId="0" applyFont="1"/>
    <xf numFmtId="168" fontId="2" fillId="0" borderId="0" xfId="0" applyNumberFormat="1" applyFont="1" applyFill="1"/>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6" fillId="0" borderId="0" xfId="0" applyFont="1" applyAlignment="1">
      <alignment vertical="center"/>
    </xf>
    <xf numFmtId="0" fontId="10" fillId="0" borderId="0" xfId="0" applyFont="1" applyAlignment="1">
      <alignment vertical="center"/>
    </xf>
    <xf numFmtId="3" fontId="3" fillId="0" borderId="1" xfId="0" applyNumberFormat="1" applyFont="1" applyBorder="1" applyAlignment="1">
      <alignment horizontal="left"/>
    </xf>
    <xf numFmtId="3" fontId="3" fillId="0" borderId="2" xfId="0" applyNumberFormat="1" applyFont="1" applyBorder="1" applyAlignment="1">
      <alignment horizontal="left"/>
    </xf>
    <xf numFmtId="3" fontId="3" fillId="0" borderId="3" xfId="0" applyNumberFormat="1" applyFont="1" applyBorder="1" applyAlignment="1">
      <alignment horizontal="left"/>
    </xf>
    <xf numFmtId="3" fontId="3" fillId="0" borderId="4" xfId="0" applyNumberFormat="1" applyFont="1" applyBorder="1" applyAlignment="1">
      <alignment horizontal="left" vertical="top"/>
    </xf>
    <xf numFmtId="3" fontId="3" fillId="0" borderId="0" xfId="0" applyNumberFormat="1" applyFont="1" applyBorder="1" applyAlignment="1">
      <alignment horizontal="left" vertical="top"/>
    </xf>
    <xf numFmtId="3" fontId="3" fillId="0" borderId="5" xfId="0" applyNumberFormat="1" applyFont="1" applyBorder="1" applyAlignment="1">
      <alignment horizontal="left" vertical="top"/>
    </xf>
    <xf numFmtId="3" fontId="3" fillId="0" borderId="6" xfId="0" applyNumberFormat="1" applyFont="1" applyBorder="1" applyAlignment="1">
      <alignment horizontal="left" vertical="top"/>
    </xf>
    <xf numFmtId="3" fontId="3" fillId="0" borderId="7" xfId="0" applyNumberFormat="1" applyFont="1" applyBorder="1" applyAlignment="1">
      <alignment horizontal="left" vertical="top"/>
    </xf>
    <xf numFmtId="3" fontId="3" fillId="0" borderId="8" xfId="0" applyNumberFormat="1" applyFont="1" applyBorder="1" applyAlignment="1">
      <alignment horizontal="left" vertical="top"/>
    </xf>
    <xf numFmtId="0" fontId="2" fillId="0" borderId="0" xfId="0" applyFont="1" applyAlignment="1">
      <alignment horizontal="left" wrapText="1"/>
    </xf>
    <xf numFmtId="3" fontId="3" fillId="0" borderId="10" xfId="0" applyNumberFormat="1" applyFont="1" applyBorder="1" applyAlignment="1">
      <alignment horizontal="right"/>
    </xf>
    <xf numFmtId="0" fontId="3" fillId="0" borderId="9" xfId="0" applyFont="1" applyBorder="1"/>
    <xf numFmtId="3" fontId="3" fillId="0" borderId="9" xfId="0" applyNumberFormat="1" applyFont="1" applyBorder="1"/>
    <xf numFmtId="3" fontId="3" fillId="0" borderId="9" xfId="0" applyNumberFormat="1" applyFont="1" applyBorder="1" applyAlignment="1">
      <alignment horizontal="right"/>
    </xf>
    <xf numFmtId="14" fontId="2" fillId="0" borderId="9" xfId="0" applyNumberFormat="1" applyFont="1" applyBorder="1"/>
    <xf numFmtId="3" fontId="2" fillId="0" borderId="9" xfId="0" applyNumberFormat="1" applyFont="1" applyBorder="1" applyAlignment="1">
      <alignment vertical="center"/>
    </xf>
    <xf numFmtId="3" fontId="3" fillId="0" borderId="0" xfId="0" applyNumberFormat="1" applyFont="1" applyAlignment="1">
      <alignment vertical="center"/>
    </xf>
    <xf numFmtId="3" fontId="3" fillId="0" borderId="0" xfId="0" applyNumberFormat="1" applyFont="1" applyBorder="1"/>
    <xf numFmtId="3" fontId="2" fillId="0" borderId="0" xfId="0" applyNumberFormat="1" applyFont="1" applyBorder="1"/>
    <xf numFmtId="0" fontId="2" fillId="0" borderId="0" xfId="0" applyFont="1" applyAlignment="1">
      <alignment horizontal="right" wrapText="1"/>
    </xf>
    <xf numFmtId="3" fontId="2" fillId="0" borderId="4" xfId="0" applyNumberFormat="1" applyFont="1" applyBorder="1" applyAlignment="1">
      <alignment horizontal="left" vertical="top"/>
    </xf>
    <xf numFmtId="3" fontId="2" fillId="0" borderId="4" xfId="0" applyNumberFormat="1" applyFont="1" applyBorder="1" applyAlignment="1">
      <alignment horizontal="left" vertical="top" wrapText="1"/>
    </xf>
    <xf numFmtId="14" fontId="3" fillId="0" borderId="9" xfId="0" applyNumberFormat="1" applyFont="1" applyBorder="1" applyAlignment="1">
      <alignment horizontal="right"/>
    </xf>
    <xf numFmtId="3" fontId="3" fillId="0" borderId="9" xfId="0" applyNumberFormat="1" applyFont="1" applyBorder="1" applyAlignment="1">
      <alignment vertical="center"/>
    </xf>
    <xf numFmtId="168" fontId="4" fillId="0" borderId="0" xfId="0" applyNumberFormat="1" applyFont="1"/>
    <xf numFmtId="187" fontId="2" fillId="0" borderId="9" xfId="0" applyNumberFormat="1" applyFont="1" applyBorder="1"/>
    <xf numFmtId="187" fontId="2" fillId="0" borderId="9" xfId="0" applyNumberFormat="1" applyFont="1" applyFill="1" applyBorder="1"/>
    <xf numFmtId="187" fontId="2" fillId="0" borderId="10" xfId="0" applyNumberFormat="1" applyFont="1" applyBorder="1"/>
    <xf numFmtId="187" fontId="2" fillId="0" borderId="9" xfId="0" applyNumberFormat="1" applyFont="1" applyFill="1" applyBorder="1" applyAlignment="1">
      <alignment horizontal="right"/>
    </xf>
    <xf numFmtId="187" fontId="2" fillId="0" borderId="0" xfId="0" applyNumberFormat="1" applyFont="1"/>
    <xf numFmtId="187" fontId="2" fillId="0" borderId="0" xfId="0" applyNumberFormat="1" applyFont="1" applyFill="1"/>
    <xf numFmtId="3" fontId="2" fillId="0" borderId="4" xfId="0" applyNumberFormat="1" applyFont="1" applyBorder="1" applyAlignment="1">
      <alignment horizontal="left" wrapText="1"/>
    </xf>
    <xf numFmtId="3" fontId="2" fillId="0" borderId="0" xfId="0" applyNumberFormat="1" applyFont="1" applyBorder="1" applyAlignment="1">
      <alignment horizontal="left"/>
    </xf>
    <xf numFmtId="3" fontId="2" fillId="0" borderId="5" xfId="0" applyNumberFormat="1" applyFont="1" applyBorder="1" applyAlignment="1">
      <alignment horizontal="left"/>
    </xf>
    <xf numFmtId="3" fontId="2" fillId="0" borderId="4" xfId="0" applyNumberFormat="1" applyFont="1" applyBorder="1" applyAlignment="1">
      <alignment horizontal="left"/>
    </xf>
    <xf numFmtId="3" fontId="2" fillId="0" borderId="6" xfId="0" applyNumberFormat="1" applyFont="1" applyBorder="1" applyAlignment="1">
      <alignment horizontal="left"/>
    </xf>
    <xf numFmtId="3" fontId="2" fillId="0" borderId="7" xfId="0" applyNumberFormat="1" applyFont="1" applyBorder="1" applyAlignment="1">
      <alignment horizontal="left"/>
    </xf>
    <xf numFmtId="3" fontId="2" fillId="0" borderId="8" xfId="0" applyNumberFormat="1" applyFont="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BBD7B-7242-49E7-B0E7-39B64C6421FC}">
  <dimension ref="A2:R104"/>
  <sheetViews>
    <sheetView showGridLines="0" tabSelected="1" zoomScaleNormal="100" workbookViewId="0">
      <selection activeCell="A2" sqref="A2"/>
    </sheetView>
  </sheetViews>
  <sheetFormatPr defaultRowHeight="14.4" x14ac:dyDescent="0.3"/>
  <cols>
    <col min="1" max="1" width="13.77734375" style="1" customWidth="1"/>
    <col min="2" max="2" width="15" style="1" customWidth="1"/>
    <col min="3" max="3" width="3.109375" style="1" customWidth="1"/>
    <col min="4" max="16" width="13" style="1" customWidth="1"/>
    <col min="17" max="17" width="3.109375" style="1" customWidth="1"/>
    <col min="18" max="18" width="14.109375" style="1" customWidth="1"/>
    <col min="19" max="16384" width="8.88671875" style="1"/>
  </cols>
  <sheetData>
    <row r="2" spans="1:17" ht="21" x14ac:dyDescent="0.4">
      <c r="A2" s="17" t="s">
        <v>6</v>
      </c>
    </row>
    <row r="4" spans="1:17" x14ac:dyDescent="0.3">
      <c r="A4" s="35" t="s">
        <v>77</v>
      </c>
      <c r="B4" s="36" t="s">
        <v>91</v>
      </c>
      <c r="C4" s="41"/>
      <c r="D4" s="37" t="s">
        <v>78</v>
      </c>
      <c r="E4" s="37" t="s">
        <v>79</v>
      </c>
      <c r="F4" s="37" t="s">
        <v>80</v>
      </c>
      <c r="G4" s="37" t="s">
        <v>81</v>
      </c>
      <c r="H4" s="37" t="s">
        <v>82</v>
      </c>
      <c r="I4" s="37" t="s">
        <v>83</v>
      </c>
      <c r="J4" s="37" t="s">
        <v>84</v>
      </c>
      <c r="K4" s="37" t="s">
        <v>85</v>
      </c>
      <c r="L4" s="37" t="s">
        <v>86</v>
      </c>
      <c r="M4" s="37" t="s">
        <v>87</v>
      </c>
      <c r="N4" s="37" t="s">
        <v>88</v>
      </c>
      <c r="O4" s="37" t="s">
        <v>89</v>
      </c>
      <c r="P4" s="34" t="s">
        <v>90</v>
      </c>
      <c r="Q4" s="3"/>
    </row>
    <row r="5" spans="1:17" x14ac:dyDescent="0.3">
      <c r="A5" s="38">
        <v>44136</v>
      </c>
      <c r="B5" s="39">
        <v>20078</v>
      </c>
      <c r="C5" s="42"/>
      <c r="D5" s="49">
        <v>18833</v>
      </c>
      <c r="E5" s="49">
        <v>6553</v>
      </c>
      <c r="F5" s="49">
        <v>5365</v>
      </c>
      <c r="G5" s="50">
        <v>5255</v>
      </c>
      <c r="H5" s="50">
        <v>3210</v>
      </c>
      <c r="I5" s="50">
        <v>3076</v>
      </c>
      <c r="J5" s="50">
        <v>3319</v>
      </c>
      <c r="K5" s="50">
        <v>502</v>
      </c>
      <c r="L5" s="50">
        <v>157</v>
      </c>
      <c r="M5" s="49">
        <v>277</v>
      </c>
      <c r="N5" s="49">
        <v>465</v>
      </c>
      <c r="O5" s="49">
        <v>300</v>
      </c>
      <c r="P5" s="51">
        <v>365</v>
      </c>
      <c r="Q5" s="3"/>
    </row>
    <row r="6" spans="1:17" x14ac:dyDescent="0.3">
      <c r="A6" s="38">
        <v>44143</v>
      </c>
      <c r="B6" s="39">
        <v>16232</v>
      </c>
      <c r="C6" s="42"/>
      <c r="D6" s="49">
        <v>19348</v>
      </c>
      <c r="E6" s="49">
        <v>6189</v>
      </c>
      <c r="F6" s="49">
        <v>4565</v>
      </c>
      <c r="G6" s="50">
        <v>3722</v>
      </c>
      <c r="H6" s="50">
        <v>4489</v>
      </c>
      <c r="I6" s="50">
        <v>1696</v>
      </c>
      <c r="J6" s="50">
        <v>639</v>
      </c>
      <c r="K6" s="50">
        <v>1126</v>
      </c>
      <c r="L6" s="52" t="s">
        <v>4</v>
      </c>
      <c r="M6" s="49">
        <v>195</v>
      </c>
      <c r="N6" s="49">
        <v>576</v>
      </c>
      <c r="O6" s="49">
        <v>333</v>
      </c>
      <c r="P6" s="53"/>
      <c r="Q6" s="3"/>
    </row>
    <row r="7" spans="1:17" x14ac:dyDescent="0.3">
      <c r="A7" s="38">
        <v>44150</v>
      </c>
      <c r="B7" s="39">
        <v>17845</v>
      </c>
      <c r="C7" s="42"/>
      <c r="D7" s="49">
        <v>24657</v>
      </c>
      <c r="E7" s="49">
        <v>5296</v>
      </c>
      <c r="F7" s="49">
        <v>3903</v>
      </c>
      <c r="G7" s="50">
        <v>4061</v>
      </c>
      <c r="H7" s="50">
        <v>2982</v>
      </c>
      <c r="I7" s="50">
        <v>457</v>
      </c>
      <c r="J7" s="50">
        <v>514</v>
      </c>
      <c r="K7" s="50">
        <v>393</v>
      </c>
      <c r="L7" s="50">
        <v>374</v>
      </c>
      <c r="M7" s="49">
        <v>111</v>
      </c>
      <c r="N7" s="49">
        <v>79</v>
      </c>
      <c r="O7" s="49">
        <v>0</v>
      </c>
      <c r="P7" s="53"/>
      <c r="Q7" s="3"/>
    </row>
    <row r="8" spans="1:17" x14ac:dyDescent="0.3">
      <c r="A8" s="38">
        <v>44157</v>
      </c>
      <c r="B8" s="39">
        <v>19637</v>
      </c>
      <c r="C8" s="42"/>
      <c r="D8" s="49">
        <v>32347</v>
      </c>
      <c r="E8" s="49">
        <v>4632</v>
      </c>
      <c r="F8" s="49">
        <v>4425</v>
      </c>
      <c r="G8" s="50">
        <v>2344</v>
      </c>
      <c r="H8" s="50">
        <v>727</v>
      </c>
      <c r="I8" s="50">
        <v>260</v>
      </c>
      <c r="J8" s="50">
        <v>126</v>
      </c>
      <c r="K8" s="50">
        <v>208</v>
      </c>
      <c r="L8" s="50">
        <v>679</v>
      </c>
      <c r="M8" s="49">
        <v>74</v>
      </c>
      <c r="N8" s="53"/>
      <c r="O8" s="53"/>
      <c r="P8" s="53"/>
      <c r="Q8" s="3"/>
    </row>
    <row r="9" spans="1:17" x14ac:dyDescent="0.3">
      <c r="A9" s="38">
        <v>44164</v>
      </c>
      <c r="B9" s="39">
        <v>21991</v>
      </c>
      <c r="C9" s="42"/>
      <c r="D9" s="49">
        <v>29015</v>
      </c>
      <c r="E9" s="49">
        <v>7992</v>
      </c>
      <c r="F9" s="49">
        <v>5350</v>
      </c>
      <c r="G9" s="50">
        <v>1056</v>
      </c>
      <c r="H9" s="50">
        <v>273</v>
      </c>
      <c r="I9" s="50">
        <v>487</v>
      </c>
      <c r="J9" s="50">
        <v>134</v>
      </c>
      <c r="K9" s="50">
        <v>263</v>
      </c>
      <c r="L9" s="50">
        <v>119</v>
      </c>
      <c r="M9" s="53"/>
      <c r="N9" s="53"/>
      <c r="O9" s="53"/>
      <c r="P9" s="53"/>
      <c r="Q9" s="3"/>
    </row>
    <row r="10" spans="1:17" x14ac:dyDescent="0.3">
      <c r="A10" s="38">
        <v>44171</v>
      </c>
      <c r="B10" s="39">
        <v>28069</v>
      </c>
      <c r="C10" s="42"/>
      <c r="D10" s="49">
        <v>33755</v>
      </c>
      <c r="E10" s="49">
        <v>9247</v>
      </c>
      <c r="F10" s="49">
        <v>2287</v>
      </c>
      <c r="G10" s="50">
        <v>966</v>
      </c>
      <c r="H10" s="50">
        <v>585</v>
      </c>
      <c r="I10" s="50">
        <v>756</v>
      </c>
      <c r="J10" s="50">
        <v>685</v>
      </c>
      <c r="K10" s="50">
        <v>62</v>
      </c>
      <c r="L10" s="54"/>
      <c r="M10" s="53"/>
      <c r="N10" s="53"/>
      <c r="O10" s="53"/>
      <c r="P10" s="53"/>
      <c r="Q10" s="3"/>
    </row>
    <row r="11" spans="1:17" x14ac:dyDescent="0.3">
      <c r="A11" s="38">
        <v>44178</v>
      </c>
      <c r="B11" s="39">
        <v>25153</v>
      </c>
      <c r="C11" s="42"/>
      <c r="D11" s="49">
        <v>25360</v>
      </c>
      <c r="E11" s="49">
        <v>2712</v>
      </c>
      <c r="F11" s="49">
        <v>1012</v>
      </c>
      <c r="G11" s="50">
        <v>760</v>
      </c>
      <c r="H11" s="50">
        <v>1027</v>
      </c>
      <c r="I11" s="50">
        <v>750</v>
      </c>
      <c r="J11" s="50">
        <v>10</v>
      </c>
      <c r="K11" s="50">
        <v>0</v>
      </c>
      <c r="L11" s="54"/>
      <c r="M11" s="53"/>
      <c r="N11" s="53"/>
      <c r="O11" s="53"/>
      <c r="P11" s="53"/>
      <c r="Q11" s="3"/>
    </row>
    <row r="12" spans="1:17" x14ac:dyDescent="0.3">
      <c r="A12" s="38">
        <v>44185</v>
      </c>
      <c r="B12" s="39">
        <v>17830</v>
      </c>
      <c r="C12" s="42"/>
      <c r="D12" s="49">
        <v>6574</v>
      </c>
      <c r="E12" s="49">
        <v>960</v>
      </c>
      <c r="F12" s="49">
        <v>373</v>
      </c>
      <c r="G12" s="50">
        <v>415</v>
      </c>
      <c r="H12" s="50">
        <v>321</v>
      </c>
      <c r="I12" s="50">
        <v>144</v>
      </c>
      <c r="J12" s="54"/>
      <c r="K12" s="54"/>
      <c r="L12" s="54"/>
      <c r="M12" s="53"/>
      <c r="N12" s="53"/>
      <c r="O12" s="53"/>
      <c r="P12" s="53"/>
      <c r="Q12" s="3"/>
    </row>
    <row r="13" spans="1:17" x14ac:dyDescent="0.3">
      <c r="A13" s="38">
        <v>44192</v>
      </c>
      <c r="B13" s="39">
        <v>16539</v>
      </c>
      <c r="C13" s="42"/>
      <c r="D13" s="49">
        <v>5608</v>
      </c>
      <c r="E13" s="49">
        <v>841</v>
      </c>
      <c r="F13" s="49">
        <v>75</v>
      </c>
      <c r="G13" s="50">
        <v>337</v>
      </c>
      <c r="H13" s="50">
        <v>99</v>
      </c>
      <c r="I13" s="54"/>
      <c r="J13" s="54"/>
      <c r="K13" s="54"/>
      <c r="L13" s="54"/>
      <c r="M13" s="53"/>
      <c r="N13" s="53"/>
      <c r="O13" s="53"/>
      <c r="P13" s="53"/>
      <c r="Q13" s="3"/>
    </row>
    <row r="14" spans="1:17" x14ac:dyDescent="0.3">
      <c r="A14" s="38">
        <v>44199</v>
      </c>
      <c r="B14" s="39">
        <v>22774</v>
      </c>
      <c r="C14" s="42"/>
      <c r="D14" s="49">
        <v>5201</v>
      </c>
      <c r="E14" s="49">
        <v>1464</v>
      </c>
      <c r="F14" s="49">
        <v>624</v>
      </c>
      <c r="G14" s="50">
        <v>108</v>
      </c>
      <c r="H14" s="54"/>
      <c r="I14" s="54"/>
      <c r="J14" s="54"/>
      <c r="K14" s="54"/>
      <c r="L14" s="54"/>
      <c r="M14" s="53"/>
      <c r="N14" s="53"/>
      <c r="O14" s="53"/>
      <c r="P14" s="53"/>
      <c r="Q14" s="3"/>
    </row>
    <row r="15" spans="1:17" x14ac:dyDescent="0.3">
      <c r="A15" s="38">
        <v>44206</v>
      </c>
      <c r="B15" s="39">
        <v>21452</v>
      </c>
      <c r="C15" s="42"/>
      <c r="D15" s="49">
        <v>8568</v>
      </c>
      <c r="E15" s="49">
        <v>1255</v>
      </c>
      <c r="F15" s="49">
        <v>267</v>
      </c>
      <c r="G15" s="53"/>
      <c r="H15" s="53"/>
      <c r="I15" s="53"/>
      <c r="J15" s="53"/>
      <c r="K15" s="53"/>
      <c r="L15" s="53"/>
      <c r="M15" s="53"/>
      <c r="N15" s="53"/>
      <c r="O15" s="53"/>
      <c r="P15" s="53"/>
      <c r="Q15" s="3"/>
    </row>
    <row r="16" spans="1:17" x14ac:dyDescent="0.3">
      <c r="A16" s="38">
        <v>44213</v>
      </c>
      <c r="B16" s="39">
        <v>20782</v>
      </c>
      <c r="C16" s="42"/>
      <c r="D16" s="49">
        <v>18770</v>
      </c>
      <c r="E16" s="49">
        <v>2536</v>
      </c>
      <c r="F16" s="49">
        <v>0</v>
      </c>
      <c r="G16" s="53"/>
      <c r="H16" s="53"/>
      <c r="I16" s="53"/>
      <c r="J16" s="53"/>
      <c r="K16" s="53"/>
      <c r="L16" s="53"/>
      <c r="M16" s="53"/>
      <c r="N16" s="53"/>
      <c r="O16" s="53"/>
      <c r="P16" s="53"/>
      <c r="Q16" s="3"/>
    </row>
    <row r="17" spans="1:17" x14ac:dyDescent="0.3">
      <c r="A17" s="38">
        <v>44220</v>
      </c>
      <c r="B17" s="39">
        <v>19560</v>
      </c>
      <c r="C17" s="42"/>
      <c r="D17" s="49">
        <v>3758</v>
      </c>
      <c r="E17" s="49">
        <v>0</v>
      </c>
      <c r="F17" s="53"/>
      <c r="G17" s="53"/>
      <c r="H17" s="53"/>
      <c r="I17" s="53"/>
      <c r="J17" s="53"/>
      <c r="K17" s="53"/>
      <c r="L17" s="53"/>
      <c r="M17" s="53"/>
      <c r="N17" s="53"/>
      <c r="O17" s="53"/>
      <c r="P17" s="53"/>
      <c r="Q17" s="3"/>
    </row>
    <row r="18" spans="1:17" x14ac:dyDescent="0.3">
      <c r="A18" s="46" t="s">
        <v>5</v>
      </c>
      <c r="B18" s="47">
        <f>SUM(B5:B17)</f>
        <v>267942</v>
      </c>
      <c r="C18" s="40"/>
      <c r="D18" s="3"/>
      <c r="E18" s="3"/>
      <c r="F18" s="3"/>
      <c r="G18" s="3"/>
      <c r="H18" s="3"/>
      <c r="I18" s="3"/>
      <c r="J18" s="3"/>
      <c r="K18" s="3"/>
      <c r="L18" s="3"/>
      <c r="M18" s="3"/>
      <c r="N18" s="3"/>
      <c r="O18" s="3"/>
      <c r="P18" s="3"/>
      <c r="Q18" s="3"/>
    </row>
    <row r="19" spans="1:17" x14ac:dyDescent="0.3">
      <c r="A19" s="12"/>
      <c r="B19" s="11"/>
      <c r="C19" s="11"/>
      <c r="D19" s="3"/>
      <c r="E19" s="3"/>
      <c r="F19" s="3"/>
      <c r="G19" s="3"/>
      <c r="H19" s="3"/>
      <c r="I19" s="3"/>
      <c r="J19" s="3"/>
      <c r="K19" s="3"/>
      <c r="L19" s="3"/>
      <c r="M19" s="3"/>
      <c r="N19" s="3"/>
      <c r="O19" s="3"/>
      <c r="P19" s="3"/>
      <c r="Q19" s="3"/>
    </row>
    <row r="20" spans="1:17" x14ac:dyDescent="0.3">
      <c r="A20" s="12"/>
      <c r="B20" s="24" t="s">
        <v>75</v>
      </c>
      <c r="C20" s="25"/>
      <c r="D20" s="25"/>
      <c r="E20" s="25"/>
      <c r="F20" s="25"/>
      <c r="G20" s="25"/>
      <c r="H20" s="25"/>
      <c r="I20" s="25"/>
      <c r="J20" s="25"/>
      <c r="K20" s="25"/>
      <c r="L20" s="25"/>
      <c r="M20" s="25"/>
      <c r="N20" s="26"/>
      <c r="O20" s="3"/>
      <c r="P20" s="3"/>
      <c r="Q20" s="3"/>
    </row>
    <row r="21" spans="1:17" x14ac:dyDescent="0.3">
      <c r="A21" s="12"/>
      <c r="B21" s="45" t="s">
        <v>92</v>
      </c>
      <c r="C21" s="28"/>
      <c r="D21" s="28"/>
      <c r="E21" s="28"/>
      <c r="F21" s="28"/>
      <c r="G21" s="28"/>
      <c r="H21" s="28"/>
      <c r="I21" s="28"/>
      <c r="J21" s="28"/>
      <c r="K21" s="28"/>
      <c r="L21" s="28"/>
      <c r="M21" s="28"/>
      <c r="N21" s="29"/>
      <c r="O21" s="3"/>
      <c r="P21" s="3"/>
      <c r="Q21" s="3"/>
    </row>
    <row r="22" spans="1:17" ht="28.8" customHeight="1" x14ac:dyDescent="0.3">
      <c r="A22" s="12"/>
      <c r="B22" s="27"/>
      <c r="C22" s="28"/>
      <c r="D22" s="28"/>
      <c r="E22" s="28"/>
      <c r="F22" s="28"/>
      <c r="G22" s="28"/>
      <c r="H22" s="28"/>
      <c r="I22" s="28"/>
      <c r="J22" s="28"/>
      <c r="K22" s="28"/>
      <c r="L22" s="28"/>
      <c r="M22" s="28"/>
      <c r="N22" s="29"/>
      <c r="O22" s="3"/>
      <c r="P22" s="3"/>
      <c r="Q22" s="3"/>
    </row>
    <row r="23" spans="1:17" x14ac:dyDescent="0.3">
      <c r="A23" s="12"/>
      <c r="B23" s="30"/>
      <c r="C23" s="31"/>
      <c r="D23" s="31"/>
      <c r="E23" s="31"/>
      <c r="F23" s="31"/>
      <c r="G23" s="31"/>
      <c r="H23" s="31"/>
      <c r="I23" s="31"/>
      <c r="J23" s="31"/>
      <c r="K23" s="31"/>
      <c r="L23" s="31"/>
      <c r="M23" s="31"/>
      <c r="N23" s="32"/>
      <c r="O23" s="3"/>
      <c r="P23" s="3"/>
      <c r="Q23" s="3"/>
    </row>
    <row r="24" spans="1:17" x14ac:dyDescent="0.3">
      <c r="A24" s="2"/>
      <c r="B24" s="3"/>
      <c r="C24" s="3"/>
      <c r="D24" s="3"/>
      <c r="E24" s="3"/>
      <c r="F24" s="3"/>
      <c r="G24" s="3"/>
      <c r="H24" s="3"/>
      <c r="I24" s="3"/>
      <c r="J24" s="3"/>
      <c r="K24" s="3"/>
      <c r="L24" s="3"/>
      <c r="M24" s="3"/>
      <c r="N24" s="3"/>
      <c r="O24" s="3"/>
      <c r="P24" s="3"/>
      <c r="Q24" s="3"/>
    </row>
    <row r="25" spans="1:17" ht="21" x14ac:dyDescent="0.4">
      <c r="A25" s="17" t="s">
        <v>0</v>
      </c>
    </row>
    <row r="27" spans="1:17" x14ac:dyDescent="0.3">
      <c r="A27" s="35" t="s">
        <v>77</v>
      </c>
      <c r="B27" s="36" t="s">
        <v>91</v>
      </c>
      <c r="C27" s="41"/>
      <c r="D27" s="37" t="s">
        <v>78</v>
      </c>
      <c r="E27" s="37" t="s">
        <v>79</v>
      </c>
      <c r="F27" s="37" t="s">
        <v>80</v>
      </c>
      <c r="G27" s="37" t="s">
        <v>81</v>
      </c>
      <c r="H27" s="37" t="s">
        <v>82</v>
      </c>
      <c r="I27" s="37" t="s">
        <v>83</v>
      </c>
      <c r="J27" s="37" t="s">
        <v>84</v>
      </c>
      <c r="K27" s="37" t="s">
        <v>85</v>
      </c>
      <c r="L27" s="37" t="s">
        <v>86</v>
      </c>
      <c r="M27" s="37" t="s">
        <v>87</v>
      </c>
      <c r="N27" s="37" t="s">
        <v>88</v>
      </c>
      <c r="O27" s="37" t="s">
        <v>89</v>
      </c>
      <c r="P27" s="37" t="s">
        <v>90</v>
      </c>
    </row>
    <row r="28" spans="1:17" x14ac:dyDescent="0.3">
      <c r="A28" s="38">
        <v>44136</v>
      </c>
      <c r="B28" s="39">
        <v>20078</v>
      </c>
      <c r="C28" s="42"/>
      <c r="D28" s="6">
        <f>D5/B5</f>
        <v>0.93799183185576251</v>
      </c>
      <c r="E28" s="6">
        <f>E5/B5</f>
        <v>0.3263771291961351</v>
      </c>
      <c r="F28" s="6">
        <f>F5/B5</f>
        <v>0.26720788923199523</v>
      </c>
      <c r="G28" s="6">
        <f>G5/B5</f>
        <v>0.26172925590198226</v>
      </c>
      <c r="H28" s="6">
        <f>H5/B5</f>
        <v>0.15987648172128699</v>
      </c>
      <c r="I28" s="6">
        <f>I5/B5</f>
        <v>0.1532025102101803</v>
      </c>
      <c r="J28" s="6">
        <f>J5/B5</f>
        <v>0.16530530929375437</v>
      </c>
      <c r="K28" s="6">
        <f>K5/B5</f>
        <v>2.500249028787728E-2</v>
      </c>
      <c r="L28" s="6">
        <f>L5/B5</f>
        <v>7.8195039346548468E-3</v>
      </c>
      <c r="M28" s="6">
        <f>M5/B5</f>
        <v>1.3796194840123519E-2</v>
      </c>
      <c r="N28" s="6">
        <f>N5/B5</f>
        <v>2.3159677258691103E-2</v>
      </c>
      <c r="O28" s="6">
        <f>O5/B5</f>
        <v>1.494172726367168E-2</v>
      </c>
      <c r="P28" s="6">
        <f>P5/B5</f>
        <v>1.8179101504133877E-2</v>
      </c>
    </row>
    <row r="29" spans="1:17" x14ac:dyDescent="0.3">
      <c r="A29" s="38">
        <v>44143</v>
      </c>
      <c r="B29" s="39">
        <v>16232</v>
      </c>
      <c r="C29" s="42"/>
      <c r="D29" s="6">
        <f>D6/B6</f>
        <v>1.1919664859536718</v>
      </c>
      <c r="E29" s="6">
        <f>E6/B6</f>
        <v>0.38128388368654509</v>
      </c>
      <c r="F29" s="6">
        <f>F6/B6</f>
        <v>0.2812345983242977</v>
      </c>
      <c r="G29" s="6">
        <f>G6/B6</f>
        <v>0.22930014785608674</v>
      </c>
      <c r="H29" s="6">
        <f>H6/B6</f>
        <v>0.27655248891079348</v>
      </c>
      <c r="I29" s="6">
        <f>I6/B6</f>
        <v>0.10448496796451454</v>
      </c>
      <c r="J29" s="6">
        <f>J6/B6</f>
        <v>3.9366683095120751E-2</v>
      </c>
      <c r="K29" s="6">
        <f>K6/B6</f>
        <v>6.9369147363233116E-2</v>
      </c>
      <c r="L29" s="48" t="e">
        <f>L6/B6</f>
        <v>#VALUE!</v>
      </c>
      <c r="M29" s="6">
        <f>M6/B6</f>
        <v>1.2013307047806801E-2</v>
      </c>
      <c r="N29" s="6">
        <f>N6/B6</f>
        <v>3.5485460818137013E-2</v>
      </c>
      <c r="O29" s="6">
        <f>O6/B6</f>
        <v>2.0515032035485461E-2</v>
      </c>
      <c r="P29" s="6"/>
    </row>
    <row r="30" spans="1:17" x14ac:dyDescent="0.3">
      <c r="A30" s="38">
        <v>44150</v>
      </c>
      <c r="B30" s="39">
        <v>17845</v>
      </c>
      <c r="C30" s="42"/>
      <c r="D30" s="6">
        <f t="shared" ref="D30:D40" si="0">D7/B7</f>
        <v>1.3817315774726815</v>
      </c>
      <c r="E30" s="6">
        <f t="shared" ref="E30:E39" si="1">E7/B7</f>
        <v>0.29677780891005884</v>
      </c>
      <c r="F30" s="6">
        <f t="shared" ref="F30:F38" si="2">F7/B7</f>
        <v>0.21871672737461473</v>
      </c>
      <c r="G30" s="6">
        <f t="shared" ref="G30:G38" si="3">G7/B7</f>
        <v>0.22757074810871392</v>
      </c>
      <c r="H30" s="6">
        <f t="shared" ref="H30:H39" si="4">H7/B7</f>
        <v>0.16710563182964416</v>
      </c>
      <c r="I30" s="6">
        <f t="shared" ref="I30:I35" si="5">I7/B7</f>
        <v>2.5609414401793221E-2</v>
      </c>
      <c r="J30" s="6">
        <f t="shared" ref="J30:J34" si="6">J7/B7</f>
        <v>2.880358643877837E-2</v>
      </c>
      <c r="K30" s="6">
        <f t="shared" ref="K30:K33" si="7">K7/B7</f>
        <v>2.2022975623423927E-2</v>
      </c>
      <c r="L30" s="6">
        <f t="shared" ref="L30:L32" si="8">L7/B7</f>
        <v>2.0958251611095546E-2</v>
      </c>
      <c r="M30" s="6">
        <f t="shared" ref="M30:M31" si="9">M7/B7</f>
        <v>6.2202297562342392E-3</v>
      </c>
      <c r="N30" s="6">
        <f>N7/B7</f>
        <v>4.4270103670495933E-3</v>
      </c>
      <c r="O30" s="6"/>
      <c r="P30" s="6"/>
    </row>
    <row r="31" spans="1:17" x14ac:dyDescent="0.3">
      <c r="A31" s="38">
        <v>44157</v>
      </c>
      <c r="B31" s="39">
        <v>19637</v>
      </c>
      <c r="C31" s="42"/>
      <c r="D31" s="6">
        <f t="shared" si="0"/>
        <v>1.6472475429037021</v>
      </c>
      <c r="E31" s="6">
        <f t="shared" si="1"/>
        <v>0.23588124458929571</v>
      </c>
      <c r="F31" s="6">
        <f t="shared" si="2"/>
        <v>0.22533991953964455</v>
      </c>
      <c r="G31" s="6">
        <f t="shared" si="3"/>
        <v>0.11936650201150889</v>
      </c>
      <c r="H31" s="6">
        <f t="shared" si="4"/>
        <v>3.7021948362784537E-2</v>
      </c>
      <c r="I31" s="6">
        <f t="shared" si="5"/>
        <v>1.3240311656566686E-2</v>
      </c>
      <c r="J31" s="6">
        <f t="shared" si="6"/>
        <v>6.4164587258746242E-3</v>
      </c>
      <c r="K31" s="6">
        <f t="shared" si="7"/>
        <v>1.0592249325253348E-2</v>
      </c>
      <c r="L31" s="6">
        <f t="shared" si="8"/>
        <v>3.4577583133879923E-2</v>
      </c>
      <c r="M31" s="6">
        <f t="shared" si="9"/>
        <v>3.7683963945612875E-3</v>
      </c>
      <c r="N31" s="6"/>
      <c r="O31" s="6"/>
      <c r="P31" s="6"/>
    </row>
    <row r="32" spans="1:17" x14ac:dyDescent="0.3">
      <c r="A32" s="38">
        <v>44164</v>
      </c>
      <c r="B32" s="39">
        <v>21991</v>
      </c>
      <c r="C32" s="42"/>
      <c r="D32" s="6">
        <f t="shared" si="0"/>
        <v>1.3194033922968487</v>
      </c>
      <c r="E32" s="6">
        <f t="shared" si="1"/>
        <v>0.36342139966349868</v>
      </c>
      <c r="F32" s="6">
        <f t="shared" si="2"/>
        <v>0.24328134236733209</v>
      </c>
      <c r="G32" s="6">
        <f t="shared" si="3"/>
        <v>4.8019644399981812E-2</v>
      </c>
      <c r="H32" s="6">
        <f t="shared" si="4"/>
        <v>1.2414169432949844E-2</v>
      </c>
      <c r="I32" s="6">
        <f t="shared" si="5"/>
        <v>2.2145423127643126E-2</v>
      </c>
      <c r="J32" s="6">
        <f t="shared" si="6"/>
        <v>6.0934018462098132E-3</v>
      </c>
      <c r="K32" s="6">
        <f t="shared" si="7"/>
        <v>1.1959437951889409E-2</v>
      </c>
      <c r="L32" s="6">
        <f t="shared" si="8"/>
        <v>5.4113046246191624E-3</v>
      </c>
      <c r="M32" s="6"/>
      <c r="N32" s="6"/>
      <c r="O32" s="6"/>
      <c r="P32" s="6"/>
    </row>
    <row r="33" spans="1:17" x14ac:dyDescent="0.3">
      <c r="A33" s="38">
        <v>44171</v>
      </c>
      <c r="B33" s="39">
        <v>28069</v>
      </c>
      <c r="C33" s="42"/>
      <c r="D33" s="6">
        <f t="shared" si="0"/>
        <v>1.2025722327122448</v>
      </c>
      <c r="E33" s="6">
        <f t="shared" si="1"/>
        <v>0.32943817022337812</v>
      </c>
      <c r="F33" s="6">
        <f t="shared" si="2"/>
        <v>8.1477786882325695E-2</v>
      </c>
      <c r="G33" s="6">
        <f t="shared" si="3"/>
        <v>3.4415191136128828E-2</v>
      </c>
      <c r="H33" s="6">
        <f t="shared" si="4"/>
        <v>2.0841497737717766E-2</v>
      </c>
      <c r="I33" s="6">
        <f t="shared" si="5"/>
        <v>2.6933627845666039E-2</v>
      </c>
      <c r="J33" s="6">
        <f t="shared" si="6"/>
        <v>2.4404146923652427E-2</v>
      </c>
      <c r="K33" s="6">
        <f t="shared" si="7"/>
        <v>2.2088424952794897E-3</v>
      </c>
      <c r="L33" s="6"/>
      <c r="M33" s="6"/>
      <c r="N33" s="6"/>
      <c r="O33" s="6"/>
      <c r="P33" s="6"/>
    </row>
    <row r="34" spans="1:17" x14ac:dyDescent="0.3">
      <c r="A34" s="38">
        <v>44178</v>
      </c>
      <c r="B34" s="39">
        <v>25153</v>
      </c>
      <c r="C34" s="42"/>
      <c r="D34" s="6">
        <f t="shared" si="0"/>
        <v>1.0082296346360275</v>
      </c>
      <c r="E34" s="6">
        <f t="shared" si="1"/>
        <v>0.10782014073867928</v>
      </c>
      <c r="F34" s="6">
        <f t="shared" si="2"/>
        <v>4.023376933169006E-2</v>
      </c>
      <c r="G34" s="6">
        <f t="shared" si="3"/>
        <v>3.0215083687830477E-2</v>
      </c>
      <c r="H34" s="6">
        <f t="shared" si="4"/>
        <v>4.0830119667634078E-2</v>
      </c>
      <c r="I34" s="6">
        <f t="shared" si="5"/>
        <v>2.981751679720113E-2</v>
      </c>
      <c r="J34" s="6">
        <f t="shared" si="6"/>
        <v>3.975668906293484E-4</v>
      </c>
      <c r="K34" s="6"/>
      <c r="L34" s="6"/>
      <c r="M34" s="6"/>
      <c r="N34" s="6"/>
      <c r="O34" s="6"/>
      <c r="P34" s="6"/>
    </row>
    <row r="35" spans="1:17" x14ac:dyDescent="0.3">
      <c r="A35" s="38">
        <v>44185</v>
      </c>
      <c r="B35" s="39">
        <v>17830</v>
      </c>
      <c r="C35" s="42"/>
      <c r="D35" s="6">
        <f t="shared" si="0"/>
        <v>0.36870443073471676</v>
      </c>
      <c r="E35" s="6">
        <f t="shared" si="1"/>
        <v>5.38418395961862E-2</v>
      </c>
      <c r="F35" s="6">
        <f t="shared" si="2"/>
        <v>2.0919798093101516E-2</v>
      </c>
      <c r="G35" s="6">
        <f t="shared" si="3"/>
        <v>2.3275378575434661E-2</v>
      </c>
      <c r="H35" s="6">
        <f t="shared" si="4"/>
        <v>1.8003365114974763E-2</v>
      </c>
      <c r="I35" s="6">
        <f t="shared" si="5"/>
        <v>8.0762759394279304E-3</v>
      </c>
      <c r="J35" s="6"/>
      <c r="K35" s="6"/>
      <c r="L35" s="6"/>
      <c r="M35" s="6"/>
      <c r="N35" s="6"/>
      <c r="O35" s="6"/>
      <c r="P35" s="6"/>
    </row>
    <row r="36" spans="1:17" x14ac:dyDescent="0.3">
      <c r="A36" s="38">
        <v>44192</v>
      </c>
      <c r="B36" s="39">
        <v>16539</v>
      </c>
      <c r="C36" s="42"/>
      <c r="D36" s="6">
        <f t="shared" si="0"/>
        <v>0.33907733236592297</v>
      </c>
      <c r="E36" s="6">
        <f t="shared" si="1"/>
        <v>5.0849507225346154E-2</v>
      </c>
      <c r="F36" s="6">
        <f t="shared" si="2"/>
        <v>4.5347360783602395E-3</v>
      </c>
      <c r="G36" s="6">
        <f t="shared" si="3"/>
        <v>2.0376080778765342E-2</v>
      </c>
      <c r="H36" s="6">
        <f t="shared" si="4"/>
        <v>5.9858516234355163E-3</v>
      </c>
      <c r="I36" s="6"/>
      <c r="J36" s="6"/>
      <c r="K36" s="6"/>
      <c r="L36" s="6"/>
      <c r="M36" s="6"/>
      <c r="N36" s="6"/>
      <c r="O36" s="6"/>
      <c r="P36" s="6"/>
    </row>
    <row r="37" spans="1:17" x14ac:dyDescent="0.3">
      <c r="A37" s="38">
        <v>44199</v>
      </c>
      <c r="B37" s="39">
        <v>22774</v>
      </c>
      <c r="C37" s="42"/>
      <c r="D37" s="6">
        <f t="shared" si="0"/>
        <v>0.22837446210591025</v>
      </c>
      <c r="E37" s="6">
        <f t="shared" si="1"/>
        <v>6.4283832440502328E-2</v>
      </c>
      <c r="F37" s="6">
        <f t="shared" si="2"/>
        <v>2.7399666286115745E-2</v>
      </c>
      <c r="G37" s="6">
        <f t="shared" si="3"/>
        <v>4.7422499341354179E-3</v>
      </c>
      <c r="H37" s="6"/>
      <c r="I37" s="6"/>
      <c r="J37" s="6"/>
      <c r="K37" s="6"/>
      <c r="L37" s="6"/>
      <c r="M37" s="6"/>
      <c r="N37" s="6"/>
      <c r="O37" s="6"/>
      <c r="P37" s="6"/>
    </row>
    <row r="38" spans="1:17" x14ac:dyDescent="0.3">
      <c r="A38" s="38">
        <v>44206</v>
      </c>
      <c r="B38" s="39">
        <v>21452</v>
      </c>
      <c r="C38" s="42"/>
      <c r="D38" s="6">
        <f t="shared" si="0"/>
        <v>0.39940331903785192</v>
      </c>
      <c r="E38" s="6">
        <f t="shared" si="1"/>
        <v>5.8502703710609734E-2</v>
      </c>
      <c r="F38" s="6">
        <f t="shared" si="2"/>
        <v>1.2446391944807011E-2</v>
      </c>
      <c r="G38" s="6"/>
      <c r="H38" s="6"/>
      <c r="I38" s="6"/>
      <c r="J38" s="6"/>
      <c r="K38" s="6"/>
      <c r="L38" s="6"/>
      <c r="M38" s="6"/>
      <c r="N38" s="6"/>
      <c r="O38" s="6"/>
      <c r="P38" s="6"/>
    </row>
    <row r="39" spans="1:17" x14ac:dyDescent="0.3">
      <c r="A39" s="38">
        <v>44213</v>
      </c>
      <c r="B39" s="39">
        <v>20782</v>
      </c>
      <c r="C39" s="42"/>
      <c r="D39" s="6">
        <f t="shared" si="0"/>
        <v>0.90318544894620345</v>
      </c>
      <c r="E39" s="6">
        <f t="shared" si="1"/>
        <v>0.12202867866422866</v>
      </c>
      <c r="F39" s="6"/>
      <c r="G39" s="6"/>
      <c r="H39" s="6"/>
      <c r="I39" s="6"/>
      <c r="J39" s="6"/>
      <c r="K39" s="6"/>
      <c r="L39" s="6"/>
      <c r="M39" s="6"/>
      <c r="N39" s="6"/>
      <c r="O39" s="6"/>
      <c r="P39" s="6"/>
    </row>
    <row r="40" spans="1:17" x14ac:dyDescent="0.3">
      <c r="A40" s="38">
        <v>44220</v>
      </c>
      <c r="B40" s="39">
        <v>19560</v>
      </c>
      <c r="C40" s="42"/>
      <c r="D40" s="6">
        <f t="shared" si="0"/>
        <v>0.19212678936605318</v>
      </c>
      <c r="E40" s="6"/>
      <c r="F40" s="6"/>
      <c r="G40" s="6"/>
      <c r="H40" s="6"/>
      <c r="I40" s="6"/>
      <c r="J40" s="6"/>
      <c r="K40" s="6"/>
      <c r="L40" s="6"/>
      <c r="M40" s="6"/>
      <c r="N40" s="6"/>
      <c r="O40" s="6"/>
      <c r="P40" s="6"/>
    </row>
    <row r="41" spans="1:17" x14ac:dyDescent="0.3">
      <c r="D41" s="6"/>
      <c r="E41" s="6"/>
      <c r="F41" s="6"/>
      <c r="G41" s="6"/>
      <c r="H41" s="6"/>
      <c r="I41" s="6"/>
      <c r="J41" s="6"/>
      <c r="K41" s="6"/>
      <c r="L41" s="6"/>
      <c r="M41" s="6"/>
      <c r="N41" s="6"/>
      <c r="O41" s="6"/>
      <c r="P41" s="6"/>
    </row>
    <row r="42" spans="1:17" x14ac:dyDescent="0.3">
      <c r="B42" s="5" t="s">
        <v>1</v>
      </c>
      <c r="C42" s="5"/>
      <c r="D42" s="6">
        <f>AVERAGE(D28:D40)</f>
        <v>0.85538572926058443</v>
      </c>
      <c r="E42" s="6">
        <f t="shared" ref="E42:P42" si="10">AVERAGE(E28:E40)</f>
        <v>0.19920886155370532</v>
      </c>
      <c r="F42" s="6">
        <f t="shared" si="10"/>
        <v>0.12934478413220771</v>
      </c>
      <c r="G42" s="6">
        <f t="shared" si="10"/>
        <v>9.9901028239056833E-2</v>
      </c>
      <c r="H42" s="6">
        <f t="shared" si="10"/>
        <v>8.2070172711246794E-2</v>
      </c>
      <c r="I42" s="6">
        <f t="shared" si="10"/>
        <v>4.7938755992874123E-2</v>
      </c>
      <c r="J42" s="6">
        <f t="shared" si="10"/>
        <v>3.8683879030574249E-2</v>
      </c>
      <c r="K42" s="18">
        <f t="shared" si="10"/>
        <v>2.3525857174492765E-2</v>
      </c>
      <c r="L42" s="18">
        <f>AVERAGE(L28,L30:L32)</f>
        <v>1.7191660826062369E-2</v>
      </c>
      <c r="M42" s="6">
        <f t="shared" si="10"/>
        <v>8.9495320096814619E-3</v>
      </c>
      <c r="N42" s="6">
        <f t="shared" si="10"/>
        <v>2.1024049481292568E-2</v>
      </c>
      <c r="O42" s="6">
        <f t="shared" si="10"/>
        <v>1.772837964957857E-2</v>
      </c>
      <c r="P42" s="6">
        <f t="shared" si="10"/>
        <v>1.8179101504133877E-2</v>
      </c>
    </row>
    <row r="43" spans="1:17" x14ac:dyDescent="0.3">
      <c r="B43" s="5"/>
      <c r="C43" s="5"/>
      <c r="D43" s="7"/>
      <c r="E43" s="7"/>
      <c r="F43" s="7"/>
      <c r="G43" s="7"/>
      <c r="H43" s="7"/>
      <c r="I43" s="7"/>
      <c r="J43" s="7"/>
      <c r="K43" s="16"/>
      <c r="L43" s="16"/>
      <c r="M43" s="7"/>
      <c r="N43" s="7"/>
      <c r="O43" s="7"/>
      <c r="P43" s="7"/>
    </row>
    <row r="44" spans="1:17" x14ac:dyDescent="0.3">
      <c r="B44" s="5"/>
      <c r="C44" s="5"/>
      <c r="D44" s="7"/>
      <c r="E44" s="7"/>
      <c r="F44" s="7"/>
      <c r="G44" s="7"/>
      <c r="H44" s="7"/>
      <c r="I44" s="7"/>
      <c r="J44" s="7"/>
      <c r="K44" s="16"/>
      <c r="L44" s="16"/>
      <c r="M44" s="7"/>
      <c r="N44" s="7"/>
      <c r="O44" s="7"/>
      <c r="P44" s="7"/>
    </row>
    <row r="45" spans="1:17" x14ac:dyDescent="0.3">
      <c r="A45" s="12"/>
      <c r="B45" s="24" t="s">
        <v>75</v>
      </c>
      <c r="C45" s="25"/>
      <c r="D45" s="25"/>
      <c r="E45" s="25"/>
      <c r="F45" s="25"/>
      <c r="G45" s="25"/>
      <c r="H45" s="25"/>
      <c r="I45" s="25"/>
      <c r="J45" s="25"/>
      <c r="K45" s="25"/>
      <c r="L45" s="25"/>
      <c r="M45" s="25"/>
      <c r="N45" s="26"/>
      <c r="O45" s="3"/>
      <c r="P45" s="3"/>
      <c r="Q45" s="3"/>
    </row>
    <row r="46" spans="1:17" x14ac:dyDescent="0.3">
      <c r="A46" s="12"/>
      <c r="B46" s="44" t="s">
        <v>93</v>
      </c>
      <c r="C46" s="28"/>
      <c r="D46" s="28"/>
      <c r="E46" s="28"/>
      <c r="F46" s="28"/>
      <c r="G46" s="28"/>
      <c r="H46" s="28"/>
      <c r="I46" s="28"/>
      <c r="J46" s="28"/>
      <c r="K46" s="28"/>
      <c r="L46" s="28"/>
      <c r="M46" s="28"/>
      <c r="N46" s="29"/>
      <c r="O46" s="3"/>
      <c r="P46" s="3"/>
      <c r="Q46" s="3"/>
    </row>
    <row r="47" spans="1:17" x14ac:dyDescent="0.3">
      <c r="A47" s="12"/>
      <c r="B47" s="27"/>
      <c r="C47" s="28"/>
      <c r="D47" s="28"/>
      <c r="E47" s="28"/>
      <c r="F47" s="28"/>
      <c r="G47" s="28"/>
      <c r="H47" s="28"/>
      <c r="I47" s="28"/>
      <c r="J47" s="28"/>
      <c r="K47" s="28"/>
      <c r="L47" s="28"/>
      <c r="M47" s="28"/>
      <c r="N47" s="29"/>
      <c r="O47" s="3"/>
      <c r="P47" s="3"/>
      <c r="Q47" s="3"/>
    </row>
    <row r="48" spans="1:17" x14ac:dyDescent="0.3">
      <c r="A48" s="12"/>
      <c r="B48" s="30"/>
      <c r="C48" s="31"/>
      <c r="D48" s="31"/>
      <c r="E48" s="31"/>
      <c r="F48" s="31"/>
      <c r="G48" s="31"/>
      <c r="H48" s="31"/>
      <c r="I48" s="31"/>
      <c r="J48" s="31"/>
      <c r="K48" s="31"/>
      <c r="L48" s="31"/>
      <c r="M48" s="31"/>
      <c r="N48" s="32"/>
      <c r="O48" s="3"/>
      <c r="P48" s="3"/>
      <c r="Q48" s="3"/>
    </row>
    <row r="49" spans="1:17" x14ac:dyDescent="0.3">
      <c r="A49" s="2"/>
      <c r="B49" s="3"/>
      <c r="C49" s="3"/>
      <c r="D49" s="3"/>
      <c r="E49" s="3"/>
      <c r="F49" s="3"/>
      <c r="G49" s="3"/>
      <c r="H49" s="3"/>
      <c r="I49" s="3"/>
      <c r="J49" s="3"/>
      <c r="K49" s="3"/>
      <c r="L49" s="3"/>
      <c r="M49" s="3"/>
      <c r="N49" s="3"/>
      <c r="O49" s="3"/>
      <c r="P49" s="3"/>
      <c r="Q49" s="3"/>
    </row>
    <row r="50" spans="1:17" x14ac:dyDescent="0.3">
      <c r="K50" s="13"/>
      <c r="L50" s="13"/>
    </row>
    <row r="51" spans="1:17" ht="21" x14ac:dyDescent="0.4">
      <c r="A51" s="17" t="s">
        <v>2</v>
      </c>
    </row>
    <row r="53" spans="1:17" x14ac:dyDescent="0.3">
      <c r="A53" s="35" t="s">
        <v>77</v>
      </c>
      <c r="B53" s="36" t="s">
        <v>91</v>
      </c>
      <c r="C53" s="11"/>
      <c r="D53" s="37" t="s">
        <v>78</v>
      </c>
      <c r="E53" s="37" t="s">
        <v>79</v>
      </c>
      <c r="F53" s="37" t="s">
        <v>80</v>
      </c>
      <c r="G53" s="37" t="s">
        <v>81</v>
      </c>
      <c r="H53" s="37" t="s">
        <v>82</v>
      </c>
      <c r="I53" s="37" t="s">
        <v>83</v>
      </c>
      <c r="J53" s="37" t="s">
        <v>84</v>
      </c>
      <c r="K53" s="37" t="s">
        <v>85</v>
      </c>
      <c r="L53" s="37" t="s">
        <v>86</v>
      </c>
      <c r="M53" s="37" t="s">
        <v>87</v>
      </c>
      <c r="N53" s="37" t="s">
        <v>88</v>
      </c>
      <c r="O53" s="37" t="s">
        <v>89</v>
      </c>
      <c r="P53" s="37" t="s">
        <v>90</v>
      </c>
    </row>
    <row r="54" spans="1:17" x14ac:dyDescent="0.3">
      <c r="A54" s="38">
        <v>44136</v>
      </c>
      <c r="B54" s="39">
        <v>20078</v>
      </c>
      <c r="C54" s="3"/>
      <c r="D54" s="6">
        <f>D5/B54</f>
        <v>0.93799183185576251</v>
      </c>
      <c r="E54" s="6">
        <f>SUM(D5:E5)/B5</f>
        <v>1.2643689610518976</v>
      </c>
      <c r="F54" s="6">
        <f>SUM(D5:F5)/B5</f>
        <v>1.5315768502838929</v>
      </c>
      <c r="G54" s="6">
        <f>SUM(D5:G5)/B5</f>
        <v>1.793306106185875</v>
      </c>
      <c r="H54" s="6">
        <f>SUM(D5:H5)/B5</f>
        <v>1.953182587907162</v>
      </c>
      <c r="I54" s="6">
        <f>SUM(D5:I5)/B5</f>
        <v>2.1063850981173422</v>
      </c>
      <c r="J54" s="6">
        <f>SUM(D5:J5)/B5</f>
        <v>2.2716904074110968</v>
      </c>
      <c r="K54" s="6">
        <f>SUM(D5:K5)/B5</f>
        <v>2.296692897698974</v>
      </c>
      <c r="L54" s="6">
        <f>SUM(D5:L5)/B5</f>
        <v>2.3045124016336289</v>
      </c>
      <c r="M54" s="6">
        <f>SUM(D5:M5)/B5</f>
        <v>2.3183085964737522</v>
      </c>
      <c r="N54" s="6">
        <f>SUM(D5:N5)/B5</f>
        <v>2.3414682737324433</v>
      </c>
      <c r="O54" s="6">
        <f>SUM(D5:O5)/B5</f>
        <v>2.3564100009961151</v>
      </c>
      <c r="P54" s="6">
        <f>SUM(D5:P5)/B5</f>
        <v>2.374589102500249</v>
      </c>
    </row>
    <row r="55" spans="1:17" x14ac:dyDescent="0.3">
      <c r="A55" s="38">
        <v>44143</v>
      </c>
      <c r="B55" s="39">
        <v>16232</v>
      </c>
      <c r="C55" s="3"/>
      <c r="D55" s="6">
        <f>D6/B55</f>
        <v>1.1919664859536718</v>
      </c>
      <c r="E55" s="6">
        <f>SUM(D6:E6)/B6</f>
        <v>1.5732503696402169</v>
      </c>
      <c r="F55" s="6">
        <f>SUM(D6:F6)/B6</f>
        <v>1.8544849679645146</v>
      </c>
      <c r="G55" s="6">
        <f>SUM(D6:G6)/B6</f>
        <v>2.0837851158206013</v>
      </c>
      <c r="H55" s="6">
        <f>SUM(D6:H6)/B6</f>
        <v>2.3603376047313946</v>
      </c>
      <c r="I55" s="6">
        <f>SUM(D6:I6)/B6</f>
        <v>2.4648225726959092</v>
      </c>
      <c r="J55" s="6">
        <f>SUM(D6:J6)/B6</f>
        <v>2.5041892557910299</v>
      </c>
      <c r="K55" s="6">
        <f>SUM(D6:K6)/B6</f>
        <v>2.5735584031542631</v>
      </c>
      <c r="L55" s="6">
        <f>SUM(D6:L6)/B6</f>
        <v>2.5735584031542631</v>
      </c>
      <c r="M55" s="6">
        <f>SUM(D6:M6)/B6</f>
        <v>2.5855717102020699</v>
      </c>
      <c r="N55" s="6">
        <f>SUM(D6:N6)/B6</f>
        <v>2.6210571710202069</v>
      </c>
      <c r="O55" s="6">
        <f>SUM(D6:O6)/B6</f>
        <v>2.6415722030556923</v>
      </c>
      <c r="P55" s="6"/>
    </row>
    <row r="56" spans="1:17" x14ac:dyDescent="0.3">
      <c r="A56" s="38">
        <v>44150</v>
      </c>
      <c r="B56" s="39">
        <v>17845</v>
      </c>
      <c r="C56" s="3"/>
      <c r="D56" s="6">
        <f>D7/B56</f>
        <v>1.3817315774726815</v>
      </c>
      <c r="E56" s="6">
        <f>SUM(D7:E7)/B7</f>
        <v>1.6785093863827403</v>
      </c>
      <c r="F56" s="6">
        <f>SUM(D7:F7)/B7</f>
        <v>1.8972261137573549</v>
      </c>
      <c r="G56" s="6">
        <f>SUM(D7:G7)/B7</f>
        <v>2.1247968618660691</v>
      </c>
      <c r="H56" s="6">
        <f>SUM(D7:H7)/B7</f>
        <v>2.2919024936957131</v>
      </c>
      <c r="I56" s="6">
        <f>SUM(D7:I7)/B7</f>
        <v>2.3175119080975062</v>
      </c>
      <c r="J56" s="6">
        <f>SUM(D7:J7)/B7</f>
        <v>2.3463154945362845</v>
      </c>
      <c r="K56" s="6">
        <f>SUM(D7:K7)/B7</f>
        <v>2.3683384701597086</v>
      </c>
      <c r="L56" s="6">
        <f>SUM(D7:L7)/B7</f>
        <v>2.3892967217708043</v>
      </c>
      <c r="M56" s="6">
        <f>SUM(D7:M7)/B7</f>
        <v>2.3955169515270383</v>
      </c>
      <c r="N56" s="6">
        <f>SUM(D7:N7)/B7</f>
        <v>2.3999439618940879</v>
      </c>
      <c r="O56" s="6"/>
      <c r="P56" s="6"/>
    </row>
    <row r="57" spans="1:17" x14ac:dyDescent="0.3">
      <c r="A57" s="38">
        <v>44157</v>
      </c>
      <c r="B57" s="39">
        <v>19637</v>
      </c>
      <c r="C57" s="3"/>
      <c r="D57" s="6">
        <f>D8/B57</f>
        <v>1.6472475429037021</v>
      </c>
      <c r="E57" s="6">
        <f>SUM(D8:E8)/B8</f>
        <v>1.8831287874929978</v>
      </c>
      <c r="F57" s="6">
        <f>SUM(D8:F8)/B8</f>
        <v>2.1084687070326424</v>
      </c>
      <c r="G57" s="6">
        <f>SUM(D8:G8)/B8</f>
        <v>2.2278352090441516</v>
      </c>
      <c r="H57" s="6">
        <f>SUM(D8:H8)/B8</f>
        <v>2.2648571574069361</v>
      </c>
      <c r="I57" s="6">
        <f>SUM(D8:I8)/B8</f>
        <v>2.2780974690635025</v>
      </c>
      <c r="J57" s="6">
        <f>SUM(D8:J8)/B8</f>
        <v>2.2845139277893773</v>
      </c>
      <c r="K57" s="6">
        <f>SUM(D8:K8)/B8</f>
        <v>2.2951061771146306</v>
      </c>
      <c r="L57" s="6">
        <f>SUM(D8:L8)/B8</f>
        <v>2.3296837602485105</v>
      </c>
      <c r="M57" s="6">
        <f>SUM(D8:M8)/B8</f>
        <v>2.3334521566430717</v>
      </c>
      <c r="N57" s="6"/>
      <c r="O57" s="6"/>
      <c r="P57" s="6"/>
    </row>
    <row r="58" spans="1:17" x14ac:dyDescent="0.3">
      <c r="A58" s="38">
        <v>44164</v>
      </c>
      <c r="B58" s="39">
        <v>21991</v>
      </c>
      <c r="C58" s="3"/>
      <c r="D58" s="6">
        <f>D9/B58</f>
        <v>1.3194033922968487</v>
      </c>
      <c r="E58" s="6">
        <f>SUM(D9:E9)/B9</f>
        <v>1.6828247919603474</v>
      </c>
      <c r="F58" s="6">
        <f>SUM(D9:F9)/B9</f>
        <v>1.9261061343276795</v>
      </c>
      <c r="G58" s="6">
        <f>SUM(D9:G9)/B9</f>
        <v>1.9741257787276614</v>
      </c>
      <c r="H58" s="6">
        <f>SUM(D9:H9)/B9</f>
        <v>1.9865399481606112</v>
      </c>
      <c r="I58" s="6">
        <f>SUM(D9:I9)/B9</f>
        <v>2.0086853712882542</v>
      </c>
      <c r="J58" s="6">
        <f>SUM(D9:J9)/B9</f>
        <v>2.0147787731344642</v>
      </c>
      <c r="K58" s="6">
        <f>SUM(D9:K9)/B9</f>
        <v>2.0267382110863537</v>
      </c>
      <c r="L58" s="6">
        <f>SUM(D9:L9)/B9</f>
        <v>2.0321495157109726</v>
      </c>
      <c r="M58" s="6"/>
      <c r="N58" s="6"/>
      <c r="O58" s="6"/>
      <c r="P58" s="6"/>
    </row>
    <row r="59" spans="1:17" x14ac:dyDescent="0.3">
      <c r="A59" s="38">
        <v>44171</v>
      </c>
      <c r="B59" s="39">
        <v>28069</v>
      </c>
      <c r="C59" s="3"/>
      <c r="D59" s="6">
        <f>D10/B59</f>
        <v>1.2025722327122448</v>
      </c>
      <c r="E59" s="6">
        <f>SUM(D10:E10)/B10</f>
        <v>1.532010402935623</v>
      </c>
      <c r="F59" s="6">
        <f>SUM(D10:F10)/B10</f>
        <v>1.6134881898179487</v>
      </c>
      <c r="G59" s="6">
        <f>SUM(D10:G10)/B10</f>
        <v>1.6479033809540775</v>
      </c>
      <c r="H59" s="6">
        <f>SUM(D10:H10)/B10</f>
        <v>1.6687448786917951</v>
      </c>
      <c r="I59" s="6">
        <f>SUM(D10:I10)/B10</f>
        <v>1.6956785065374613</v>
      </c>
      <c r="J59" s="6">
        <f>SUM(D10:J10)/B10</f>
        <v>1.7200826534611138</v>
      </c>
      <c r="K59" s="6">
        <f>SUM(D10:K10)/B10</f>
        <v>1.7222914959563931</v>
      </c>
      <c r="L59" s="6"/>
      <c r="M59" s="6"/>
      <c r="N59" s="6"/>
      <c r="O59" s="6"/>
      <c r="P59" s="6"/>
    </row>
    <row r="60" spans="1:17" x14ac:dyDescent="0.3">
      <c r="A60" s="38">
        <v>44178</v>
      </c>
      <c r="B60" s="39">
        <v>25153</v>
      </c>
      <c r="C60" s="3"/>
      <c r="D60" s="6">
        <f>D11/B60</f>
        <v>1.0082296346360275</v>
      </c>
      <c r="E60" s="6">
        <f>SUM(D11:E11)/B11</f>
        <v>1.1160497753747067</v>
      </c>
      <c r="F60" s="6">
        <f>SUM(D11:F11)/B11</f>
        <v>1.1562835447063968</v>
      </c>
      <c r="G60" s="6">
        <f>SUM(D11:G11)/B11</f>
        <v>1.1864986283942274</v>
      </c>
      <c r="H60" s="6">
        <f>SUM(D11:H11)/B11</f>
        <v>1.2273287480618613</v>
      </c>
      <c r="I60" s="6">
        <f>SUM(D11:I11)/B11</f>
        <v>1.2571462648590626</v>
      </c>
      <c r="J60" s="6">
        <f>SUM(D11:J11)/B11</f>
        <v>1.2575438317496919</v>
      </c>
      <c r="K60" s="6"/>
      <c r="L60" s="6"/>
      <c r="M60" s="6"/>
      <c r="N60" s="6"/>
      <c r="O60" s="6"/>
      <c r="P60" s="6"/>
    </row>
    <row r="61" spans="1:17" x14ac:dyDescent="0.3">
      <c r="A61" s="38">
        <v>44185</v>
      </c>
      <c r="B61" s="39">
        <v>17830</v>
      </c>
      <c r="C61" s="3"/>
      <c r="D61" s="6">
        <f>D12/B61</f>
        <v>0.36870443073471676</v>
      </c>
      <c r="E61" s="6">
        <f>SUM(D12:E12)/B12</f>
        <v>0.42254627033090297</v>
      </c>
      <c r="F61" s="6">
        <f>SUM(D12:F12)/B12</f>
        <v>0.44346606842400449</v>
      </c>
      <c r="G61" s="6">
        <f>SUM(D12:G12)/B12</f>
        <v>0.46674144699943915</v>
      </c>
      <c r="H61" s="6">
        <f>SUM(D12:H12)/B12</f>
        <v>0.48474481211441389</v>
      </c>
      <c r="I61" s="6">
        <f>SUM(D12:I12)/B12</f>
        <v>0.49282108805384184</v>
      </c>
      <c r="J61" s="6"/>
      <c r="K61" s="6"/>
      <c r="L61" s="6"/>
      <c r="M61" s="6"/>
      <c r="N61" s="6"/>
      <c r="O61" s="6"/>
      <c r="P61" s="6"/>
    </row>
    <row r="62" spans="1:17" x14ac:dyDescent="0.3">
      <c r="A62" s="38">
        <v>44192</v>
      </c>
      <c r="B62" s="39">
        <v>16539</v>
      </c>
      <c r="C62" s="3"/>
      <c r="D62" s="6">
        <f>D13/B62</f>
        <v>0.33907733236592297</v>
      </c>
      <c r="E62" s="6">
        <f>SUM(D13:E13)/B13</f>
        <v>0.38992683959126911</v>
      </c>
      <c r="F62" s="6">
        <f>SUM(D13:F13)/B13</f>
        <v>0.39446157566962936</v>
      </c>
      <c r="G62" s="6">
        <f>SUM(D13:G13)/B13</f>
        <v>0.41483765644839471</v>
      </c>
      <c r="H62" s="6">
        <f>SUM(D13:H13)/B13</f>
        <v>0.42082350807183022</v>
      </c>
      <c r="I62" s="6"/>
      <c r="J62" s="6"/>
      <c r="K62" s="6"/>
      <c r="L62" s="6"/>
      <c r="M62" s="6"/>
      <c r="N62" s="6"/>
      <c r="O62" s="6"/>
      <c r="P62" s="6"/>
    </row>
    <row r="63" spans="1:17" x14ac:dyDescent="0.3">
      <c r="A63" s="38">
        <v>44199</v>
      </c>
      <c r="B63" s="39">
        <v>22774</v>
      </c>
      <c r="C63" s="3"/>
      <c r="D63" s="6">
        <f>D14/B63</f>
        <v>0.22837446210591025</v>
      </c>
      <c r="E63" s="6">
        <f>SUM(D14:E14)/B14</f>
        <v>0.29265829454641257</v>
      </c>
      <c r="F63" s="6">
        <f>SUM(D14:F14)/B14</f>
        <v>0.3200579608325283</v>
      </c>
      <c r="G63" s="6">
        <f>SUM(D14:G14)/B14</f>
        <v>0.32480021076666377</v>
      </c>
      <c r="H63" s="6"/>
      <c r="I63" s="6"/>
      <c r="J63" s="6"/>
      <c r="K63" s="6"/>
      <c r="L63" s="6"/>
      <c r="M63" s="6"/>
      <c r="N63" s="6"/>
      <c r="O63" s="6"/>
      <c r="P63" s="6"/>
    </row>
    <row r="64" spans="1:17" x14ac:dyDescent="0.3">
      <c r="A64" s="38">
        <v>44206</v>
      </c>
      <c r="B64" s="39">
        <v>21452</v>
      </c>
      <c r="C64" s="3"/>
      <c r="D64" s="6">
        <f>D15/B64</f>
        <v>0.39940331903785192</v>
      </c>
      <c r="E64" s="6">
        <f>SUM(D15:E15)/B15</f>
        <v>0.45790602274846171</v>
      </c>
      <c r="F64" s="6">
        <f>SUM(D15:F15)/B15</f>
        <v>0.47035241469326872</v>
      </c>
      <c r="G64" s="6"/>
      <c r="H64" s="6"/>
      <c r="I64" s="6"/>
      <c r="J64" s="6"/>
      <c r="K64" s="6"/>
      <c r="L64" s="6"/>
      <c r="M64" s="6"/>
      <c r="N64" s="6"/>
      <c r="O64" s="6"/>
      <c r="P64" s="6"/>
    </row>
    <row r="65" spans="1:18" x14ac:dyDescent="0.3">
      <c r="A65" s="38">
        <v>44213</v>
      </c>
      <c r="B65" s="39">
        <v>20782</v>
      </c>
      <c r="C65" s="3"/>
      <c r="D65" s="6">
        <f>D16/B65</f>
        <v>0.90318544894620345</v>
      </c>
      <c r="E65" s="6">
        <f>SUM(D16:E16)/B16</f>
        <v>1.0252141276104321</v>
      </c>
      <c r="F65" s="6"/>
      <c r="G65" s="6"/>
      <c r="H65" s="6"/>
      <c r="I65" s="6"/>
      <c r="J65" s="6"/>
      <c r="K65" s="6"/>
      <c r="L65" s="6"/>
      <c r="M65" s="6"/>
      <c r="N65" s="6"/>
      <c r="O65" s="6"/>
      <c r="P65" s="6"/>
    </row>
    <row r="66" spans="1:18" x14ac:dyDescent="0.3">
      <c r="A66" s="38">
        <v>44220</v>
      </c>
      <c r="B66" s="39">
        <v>19560</v>
      </c>
      <c r="C66" s="3"/>
      <c r="D66" s="6">
        <f>D17/B66</f>
        <v>0.19212678936605318</v>
      </c>
      <c r="E66" s="6"/>
      <c r="F66" s="6"/>
      <c r="G66" s="6"/>
      <c r="H66" s="6"/>
      <c r="I66" s="6"/>
      <c r="J66" s="6"/>
      <c r="K66" s="6"/>
      <c r="L66" s="6"/>
      <c r="M66" s="6"/>
      <c r="N66" s="6"/>
      <c r="O66" s="6"/>
      <c r="P66" s="6"/>
    </row>
    <row r="67" spans="1:18" x14ac:dyDescent="0.3">
      <c r="D67" s="6"/>
      <c r="E67" s="6"/>
      <c r="F67" s="6"/>
      <c r="G67" s="6"/>
      <c r="H67" s="6"/>
      <c r="I67" s="6"/>
      <c r="J67" s="6"/>
      <c r="K67" s="6"/>
      <c r="L67" s="6"/>
      <c r="M67" s="6"/>
      <c r="N67" s="6"/>
      <c r="O67" s="6"/>
      <c r="P67" s="6"/>
    </row>
    <row r="68" spans="1:18" x14ac:dyDescent="0.3">
      <c r="B68" s="4" t="s">
        <v>1</v>
      </c>
      <c r="C68" s="4"/>
      <c r="D68" s="6">
        <f>AVERAGE(D54:D66)</f>
        <v>0.85538572926058443</v>
      </c>
      <c r="E68" s="6">
        <f>SUM(D42:E42)</f>
        <v>1.0545945908142897</v>
      </c>
      <c r="F68" s="6">
        <f>SUM(D42:F42)</f>
        <v>1.1839393749464975</v>
      </c>
      <c r="G68" s="6">
        <f>SUM(D42:G42)</f>
        <v>1.2838404031855544</v>
      </c>
      <c r="H68" s="18">
        <f>SUM(D42:H42)</f>
        <v>1.3659105758968011</v>
      </c>
      <c r="I68" s="18">
        <f>SUM(D42:I42)</f>
        <v>1.4138493318896752</v>
      </c>
      <c r="J68" s="18">
        <f>SUM(D42:J42)</f>
        <v>1.4525332109202496</v>
      </c>
      <c r="K68" s="18">
        <f>SUM(D42:K42)</f>
        <v>1.4760590680947423</v>
      </c>
      <c r="L68" s="18">
        <f>SUM(D42:L42)</f>
        <v>1.4932507289208046</v>
      </c>
      <c r="M68" s="18">
        <f>SUM(D42:M42)</f>
        <v>1.5022002609304861</v>
      </c>
      <c r="N68" s="18">
        <f>SUM(D42:N42)</f>
        <v>1.5232243104117786</v>
      </c>
      <c r="O68" s="18">
        <f>SUM(D42:O42)</f>
        <v>1.5409526900613573</v>
      </c>
      <c r="P68" s="18">
        <f>SUM(D42:P42)</f>
        <v>1.5591317915654912</v>
      </c>
    </row>
    <row r="69" spans="1:18" x14ac:dyDescent="0.3">
      <c r="B69" s="4" t="s">
        <v>3</v>
      </c>
      <c r="C69" s="4"/>
      <c r="D69" s="14"/>
      <c r="E69" s="15">
        <f>(E68-D68)/D68</f>
        <v>0.23288775430694425</v>
      </c>
      <c r="F69" s="15">
        <f>(F68-E68)/E68</f>
        <v>0.12264882188740989</v>
      </c>
      <c r="G69" s="15">
        <f t="shared" ref="G69:P69" si="11">(G68-F68)/F68</f>
        <v>8.4380189013961493E-2</v>
      </c>
      <c r="H69" s="15">
        <f t="shared" si="11"/>
        <v>6.392552571768928E-2</v>
      </c>
      <c r="I69" s="15">
        <f t="shared" si="11"/>
        <v>3.5096555249526117E-2</v>
      </c>
      <c r="J69" s="15">
        <f t="shared" si="11"/>
        <v>2.7360679923985644E-2</v>
      </c>
      <c r="K69" s="15">
        <f t="shared" si="11"/>
        <v>1.6196433236516483E-2</v>
      </c>
      <c r="L69" s="15">
        <f t="shared" si="11"/>
        <v>1.1647000582607314E-2</v>
      </c>
      <c r="M69" s="15">
        <f>(M68-L68)/L68</f>
        <v>5.9933217083707573E-3</v>
      </c>
      <c r="N69" s="15">
        <f t="shared" si="11"/>
        <v>1.3995503814032044E-2</v>
      </c>
      <c r="O69" s="15">
        <f t="shared" si="11"/>
        <v>1.1638718951896228E-2</v>
      </c>
      <c r="P69" s="15">
        <f t="shared" si="11"/>
        <v>1.1797313195520676E-2</v>
      </c>
      <c r="Q69" s="13"/>
      <c r="R69" s="13"/>
    </row>
    <row r="70" spans="1:18" x14ac:dyDescent="0.3">
      <c r="B70" s="4"/>
      <c r="C70" s="4"/>
      <c r="D70" s="9"/>
      <c r="E70" s="10"/>
      <c r="F70" s="10"/>
      <c r="G70" s="10"/>
      <c r="H70" s="15"/>
      <c r="I70" s="15"/>
      <c r="J70" s="15"/>
      <c r="K70" s="15"/>
      <c r="L70" s="15"/>
      <c r="M70" s="15"/>
      <c r="N70" s="15"/>
      <c r="O70" s="15"/>
      <c r="P70" s="15"/>
    </row>
    <row r="71" spans="1:18" x14ac:dyDescent="0.3">
      <c r="H71" s="13"/>
      <c r="I71" s="13"/>
      <c r="J71" s="13"/>
      <c r="K71" s="13"/>
      <c r="L71" s="13"/>
      <c r="M71" s="13"/>
      <c r="N71" s="13"/>
      <c r="O71" s="13"/>
      <c r="P71" s="13"/>
    </row>
    <row r="72" spans="1:18" x14ac:dyDescent="0.3">
      <c r="A72" s="12"/>
      <c r="B72" s="24" t="s">
        <v>75</v>
      </c>
      <c r="C72" s="25"/>
      <c r="D72" s="25"/>
      <c r="E72" s="25"/>
      <c r="F72" s="25"/>
      <c r="G72" s="25"/>
      <c r="H72" s="25"/>
      <c r="I72" s="25"/>
      <c r="J72" s="25"/>
      <c r="K72" s="25"/>
      <c r="L72" s="25"/>
      <c r="M72" s="25"/>
      <c r="N72" s="26"/>
      <c r="O72" s="3"/>
      <c r="P72" s="3"/>
      <c r="Q72" s="3"/>
    </row>
    <row r="73" spans="1:18" ht="25.8" customHeight="1" x14ac:dyDescent="0.3">
      <c r="A73" s="12"/>
      <c r="B73" s="45" t="s">
        <v>94</v>
      </c>
      <c r="C73" s="28"/>
      <c r="D73" s="28"/>
      <c r="E73" s="28"/>
      <c r="F73" s="28"/>
      <c r="G73" s="28"/>
      <c r="H73" s="28"/>
      <c r="I73" s="28"/>
      <c r="J73" s="28"/>
      <c r="K73" s="28"/>
      <c r="L73" s="28"/>
      <c r="M73" s="28"/>
      <c r="N73" s="29"/>
      <c r="O73" s="3"/>
      <c r="P73" s="3"/>
      <c r="Q73" s="3"/>
    </row>
    <row r="74" spans="1:18" x14ac:dyDescent="0.3">
      <c r="A74" s="12"/>
      <c r="B74" s="27"/>
      <c r="C74" s="28"/>
      <c r="D74" s="28"/>
      <c r="E74" s="28"/>
      <c r="F74" s="28"/>
      <c r="G74" s="28"/>
      <c r="H74" s="28"/>
      <c r="I74" s="28"/>
      <c r="J74" s="28"/>
      <c r="K74" s="28"/>
      <c r="L74" s="28"/>
      <c r="M74" s="28"/>
      <c r="N74" s="29"/>
      <c r="O74" s="3"/>
      <c r="P74" s="3"/>
      <c r="Q74" s="3"/>
    </row>
    <row r="75" spans="1:18" ht="46.2" customHeight="1" x14ac:dyDescent="0.3">
      <c r="A75" s="12"/>
      <c r="B75" s="30"/>
      <c r="C75" s="31"/>
      <c r="D75" s="31"/>
      <c r="E75" s="31"/>
      <c r="F75" s="31"/>
      <c r="G75" s="31"/>
      <c r="H75" s="31"/>
      <c r="I75" s="31"/>
      <c r="J75" s="31"/>
      <c r="K75" s="31"/>
      <c r="L75" s="31"/>
      <c r="M75" s="31"/>
      <c r="N75" s="32"/>
      <c r="O75" s="3"/>
      <c r="P75" s="3"/>
      <c r="Q75" s="3"/>
    </row>
    <row r="76" spans="1:18" x14ac:dyDescent="0.3">
      <c r="H76" s="13"/>
      <c r="I76" s="13"/>
      <c r="J76" s="13"/>
      <c r="K76" s="13"/>
      <c r="L76" s="13"/>
      <c r="M76" s="13"/>
      <c r="N76" s="13"/>
      <c r="O76" s="13"/>
      <c r="P76" s="13"/>
    </row>
    <row r="78" spans="1:18" ht="21" x14ac:dyDescent="0.4">
      <c r="A78" s="17" t="s">
        <v>7</v>
      </c>
    </row>
    <row r="80" spans="1:18" x14ac:dyDescent="0.3">
      <c r="A80" s="8"/>
      <c r="B80" s="35" t="s">
        <v>77</v>
      </c>
      <c r="C80" s="8"/>
      <c r="D80" s="37" t="s">
        <v>78</v>
      </c>
      <c r="E80" s="37" t="s">
        <v>79</v>
      </c>
      <c r="F80" s="37" t="s">
        <v>80</v>
      </c>
      <c r="G80" s="37" t="s">
        <v>81</v>
      </c>
      <c r="H80" s="37" t="s">
        <v>82</v>
      </c>
      <c r="I80" s="37" t="s">
        <v>83</v>
      </c>
      <c r="J80" s="37" t="s">
        <v>84</v>
      </c>
      <c r="K80" s="37" t="s">
        <v>85</v>
      </c>
      <c r="L80" s="37" t="s">
        <v>86</v>
      </c>
      <c r="M80" s="37" t="s">
        <v>87</v>
      </c>
      <c r="N80" s="37" t="s">
        <v>88</v>
      </c>
      <c r="O80" s="37" t="s">
        <v>89</v>
      </c>
      <c r="P80" s="37" t="s">
        <v>90</v>
      </c>
      <c r="R80" s="35" t="s">
        <v>77</v>
      </c>
    </row>
    <row r="81" spans="2:18" x14ac:dyDescent="0.3">
      <c r="B81" s="38">
        <v>44136</v>
      </c>
      <c r="C81" s="2"/>
      <c r="D81" s="6"/>
      <c r="E81" s="6"/>
      <c r="F81" s="6"/>
      <c r="G81" s="6"/>
      <c r="H81" s="6"/>
      <c r="I81" s="6"/>
      <c r="J81" s="6"/>
      <c r="K81" s="6"/>
      <c r="L81" s="6"/>
      <c r="M81" s="6"/>
      <c r="N81" s="6"/>
      <c r="O81" s="6"/>
      <c r="P81" s="6"/>
      <c r="R81" s="38">
        <v>44136</v>
      </c>
    </row>
    <row r="82" spans="2:18" x14ac:dyDescent="0.3">
      <c r="B82" s="38">
        <v>44143</v>
      </c>
      <c r="C82" s="2"/>
      <c r="D82" s="6"/>
      <c r="E82" s="6"/>
      <c r="F82" s="6"/>
      <c r="G82" s="6"/>
      <c r="H82" s="6"/>
      <c r="I82" s="6"/>
      <c r="J82" s="6"/>
      <c r="K82" s="6"/>
      <c r="L82" s="6"/>
      <c r="M82" s="6"/>
      <c r="N82" s="6"/>
      <c r="O82" s="6"/>
      <c r="P82" s="6">
        <f>O55*(1+P69)</f>
        <v>2.672735657663722</v>
      </c>
      <c r="R82" s="38">
        <v>44143</v>
      </c>
    </row>
    <row r="83" spans="2:18" x14ac:dyDescent="0.3">
      <c r="B83" s="38">
        <v>44150</v>
      </c>
      <c r="C83" s="2"/>
      <c r="D83" s="6"/>
      <c r="E83" s="6"/>
      <c r="F83" s="6"/>
      <c r="G83" s="6"/>
      <c r="H83" s="6"/>
      <c r="I83" s="6"/>
      <c r="J83" s="6"/>
      <c r="K83" s="6"/>
      <c r="L83" s="6"/>
      <c r="M83" s="6"/>
      <c r="N83" s="6"/>
      <c r="O83" s="6">
        <f>N56*(1+O69)</f>
        <v>2.4278762351668735</v>
      </c>
      <c r="P83" s="6">
        <f>O83*(1+P69)</f>
        <v>2.4565186515130986</v>
      </c>
      <c r="R83" s="38">
        <v>44150</v>
      </c>
    </row>
    <row r="84" spans="2:18" x14ac:dyDescent="0.3">
      <c r="B84" s="38">
        <v>44157</v>
      </c>
      <c r="C84" s="2"/>
      <c r="D84" s="6"/>
      <c r="E84" s="6"/>
      <c r="F84" s="6"/>
      <c r="G84" s="6"/>
      <c r="H84" s="6"/>
      <c r="I84" s="6"/>
      <c r="J84" s="6"/>
      <c r="K84" s="6"/>
      <c r="L84" s="6"/>
      <c r="M84" s="6"/>
      <c r="N84" s="6">
        <f>M57*(1+N69)</f>
        <v>2.366109995201231</v>
      </c>
      <c r="O84" s="6">
        <f>N84*(1+O69)</f>
        <v>2.3936484844446508</v>
      </c>
      <c r="P84" s="6">
        <f>O84*(1+P69)</f>
        <v>2.4218871052956277</v>
      </c>
      <c r="R84" s="38">
        <v>44157</v>
      </c>
    </row>
    <row r="85" spans="2:18" x14ac:dyDescent="0.3">
      <c r="B85" s="38">
        <v>44164</v>
      </c>
      <c r="C85" s="2"/>
      <c r="D85" s="6"/>
      <c r="E85" s="6"/>
      <c r="F85" s="6"/>
      <c r="G85" s="6"/>
      <c r="H85" s="6"/>
      <c r="I85" s="6"/>
      <c r="J85" s="6"/>
      <c r="K85" s="6"/>
      <c r="L85" s="6"/>
      <c r="M85" s="6">
        <f>L58*(1+M69)</f>
        <v>2.0443288415181384</v>
      </c>
      <c r="N85" s="6">
        <f>M85*(1+N69)</f>
        <v>2.0729402536167414</v>
      </c>
      <c r="O85" s="6">
        <f>N85*(1+O69)</f>
        <v>2.0970666226326591</v>
      </c>
      <c r="P85" s="6">
        <f>O85*(1+P69)</f>
        <v>2.1218063743717295</v>
      </c>
      <c r="R85" s="38">
        <v>44164</v>
      </c>
    </row>
    <row r="86" spans="2:18" x14ac:dyDescent="0.3">
      <c r="B86" s="38">
        <v>44171</v>
      </c>
      <c r="C86" s="2"/>
      <c r="D86" s="6"/>
      <c r="E86" s="6"/>
      <c r="F86" s="6"/>
      <c r="G86" s="6"/>
      <c r="H86" s="6"/>
      <c r="I86" s="6"/>
      <c r="J86" s="6"/>
      <c r="K86" s="6"/>
      <c r="L86" s="6">
        <f>K59*(1+L69)</f>
        <v>1.7423510260132167</v>
      </c>
      <c r="M86" s="6">
        <f>L86*(1+M69)</f>
        <v>1.7527934962410237</v>
      </c>
      <c r="N86" s="6">
        <f>M86*(1+N69)</f>
        <v>1.7773247243028754</v>
      </c>
      <c r="O86" s="6">
        <f>N86*(1+O69)</f>
        <v>1.798010507255293</v>
      </c>
      <c r="P86" s="6">
        <f>O86*(1+P69)</f>
        <v>1.8192222003382208</v>
      </c>
      <c r="R86" s="38">
        <v>44171</v>
      </c>
    </row>
    <row r="87" spans="2:18" x14ac:dyDescent="0.3">
      <c r="B87" s="38">
        <v>44178</v>
      </c>
      <c r="C87" s="2"/>
      <c r="D87" s="6"/>
      <c r="E87" s="6"/>
      <c r="F87" s="6"/>
      <c r="G87" s="6"/>
      <c r="H87" s="6"/>
      <c r="I87" s="6"/>
      <c r="J87" s="6"/>
      <c r="K87" s="6">
        <f>J60*(1+K69)</f>
        <v>1.2779115564626189</v>
      </c>
      <c r="L87" s="6">
        <f>K87*(1+L69)</f>
        <v>1.2927953931052596</v>
      </c>
      <c r="M87" s="6">
        <f>L87*(1+M69)</f>
        <v>1.3005435317992391</v>
      </c>
      <c r="N87" s="6">
        <f>M87*(1+N69)</f>
        <v>1.31874529375885</v>
      </c>
      <c r="O87" s="6">
        <f>N87*(1+O69)</f>
        <v>1.3340937996020452</v>
      </c>
      <c r="P87" s="6">
        <f>O87*(1+P69)</f>
        <v>1.3498325219881528</v>
      </c>
      <c r="R87" s="38">
        <v>44178</v>
      </c>
    </row>
    <row r="88" spans="2:18" x14ac:dyDescent="0.3">
      <c r="B88" s="38">
        <v>44185</v>
      </c>
      <c r="C88" s="2"/>
      <c r="D88" s="6"/>
      <c r="E88" s="6"/>
      <c r="F88" s="6"/>
      <c r="G88" s="6"/>
      <c r="H88" s="6"/>
      <c r="I88" s="6"/>
      <c r="J88" s="6">
        <f>I61*(1+J69)</f>
        <v>0.50630500810387336</v>
      </c>
      <c r="K88" s="6">
        <f>J88*(1+K69)</f>
        <v>0.51450534336494169</v>
      </c>
      <c r="L88" s="6">
        <f>K88*(1+L69)</f>
        <v>0.52049778739886776</v>
      </c>
      <c r="M88" s="6">
        <f>L88*(1+M69)</f>
        <v>0.52361729808724433</v>
      </c>
      <c r="N88" s="6">
        <f>M88*(1+N69)</f>
        <v>0.53094558597971753</v>
      </c>
      <c r="O88" s="6">
        <f>N88*(1+O69)</f>
        <v>0.53712511243368533</v>
      </c>
      <c r="P88" s="6">
        <f>O88*(1+P69)</f>
        <v>0.54346174561024474</v>
      </c>
      <c r="R88" s="38">
        <v>44185</v>
      </c>
    </row>
    <row r="89" spans="2:18" x14ac:dyDescent="0.3">
      <c r="B89" s="38">
        <v>44192</v>
      </c>
      <c r="C89" s="2"/>
      <c r="D89" s="6"/>
      <c r="E89" s="6"/>
      <c r="F89" s="6"/>
      <c r="G89" s="6"/>
      <c r="H89" s="6"/>
      <c r="I89" s="6">
        <f>H62*(1+I69)</f>
        <v>0.43559296357317262</v>
      </c>
      <c r="J89" s="6">
        <f>I89*(1+J69)</f>
        <v>0.44751108322663852</v>
      </c>
      <c r="K89" s="6">
        <f>J89*(1+K69)</f>
        <v>0.45475916660871996</v>
      </c>
      <c r="L89" s="6">
        <f>K89*(1+L69)</f>
        <v>0.46005574688715772</v>
      </c>
      <c r="M89" s="6">
        <f>L89*(1+M69)</f>
        <v>0.46281300898203726</v>
      </c>
      <c r="N89" s="6">
        <f>M89*(1+N69)</f>
        <v>0.46929031021442902</v>
      </c>
      <c r="O89" s="6">
        <f>N89*(1+O69)</f>
        <v>0.47475224824186296</v>
      </c>
      <c r="P89" s="6">
        <f>O89*(1+P69)</f>
        <v>0.48035304920464983</v>
      </c>
      <c r="R89" s="38">
        <v>44192</v>
      </c>
    </row>
    <row r="90" spans="2:18" x14ac:dyDescent="0.3">
      <c r="B90" s="38">
        <v>44199</v>
      </c>
      <c r="C90" s="2"/>
      <c r="D90" s="6"/>
      <c r="E90" s="6"/>
      <c r="F90" s="6"/>
      <c r="G90" s="6"/>
      <c r="H90" s="6">
        <f>G63*(1+H69)</f>
        <v>0.34556323499313901</v>
      </c>
      <c r="I90" s="6">
        <f>H90*(1+I69)</f>
        <v>0.35769131416228073</v>
      </c>
      <c r="J90" s="6">
        <f>I90*(1+J69)</f>
        <v>0.36747799172066464</v>
      </c>
      <c r="K90" s="6">
        <f>J90*(1+K69)</f>
        <v>0.37342982447945755</v>
      </c>
      <c r="L90" s="6">
        <f>K90*(1+L69)</f>
        <v>0.37777916186273269</v>
      </c>
      <c r="M90" s="6">
        <f>L90*(1+M69)</f>
        <v>0.3800433139144947</v>
      </c>
      <c r="N90" s="6">
        <f>M90*(1+N69)</f>
        <v>0.3853622115638824</v>
      </c>
      <c r="O90" s="6">
        <f>N90*(1+O69)</f>
        <v>0.38984733403895561</v>
      </c>
      <c r="P90" s="6">
        <f>O90*(1+P69)</f>
        <v>0.39444648513705194</v>
      </c>
      <c r="R90" s="38">
        <v>44199</v>
      </c>
    </row>
    <row r="91" spans="2:18" x14ac:dyDescent="0.3">
      <c r="B91" s="38">
        <v>44206</v>
      </c>
      <c r="C91" s="2"/>
      <c r="D91" s="6"/>
      <c r="E91" s="6"/>
      <c r="F91" s="6"/>
      <c r="G91" s="6">
        <f>F64*(1+G69)</f>
        <v>0.51004084034825992</v>
      </c>
      <c r="H91" s="6">
        <f>G91*(1+H69)</f>
        <v>0.54264546920501444</v>
      </c>
      <c r="I91" s="6">
        <f>H91*(1+I69)</f>
        <v>0.5616904558958733</v>
      </c>
      <c r="J91" s="6">
        <f>I91*(1+J69)</f>
        <v>0.57705868867599786</v>
      </c>
      <c r="K91" s="6">
        <f>J91*(1+K69)</f>
        <v>0.5864049812006904</v>
      </c>
      <c r="L91" s="6">
        <f>K91*(1+L69)</f>
        <v>0.59323484035837859</v>
      </c>
      <c r="M91" s="6">
        <f>L91*(1+M69)</f>
        <v>0.59679028760526032</v>
      </c>
      <c r="N91" s="6">
        <f>M91*(1+N69)</f>
        <v>0.60514266835161701</v>
      </c>
      <c r="O91" s="6">
        <f>N91*(1+O69)</f>
        <v>0.61218575379436202</v>
      </c>
      <c r="P91" s="6">
        <f>O91*(1+P69)</f>
        <v>0.61940790086571007</v>
      </c>
      <c r="R91" s="38">
        <v>44206</v>
      </c>
    </row>
    <row r="92" spans="2:18" x14ac:dyDescent="0.3">
      <c r="B92" s="38">
        <v>44213</v>
      </c>
      <c r="C92" s="2"/>
      <c r="D92" s="6"/>
      <c r="E92" s="6"/>
      <c r="F92" s="6">
        <f>E65*(1+F69)</f>
        <v>1.1509554325441804</v>
      </c>
      <c r="G92" s="6">
        <f>F92*(1+G69)</f>
        <v>1.2480732694889041</v>
      </c>
      <c r="H92" s="6">
        <f>G92*(1+H69)</f>
        <v>1.3278570093751774</v>
      </c>
      <c r="I92" s="6">
        <f>H92*(1+I69)</f>
        <v>1.3744602162681838</v>
      </c>
      <c r="J92" s="6">
        <f>I92*(1+J69)</f>
        <v>1.4120663823137496</v>
      </c>
      <c r="K92" s="6">
        <f>J92*(1+K69)</f>
        <v>1.4349368212004237</v>
      </c>
      <c r="L92" s="6">
        <f>K92*(1+L69)</f>
        <v>1.4516495311929496</v>
      </c>
      <c r="M92" s="6">
        <f>L92*(1+M69)</f>
        <v>1.4603497338411946</v>
      </c>
      <c r="N92" s="6">
        <f>M92*(1+N69)</f>
        <v>1.4807880641109896</v>
      </c>
      <c r="O92" s="6">
        <f>N92*(1+O69)</f>
        <v>1.4980225402164999</v>
      </c>
      <c r="P92" s="6">
        <f>O92*(1+P69)</f>
        <v>1.5156951812973836</v>
      </c>
      <c r="R92" s="38">
        <v>44213</v>
      </c>
    </row>
    <row r="93" spans="2:18" x14ac:dyDescent="0.3">
      <c r="B93" s="38">
        <v>44220</v>
      </c>
      <c r="C93" s="2"/>
      <c r="D93" s="6"/>
      <c r="E93" s="6">
        <f>D66*(1+E69)</f>
        <v>0.23687076588371661</v>
      </c>
      <c r="F93" s="6">
        <f>E93*(1+F69)</f>
        <v>0.26592268625892296</v>
      </c>
      <c r="G93" s="6">
        <f>F93*(1+G69)</f>
        <v>0.28836129278855127</v>
      </c>
      <c r="H93" s="6">
        <f>G93*(1+H69)</f>
        <v>0.30679494002669189</v>
      </c>
      <c r="I93" s="6">
        <f>H93*(1+I69)</f>
        <v>0.31756238558961375</v>
      </c>
      <c r="J93" s="6">
        <f>I93*(1+J69)</f>
        <v>0.3262511083776285</v>
      </c>
      <c r="K93" s="6">
        <f>J93*(1+K69)</f>
        <v>0.33153521267280628</v>
      </c>
      <c r="L93" s="6">
        <f>K93*(1+L69)</f>
        <v>0.3353966034879613</v>
      </c>
      <c r="M93" s="6">
        <f>L93*(1+M69)</f>
        <v>0.33740674323255954</v>
      </c>
      <c r="N93" s="6">
        <f>M93*(1+N69)</f>
        <v>0.34212892059435096</v>
      </c>
      <c r="O93" s="6">
        <f>N93*(1+O69)</f>
        <v>0.34611086294646426</v>
      </c>
      <c r="P93" s="6">
        <f>O93*(1+P69)</f>
        <v>0.35019404119701564</v>
      </c>
      <c r="R93" s="38">
        <v>44220</v>
      </c>
    </row>
    <row r="95" spans="2:18" x14ac:dyDescent="0.3">
      <c r="B95" s="4" t="s">
        <v>95</v>
      </c>
      <c r="C95" s="4"/>
      <c r="D95" s="6"/>
      <c r="E95" s="6">
        <f>AVERAGE(E81:E93)</f>
        <v>0.23687076588371661</v>
      </c>
      <c r="F95" s="6">
        <f t="shared" ref="F95:O95" si="12">AVERAGE(F81:F93)</f>
        <v>0.70843905940155172</v>
      </c>
      <c r="G95" s="6">
        <f t="shared" si="12"/>
        <v>0.68215846754190501</v>
      </c>
      <c r="H95" s="6">
        <f t="shared" si="12"/>
        <v>0.63071516340000566</v>
      </c>
      <c r="I95" s="6">
        <f t="shared" si="12"/>
        <v>0.60939946709782489</v>
      </c>
      <c r="J95" s="6">
        <f t="shared" si="12"/>
        <v>0.60611171040309209</v>
      </c>
      <c r="K95" s="6">
        <f t="shared" si="12"/>
        <v>0.71049755799852254</v>
      </c>
      <c r="L95" s="6">
        <f t="shared" si="12"/>
        <v>0.84672001128831542</v>
      </c>
      <c r="M95" s="6">
        <f t="shared" si="12"/>
        <v>0.98429847280235472</v>
      </c>
      <c r="N95" s="6">
        <f t="shared" si="12"/>
        <v>1.1348778027694684</v>
      </c>
      <c r="O95" s="6">
        <f t="shared" si="12"/>
        <v>1.2644308637066681</v>
      </c>
      <c r="P95" s="6">
        <f>AVERAGE(P81:P93)</f>
        <v>1.3954634095402172</v>
      </c>
    </row>
    <row r="96" spans="2:18" x14ac:dyDescent="0.3">
      <c r="B96" s="4"/>
      <c r="C96" s="4"/>
      <c r="D96" s="6"/>
      <c r="E96" s="6"/>
      <c r="F96" s="6"/>
      <c r="G96" s="6"/>
      <c r="H96" s="6"/>
      <c r="I96" s="6"/>
      <c r="J96" s="6"/>
      <c r="K96" s="6"/>
      <c r="L96" s="6"/>
      <c r="M96" s="6"/>
      <c r="N96" s="6"/>
      <c r="O96" s="6"/>
      <c r="P96" s="6"/>
    </row>
    <row r="97" spans="1:17" ht="15" customHeight="1" x14ac:dyDescent="0.3">
      <c r="A97" s="43" t="s">
        <v>76</v>
      </c>
      <c r="B97" s="43"/>
      <c r="C97" s="33"/>
    </row>
    <row r="98" spans="1:17" ht="15" customHeight="1" x14ac:dyDescent="0.3">
      <c r="A98" s="43"/>
      <c r="B98" s="43"/>
      <c r="C98" s="33"/>
      <c r="D98" s="6">
        <f>AVERAGE(D54:D66)</f>
        <v>0.85538572926058443</v>
      </c>
      <c r="E98" s="6">
        <f>AVERAGE(E93)</f>
        <v>0.23687076588371661</v>
      </c>
      <c r="F98" s="6">
        <f>AVERAGE(F54:F64,F92:F93)</f>
        <v>1.1640654343317665</v>
      </c>
      <c r="G98" s="6">
        <f>AVERAGE(G54:G63,G91:G93)</f>
        <v>1.2531619844486828</v>
      </c>
      <c r="H98" s="6">
        <f>AVERAGE(H54:H62,H90:H93)</f>
        <v>1.32164018403398</v>
      </c>
      <c r="I98" s="6">
        <f>AVERAGE(I54:I61,I89:I93)</f>
        <v>1.3590881241693853</v>
      </c>
      <c r="J98" s="6">
        <f>AVERAGE(J54:J60,J88:J93)</f>
        <v>1.3873680466378162</v>
      </c>
      <c r="K98" s="6">
        <f>AVERAGE(K54:K59,K87:K93)</f>
        <v>1.4043237354738449</v>
      </c>
      <c r="L98" s="6">
        <f>AVERAGE(L54:L58,L86:L93)</f>
        <v>1.4156123763711312</v>
      </c>
      <c r="M98" s="6">
        <f>AVERAGE(M54:M57,M85:M93)</f>
        <v>1.4224258207743941</v>
      </c>
      <c r="N98" s="6">
        <f>AVERAGE(N54:N56,N84:N93)</f>
        <v>1.4393267257185711</v>
      </c>
      <c r="O98" s="6">
        <f>AVERAGE(O54:O55,O83:O93)</f>
        <v>1.4543632080634734</v>
      </c>
      <c r="P98" s="6">
        <f>AVERAGE(P54,P82:P93)</f>
        <v>1.4707807705371427</v>
      </c>
    </row>
    <row r="99" spans="1:17" x14ac:dyDescent="0.3">
      <c r="A99" s="43"/>
      <c r="B99" s="43"/>
      <c r="C99" s="33"/>
    </row>
    <row r="101" spans="1:17" x14ac:dyDescent="0.3">
      <c r="A101" s="12"/>
      <c r="B101" s="24" t="s">
        <v>75</v>
      </c>
      <c r="C101" s="25"/>
      <c r="D101" s="25"/>
      <c r="E101" s="25"/>
      <c r="F101" s="25"/>
      <c r="G101" s="25"/>
      <c r="H101" s="25"/>
      <c r="I101" s="25"/>
      <c r="J101" s="25"/>
      <c r="K101" s="25"/>
      <c r="L101" s="25"/>
      <c r="M101" s="25"/>
      <c r="N101" s="26"/>
      <c r="O101" s="3"/>
      <c r="P101" s="3"/>
      <c r="Q101" s="3"/>
    </row>
    <row r="102" spans="1:17" ht="26.4" customHeight="1" x14ac:dyDescent="0.3">
      <c r="A102" s="12"/>
      <c r="B102" s="55" t="s">
        <v>96</v>
      </c>
      <c r="C102" s="56"/>
      <c r="D102" s="56"/>
      <c r="E102" s="56"/>
      <c r="F102" s="56"/>
      <c r="G102" s="56"/>
      <c r="H102" s="56"/>
      <c r="I102" s="56"/>
      <c r="J102" s="56"/>
      <c r="K102" s="56"/>
      <c r="L102" s="56"/>
      <c r="M102" s="56"/>
      <c r="N102" s="57"/>
      <c r="O102" s="3"/>
      <c r="P102" s="3"/>
      <c r="Q102" s="3"/>
    </row>
    <row r="103" spans="1:17" x14ac:dyDescent="0.3">
      <c r="A103" s="12"/>
      <c r="B103" s="58"/>
      <c r="C103" s="56"/>
      <c r="D103" s="56"/>
      <c r="E103" s="56"/>
      <c r="F103" s="56"/>
      <c r="G103" s="56"/>
      <c r="H103" s="56"/>
      <c r="I103" s="56"/>
      <c r="J103" s="56"/>
      <c r="K103" s="56"/>
      <c r="L103" s="56"/>
      <c r="M103" s="56"/>
      <c r="N103" s="57"/>
      <c r="O103" s="3"/>
      <c r="P103" s="3"/>
      <c r="Q103" s="3"/>
    </row>
    <row r="104" spans="1:17" ht="19.8" customHeight="1" x14ac:dyDescent="0.3">
      <c r="A104" s="12"/>
      <c r="B104" s="59"/>
      <c r="C104" s="60"/>
      <c r="D104" s="60"/>
      <c r="E104" s="60"/>
      <c r="F104" s="60"/>
      <c r="G104" s="60"/>
      <c r="H104" s="60"/>
      <c r="I104" s="60"/>
      <c r="J104" s="60"/>
      <c r="K104" s="60"/>
      <c r="L104" s="60"/>
      <c r="M104" s="60"/>
      <c r="N104" s="61"/>
      <c r="O104" s="3"/>
      <c r="P104" s="3"/>
      <c r="Q104" s="3"/>
    </row>
  </sheetData>
  <mergeCells count="9">
    <mergeCell ref="B101:N101"/>
    <mergeCell ref="B102:N104"/>
    <mergeCell ref="A97:B99"/>
    <mergeCell ref="B21:N23"/>
    <mergeCell ref="B20:N20"/>
    <mergeCell ref="B45:N45"/>
    <mergeCell ref="B46:N48"/>
    <mergeCell ref="B72:N72"/>
    <mergeCell ref="B73:N75"/>
  </mergeCells>
  <conditionalFormatting sqref="D28:P40">
    <cfRule type="colorScale" priority="8">
      <colorScale>
        <cfvo type="min"/>
        <cfvo type="percentile" val="50"/>
        <cfvo type="max"/>
        <color rgb="FFF8696B"/>
        <color rgb="FFFCFCFF"/>
        <color rgb="FF63BE7B"/>
      </colorScale>
    </cfRule>
  </conditionalFormatting>
  <conditionalFormatting sqref="D54:P66">
    <cfRule type="colorScale" priority="37">
      <colorScale>
        <cfvo type="min"/>
        <cfvo type="percentile" val="50"/>
        <cfvo type="max"/>
        <color rgb="FFF8696B"/>
        <color rgb="FFFCFCFF"/>
        <color rgb="FF63BE7B"/>
      </colorScale>
    </cfRule>
  </conditionalFormatting>
  <conditionalFormatting sqref="D81:P93">
    <cfRule type="colorScale" priority="22">
      <colorScale>
        <cfvo type="min"/>
        <cfvo type="percentile" val="50"/>
        <cfvo type="max"/>
        <color rgb="FFF8696B"/>
        <color rgb="FFFFEB84"/>
        <color rgb="FF63BE7B"/>
      </colorScale>
    </cfRule>
  </conditionalFormatting>
  <conditionalFormatting sqref="D95:P96">
    <cfRule type="colorScale" priority="21">
      <colorScale>
        <cfvo type="min"/>
        <cfvo type="percentile" val="50"/>
        <cfvo type="max"/>
        <color rgb="FFF8696B"/>
        <color rgb="FFFFEB84"/>
        <color rgb="FF63BE7B"/>
      </colorScale>
    </cfRule>
  </conditionalFormatting>
  <conditionalFormatting sqref="D42:P42">
    <cfRule type="colorScale" priority="7">
      <colorScale>
        <cfvo type="min"/>
        <cfvo type="percentile" val="50"/>
        <cfvo type="max"/>
        <color rgb="FFF8696B"/>
        <color rgb="FFFCFCFF"/>
        <color rgb="FF63BE7B"/>
      </colorScale>
    </cfRule>
  </conditionalFormatting>
  <conditionalFormatting sqref="D68:P68">
    <cfRule type="colorScale" priority="19">
      <colorScale>
        <cfvo type="min"/>
        <cfvo type="percentile" val="50"/>
        <cfvo type="max"/>
        <color rgb="FFF8696B"/>
        <color rgb="FFFCFCFF"/>
        <color rgb="FF63BE7B"/>
      </colorScale>
    </cfRule>
  </conditionalFormatting>
  <conditionalFormatting sqref="E69:P69">
    <cfRule type="colorScale" priority="18">
      <colorScale>
        <cfvo type="min"/>
        <cfvo type="percentile" val="50"/>
        <cfvo type="max"/>
        <color rgb="FFF8696B"/>
        <color rgb="FFFCFCFF"/>
        <color rgb="FF63BE7B"/>
      </colorScale>
    </cfRule>
    <cfRule type="colorScale" priority="1">
      <colorScale>
        <cfvo type="min"/>
        <cfvo type="percentile" val="50"/>
        <cfvo type="max"/>
        <color rgb="FFF8696B"/>
        <color rgb="FFFCFCFF"/>
        <color rgb="FF63BE7B"/>
      </colorScale>
    </cfRule>
  </conditionalFormatting>
  <conditionalFormatting sqref="D98:P98">
    <cfRule type="colorScale" priority="16">
      <colorScale>
        <cfvo type="min"/>
        <cfvo type="percentile" val="50"/>
        <cfvo type="max"/>
        <color rgb="FFF8696B"/>
        <color rgb="FFFCFCFF"/>
        <color rgb="FF63BE7B"/>
      </colorScale>
    </cfRule>
  </conditionalFormatting>
  <conditionalFormatting sqref="B5:B17">
    <cfRule type="colorScale" priority="12">
      <colorScale>
        <cfvo type="min"/>
        <cfvo type="percentile" val="50"/>
        <cfvo type="max"/>
        <color theme="0"/>
        <color theme="3" tint="0.89999084444715716"/>
        <color theme="3" tint="0.499984740745262"/>
      </colorScale>
    </cfRule>
    <cfRule type="colorScale" priority="14">
      <colorScale>
        <cfvo type="min"/>
        <cfvo type="max"/>
        <color rgb="FFFCFCFF"/>
        <color rgb="FF63BE7B"/>
      </colorScale>
    </cfRule>
  </conditionalFormatting>
  <conditionalFormatting sqref="D5:P17">
    <cfRule type="colorScale" priority="11">
      <colorScale>
        <cfvo type="min"/>
        <cfvo type="percentile" val="50"/>
        <cfvo type="max"/>
        <color theme="0"/>
        <color theme="9" tint="0.79998168889431442"/>
        <color rgb="FF63BE7B"/>
      </colorScale>
    </cfRule>
  </conditionalFormatting>
  <conditionalFormatting sqref="E82:P93">
    <cfRule type="colorScale" priority="10">
      <colorScale>
        <cfvo type="min"/>
        <cfvo type="percentile" val="50"/>
        <cfvo type="max"/>
        <color rgb="FFF8696B"/>
        <color rgb="FFFCFCFF"/>
        <color rgb="FF63BE7B"/>
      </colorScale>
    </cfRule>
  </conditionalFormatting>
  <conditionalFormatting sqref="E95:P95">
    <cfRule type="colorScale" priority="9">
      <colorScale>
        <cfvo type="min"/>
        <cfvo type="percentile" val="50"/>
        <cfvo type="max"/>
        <color rgb="FFF8696B"/>
        <color rgb="FFFCFCFF"/>
        <color rgb="FF63BE7B"/>
      </colorScale>
    </cfRule>
  </conditionalFormatting>
  <conditionalFormatting sqref="B28:B40">
    <cfRule type="colorScale" priority="5">
      <colorScale>
        <cfvo type="min"/>
        <cfvo type="percentile" val="50"/>
        <cfvo type="max"/>
        <color theme="0"/>
        <color theme="3" tint="0.89999084444715716"/>
        <color theme="3" tint="0.499984740745262"/>
      </colorScale>
    </cfRule>
    <cfRule type="colorScale" priority="6">
      <colorScale>
        <cfvo type="min"/>
        <cfvo type="max"/>
        <color rgb="FFFCFCFF"/>
        <color rgb="FF63BE7B"/>
      </colorScale>
    </cfRule>
  </conditionalFormatting>
  <conditionalFormatting sqref="B54:B66">
    <cfRule type="colorScale" priority="3">
      <colorScale>
        <cfvo type="min"/>
        <cfvo type="percentile" val="50"/>
        <cfvo type="max"/>
        <color theme="0"/>
        <color theme="3" tint="0.89999084444715716"/>
        <color theme="3" tint="0.499984740745262"/>
      </colorScale>
    </cfRule>
    <cfRule type="colorScale" priority="4">
      <colorScale>
        <cfvo type="min"/>
        <cfvo type="max"/>
        <color rgb="FFFCFCFF"/>
        <color rgb="FF63BE7B"/>
      </colorScale>
    </cfRule>
  </conditionalFormatting>
  <pageMargins left="0.7" right="0.7" top="0.75" bottom="0.75" header="0.3" footer="0.3"/>
  <ignoredErrors>
    <ignoredError sqref="E54 E56 I56 E55:F55 F56:H56 J56:N56 E57:M65 G55:N55 G54:P54 O55:P5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86C0-C381-4774-85F1-795903196571}">
  <dimension ref="A2:A100"/>
  <sheetViews>
    <sheetView topLeftCell="A7" workbookViewId="0">
      <selection activeCell="A24" sqref="A24:XFD24"/>
    </sheetView>
  </sheetViews>
  <sheetFormatPr defaultRowHeight="14.4" x14ac:dyDescent="0.3"/>
  <cols>
    <col min="1" max="1" width="149.5546875" customWidth="1"/>
  </cols>
  <sheetData>
    <row r="2" spans="1:1" x14ac:dyDescent="0.3">
      <c r="A2" s="19" t="s">
        <v>71</v>
      </c>
    </row>
    <row r="3" spans="1:1" x14ac:dyDescent="0.3">
      <c r="A3" s="19" t="s">
        <v>72</v>
      </c>
    </row>
    <row r="4" spans="1:1" x14ac:dyDescent="0.3">
      <c r="A4" s="19" t="s">
        <v>74</v>
      </c>
    </row>
    <row r="5" spans="1:1" x14ac:dyDescent="0.3">
      <c r="A5" s="19" t="s">
        <v>73</v>
      </c>
    </row>
    <row r="6" spans="1:1" x14ac:dyDescent="0.3">
      <c r="A6" s="22"/>
    </row>
    <row r="7" spans="1:1" x14ac:dyDescent="0.3">
      <c r="A7" s="20" t="s">
        <v>8</v>
      </c>
    </row>
    <row r="8" spans="1:1" x14ac:dyDescent="0.3">
      <c r="A8" s="22"/>
    </row>
    <row r="9" spans="1:1" x14ac:dyDescent="0.3">
      <c r="A9" s="21" t="s">
        <v>9</v>
      </c>
    </row>
    <row r="10" spans="1:1" x14ac:dyDescent="0.3">
      <c r="A10" s="22" t="s">
        <v>10</v>
      </c>
    </row>
    <row r="11" spans="1:1" x14ac:dyDescent="0.3">
      <c r="A11" s="22" t="s">
        <v>11</v>
      </c>
    </row>
    <row r="12" spans="1:1" x14ac:dyDescent="0.3">
      <c r="A12" s="22" t="s">
        <v>12</v>
      </c>
    </row>
    <row r="13" spans="1:1" x14ac:dyDescent="0.3">
      <c r="A13" s="22" t="s">
        <v>13</v>
      </c>
    </row>
    <row r="14" spans="1:1" x14ac:dyDescent="0.3">
      <c r="A14" s="22" t="s">
        <v>14</v>
      </c>
    </row>
    <row r="15" spans="1:1" x14ac:dyDescent="0.3">
      <c r="A15" s="22" t="s">
        <v>15</v>
      </c>
    </row>
    <row r="16" spans="1:1" x14ac:dyDescent="0.3">
      <c r="A16" s="23" t="s">
        <v>16</v>
      </c>
    </row>
    <row r="17" spans="1:1" x14ac:dyDescent="0.3">
      <c r="A17" s="22"/>
    </row>
    <row r="18" spans="1:1" x14ac:dyDescent="0.3">
      <c r="A18" s="19" t="s">
        <v>17</v>
      </c>
    </row>
    <row r="19" spans="1:1" x14ac:dyDescent="0.3">
      <c r="A19" s="21" t="s">
        <v>18</v>
      </c>
    </row>
    <row r="20" spans="1:1" x14ac:dyDescent="0.3">
      <c r="A20" s="22" t="s">
        <v>19</v>
      </c>
    </row>
    <row r="21" spans="1:1" x14ac:dyDescent="0.3">
      <c r="A21" s="22" t="s">
        <v>20</v>
      </c>
    </row>
    <row r="22" spans="1:1" x14ac:dyDescent="0.3">
      <c r="A22" s="22" t="s">
        <v>21</v>
      </c>
    </row>
    <row r="23" spans="1:1" x14ac:dyDescent="0.3">
      <c r="A23" s="22" t="s">
        <v>15</v>
      </c>
    </row>
    <row r="24" spans="1:1" x14ac:dyDescent="0.3">
      <c r="A24" s="22" t="s">
        <v>23</v>
      </c>
    </row>
    <row r="25" spans="1:1" x14ac:dyDescent="0.3">
      <c r="A25" s="23" t="s">
        <v>16</v>
      </c>
    </row>
    <row r="26" spans="1:1" x14ac:dyDescent="0.3">
      <c r="A26" s="22"/>
    </row>
    <row r="27" spans="1:1" x14ac:dyDescent="0.3">
      <c r="A27" s="19" t="s">
        <v>24</v>
      </c>
    </row>
    <row r="28" spans="1:1" x14ac:dyDescent="0.3">
      <c r="A28" s="21" t="s">
        <v>25</v>
      </c>
    </row>
    <row r="29" spans="1:1" x14ac:dyDescent="0.3">
      <c r="A29" s="22" t="s">
        <v>19</v>
      </c>
    </row>
    <row r="30" spans="1:1" x14ac:dyDescent="0.3">
      <c r="A30" s="22" t="s">
        <v>26</v>
      </c>
    </row>
    <row r="31" spans="1:1" x14ac:dyDescent="0.3">
      <c r="A31" s="22" t="s">
        <v>27</v>
      </c>
    </row>
    <row r="32" spans="1:1" x14ac:dyDescent="0.3">
      <c r="A32" s="22" t="s">
        <v>28</v>
      </c>
    </row>
    <row r="33" spans="1:1" x14ac:dyDescent="0.3">
      <c r="A33" s="22" t="s">
        <v>29</v>
      </c>
    </row>
    <row r="34" spans="1:1" x14ac:dyDescent="0.3">
      <c r="A34" s="22" t="s">
        <v>30</v>
      </c>
    </row>
    <row r="35" spans="1:1" x14ac:dyDescent="0.3">
      <c r="A35" s="22" t="s">
        <v>31</v>
      </c>
    </row>
    <row r="36" spans="1:1" x14ac:dyDescent="0.3">
      <c r="A36" s="22" t="s">
        <v>32</v>
      </c>
    </row>
    <row r="37" spans="1:1" x14ac:dyDescent="0.3">
      <c r="A37" s="22" t="s">
        <v>33</v>
      </c>
    </row>
    <row r="38" spans="1:1" x14ac:dyDescent="0.3">
      <c r="A38" s="23" t="s">
        <v>34</v>
      </c>
    </row>
    <row r="39" spans="1:1" x14ac:dyDescent="0.3">
      <c r="A39" s="22"/>
    </row>
    <row r="40" spans="1:1" x14ac:dyDescent="0.3">
      <c r="A40" s="19" t="s">
        <v>35</v>
      </c>
    </row>
    <row r="41" spans="1:1" x14ac:dyDescent="0.3">
      <c r="A41" s="20" t="s">
        <v>36</v>
      </c>
    </row>
    <row r="42" spans="1:1" x14ac:dyDescent="0.3">
      <c r="A42" s="22" t="s">
        <v>37</v>
      </c>
    </row>
    <row r="43" spans="1:1" x14ac:dyDescent="0.3">
      <c r="A43" s="22" t="s">
        <v>38</v>
      </c>
    </row>
    <row r="44" spans="1:1" x14ac:dyDescent="0.3">
      <c r="A44" s="22"/>
    </row>
    <row r="45" spans="1:1" x14ac:dyDescent="0.3">
      <c r="A45" s="22" t="s">
        <v>39</v>
      </c>
    </row>
    <row r="46" spans="1:1" x14ac:dyDescent="0.3">
      <c r="A46" s="22" t="s">
        <v>40</v>
      </c>
    </row>
    <row r="47" spans="1:1" x14ac:dyDescent="0.3">
      <c r="A47" s="22" t="s">
        <v>41</v>
      </c>
    </row>
    <row r="48" spans="1:1" x14ac:dyDescent="0.3">
      <c r="A48" s="22"/>
    </row>
    <row r="49" spans="1:1" x14ac:dyDescent="0.3">
      <c r="A49" s="22" t="s">
        <v>42</v>
      </c>
    </row>
    <row r="50" spans="1:1" x14ac:dyDescent="0.3">
      <c r="A50" s="22" t="s">
        <v>40</v>
      </c>
    </row>
    <row r="51" spans="1:1" x14ac:dyDescent="0.3">
      <c r="A51" s="22" t="s">
        <v>43</v>
      </c>
    </row>
    <row r="52" spans="1:1" x14ac:dyDescent="0.3">
      <c r="A52" s="22"/>
    </row>
    <row r="53" spans="1:1" x14ac:dyDescent="0.3">
      <c r="A53" s="22" t="s">
        <v>44</v>
      </c>
    </row>
    <row r="54" spans="1:1" x14ac:dyDescent="0.3">
      <c r="A54" s="22" t="s">
        <v>45</v>
      </c>
    </row>
    <row r="55" spans="1:1" x14ac:dyDescent="0.3">
      <c r="A55" s="22" t="s">
        <v>46</v>
      </c>
    </row>
    <row r="56" spans="1:1" x14ac:dyDescent="0.3">
      <c r="A56" s="22"/>
    </row>
    <row r="57" spans="1:1" x14ac:dyDescent="0.3">
      <c r="A57" s="22" t="s">
        <v>47</v>
      </c>
    </row>
    <row r="58" spans="1:1" x14ac:dyDescent="0.3">
      <c r="A58" s="22" t="s">
        <v>48</v>
      </c>
    </row>
    <row r="59" spans="1:1" x14ac:dyDescent="0.3">
      <c r="A59" s="22" t="s">
        <v>49</v>
      </c>
    </row>
    <row r="60" spans="1:1" x14ac:dyDescent="0.3">
      <c r="A60" s="22"/>
    </row>
    <row r="61" spans="1:1" x14ac:dyDescent="0.3">
      <c r="A61" s="22" t="s">
        <v>50</v>
      </c>
    </row>
    <row r="62" spans="1:1" x14ac:dyDescent="0.3">
      <c r="A62" s="22" t="s">
        <v>48</v>
      </c>
    </row>
    <row r="63" spans="1:1" x14ac:dyDescent="0.3">
      <c r="A63" s="22" t="s">
        <v>51</v>
      </c>
    </row>
    <row r="64" spans="1:1" x14ac:dyDescent="0.3">
      <c r="A64" s="22" t="s">
        <v>22</v>
      </c>
    </row>
    <row r="65" spans="1:1" x14ac:dyDescent="0.3">
      <c r="A65" s="22" t="s">
        <v>52</v>
      </c>
    </row>
    <row r="66" spans="1:1" x14ac:dyDescent="0.3">
      <c r="A66" s="22" t="s">
        <v>45</v>
      </c>
    </row>
    <row r="67" spans="1:1" x14ac:dyDescent="0.3">
      <c r="A67" s="22" t="s">
        <v>53</v>
      </c>
    </row>
    <row r="68" spans="1:1" x14ac:dyDescent="0.3">
      <c r="A68" s="22"/>
    </row>
    <row r="69" spans="1:1" x14ac:dyDescent="0.3">
      <c r="A69" s="22" t="s">
        <v>54</v>
      </c>
    </row>
    <row r="70" spans="1:1" x14ac:dyDescent="0.3">
      <c r="A70" s="22" t="s">
        <v>48</v>
      </c>
    </row>
    <row r="71" spans="1:1" x14ac:dyDescent="0.3">
      <c r="A71" s="22" t="s">
        <v>55</v>
      </c>
    </row>
    <row r="72" spans="1:1" x14ac:dyDescent="0.3">
      <c r="A72" s="22"/>
    </row>
    <row r="73" spans="1:1" x14ac:dyDescent="0.3">
      <c r="A73" s="22" t="s">
        <v>56</v>
      </c>
    </row>
    <row r="74" spans="1:1" x14ac:dyDescent="0.3">
      <c r="A74" s="22" t="s">
        <v>48</v>
      </c>
    </row>
    <row r="75" spans="1:1" x14ac:dyDescent="0.3">
      <c r="A75" s="22" t="s">
        <v>57</v>
      </c>
    </row>
    <row r="76" spans="1:1" x14ac:dyDescent="0.3">
      <c r="A76" s="22"/>
    </row>
    <row r="77" spans="1:1" x14ac:dyDescent="0.3">
      <c r="A77" s="22" t="s">
        <v>58</v>
      </c>
    </row>
    <row r="78" spans="1:1" x14ac:dyDescent="0.3">
      <c r="A78" s="22" t="s">
        <v>45</v>
      </c>
    </row>
    <row r="79" spans="1:1" x14ac:dyDescent="0.3">
      <c r="A79" s="22" t="s">
        <v>59</v>
      </c>
    </row>
    <row r="80" spans="1:1" x14ac:dyDescent="0.3">
      <c r="A80" s="22" t="s">
        <v>22</v>
      </c>
    </row>
    <row r="81" spans="1:1" x14ac:dyDescent="0.3">
      <c r="A81" s="22" t="s">
        <v>60</v>
      </c>
    </row>
    <row r="82" spans="1:1" x14ac:dyDescent="0.3">
      <c r="A82" s="22" t="s">
        <v>48</v>
      </c>
    </row>
    <row r="83" spans="1:1" x14ac:dyDescent="0.3">
      <c r="A83" s="22" t="s">
        <v>61</v>
      </c>
    </row>
    <row r="84" spans="1:1" x14ac:dyDescent="0.3">
      <c r="A84" s="22"/>
    </row>
    <row r="85" spans="1:1" x14ac:dyDescent="0.3">
      <c r="A85" s="22" t="s">
        <v>62</v>
      </c>
    </row>
    <row r="86" spans="1:1" x14ac:dyDescent="0.3">
      <c r="A86" s="22" t="s">
        <v>45</v>
      </c>
    </row>
    <row r="87" spans="1:1" x14ac:dyDescent="0.3">
      <c r="A87" s="22" t="s">
        <v>63</v>
      </c>
    </row>
    <row r="88" spans="1:1" x14ac:dyDescent="0.3">
      <c r="A88" s="22"/>
    </row>
    <row r="89" spans="1:1" x14ac:dyDescent="0.3">
      <c r="A89" s="22" t="s">
        <v>64</v>
      </c>
    </row>
    <row r="90" spans="1:1" x14ac:dyDescent="0.3">
      <c r="A90" s="22" t="s">
        <v>45</v>
      </c>
    </row>
    <row r="91" spans="1:1" x14ac:dyDescent="0.3">
      <c r="A91" s="22" t="s">
        <v>65</v>
      </c>
    </row>
    <row r="92" spans="1:1" x14ac:dyDescent="0.3">
      <c r="A92" s="22"/>
    </row>
    <row r="93" spans="1:1" x14ac:dyDescent="0.3">
      <c r="A93" s="22" t="s">
        <v>66</v>
      </c>
    </row>
    <row r="94" spans="1:1" x14ac:dyDescent="0.3">
      <c r="A94" s="22" t="s">
        <v>48</v>
      </c>
    </row>
    <row r="95" spans="1:1" x14ac:dyDescent="0.3">
      <c r="A95" s="22" t="s">
        <v>67</v>
      </c>
    </row>
    <row r="96" spans="1:1" x14ac:dyDescent="0.3">
      <c r="A96" s="22"/>
    </row>
    <row r="97" spans="1:1" x14ac:dyDescent="0.3">
      <c r="A97" s="20" t="s">
        <v>68</v>
      </c>
    </row>
    <row r="98" spans="1:1" x14ac:dyDescent="0.3">
      <c r="A98" s="22"/>
    </row>
    <row r="99" spans="1:1" x14ac:dyDescent="0.3">
      <c r="A99" s="20" t="s">
        <v>69</v>
      </c>
    </row>
    <row r="100" spans="1:1" x14ac:dyDescent="0.3">
      <c r="A100" s="20"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CLV Analysis</vt:lpstr>
      <vt:lpstr>SQL for CLV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Samberger</dc:creator>
  <cp:lastModifiedBy>Viktoria Samberger</cp:lastModifiedBy>
  <dcterms:created xsi:type="dcterms:W3CDTF">2024-07-04T13:31:36Z</dcterms:created>
  <dcterms:modified xsi:type="dcterms:W3CDTF">2024-07-04T19:41:18Z</dcterms:modified>
</cp:coreProperties>
</file>