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EB8C37A4-96E0-479E-B8CA-03450A5A4E5D}" xr6:coauthVersionLast="47" xr6:coauthVersionMax="47" xr10:uidLastSave="{00000000-0000-0000-0000-000000000000}"/>
  <bookViews>
    <workbookView xWindow="20" yWindow="0" windowWidth="19180" windowHeight="10080" activeTab="1" xr2:uid="{7C07D40A-3506-4BFF-BCF7-1BF27FDC4168}"/>
  </bookViews>
  <sheets>
    <sheet name="Constraints  &amp; Locations" sheetId="2" r:id="rId1"/>
    <sheet name="Model" sheetId="1" r:id="rId2"/>
    <sheet name="Model w Stipulation" sheetId="3" r:id="rId3"/>
    <sheet name="5-2" sheetId="5" r:id="rId4"/>
  </sheets>
  <definedNames>
    <definedName name="solver_adj" localSheetId="3" hidden="1">'5-2'!$B$6:$B$27</definedName>
    <definedName name="solver_adj" localSheetId="1" hidden="1">Model!$B$6:$B$19</definedName>
    <definedName name="solver_adj" localSheetId="2" hidden="1">'Model w Stipulation'!$B$6:$B$19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2</definedName>
    <definedName name="solver_eng" localSheetId="1" hidden="1">2</definedName>
    <definedName name="solver_eng" localSheetId="2" hidden="1">2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3" hidden="1">'5-2'!$B$6:$B$27</definedName>
    <definedName name="solver_lhs1" localSheetId="1" hidden="1">Model!$B$6:$B$19</definedName>
    <definedName name="solver_lhs1" localSheetId="2" hidden="1">'Model w Stipulation'!$B$6:$B$19</definedName>
    <definedName name="solver_lhs2" localSheetId="3" hidden="1">'5-2'!$B$6:$B$27</definedName>
    <definedName name="solver_lhs2" localSheetId="1" hidden="1">Model!$B$6:$B$19</definedName>
    <definedName name="solver_lhs2" localSheetId="2" hidden="1">'Model w Stipulation'!$B$6:$B$19</definedName>
    <definedName name="solver_lhs3" localSheetId="3" hidden="1">'5-2'!$M$6:$M$17</definedName>
    <definedName name="solver_lhs3" localSheetId="1" hidden="1">Model!$M$6:$M$13</definedName>
    <definedName name="solver_lhs3" localSheetId="2" hidden="1">'Model w Stipulation'!$M$6:$M$13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3</definedName>
    <definedName name="solver_num" localSheetId="1" hidden="1">3</definedName>
    <definedName name="solver_num" localSheetId="2" hidden="1">3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3" hidden="1">'5-2'!$F$2</definedName>
    <definedName name="solver_opt" localSheetId="1" hidden="1">Model!$F$2</definedName>
    <definedName name="solver_opt" localSheetId="2" hidden="1">'Model w Stipulation'!$F$2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3" hidden="1">1</definedName>
    <definedName name="solver_rel1" localSheetId="1" hidden="1">1</definedName>
    <definedName name="solver_rel1" localSheetId="2" hidden="1">1</definedName>
    <definedName name="solver_rel2" localSheetId="3" hidden="1">3</definedName>
    <definedName name="solver_rel2" localSheetId="1" hidden="1">3</definedName>
    <definedName name="solver_rel2" localSheetId="2" hidden="1">3</definedName>
    <definedName name="solver_rel3" localSheetId="3" hidden="1">2</definedName>
    <definedName name="solver_rel3" localSheetId="1" hidden="1">2</definedName>
    <definedName name="solver_rel3" localSheetId="2" hidden="1">2</definedName>
    <definedName name="solver_rhs1" localSheetId="3" hidden="1">'5-2'!$G$6:$G$27</definedName>
    <definedName name="solver_rhs1" localSheetId="1" hidden="1">Model!$G$6:$G$19</definedName>
    <definedName name="solver_rhs1" localSheetId="2" hidden="1">'Model w Stipulation'!$G$6:$G$19</definedName>
    <definedName name="solver_rhs2" localSheetId="3" hidden="1">0</definedName>
    <definedName name="solver_rhs2" localSheetId="1" hidden="1">0</definedName>
    <definedName name="solver_rhs2" localSheetId="2" hidden="1">0</definedName>
    <definedName name="solver_rhs3" localSheetId="3" hidden="1">'5-2'!$N$6:$N$17</definedName>
    <definedName name="solver_rhs3" localSheetId="1" hidden="1">Model!$N$6:$N$13</definedName>
    <definedName name="solver_rhs3" localSheetId="2" hidden="1">'Model w Stipulation'!$N$6:$N$13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5" l="1"/>
  <c r="D6" i="5"/>
  <c r="L7" i="5"/>
  <c r="L8" i="5"/>
  <c r="L9" i="5"/>
  <c r="L10" i="5"/>
  <c r="L11" i="5"/>
  <c r="L12" i="5"/>
  <c r="L13" i="5"/>
  <c r="L14" i="5"/>
  <c r="L15" i="5"/>
  <c r="L16" i="5"/>
  <c r="L17" i="5"/>
  <c r="L6" i="5"/>
  <c r="K7" i="5"/>
  <c r="K8" i="5"/>
  <c r="K9" i="5"/>
  <c r="K10" i="5"/>
  <c r="K11" i="5"/>
  <c r="K12" i="5"/>
  <c r="K13" i="5"/>
  <c r="K14" i="5"/>
  <c r="K15" i="5"/>
  <c r="K16" i="5"/>
  <c r="K17" i="5"/>
  <c r="K6" i="5"/>
  <c r="F2" i="5"/>
  <c r="F9" i="5"/>
  <c r="F8" i="5"/>
  <c r="F27" i="5"/>
  <c r="D27" i="5"/>
  <c r="F11" i="5"/>
  <c r="F26" i="5"/>
  <c r="D26" i="5"/>
  <c r="F25" i="5"/>
  <c r="F24" i="5"/>
  <c r="D25" i="5"/>
  <c r="D24" i="5"/>
  <c r="F23" i="5"/>
  <c r="F22" i="5"/>
  <c r="D23" i="5"/>
  <c r="D22" i="5"/>
  <c r="F21" i="5"/>
  <c r="D21" i="5"/>
  <c r="F20" i="5"/>
  <c r="D20" i="5"/>
  <c r="F7" i="5"/>
  <c r="F10" i="5"/>
  <c r="F12" i="5"/>
  <c r="F13" i="5"/>
  <c r="F14" i="5"/>
  <c r="F15" i="5"/>
  <c r="F16" i="5"/>
  <c r="F17" i="5"/>
  <c r="F18" i="5"/>
  <c r="F19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F19" i="3"/>
  <c r="D19" i="3"/>
  <c r="F18" i="3"/>
  <c r="D18" i="3"/>
  <c r="F17" i="3"/>
  <c r="D17" i="3"/>
  <c r="F16" i="3"/>
  <c r="D16" i="3"/>
  <c r="F15" i="3"/>
  <c r="D15" i="3"/>
  <c r="F14" i="3"/>
  <c r="D14" i="3"/>
  <c r="L13" i="3"/>
  <c r="K13" i="3"/>
  <c r="M13" i="3" s="1"/>
  <c r="F13" i="3"/>
  <c r="D13" i="3"/>
  <c r="L12" i="3"/>
  <c r="K12" i="3"/>
  <c r="M12" i="3" s="1"/>
  <c r="F12" i="3"/>
  <c r="D12" i="3"/>
  <c r="L11" i="3"/>
  <c r="M11" i="3" s="1"/>
  <c r="K11" i="3"/>
  <c r="F11" i="3"/>
  <c r="D11" i="3"/>
  <c r="L10" i="3"/>
  <c r="K10" i="3"/>
  <c r="M10" i="3" s="1"/>
  <c r="F10" i="3"/>
  <c r="D10" i="3"/>
  <c r="L9" i="3"/>
  <c r="K9" i="3"/>
  <c r="M9" i="3" s="1"/>
  <c r="F9" i="3"/>
  <c r="D9" i="3"/>
  <c r="L8" i="3"/>
  <c r="K8" i="3"/>
  <c r="M8" i="3" s="1"/>
  <c r="F8" i="3"/>
  <c r="D8" i="3"/>
  <c r="L7" i="3"/>
  <c r="K7" i="3"/>
  <c r="M7" i="3" s="1"/>
  <c r="F7" i="3"/>
  <c r="D7" i="3"/>
  <c r="M6" i="3"/>
  <c r="L6" i="3"/>
  <c r="K6" i="3"/>
  <c r="F6" i="3"/>
  <c r="D6" i="3"/>
  <c r="F2" i="3"/>
  <c r="D10" i="1"/>
  <c r="F2" i="1"/>
  <c r="L7" i="1"/>
  <c r="L8" i="1"/>
  <c r="L9" i="1"/>
  <c r="L10" i="1"/>
  <c r="L11" i="1"/>
  <c r="L12" i="1"/>
  <c r="L13" i="1"/>
  <c r="K7" i="1"/>
  <c r="K8" i="1"/>
  <c r="K9" i="1"/>
  <c r="K10" i="1"/>
  <c r="K11" i="1"/>
  <c r="K12" i="1"/>
  <c r="K13" i="1"/>
  <c r="K6" i="1"/>
  <c r="L6" i="1"/>
  <c r="F19" i="1"/>
  <c r="D19" i="1"/>
  <c r="F7" i="1"/>
  <c r="F8" i="1"/>
  <c r="F9" i="1"/>
  <c r="F10" i="1"/>
  <c r="F11" i="1"/>
  <c r="F12" i="1"/>
  <c r="F13" i="1"/>
  <c r="F14" i="1"/>
  <c r="F15" i="1"/>
  <c r="F16" i="1"/>
  <c r="F17" i="1"/>
  <c r="F18" i="1"/>
  <c r="F6" i="1"/>
  <c r="D7" i="1"/>
  <c r="D8" i="1"/>
  <c r="D9" i="1"/>
  <c r="D11" i="1"/>
  <c r="D12" i="1"/>
  <c r="D13" i="1"/>
  <c r="D14" i="1"/>
  <c r="D15" i="1"/>
  <c r="D16" i="1"/>
  <c r="D17" i="1"/>
  <c r="D18" i="1"/>
  <c r="D6" i="1"/>
  <c r="M17" i="5" l="1"/>
  <c r="M14" i="5"/>
  <c r="M15" i="5"/>
  <c r="M8" i="5"/>
  <c r="M11" i="5"/>
  <c r="M9" i="5"/>
  <c r="M12" i="5"/>
  <c r="M7" i="5"/>
  <c r="M10" i="5"/>
  <c r="M13" i="5"/>
  <c r="M16" i="5"/>
  <c r="M6" i="5"/>
  <c r="M6" i="1"/>
  <c r="M11" i="1"/>
  <c r="M8" i="1"/>
  <c r="M13" i="1"/>
  <c r="M10" i="1"/>
  <c r="M9" i="1"/>
  <c r="M7" i="1"/>
  <c r="M12" i="1"/>
</calcChain>
</file>

<file path=xl/sharedStrings.xml><?xml version="1.0" encoding="utf-8"?>
<sst xmlns="http://schemas.openxmlformats.org/spreadsheetml/2006/main" count="62" uniqueCount="24">
  <si>
    <t>Maximal Flow -&gt;</t>
  </si>
  <si>
    <t>Units of Flow</t>
  </si>
  <si>
    <t>Links</t>
  </si>
  <si>
    <t>Upper Bound</t>
  </si>
  <si>
    <t>Supply / Demand</t>
  </si>
  <si>
    <t>From</t>
  </si>
  <si>
    <t>To</t>
  </si>
  <si>
    <t>Nodes</t>
  </si>
  <si>
    <t>Inflow</t>
  </si>
  <si>
    <t>Outflow</t>
  </si>
  <si>
    <t>Net Flow</t>
  </si>
  <si>
    <t>to</t>
  </si>
  <si>
    <t>from</t>
  </si>
  <si>
    <t>capacity_of_molten_chocolate</t>
  </si>
  <si>
    <t>location_id</t>
  </si>
  <si>
    <t>location_name</t>
  </si>
  <si>
    <t>Butter Pecan Bluff</t>
  </si>
  <si>
    <t>Candyfloss Countryside</t>
  </si>
  <si>
    <t>Caramel Cascades</t>
  </si>
  <si>
    <t>Coconut Cream Cove</t>
  </si>
  <si>
    <t>Hazelnut Haven</t>
  </si>
  <si>
    <t>Licorice Lanes</t>
  </si>
  <si>
    <t>Maple Fudge Forest</t>
  </si>
  <si>
    <t>Peppermint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</si>
</sst>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B7A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7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127000</xdr:colOff>
          <xdr:row>14</xdr:row>
          <xdr:rowOff>171450</xdr:rowOff>
        </xdr:from>
        <xdr:to>
          <xdr:col>29</xdr:col>
          <xdr:colOff>438150</xdr:colOff>
          <xdr:row>33</xdr:row>
          <xdr:rowOff>12700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6D590BC8-8060-A576-41B9-6A40FC1134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19" spid="_x0000_s31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185400" y="2774950"/>
              <a:ext cx="8845550" cy="3340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0550-0ADD-48E8-961B-C715834AB291}">
  <dimension ref="A1:G14"/>
  <sheetViews>
    <sheetView workbookViewId="0">
      <selection activeCell="C2" sqref="C2"/>
    </sheetView>
  </sheetViews>
  <sheetFormatPr defaultRowHeight="14.5" x14ac:dyDescent="0.35"/>
  <cols>
    <col min="3" max="3" width="25.81640625" bestFit="1" customWidth="1"/>
    <col min="6" max="6" width="9.6328125" bestFit="1" customWidth="1"/>
    <col min="7" max="7" width="20" bestFit="1" customWidth="1"/>
  </cols>
  <sheetData>
    <row r="1" spans="1:7" x14ac:dyDescent="0.35">
      <c r="A1" t="s">
        <v>11</v>
      </c>
      <c r="B1" t="s">
        <v>12</v>
      </c>
      <c r="C1" t="s">
        <v>13</v>
      </c>
      <c r="F1" t="s">
        <v>14</v>
      </c>
      <c r="G1" t="s">
        <v>15</v>
      </c>
    </row>
    <row r="2" spans="1:7" x14ac:dyDescent="0.35">
      <c r="A2">
        <v>0</v>
      </c>
      <c r="B2">
        <v>1</v>
      </c>
      <c r="C2">
        <v>395</v>
      </c>
      <c r="F2">
        <v>0</v>
      </c>
      <c r="G2" t="s">
        <v>16</v>
      </c>
    </row>
    <row r="3" spans="1:7" x14ac:dyDescent="0.35">
      <c r="A3">
        <v>0</v>
      </c>
      <c r="B3">
        <v>2</v>
      </c>
      <c r="C3">
        <v>340</v>
      </c>
      <c r="F3">
        <v>1</v>
      </c>
      <c r="G3" t="s">
        <v>17</v>
      </c>
    </row>
    <row r="4" spans="1:7" x14ac:dyDescent="0.35">
      <c r="A4">
        <v>0</v>
      </c>
      <c r="B4">
        <v>3</v>
      </c>
      <c r="C4">
        <v>115</v>
      </c>
      <c r="F4">
        <v>2</v>
      </c>
      <c r="G4" t="s">
        <v>18</v>
      </c>
    </row>
    <row r="5" spans="1:7" x14ac:dyDescent="0.35">
      <c r="A5">
        <v>1</v>
      </c>
      <c r="B5">
        <v>2</v>
      </c>
      <c r="C5">
        <v>126</v>
      </c>
      <c r="F5">
        <v>3</v>
      </c>
      <c r="G5" t="s">
        <v>19</v>
      </c>
    </row>
    <row r="6" spans="1:7" x14ac:dyDescent="0.35">
      <c r="A6">
        <v>1</v>
      </c>
      <c r="B6">
        <v>4</v>
      </c>
      <c r="C6">
        <v>216</v>
      </c>
      <c r="F6">
        <v>4</v>
      </c>
      <c r="G6" t="s">
        <v>20</v>
      </c>
    </row>
    <row r="7" spans="1:7" x14ac:dyDescent="0.35">
      <c r="A7">
        <v>2</v>
      </c>
      <c r="B7">
        <v>4</v>
      </c>
      <c r="C7">
        <v>201</v>
      </c>
      <c r="F7">
        <v>5</v>
      </c>
      <c r="G7" t="s">
        <v>21</v>
      </c>
    </row>
    <row r="8" spans="1:7" x14ac:dyDescent="0.35">
      <c r="A8">
        <v>3</v>
      </c>
      <c r="B8">
        <v>1</v>
      </c>
      <c r="C8">
        <v>241</v>
      </c>
      <c r="F8">
        <v>6</v>
      </c>
      <c r="G8" t="s">
        <v>22</v>
      </c>
    </row>
    <row r="9" spans="1:7" x14ac:dyDescent="0.35">
      <c r="A9">
        <v>3</v>
      </c>
      <c r="B9">
        <v>5</v>
      </c>
      <c r="C9">
        <v>125</v>
      </c>
      <c r="F9">
        <v>7</v>
      </c>
      <c r="G9" t="s">
        <v>23</v>
      </c>
    </row>
    <row r="10" spans="1:7" x14ac:dyDescent="0.35">
      <c r="A10">
        <v>4</v>
      </c>
      <c r="B10">
        <v>7</v>
      </c>
      <c r="C10">
        <v>273</v>
      </c>
    </row>
    <row r="11" spans="1:7" x14ac:dyDescent="0.35">
      <c r="A11">
        <v>4</v>
      </c>
      <c r="B11">
        <v>5</v>
      </c>
      <c r="C11">
        <v>264</v>
      </c>
    </row>
    <row r="12" spans="1:7" x14ac:dyDescent="0.35">
      <c r="A12">
        <v>5</v>
      </c>
      <c r="B12">
        <v>7</v>
      </c>
      <c r="C12">
        <v>140</v>
      </c>
    </row>
    <row r="13" spans="1:7" x14ac:dyDescent="0.35">
      <c r="A13">
        <v>5</v>
      </c>
      <c r="B13">
        <v>6</v>
      </c>
      <c r="C13">
        <v>90</v>
      </c>
    </row>
    <row r="14" spans="1:7" x14ac:dyDescent="0.35">
      <c r="A14">
        <v>6</v>
      </c>
      <c r="B14">
        <v>7</v>
      </c>
      <c r="C14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FEB1-E74F-4116-AB26-B0C4E5BBE0C3}">
  <dimension ref="B1:N19"/>
  <sheetViews>
    <sheetView tabSelected="1" topLeftCell="A4" workbookViewId="0">
      <selection activeCell="G17" sqref="G17"/>
    </sheetView>
  </sheetViews>
  <sheetFormatPr defaultRowHeight="14.5" x14ac:dyDescent="0.35"/>
  <cols>
    <col min="3" max="3" width="1.81640625" bestFit="1" customWidth="1"/>
    <col min="4" max="4" width="20" bestFit="1" customWidth="1"/>
    <col min="5" max="5" width="1.81640625" bestFit="1" customWidth="1"/>
    <col min="6" max="6" width="20" bestFit="1" customWidth="1"/>
    <col min="9" max="9" width="1.81640625" bestFit="1" customWidth="1"/>
    <col min="10" max="10" width="20" bestFit="1" customWidth="1"/>
  </cols>
  <sheetData>
    <row r="1" spans="2:14" ht="15" thickBot="1" x14ac:dyDescent="0.4"/>
    <row r="2" spans="2:14" ht="15" thickBot="1" x14ac:dyDescent="0.4">
      <c r="C2" s="12" t="s">
        <v>0</v>
      </c>
      <c r="D2" s="12"/>
      <c r="E2" s="12"/>
      <c r="F2" s="1">
        <f>B19</f>
        <v>503</v>
      </c>
    </row>
    <row r="4" spans="2:14" x14ac:dyDescent="0.35">
      <c r="B4" s="13" t="s">
        <v>1</v>
      </c>
      <c r="C4" s="15" t="s">
        <v>2</v>
      </c>
      <c r="D4" s="15"/>
      <c r="E4" s="15"/>
      <c r="F4" s="15"/>
      <c r="G4" s="13" t="s">
        <v>3</v>
      </c>
      <c r="I4" s="2"/>
      <c r="J4" s="2"/>
      <c r="K4" s="2"/>
      <c r="L4" s="2"/>
      <c r="M4" s="2"/>
      <c r="N4" s="13" t="s">
        <v>4</v>
      </c>
    </row>
    <row r="5" spans="2:14" ht="15" thickBot="1" x14ac:dyDescent="0.4">
      <c r="B5" s="14"/>
      <c r="C5" s="16" t="s">
        <v>5</v>
      </c>
      <c r="D5" s="16"/>
      <c r="E5" s="17" t="s">
        <v>6</v>
      </c>
      <c r="F5" s="17"/>
      <c r="G5" s="14"/>
      <c r="I5" s="18" t="s">
        <v>7</v>
      </c>
      <c r="J5" s="18"/>
      <c r="K5" s="3" t="s">
        <v>8</v>
      </c>
      <c r="L5" s="5" t="s">
        <v>9</v>
      </c>
      <c r="M5" s="4" t="s">
        <v>10</v>
      </c>
      <c r="N5" s="14"/>
    </row>
    <row r="6" spans="2:14" ht="15" thickTop="1" x14ac:dyDescent="0.35">
      <c r="B6" s="6">
        <v>216</v>
      </c>
      <c r="C6" s="7">
        <v>0</v>
      </c>
      <c r="D6" t="str">
        <f>VLOOKUP(C6,$I$6:$J$13,2,0)</f>
        <v>Butter Pecan Bluff</v>
      </c>
      <c r="E6" s="7">
        <v>1</v>
      </c>
      <c r="F6" t="str">
        <f>_xlfn.XLOOKUP(E6,$I$6:$I$13,$J$6:$J$13)</f>
        <v>Candyfloss Countryside</v>
      </c>
      <c r="G6" s="7">
        <v>395</v>
      </c>
      <c r="I6" s="7">
        <v>0</v>
      </c>
      <c r="J6" t="s">
        <v>16</v>
      </c>
      <c r="K6" s="8">
        <f>SUMIF($E$6:$E$19,I6,$B$6:$B$19)</f>
        <v>503</v>
      </c>
      <c r="L6" s="8">
        <f>SUMIF($C$6:$C$19,I6,$B$6:$B$19)</f>
        <v>503</v>
      </c>
      <c r="M6" s="8">
        <f>K6-L6</f>
        <v>0</v>
      </c>
      <c r="N6" s="7">
        <v>0</v>
      </c>
    </row>
    <row r="7" spans="2:14" x14ac:dyDescent="0.35">
      <c r="B7" s="6">
        <v>172</v>
      </c>
      <c r="C7" s="7">
        <v>0</v>
      </c>
      <c r="D7" t="str">
        <f t="shared" ref="D7:D19" si="0">VLOOKUP(C7,$I$6:$J$13,2,0)</f>
        <v>Butter Pecan Bluff</v>
      </c>
      <c r="E7" s="7">
        <v>2</v>
      </c>
      <c r="F7" t="str">
        <f t="shared" ref="F7:F19" si="1">_xlfn.XLOOKUP(E7,$I$6:$I$13,$J$6:$J$13)</f>
        <v>Caramel Cascades</v>
      </c>
      <c r="G7" s="7">
        <v>340</v>
      </c>
      <c r="I7" s="7">
        <v>1</v>
      </c>
      <c r="J7" t="s">
        <v>17</v>
      </c>
      <c r="K7" s="8">
        <f t="shared" ref="K7:K13" si="2">SUMIF($E$6:$E$19,I7,$B$6:$B$19)</f>
        <v>216</v>
      </c>
      <c r="L7" s="8">
        <f t="shared" ref="L7:L13" si="3">SUMIF($C$6:$C$19,I7,$B$6:$B$19)</f>
        <v>216</v>
      </c>
      <c r="M7" s="8">
        <f t="shared" ref="M7:M13" si="4">K7-L7</f>
        <v>0</v>
      </c>
      <c r="N7" s="7">
        <v>0</v>
      </c>
    </row>
    <row r="8" spans="2:14" x14ac:dyDescent="0.35">
      <c r="B8" s="6">
        <v>115</v>
      </c>
      <c r="C8" s="7">
        <v>0</v>
      </c>
      <c r="D8" t="str">
        <f t="shared" si="0"/>
        <v>Butter Pecan Bluff</v>
      </c>
      <c r="E8" s="7">
        <v>3</v>
      </c>
      <c r="F8" t="str">
        <f t="shared" si="1"/>
        <v>Coconut Cream Cove</v>
      </c>
      <c r="G8" s="7">
        <v>115</v>
      </c>
      <c r="I8" s="7">
        <v>2</v>
      </c>
      <c r="J8" t="s">
        <v>18</v>
      </c>
      <c r="K8" s="8">
        <f t="shared" si="2"/>
        <v>172</v>
      </c>
      <c r="L8" s="8">
        <f t="shared" si="3"/>
        <v>172</v>
      </c>
      <c r="M8" s="8">
        <f t="shared" si="4"/>
        <v>0</v>
      </c>
      <c r="N8" s="7">
        <v>0</v>
      </c>
    </row>
    <row r="9" spans="2:14" x14ac:dyDescent="0.35">
      <c r="B9" s="6">
        <v>0</v>
      </c>
      <c r="C9" s="7">
        <v>1</v>
      </c>
      <c r="D9" t="str">
        <f t="shared" si="0"/>
        <v>Candyfloss Countryside</v>
      </c>
      <c r="E9" s="7">
        <v>2</v>
      </c>
      <c r="F9" t="str">
        <f t="shared" si="1"/>
        <v>Caramel Cascades</v>
      </c>
      <c r="G9" s="7">
        <v>126</v>
      </c>
      <c r="I9" s="7">
        <v>3</v>
      </c>
      <c r="J9" t="s">
        <v>19</v>
      </c>
      <c r="K9" s="8">
        <f t="shared" si="2"/>
        <v>115</v>
      </c>
      <c r="L9" s="8">
        <f t="shared" si="3"/>
        <v>115</v>
      </c>
      <c r="M9" s="8">
        <f t="shared" si="4"/>
        <v>0</v>
      </c>
      <c r="N9" s="7">
        <v>0</v>
      </c>
    </row>
    <row r="10" spans="2:14" x14ac:dyDescent="0.35">
      <c r="B10" s="6">
        <v>216</v>
      </c>
      <c r="C10" s="7">
        <v>1</v>
      </c>
      <c r="D10" t="str">
        <f>VLOOKUP(C10,$I$6:$J$13,2,0)</f>
        <v>Candyfloss Countryside</v>
      </c>
      <c r="E10" s="7">
        <v>4</v>
      </c>
      <c r="F10" t="str">
        <f t="shared" si="1"/>
        <v>Hazelnut Haven</v>
      </c>
      <c r="G10" s="7">
        <v>216</v>
      </c>
      <c r="I10" s="7">
        <v>4</v>
      </c>
      <c r="J10" t="s">
        <v>20</v>
      </c>
      <c r="K10" s="8">
        <f t="shared" si="2"/>
        <v>388</v>
      </c>
      <c r="L10" s="8">
        <f t="shared" si="3"/>
        <v>388</v>
      </c>
      <c r="M10" s="8">
        <f t="shared" si="4"/>
        <v>0</v>
      </c>
      <c r="N10" s="7">
        <v>0</v>
      </c>
    </row>
    <row r="11" spans="2:14" x14ac:dyDescent="0.35">
      <c r="B11" s="6">
        <v>172</v>
      </c>
      <c r="C11" s="7">
        <v>2</v>
      </c>
      <c r="D11" t="str">
        <f t="shared" si="0"/>
        <v>Caramel Cascades</v>
      </c>
      <c r="E11" s="7">
        <v>4</v>
      </c>
      <c r="F11" t="str">
        <f t="shared" si="1"/>
        <v>Hazelnut Haven</v>
      </c>
      <c r="G11" s="7">
        <v>201</v>
      </c>
      <c r="I11" s="7">
        <v>5</v>
      </c>
      <c r="J11" t="s">
        <v>21</v>
      </c>
      <c r="K11" s="8">
        <f t="shared" si="2"/>
        <v>230</v>
      </c>
      <c r="L11" s="8">
        <f t="shared" si="3"/>
        <v>230</v>
      </c>
      <c r="M11" s="8">
        <f t="shared" si="4"/>
        <v>0</v>
      </c>
      <c r="N11" s="7">
        <v>0</v>
      </c>
    </row>
    <row r="12" spans="2:14" x14ac:dyDescent="0.35">
      <c r="B12" s="6">
        <v>0</v>
      </c>
      <c r="C12" s="7">
        <v>3</v>
      </c>
      <c r="D12" t="str">
        <f t="shared" si="0"/>
        <v>Coconut Cream Cove</v>
      </c>
      <c r="E12" s="7">
        <v>1</v>
      </c>
      <c r="F12" t="str">
        <f t="shared" si="1"/>
        <v>Candyfloss Countryside</v>
      </c>
      <c r="G12" s="7">
        <v>241</v>
      </c>
      <c r="I12" s="7">
        <v>6</v>
      </c>
      <c r="J12" t="s">
        <v>22</v>
      </c>
      <c r="K12" s="8">
        <f t="shared" si="2"/>
        <v>90</v>
      </c>
      <c r="L12" s="8">
        <f t="shared" si="3"/>
        <v>90</v>
      </c>
      <c r="M12" s="8">
        <f t="shared" si="4"/>
        <v>0</v>
      </c>
      <c r="N12" s="7">
        <v>0</v>
      </c>
    </row>
    <row r="13" spans="2:14" x14ac:dyDescent="0.35">
      <c r="B13" s="6">
        <v>115</v>
      </c>
      <c r="C13" s="7">
        <v>3</v>
      </c>
      <c r="D13" t="str">
        <f t="shared" si="0"/>
        <v>Coconut Cream Cove</v>
      </c>
      <c r="E13" s="7">
        <v>5</v>
      </c>
      <c r="F13" t="str">
        <f t="shared" si="1"/>
        <v>Licorice Lanes</v>
      </c>
      <c r="G13" s="7">
        <v>125</v>
      </c>
      <c r="I13" s="7">
        <v>7</v>
      </c>
      <c r="J13" t="s">
        <v>23</v>
      </c>
      <c r="K13" s="8">
        <f t="shared" si="2"/>
        <v>503</v>
      </c>
      <c r="L13" s="8">
        <f t="shared" si="3"/>
        <v>503</v>
      </c>
      <c r="M13" s="8">
        <f t="shared" si="4"/>
        <v>0</v>
      </c>
      <c r="N13" s="7">
        <v>0</v>
      </c>
    </row>
    <row r="14" spans="2:14" x14ac:dyDescent="0.35">
      <c r="B14" s="6">
        <v>273</v>
      </c>
      <c r="C14" s="7">
        <v>4</v>
      </c>
      <c r="D14" t="str">
        <f t="shared" si="0"/>
        <v>Hazelnut Haven</v>
      </c>
      <c r="E14" s="7">
        <v>7</v>
      </c>
      <c r="F14" t="str">
        <f t="shared" si="1"/>
        <v>Peppermint Peninsula</v>
      </c>
      <c r="G14" s="7">
        <v>273</v>
      </c>
      <c r="N14" s="7"/>
    </row>
    <row r="15" spans="2:14" x14ac:dyDescent="0.35">
      <c r="B15" s="6">
        <v>115</v>
      </c>
      <c r="C15" s="7">
        <v>4</v>
      </c>
      <c r="D15" t="str">
        <f t="shared" si="0"/>
        <v>Hazelnut Haven</v>
      </c>
      <c r="E15" s="7">
        <v>5</v>
      </c>
      <c r="F15" t="str">
        <f t="shared" si="1"/>
        <v>Licorice Lanes</v>
      </c>
      <c r="G15" s="7">
        <v>264</v>
      </c>
    </row>
    <row r="16" spans="2:14" x14ac:dyDescent="0.35">
      <c r="B16" s="6">
        <v>140</v>
      </c>
      <c r="C16" s="7">
        <v>5</v>
      </c>
      <c r="D16" t="str">
        <f t="shared" si="0"/>
        <v>Licorice Lanes</v>
      </c>
      <c r="E16" s="7">
        <v>7</v>
      </c>
      <c r="F16" t="str">
        <f t="shared" si="1"/>
        <v>Peppermint Peninsula</v>
      </c>
      <c r="G16" s="7">
        <v>140</v>
      </c>
    </row>
    <row r="17" spans="2:7" x14ac:dyDescent="0.35">
      <c r="B17" s="6">
        <v>90</v>
      </c>
      <c r="C17" s="7">
        <v>5</v>
      </c>
      <c r="D17" t="str">
        <f t="shared" si="0"/>
        <v>Licorice Lanes</v>
      </c>
      <c r="E17" s="7">
        <v>6</v>
      </c>
      <c r="F17" t="str">
        <f t="shared" si="1"/>
        <v>Maple Fudge Forest</v>
      </c>
      <c r="G17" s="7">
        <v>90</v>
      </c>
    </row>
    <row r="18" spans="2:7" x14ac:dyDescent="0.35">
      <c r="B18" s="6">
        <v>90</v>
      </c>
      <c r="C18" s="7">
        <v>6</v>
      </c>
      <c r="D18" t="str">
        <f t="shared" si="0"/>
        <v>Maple Fudge Forest</v>
      </c>
      <c r="E18" s="7">
        <v>7</v>
      </c>
      <c r="F18" t="str">
        <f t="shared" si="1"/>
        <v>Peppermint Peninsula</v>
      </c>
      <c r="G18" s="7">
        <v>192</v>
      </c>
    </row>
    <row r="19" spans="2:7" x14ac:dyDescent="0.35">
      <c r="B19" s="6">
        <v>503</v>
      </c>
      <c r="C19" s="7">
        <v>7</v>
      </c>
      <c r="D19" t="str">
        <f t="shared" si="0"/>
        <v>Peppermint Peninsula</v>
      </c>
      <c r="E19" s="7">
        <v>0</v>
      </c>
      <c r="F19" t="str">
        <f t="shared" si="1"/>
        <v>Butter Pecan Bluff</v>
      </c>
      <c r="G19" s="7">
        <v>9999</v>
      </c>
    </row>
  </sheetData>
  <mergeCells count="8">
    <mergeCell ref="C2:E2"/>
    <mergeCell ref="B4:B5"/>
    <mergeCell ref="C4:F4"/>
    <mergeCell ref="G4:G5"/>
    <mergeCell ref="N4:N5"/>
    <mergeCell ref="C5:D5"/>
    <mergeCell ref="E5:F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8FD7-9DE5-4753-B7A9-A28ABF436E97}">
  <dimension ref="B1:N19"/>
  <sheetViews>
    <sheetView workbookViewId="0">
      <selection activeCell="J27" sqref="J27"/>
    </sheetView>
  </sheetViews>
  <sheetFormatPr defaultRowHeight="14.5" x14ac:dyDescent="0.35"/>
  <cols>
    <col min="3" max="3" width="1.81640625" bestFit="1" customWidth="1"/>
    <col min="4" max="4" width="20" bestFit="1" customWidth="1"/>
    <col min="5" max="5" width="1.81640625" bestFit="1" customWidth="1"/>
    <col min="6" max="6" width="20" bestFit="1" customWidth="1"/>
    <col min="9" max="9" width="1.81640625" bestFit="1" customWidth="1"/>
    <col min="10" max="10" width="20" bestFit="1" customWidth="1"/>
  </cols>
  <sheetData>
    <row r="1" spans="2:14" ht="15" thickBot="1" x14ac:dyDescent="0.4"/>
    <row r="2" spans="2:14" ht="15" thickBot="1" x14ac:dyDescent="0.4">
      <c r="C2" s="12" t="s">
        <v>0</v>
      </c>
      <c r="D2" s="12"/>
      <c r="E2" s="12"/>
      <c r="F2" s="1">
        <f>B19</f>
        <v>503</v>
      </c>
    </row>
    <row r="4" spans="2:14" x14ac:dyDescent="0.35">
      <c r="B4" s="13" t="s">
        <v>1</v>
      </c>
      <c r="C4" s="15" t="s">
        <v>2</v>
      </c>
      <c r="D4" s="15"/>
      <c r="E4" s="15"/>
      <c r="F4" s="15"/>
      <c r="G4" s="13" t="s">
        <v>3</v>
      </c>
      <c r="I4" s="2"/>
      <c r="J4" s="2"/>
      <c r="K4" s="2"/>
      <c r="L4" s="2"/>
      <c r="M4" s="2"/>
      <c r="N4" s="13" t="s">
        <v>4</v>
      </c>
    </row>
    <row r="5" spans="2:14" ht="15" thickBot="1" x14ac:dyDescent="0.4">
      <c r="B5" s="14"/>
      <c r="C5" s="16" t="s">
        <v>5</v>
      </c>
      <c r="D5" s="16"/>
      <c r="E5" s="17" t="s">
        <v>6</v>
      </c>
      <c r="F5" s="17"/>
      <c r="G5" s="14"/>
      <c r="I5" s="18" t="s">
        <v>7</v>
      </c>
      <c r="J5" s="18"/>
      <c r="K5" s="3" t="s">
        <v>8</v>
      </c>
      <c r="L5" s="5" t="s">
        <v>9</v>
      </c>
      <c r="M5" s="4" t="s">
        <v>10</v>
      </c>
      <c r="N5" s="14"/>
    </row>
    <row r="6" spans="2:14" ht="15" thickTop="1" x14ac:dyDescent="0.35">
      <c r="B6" s="9">
        <v>216</v>
      </c>
      <c r="C6" s="7">
        <v>0</v>
      </c>
      <c r="D6" t="str">
        <f>VLOOKUP(C6,$I$6:$J$13,2,0)</f>
        <v>Butter Pecan Bluff</v>
      </c>
      <c r="E6" s="7">
        <v>1</v>
      </c>
      <c r="F6" t="str">
        <f>_xlfn.XLOOKUP(E6,$I$6:$I$13,$J$6:$J$13)</f>
        <v>Candyfloss Countryside</v>
      </c>
      <c r="G6" s="7">
        <v>395</v>
      </c>
      <c r="I6" s="7">
        <v>0</v>
      </c>
      <c r="J6" t="s">
        <v>16</v>
      </c>
      <c r="K6" s="8">
        <f>SUMIF($E$6:$E$19,I6,$B$6:$B$19)</f>
        <v>503</v>
      </c>
      <c r="L6" s="8">
        <f>SUMIF($C$6:$C$19,I6,$B$6:$B$19)</f>
        <v>503</v>
      </c>
      <c r="M6" s="8">
        <f>K6-L6</f>
        <v>0</v>
      </c>
      <c r="N6" s="7">
        <v>0</v>
      </c>
    </row>
    <row r="7" spans="2:14" x14ac:dyDescent="0.35">
      <c r="B7" s="9">
        <v>172</v>
      </c>
      <c r="C7" s="7">
        <v>0</v>
      </c>
      <c r="D7" t="str">
        <f t="shared" ref="D7:D19" si="0">VLOOKUP(C7,$I$6:$J$13,2,0)</f>
        <v>Butter Pecan Bluff</v>
      </c>
      <c r="E7" s="7">
        <v>2</v>
      </c>
      <c r="F7" t="str">
        <f t="shared" ref="F7:F19" si="1">_xlfn.XLOOKUP(E7,$I$6:$I$13,$J$6:$J$13)</f>
        <v>Caramel Cascades</v>
      </c>
      <c r="G7" s="7">
        <v>340</v>
      </c>
      <c r="I7" s="7">
        <v>1</v>
      </c>
      <c r="J7" t="s">
        <v>17</v>
      </c>
      <c r="K7" s="8">
        <f t="shared" ref="K7:K13" si="2">SUMIF($E$6:$E$19,I7,$B$6:$B$19)</f>
        <v>216</v>
      </c>
      <c r="L7" s="8">
        <f t="shared" ref="L7:L13" si="3">SUMIF($C$6:$C$19,I7,$B$6:$B$19)</f>
        <v>216</v>
      </c>
      <c r="M7" s="8">
        <f t="shared" ref="M7:M13" si="4">K7-L7</f>
        <v>0</v>
      </c>
      <c r="N7" s="7">
        <v>0</v>
      </c>
    </row>
    <row r="8" spans="2:14" x14ac:dyDescent="0.35">
      <c r="B8" s="11">
        <v>115</v>
      </c>
      <c r="C8" s="7">
        <v>0</v>
      </c>
      <c r="D8" t="str">
        <f t="shared" si="0"/>
        <v>Butter Pecan Bluff</v>
      </c>
      <c r="E8" s="7">
        <v>3</v>
      </c>
      <c r="F8" t="str">
        <f t="shared" si="1"/>
        <v>Coconut Cream Cove</v>
      </c>
      <c r="G8" s="7">
        <v>115</v>
      </c>
      <c r="I8" s="7">
        <v>2</v>
      </c>
      <c r="J8" t="s">
        <v>18</v>
      </c>
      <c r="K8" s="8">
        <f t="shared" si="2"/>
        <v>172</v>
      </c>
      <c r="L8" s="8">
        <f t="shared" si="3"/>
        <v>172</v>
      </c>
      <c r="M8" s="8">
        <f t="shared" si="4"/>
        <v>0</v>
      </c>
      <c r="N8" s="7">
        <v>0</v>
      </c>
    </row>
    <row r="9" spans="2:14" x14ac:dyDescent="0.35">
      <c r="B9" s="9">
        <v>0</v>
      </c>
      <c r="C9" s="7">
        <v>1</v>
      </c>
      <c r="D9" t="str">
        <f t="shared" si="0"/>
        <v>Candyfloss Countryside</v>
      </c>
      <c r="E9" s="7">
        <v>2</v>
      </c>
      <c r="F9" t="str">
        <f t="shared" si="1"/>
        <v>Caramel Cascades</v>
      </c>
      <c r="G9" s="7">
        <v>126</v>
      </c>
      <c r="I9" s="7">
        <v>3</v>
      </c>
      <c r="J9" t="s">
        <v>19</v>
      </c>
      <c r="K9" s="8">
        <f t="shared" si="2"/>
        <v>115</v>
      </c>
      <c r="L9" s="8">
        <f t="shared" si="3"/>
        <v>115</v>
      </c>
      <c r="M9" s="8">
        <f t="shared" si="4"/>
        <v>0</v>
      </c>
      <c r="N9" s="7">
        <v>0</v>
      </c>
    </row>
    <row r="10" spans="2:14" x14ac:dyDescent="0.35">
      <c r="B10" s="10">
        <v>216</v>
      </c>
      <c r="C10" s="7">
        <v>1</v>
      </c>
      <c r="D10" t="str">
        <f>VLOOKUP(C10,$I$6:$J$13,2,0)</f>
        <v>Candyfloss Countryside</v>
      </c>
      <c r="E10" s="7">
        <v>4</v>
      </c>
      <c r="F10" t="str">
        <f t="shared" si="1"/>
        <v>Hazelnut Haven</v>
      </c>
      <c r="G10" s="7">
        <v>216</v>
      </c>
      <c r="I10" s="7">
        <v>4</v>
      </c>
      <c r="J10" t="s">
        <v>20</v>
      </c>
      <c r="K10" s="8">
        <f t="shared" si="2"/>
        <v>388</v>
      </c>
      <c r="L10" s="8">
        <f t="shared" si="3"/>
        <v>388</v>
      </c>
      <c r="M10" s="8">
        <f t="shared" si="4"/>
        <v>0</v>
      </c>
      <c r="N10" s="7">
        <v>0</v>
      </c>
    </row>
    <row r="11" spans="2:14" x14ac:dyDescent="0.35">
      <c r="B11" s="9">
        <v>172</v>
      </c>
      <c r="C11" s="7">
        <v>2</v>
      </c>
      <c r="D11" t="str">
        <f t="shared" si="0"/>
        <v>Caramel Cascades</v>
      </c>
      <c r="E11" s="7">
        <v>4</v>
      </c>
      <c r="F11" t="str">
        <f t="shared" si="1"/>
        <v>Hazelnut Haven</v>
      </c>
      <c r="G11" s="7">
        <v>201</v>
      </c>
      <c r="I11" s="7">
        <v>5</v>
      </c>
      <c r="J11" t="s">
        <v>21</v>
      </c>
      <c r="K11" s="8">
        <f t="shared" si="2"/>
        <v>230</v>
      </c>
      <c r="L11" s="8">
        <f t="shared" si="3"/>
        <v>230</v>
      </c>
      <c r="M11" s="8">
        <f t="shared" si="4"/>
        <v>0</v>
      </c>
      <c r="N11" s="7">
        <v>0</v>
      </c>
    </row>
    <row r="12" spans="2:14" x14ac:dyDescent="0.35">
      <c r="B12" s="9">
        <v>0</v>
      </c>
      <c r="C12" s="7">
        <v>3</v>
      </c>
      <c r="D12" t="str">
        <f t="shared" si="0"/>
        <v>Coconut Cream Cove</v>
      </c>
      <c r="E12" s="7">
        <v>1</v>
      </c>
      <c r="F12" t="str">
        <f t="shared" si="1"/>
        <v>Candyfloss Countryside</v>
      </c>
      <c r="G12" s="7">
        <v>241</v>
      </c>
      <c r="I12" s="7">
        <v>6</v>
      </c>
      <c r="J12" t="s">
        <v>22</v>
      </c>
      <c r="K12" s="8">
        <f t="shared" si="2"/>
        <v>90</v>
      </c>
      <c r="L12" s="8">
        <f t="shared" si="3"/>
        <v>90</v>
      </c>
      <c r="M12" s="8">
        <f t="shared" si="4"/>
        <v>0</v>
      </c>
      <c r="N12" s="7">
        <v>0</v>
      </c>
    </row>
    <row r="13" spans="2:14" x14ac:dyDescent="0.35">
      <c r="B13" s="9">
        <v>115</v>
      </c>
      <c r="C13" s="7">
        <v>3</v>
      </c>
      <c r="D13" t="str">
        <f t="shared" si="0"/>
        <v>Coconut Cream Cove</v>
      </c>
      <c r="E13" s="7">
        <v>5</v>
      </c>
      <c r="F13" t="str">
        <f t="shared" si="1"/>
        <v>Licorice Lanes</v>
      </c>
      <c r="G13" s="7">
        <v>125</v>
      </c>
      <c r="I13" s="7">
        <v>7</v>
      </c>
      <c r="J13" t="s">
        <v>23</v>
      </c>
      <c r="K13" s="8">
        <f t="shared" si="2"/>
        <v>503</v>
      </c>
      <c r="L13" s="8">
        <f t="shared" si="3"/>
        <v>503</v>
      </c>
      <c r="M13" s="8">
        <f t="shared" si="4"/>
        <v>0</v>
      </c>
      <c r="N13" s="7">
        <v>0</v>
      </c>
    </row>
    <row r="14" spans="2:14" x14ac:dyDescent="0.35">
      <c r="B14" s="10">
        <v>273</v>
      </c>
      <c r="C14" s="7">
        <v>4</v>
      </c>
      <c r="D14" t="str">
        <f t="shared" si="0"/>
        <v>Hazelnut Haven</v>
      </c>
      <c r="E14" s="7">
        <v>7</v>
      </c>
      <c r="F14" t="str">
        <f t="shared" si="1"/>
        <v>Peppermint Peninsula</v>
      </c>
      <c r="G14" s="7">
        <v>273</v>
      </c>
      <c r="N14" s="7"/>
    </row>
    <row r="15" spans="2:14" x14ac:dyDescent="0.35">
      <c r="B15" s="9">
        <v>115</v>
      </c>
      <c r="C15" s="7">
        <v>4</v>
      </c>
      <c r="D15" t="str">
        <f t="shared" si="0"/>
        <v>Hazelnut Haven</v>
      </c>
      <c r="E15" s="7">
        <v>5</v>
      </c>
      <c r="F15" t="str">
        <f t="shared" si="1"/>
        <v>Licorice Lanes</v>
      </c>
      <c r="G15" s="7">
        <v>264</v>
      </c>
    </row>
    <row r="16" spans="2:14" x14ac:dyDescent="0.35">
      <c r="B16" s="10">
        <v>140</v>
      </c>
      <c r="C16" s="7">
        <v>5</v>
      </c>
      <c r="D16" t="str">
        <f t="shared" si="0"/>
        <v>Licorice Lanes</v>
      </c>
      <c r="E16" s="7">
        <v>7</v>
      </c>
      <c r="F16" t="str">
        <f t="shared" si="1"/>
        <v>Peppermint Peninsula</v>
      </c>
      <c r="G16" s="7">
        <v>140</v>
      </c>
    </row>
    <row r="17" spans="2:7" x14ac:dyDescent="0.35">
      <c r="B17" s="10">
        <v>90</v>
      </c>
      <c r="C17" s="7">
        <v>5</v>
      </c>
      <c r="D17" t="str">
        <f t="shared" si="0"/>
        <v>Licorice Lanes</v>
      </c>
      <c r="E17" s="7">
        <v>6</v>
      </c>
      <c r="F17" t="str">
        <f t="shared" si="1"/>
        <v>Maple Fudge Forest</v>
      </c>
      <c r="G17" s="7">
        <v>90</v>
      </c>
    </row>
    <row r="18" spans="2:7" x14ac:dyDescent="0.35">
      <c r="B18" s="9">
        <v>90</v>
      </c>
      <c r="C18" s="7">
        <v>6</v>
      </c>
      <c r="D18" t="str">
        <f t="shared" si="0"/>
        <v>Maple Fudge Forest</v>
      </c>
      <c r="E18" s="7">
        <v>7</v>
      </c>
      <c r="F18" t="str">
        <f t="shared" si="1"/>
        <v>Peppermint Peninsula</v>
      </c>
      <c r="G18" s="7">
        <v>192</v>
      </c>
    </row>
    <row r="19" spans="2:7" x14ac:dyDescent="0.35">
      <c r="B19" s="9">
        <v>503</v>
      </c>
      <c r="C19" s="7">
        <v>7</v>
      </c>
      <c r="D19" t="str">
        <f t="shared" si="0"/>
        <v>Peppermint Peninsula</v>
      </c>
      <c r="E19" s="7">
        <v>0</v>
      </c>
      <c r="F19" t="str">
        <f t="shared" si="1"/>
        <v>Butter Pecan Bluff</v>
      </c>
      <c r="G19" s="7">
        <v>9999</v>
      </c>
    </row>
  </sheetData>
  <mergeCells count="8">
    <mergeCell ref="C2:E2"/>
    <mergeCell ref="B4:B5"/>
    <mergeCell ref="C4:F4"/>
    <mergeCell ref="G4:G5"/>
    <mergeCell ref="N4:N5"/>
    <mergeCell ref="C5:D5"/>
    <mergeCell ref="E5:F5"/>
    <mergeCell ref="I5:J5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D71-0118-4792-9336-BE2CA204BCCE}">
  <dimension ref="B1:N27"/>
  <sheetViews>
    <sheetView workbookViewId="0">
      <selection activeCell="B18" sqref="B18"/>
    </sheetView>
  </sheetViews>
  <sheetFormatPr defaultRowHeight="14.5" x14ac:dyDescent="0.35"/>
  <cols>
    <col min="3" max="3" width="2.81640625" bestFit="1" customWidth="1"/>
    <col min="4" max="4" width="20" bestFit="1" customWidth="1"/>
    <col min="5" max="5" width="2.81640625" bestFit="1" customWidth="1"/>
    <col min="6" max="6" width="20" bestFit="1" customWidth="1"/>
    <col min="9" max="9" width="2.81640625" bestFit="1" customWidth="1"/>
    <col min="10" max="10" width="20" bestFit="1" customWidth="1"/>
  </cols>
  <sheetData>
    <row r="1" spans="2:14" ht="15" thickBot="1" x14ac:dyDescent="0.4"/>
    <row r="2" spans="2:14" ht="15" thickBot="1" x14ac:dyDescent="0.4">
      <c r="C2" s="12" t="s">
        <v>0</v>
      </c>
      <c r="D2" s="12"/>
      <c r="E2" s="12"/>
      <c r="F2" s="1">
        <f>B27</f>
        <v>12</v>
      </c>
    </row>
    <row r="4" spans="2:14" x14ac:dyDescent="0.35">
      <c r="B4" s="13" t="s">
        <v>1</v>
      </c>
      <c r="C4" s="15" t="s">
        <v>2</v>
      </c>
      <c r="D4" s="15"/>
      <c r="E4" s="15"/>
      <c r="F4" s="15"/>
      <c r="G4" s="13" t="s">
        <v>3</v>
      </c>
      <c r="I4" s="2"/>
      <c r="J4" s="2"/>
      <c r="K4" s="2"/>
      <c r="L4" s="2"/>
      <c r="M4" s="2"/>
      <c r="N4" s="13" t="s">
        <v>4</v>
      </c>
    </row>
    <row r="5" spans="2:14" ht="15" thickBot="1" x14ac:dyDescent="0.4">
      <c r="B5" s="14"/>
      <c r="C5" s="16" t="s">
        <v>5</v>
      </c>
      <c r="D5" s="16"/>
      <c r="E5" s="17" t="s">
        <v>6</v>
      </c>
      <c r="F5" s="17"/>
      <c r="G5" s="14"/>
      <c r="I5" s="18" t="s">
        <v>7</v>
      </c>
      <c r="J5" s="18"/>
      <c r="K5" s="3" t="s">
        <v>8</v>
      </c>
      <c r="L5" s="5" t="s">
        <v>9</v>
      </c>
      <c r="M5" s="4" t="s">
        <v>10</v>
      </c>
      <c r="N5" s="14"/>
    </row>
    <row r="6" spans="2:14" ht="15" thickTop="1" x14ac:dyDescent="0.35">
      <c r="B6" s="6">
        <v>6</v>
      </c>
      <c r="C6" s="7">
        <v>1</v>
      </c>
      <c r="D6">
        <f>VLOOKUP(C6,$I$6:$J$17,2,0)</f>
        <v>1</v>
      </c>
      <c r="E6" s="7">
        <v>2</v>
      </c>
      <c r="F6">
        <f>_xlfn.XLOOKUP(E6,$I$6:$I$17,$J$6:$J$17)</f>
        <v>2</v>
      </c>
      <c r="G6" s="7">
        <v>6</v>
      </c>
      <c r="I6" s="7">
        <v>1</v>
      </c>
      <c r="J6">
        <v>1</v>
      </c>
      <c r="K6" s="8">
        <f>SUMIF($E$6:$E$27,I6,$B$6:$B$27)</f>
        <v>12</v>
      </c>
      <c r="L6" s="8">
        <f>SUMIF($C$6:$C$27,I6,$B$6:$B$27)</f>
        <v>12</v>
      </c>
      <c r="M6" s="8">
        <f>K6-L6</f>
        <v>0</v>
      </c>
      <c r="N6" s="7">
        <v>0</v>
      </c>
    </row>
    <row r="7" spans="2:14" x14ac:dyDescent="0.35">
      <c r="B7" s="6">
        <v>3</v>
      </c>
      <c r="C7" s="7">
        <v>1</v>
      </c>
      <c r="D7">
        <f t="shared" ref="D7:D27" si="0">VLOOKUP(C7,$I$6:$J$17,2,0)</f>
        <v>1</v>
      </c>
      <c r="E7" s="7">
        <v>3</v>
      </c>
      <c r="F7">
        <f t="shared" ref="F7:F27" si="1">_xlfn.XLOOKUP(E7,$I$6:$I$17,$J$6:$J$17)</f>
        <v>3</v>
      </c>
      <c r="G7" s="7">
        <v>4</v>
      </c>
      <c r="I7" s="7">
        <v>2</v>
      </c>
      <c r="J7">
        <v>2</v>
      </c>
      <c r="K7" s="8">
        <f t="shared" ref="K7:K17" si="2">SUMIF($E$6:$E$27,I7,$B$6:$B$27)</f>
        <v>6</v>
      </c>
      <c r="L7" s="8">
        <f t="shared" ref="L7:L17" si="3">SUMIF($C$6:$C$27,I7,$B$6:$B$27)</f>
        <v>6</v>
      </c>
      <c r="M7" s="8">
        <f t="shared" ref="M7:M17" si="4">K7-L7</f>
        <v>0</v>
      </c>
      <c r="N7" s="7">
        <v>0</v>
      </c>
    </row>
    <row r="8" spans="2:14" x14ac:dyDescent="0.35">
      <c r="B8" s="6">
        <v>3</v>
      </c>
      <c r="C8" s="7">
        <v>1</v>
      </c>
      <c r="D8">
        <f t="shared" si="0"/>
        <v>1</v>
      </c>
      <c r="E8" s="7">
        <v>4</v>
      </c>
      <c r="F8">
        <f>_xlfn.XLOOKUP(E8,$I$6:$I$17,$J$6:$J$17)</f>
        <v>4</v>
      </c>
      <c r="G8" s="7">
        <v>3</v>
      </c>
      <c r="I8" s="7">
        <v>3</v>
      </c>
      <c r="J8">
        <v>3</v>
      </c>
      <c r="K8" s="8">
        <f t="shared" si="2"/>
        <v>3</v>
      </c>
      <c r="L8" s="8">
        <f t="shared" si="3"/>
        <v>3</v>
      </c>
      <c r="M8" s="8">
        <f t="shared" si="4"/>
        <v>0</v>
      </c>
      <c r="N8" s="7">
        <v>0</v>
      </c>
    </row>
    <row r="9" spans="2:14" x14ac:dyDescent="0.35">
      <c r="B9" s="6">
        <v>6</v>
      </c>
      <c r="C9" s="7">
        <v>2</v>
      </c>
      <c r="D9">
        <f t="shared" si="0"/>
        <v>2</v>
      </c>
      <c r="E9" s="7">
        <v>5</v>
      </c>
      <c r="F9">
        <f>_xlfn.XLOOKUP(E9,$I$6:$I$17,$J$6:$J$17)</f>
        <v>5</v>
      </c>
      <c r="G9" s="7">
        <v>6</v>
      </c>
      <c r="I9" s="7">
        <v>4</v>
      </c>
      <c r="J9">
        <v>4</v>
      </c>
      <c r="K9" s="8">
        <f t="shared" si="2"/>
        <v>3</v>
      </c>
      <c r="L9" s="8">
        <f t="shared" si="3"/>
        <v>3</v>
      </c>
      <c r="M9" s="8">
        <f t="shared" si="4"/>
        <v>0</v>
      </c>
      <c r="N9" s="7">
        <v>0</v>
      </c>
    </row>
    <row r="10" spans="2:14" x14ac:dyDescent="0.35">
      <c r="B10" s="6">
        <v>0</v>
      </c>
      <c r="C10" s="7">
        <v>2</v>
      </c>
      <c r="D10">
        <f t="shared" si="0"/>
        <v>2</v>
      </c>
      <c r="E10" s="7">
        <v>6</v>
      </c>
      <c r="F10">
        <f t="shared" si="1"/>
        <v>6</v>
      </c>
      <c r="G10" s="7">
        <v>4</v>
      </c>
      <c r="I10" s="7">
        <v>5</v>
      </c>
      <c r="J10">
        <v>5</v>
      </c>
      <c r="K10" s="8">
        <f t="shared" si="2"/>
        <v>6</v>
      </c>
      <c r="L10" s="8">
        <f t="shared" si="3"/>
        <v>6</v>
      </c>
      <c r="M10" s="8">
        <f t="shared" si="4"/>
        <v>0</v>
      </c>
      <c r="N10" s="7">
        <v>0</v>
      </c>
    </row>
    <row r="11" spans="2:14" x14ac:dyDescent="0.35">
      <c r="B11" s="6">
        <v>3</v>
      </c>
      <c r="C11" s="7">
        <v>3</v>
      </c>
      <c r="D11">
        <f t="shared" si="0"/>
        <v>3</v>
      </c>
      <c r="E11" s="7">
        <v>6</v>
      </c>
      <c r="F11">
        <f>_xlfn.XLOOKUP(E11,$I$6:$I$17,$J$6:$J$17)</f>
        <v>6</v>
      </c>
      <c r="G11" s="7">
        <v>4</v>
      </c>
      <c r="I11" s="7">
        <v>6</v>
      </c>
      <c r="J11">
        <v>6</v>
      </c>
      <c r="K11" s="8">
        <f t="shared" si="2"/>
        <v>3</v>
      </c>
      <c r="L11" s="8">
        <f t="shared" si="3"/>
        <v>3</v>
      </c>
      <c r="M11" s="8">
        <f t="shared" si="4"/>
        <v>0</v>
      </c>
      <c r="N11" s="7">
        <v>0</v>
      </c>
    </row>
    <row r="12" spans="2:14" x14ac:dyDescent="0.35">
      <c r="B12" s="6">
        <v>0</v>
      </c>
      <c r="C12" s="7">
        <v>4</v>
      </c>
      <c r="D12">
        <f t="shared" si="0"/>
        <v>4</v>
      </c>
      <c r="E12" s="7">
        <v>6</v>
      </c>
      <c r="F12">
        <f t="shared" si="1"/>
        <v>6</v>
      </c>
      <c r="G12" s="7">
        <v>4</v>
      </c>
      <c r="I12" s="7">
        <v>7</v>
      </c>
      <c r="J12">
        <v>7</v>
      </c>
      <c r="K12" s="8">
        <f t="shared" si="2"/>
        <v>3</v>
      </c>
      <c r="L12" s="8">
        <f t="shared" si="3"/>
        <v>3</v>
      </c>
      <c r="M12" s="8">
        <f t="shared" si="4"/>
        <v>0</v>
      </c>
      <c r="N12" s="7">
        <v>0</v>
      </c>
    </row>
    <row r="13" spans="2:14" x14ac:dyDescent="0.35">
      <c r="B13" s="6">
        <v>3</v>
      </c>
      <c r="C13" s="7">
        <v>4</v>
      </c>
      <c r="D13">
        <f t="shared" si="0"/>
        <v>4</v>
      </c>
      <c r="E13" s="7">
        <v>7</v>
      </c>
      <c r="F13">
        <f t="shared" si="1"/>
        <v>7</v>
      </c>
      <c r="G13" s="7">
        <v>5</v>
      </c>
      <c r="I13" s="7">
        <v>8</v>
      </c>
      <c r="J13">
        <v>8</v>
      </c>
      <c r="K13" s="8">
        <f t="shared" si="2"/>
        <v>2</v>
      </c>
      <c r="L13" s="8">
        <f t="shared" si="3"/>
        <v>2</v>
      </c>
      <c r="M13" s="8">
        <f t="shared" si="4"/>
        <v>0</v>
      </c>
      <c r="N13" s="7">
        <v>0</v>
      </c>
    </row>
    <row r="14" spans="2:14" x14ac:dyDescent="0.35">
      <c r="B14" s="6">
        <v>0</v>
      </c>
      <c r="C14" s="7">
        <v>4</v>
      </c>
      <c r="D14">
        <f t="shared" si="0"/>
        <v>4</v>
      </c>
      <c r="E14" s="7">
        <v>9</v>
      </c>
      <c r="F14">
        <f t="shared" si="1"/>
        <v>9</v>
      </c>
      <c r="G14" s="7">
        <v>6</v>
      </c>
      <c r="I14" s="7">
        <v>9</v>
      </c>
      <c r="J14">
        <v>9</v>
      </c>
      <c r="K14" s="8">
        <f t="shared" si="2"/>
        <v>7</v>
      </c>
      <c r="L14" s="8">
        <f t="shared" si="3"/>
        <v>7</v>
      </c>
      <c r="M14" s="8">
        <f t="shared" si="4"/>
        <v>0</v>
      </c>
      <c r="N14" s="7">
        <v>0</v>
      </c>
    </row>
    <row r="15" spans="2:14" x14ac:dyDescent="0.35">
      <c r="B15" s="6">
        <v>0</v>
      </c>
      <c r="C15" s="7">
        <v>5</v>
      </c>
      <c r="D15">
        <f t="shared" si="0"/>
        <v>5</v>
      </c>
      <c r="E15" s="7">
        <v>6</v>
      </c>
      <c r="F15">
        <f t="shared" si="1"/>
        <v>6</v>
      </c>
      <c r="G15" s="7">
        <v>6</v>
      </c>
      <c r="I15" s="7">
        <v>10</v>
      </c>
      <c r="J15">
        <v>10</v>
      </c>
      <c r="K15" s="8">
        <f t="shared" si="2"/>
        <v>3</v>
      </c>
      <c r="L15" s="8">
        <f t="shared" si="3"/>
        <v>3</v>
      </c>
      <c r="M15" s="8">
        <f t="shared" si="4"/>
        <v>0</v>
      </c>
      <c r="N15" s="7">
        <v>0</v>
      </c>
    </row>
    <row r="16" spans="2:14" x14ac:dyDescent="0.35">
      <c r="B16" s="6">
        <v>2</v>
      </c>
      <c r="C16" s="7">
        <v>5</v>
      </c>
      <c r="D16">
        <f t="shared" si="0"/>
        <v>5</v>
      </c>
      <c r="E16" s="7">
        <v>8</v>
      </c>
      <c r="F16">
        <f t="shared" si="1"/>
        <v>8</v>
      </c>
      <c r="G16" s="7">
        <v>4</v>
      </c>
      <c r="I16" s="7">
        <v>11</v>
      </c>
      <c r="J16">
        <v>11</v>
      </c>
      <c r="K16" s="8">
        <f t="shared" si="2"/>
        <v>5</v>
      </c>
      <c r="L16" s="8">
        <f t="shared" si="3"/>
        <v>5</v>
      </c>
      <c r="M16" s="8">
        <f t="shared" si="4"/>
        <v>0</v>
      </c>
      <c r="N16" s="7">
        <v>0</v>
      </c>
    </row>
    <row r="17" spans="2:14" x14ac:dyDescent="0.35">
      <c r="B17" s="6">
        <v>4</v>
      </c>
      <c r="C17" s="7">
        <v>5</v>
      </c>
      <c r="D17">
        <f t="shared" si="0"/>
        <v>5</v>
      </c>
      <c r="E17" s="7">
        <v>9</v>
      </c>
      <c r="F17">
        <f t="shared" si="1"/>
        <v>9</v>
      </c>
      <c r="G17" s="7">
        <v>4</v>
      </c>
      <c r="I17" s="7">
        <v>12</v>
      </c>
      <c r="J17">
        <v>12</v>
      </c>
      <c r="K17" s="8">
        <f t="shared" si="2"/>
        <v>12</v>
      </c>
      <c r="L17" s="8">
        <f t="shared" si="3"/>
        <v>12</v>
      </c>
      <c r="M17" s="8">
        <f t="shared" si="4"/>
        <v>0</v>
      </c>
      <c r="N17" s="7">
        <v>0</v>
      </c>
    </row>
    <row r="18" spans="2:14" x14ac:dyDescent="0.35">
      <c r="B18" s="6">
        <v>3</v>
      </c>
      <c r="C18" s="7">
        <v>6</v>
      </c>
      <c r="D18">
        <f t="shared" si="0"/>
        <v>6</v>
      </c>
      <c r="E18" s="7">
        <v>9</v>
      </c>
      <c r="F18">
        <f t="shared" si="1"/>
        <v>9</v>
      </c>
      <c r="G18" s="7">
        <v>3</v>
      </c>
    </row>
    <row r="19" spans="2:14" x14ac:dyDescent="0.35">
      <c r="B19" s="6">
        <v>0</v>
      </c>
      <c r="C19" s="7">
        <v>7</v>
      </c>
      <c r="D19">
        <f t="shared" si="0"/>
        <v>7</v>
      </c>
      <c r="E19" s="7">
        <v>9</v>
      </c>
      <c r="F19">
        <f t="shared" si="1"/>
        <v>9</v>
      </c>
      <c r="G19" s="7">
        <v>4</v>
      </c>
    </row>
    <row r="20" spans="2:14" x14ac:dyDescent="0.35">
      <c r="B20" s="6">
        <v>3</v>
      </c>
      <c r="C20" s="7">
        <v>7</v>
      </c>
      <c r="D20">
        <f t="shared" si="0"/>
        <v>7</v>
      </c>
      <c r="E20" s="7">
        <v>10</v>
      </c>
      <c r="F20">
        <f t="shared" si="1"/>
        <v>10</v>
      </c>
      <c r="G20" s="7">
        <v>4</v>
      </c>
    </row>
    <row r="21" spans="2:14" x14ac:dyDescent="0.35">
      <c r="B21" s="6">
        <v>2</v>
      </c>
      <c r="C21" s="7">
        <v>8</v>
      </c>
      <c r="D21">
        <f t="shared" si="0"/>
        <v>8</v>
      </c>
      <c r="E21" s="7">
        <v>11</v>
      </c>
      <c r="F21">
        <f t="shared" si="1"/>
        <v>11</v>
      </c>
      <c r="G21" s="7">
        <v>3</v>
      </c>
    </row>
    <row r="22" spans="2:14" x14ac:dyDescent="0.35">
      <c r="B22" s="6">
        <v>3</v>
      </c>
      <c r="C22" s="7">
        <v>9</v>
      </c>
      <c r="D22">
        <f t="shared" si="0"/>
        <v>9</v>
      </c>
      <c r="E22" s="7">
        <v>11</v>
      </c>
      <c r="F22">
        <f t="shared" si="1"/>
        <v>11</v>
      </c>
      <c r="G22" s="7">
        <v>6</v>
      </c>
    </row>
    <row r="23" spans="2:14" x14ac:dyDescent="0.35">
      <c r="B23" s="6">
        <v>4</v>
      </c>
      <c r="C23" s="7">
        <v>9</v>
      </c>
      <c r="D23">
        <f t="shared" si="0"/>
        <v>9</v>
      </c>
      <c r="E23" s="7">
        <v>12</v>
      </c>
      <c r="F23">
        <f t="shared" si="1"/>
        <v>12</v>
      </c>
      <c r="G23" s="7">
        <v>4</v>
      </c>
    </row>
    <row r="24" spans="2:14" x14ac:dyDescent="0.35">
      <c r="B24" s="6">
        <v>0</v>
      </c>
      <c r="C24" s="7">
        <v>10</v>
      </c>
      <c r="D24">
        <f t="shared" si="0"/>
        <v>10</v>
      </c>
      <c r="E24" s="7">
        <v>11</v>
      </c>
      <c r="F24">
        <f t="shared" si="1"/>
        <v>11</v>
      </c>
      <c r="G24" s="7">
        <v>4</v>
      </c>
    </row>
    <row r="25" spans="2:14" x14ac:dyDescent="0.35">
      <c r="B25" s="6">
        <v>3</v>
      </c>
      <c r="C25" s="7">
        <v>10</v>
      </c>
      <c r="D25">
        <f t="shared" si="0"/>
        <v>10</v>
      </c>
      <c r="E25" s="7">
        <v>12</v>
      </c>
      <c r="F25">
        <f t="shared" si="1"/>
        <v>12</v>
      </c>
      <c r="G25" s="7">
        <v>7</v>
      </c>
    </row>
    <row r="26" spans="2:14" x14ac:dyDescent="0.35">
      <c r="B26" s="6">
        <v>5</v>
      </c>
      <c r="C26" s="7">
        <v>11</v>
      </c>
      <c r="D26">
        <f t="shared" si="0"/>
        <v>11</v>
      </c>
      <c r="E26" s="7">
        <v>12</v>
      </c>
      <c r="F26">
        <f t="shared" si="1"/>
        <v>12</v>
      </c>
      <c r="G26" s="7">
        <v>5</v>
      </c>
    </row>
    <row r="27" spans="2:14" x14ac:dyDescent="0.35">
      <c r="B27" s="6">
        <v>12</v>
      </c>
      <c r="C27" s="7">
        <v>12</v>
      </c>
      <c r="D27">
        <f t="shared" si="0"/>
        <v>12</v>
      </c>
      <c r="E27" s="7">
        <v>1</v>
      </c>
      <c r="F27">
        <f t="shared" si="1"/>
        <v>1</v>
      </c>
      <c r="G27" s="7">
        <v>9999</v>
      </c>
    </row>
  </sheetData>
  <mergeCells count="8">
    <mergeCell ref="C2:E2"/>
    <mergeCell ref="B4:B5"/>
    <mergeCell ref="C4:F4"/>
    <mergeCell ref="G4:G5"/>
    <mergeCell ref="N4:N5"/>
    <mergeCell ref="C5:D5"/>
    <mergeCell ref="E5:F5"/>
    <mergeCell ref="I5:J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7ED6A31E68943B6760AE64C20EE32" ma:contentTypeVersion="13" ma:contentTypeDescription="Create a new document." ma:contentTypeScope="" ma:versionID="98b00eda3bae0bc0dd3dedc11aeccb8e">
  <xsd:schema xmlns:xsd="http://www.w3.org/2001/XMLSchema" xmlns:xs="http://www.w3.org/2001/XMLSchema" xmlns:p="http://schemas.microsoft.com/office/2006/metadata/properties" xmlns:ns3="d6c709f8-2985-4fa4-82e2-60efa68dfdca" xmlns:ns4="53260887-8d8e-4892-808b-78d7f57b1382" targetNamespace="http://schemas.microsoft.com/office/2006/metadata/properties" ma:root="true" ma:fieldsID="8770509aad491fd78f3c8932feb8118a" ns3:_="" ns4:_="">
    <xsd:import namespace="d6c709f8-2985-4fa4-82e2-60efa68dfdca"/>
    <xsd:import namespace="53260887-8d8e-4892-808b-78d7f57b1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709f8-2985-4fa4-82e2-60efa68d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60887-8d8e-4892-808b-78d7f57b1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c709f8-2985-4fa4-82e2-60efa68dfdca" xsi:nil="true"/>
  </documentManagement>
</p:properties>
</file>

<file path=customXml/itemProps1.xml><?xml version="1.0" encoding="utf-8"?>
<ds:datastoreItem xmlns:ds="http://schemas.openxmlformats.org/officeDocument/2006/customXml" ds:itemID="{A68E9442-DF5E-44AB-87D1-F066C9674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709f8-2985-4fa4-82e2-60efa68dfdca"/>
    <ds:schemaRef ds:uri="53260887-8d8e-4892-808b-78d7f57b1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C533F-C9A8-4FE1-B953-578BE9FFD4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ADDC3-596F-48E8-A338-E099A270558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260887-8d8e-4892-808b-78d7f57b1382"/>
    <ds:schemaRef ds:uri="http://purl.org/dc/terms/"/>
    <ds:schemaRef ds:uri="d6c709f8-2985-4fa4-82e2-60efa68dfd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Constraints  &amp; Locations</vt:lpstr>
      <vt:lpstr>Model</vt:lpstr>
      <vt:lpstr>Model w Stipulation</vt:lpstr>
      <vt:lpstr>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Santoni</dc:creator>
  <cp:lastModifiedBy>Valeria Santoni</cp:lastModifiedBy>
  <dcterms:created xsi:type="dcterms:W3CDTF">2025-03-26T22:19:01Z</dcterms:created>
  <dcterms:modified xsi:type="dcterms:W3CDTF">2025-04-01T23:54:47Z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0x01010092E7ED6A31E68943B6760AE64C20EE32</vt:lpwstr>
  </property>
</Properties>
</file>