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na/Desktop/Вышка/Динопты/"/>
    </mc:Choice>
  </mc:AlternateContent>
  <xr:revisionPtr revIDLastSave="0" documentId="13_ncr:1_{0DC3D3C9-61DC-FE42-827B-29ADAE26757A}" xr6:coauthVersionLast="47" xr6:coauthVersionMax="47" xr10:uidLastSave="{00000000-0000-0000-0000-000000000000}"/>
  <bookViews>
    <workbookView xWindow="0" yWindow="1100" windowWidth="16840" windowHeight="16780" firstSheet="9" activeTab="14" xr2:uid="{05DCD765-C93B-A044-B828-FBC024BF949E}"/>
  </bookViews>
  <sheets>
    <sheet name="Номер 1 Макс" sheetId="1" r:id="rId1"/>
    <sheet name="Номер 1 Мин" sheetId="2" r:id="rId2"/>
    <sheet name="Номер 2 Макс" sheetId="3" r:id="rId3"/>
    <sheet name="Номер 2 Мин" sheetId="4" r:id="rId4"/>
    <sheet name="Задача 3" sheetId="5" r:id="rId5"/>
    <sheet name="Задача 3 (1)" sheetId="16" r:id="rId6"/>
    <sheet name="Задача 3 (2)" sheetId="7" r:id="rId7"/>
    <sheet name="Задача 3 (3)" sheetId="8" r:id="rId8"/>
    <sheet name="Задача 4 (1)" sheetId="17" r:id="rId9"/>
    <sheet name="Задача 4 (2)" sheetId="9" r:id="rId10"/>
    <sheet name="Задача 5 (1)" sheetId="10" r:id="rId11"/>
    <sheet name="Задача 5 (2)" sheetId="18" r:id="rId12"/>
    <sheet name="Задача 5 (3)" sheetId="19" r:id="rId13"/>
    <sheet name="Задача 5 (4)" sheetId="20" r:id="rId14"/>
    <sheet name="Задача 5 (5)" sheetId="21" r:id="rId15"/>
  </sheets>
  <definedNames>
    <definedName name="solver_adj" localSheetId="4" hidden="1">'Задача 3'!$F$10:$F$59</definedName>
    <definedName name="solver_adj" localSheetId="5" hidden="1">'Задача 3 (1)'!$F$8:$F$67</definedName>
    <definedName name="solver_adj" localSheetId="6" hidden="1">'Задача 3 (2)'!$F$10:$F$59</definedName>
    <definedName name="solver_adj" localSheetId="7" hidden="1">'Задача 3 (3)'!$F$10:$F$59</definedName>
    <definedName name="solver_adj" localSheetId="8" hidden="1">'Задача 4 (1)'!$K$22:$L$43</definedName>
    <definedName name="solver_adj" localSheetId="9" hidden="1">'Задача 4 (2)'!$G$11:$H$44</definedName>
    <definedName name="solver_adj" localSheetId="10" hidden="1">'Задача 5 (1)'!$B$8:$C$54</definedName>
    <definedName name="solver_adj" localSheetId="11" hidden="1">'Задача 5 (2)'!$B$8:$C$54</definedName>
    <definedName name="solver_adj" localSheetId="12" hidden="1">'Задача 5 (3)'!$B$8:$C$54</definedName>
    <definedName name="solver_adj" localSheetId="13" hidden="1">'Задача 5 (4)'!$B$8:$C$54</definedName>
    <definedName name="solver_adj" localSheetId="14" hidden="1">'Задача 5 (5)'!$B$8:$C$54</definedName>
    <definedName name="solver_adj" localSheetId="0" hidden="1">'Номер 1 Макс'!$B$8:$B$26</definedName>
    <definedName name="solver_adj" localSheetId="1" hidden="1">'Номер 1 Мин'!$B$8:$B$26</definedName>
    <definedName name="solver_adj" localSheetId="2" hidden="1">'Номер 2 Макс'!$B$8:$B$27</definedName>
    <definedName name="solver_adj" localSheetId="3" hidden="1">'Номер 2 Мин'!$B$8:$B$27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13" hidden="1">1</definedName>
    <definedName name="solver_eng" localSheetId="1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'Задача 3'!$F$10:$F$59</definedName>
    <definedName name="solver_lhs1" localSheetId="5" hidden="1">'Задача 3 (1)'!$F$8:$F$67</definedName>
    <definedName name="solver_lhs1" localSheetId="6" hidden="1">'Задача 3 (2)'!$F$10:$F$59</definedName>
    <definedName name="solver_lhs1" localSheetId="7" hidden="1">'Задача 3 (3)'!$F$10:$F$59</definedName>
    <definedName name="solver_lhs1" localSheetId="10" hidden="1">'Задача 5 (1)'!$G$7:$G$54</definedName>
    <definedName name="solver_lhs1" localSheetId="11" hidden="1">'Задача 5 (2)'!$G$7:$G$54</definedName>
    <definedName name="solver_lhs1" localSheetId="12" hidden="1">'Задача 5 (3)'!$G$7:$G$54</definedName>
    <definedName name="solver_lhs1" localSheetId="13" hidden="1">'Задача 5 (4)'!$G$7:$G$54</definedName>
    <definedName name="solver_lhs1" localSheetId="14" hidden="1">'Задача 5 (5)'!$G$7:$G$54</definedName>
    <definedName name="solver_lhs1" localSheetId="2" hidden="1">'Номер 2 Макс'!$B$8:$B$27</definedName>
    <definedName name="solver_lhs1" localSheetId="3" hidden="1">'Номер 2 Мин'!$B$8:$B$27</definedName>
    <definedName name="solver_lhs2" localSheetId="4" hidden="1">'Задача 3'!$G$10:$G$59</definedName>
    <definedName name="solver_lhs2" localSheetId="5" hidden="1">'Задача 3 (1)'!$G$8:$G$67</definedName>
    <definedName name="solver_lhs2" localSheetId="6" hidden="1">'Задача 3 (2)'!$G$10:$G$59</definedName>
    <definedName name="solver_lhs2" localSheetId="7" hidden="1">'Задача 3 (3)'!$G$10:$G$59</definedName>
    <definedName name="solver_lhs2" localSheetId="10" hidden="1">'Задача 5 (1)'!$H$7:$H$54</definedName>
    <definedName name="solver_lhs2" localSheetId="11" hidden="1">'Задача 5 (2)'!$H$7:$H$54</definedName>
    <definedName name="solver_lhs2" localSheetId="12" hidden="1">'Задача 5 (3)'!$H$7:$H$54</definedName>
    <definedName name="solver_lhs2" localSheetId="13" hidden="1">'Задача 5 (4)'!$H$7:$H$54</definedName>
    <definedName name="solver_lhs2" localSheetId="14" hidden="1">'Задача 5 (5)'!$H$7:$H$54</definedName>
    <definedName name="solver_lhs2" localSheetId="2" hidden="1">'Номер 2 Макс'!$B$8:$B$27</definedName>
    <definedName name="solver_lhs2" localSheetId="3" hidden="1">'Номер 2 Мин'!$B$8:$B$27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13" hidden="1">2</definedName>
    <definedName name="solver_lin" localSheetId="14" hidden="1">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2</definedName>
    <definedName name="solver_neg" localSheetId="5" hidden="1">1</definedName>
    <definedName name="solver_neg" localSheetId="6" hidden="1">2</definedName>
    <definedName name="solver_neg" localSheetId="7" hidden="1">2</definedName>
    <definedName name="solver_neg" localSheetId="8" hidden="1">1</definedName>
    <definedName name="solver_neg" localSheetId="9" hidden="1">1</definedName>
    <definedName name="solver_neg" localSheetId="10" hidden="1">2</definedName>
    <definedName name="solver_neg" localSheetId="11" hidden="1">2</definedName>
    <definedName name="solver_neg" localSheetId="12" hidden="1">2</definedName>
    <definedName name="solver_neg" localSheetId="13" hidden="1">2</definedName>
    <definedName name="solver_neg" localSheetId="14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num" localSheetId="13" hidden="1">0</definedName>
    <definedName name="solver_num" localSheetId="14" hidden="1">0</definedName>
    <definedName name="solver_num" localSheetId="0" hidden="1">0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wt" localSheetId="5" hidden="1">1</definedName>
    <definedName name="solver_opt" localSheetId="4" hidden="1">'Задача 3'!$I$71</definedName>
    <definedName name="solver_opt" localSheetId="5" hidden="1">'Задача 3 (1)'!$I$69</definedName>
    <definedName name="solver_opt" localSheetId="6" hidden="1">'Задача 3 (2)'!$I$71</definedName>
    <definedName name="solver_opt" localSheetId="7" hidden="1">'Задача 3 (3)'!$I$71</definedName>
    <definedName name="solver_opt" localSheetId="8" hidden="1">'Задача 4 (1)'!$T$46</definedName>
    <definedName name="solver_opt" localSheetId="9" hidden="1">'Задача 4 (2)'!$P$47</definedName>
    <definedName name="solver_opt" localSheetId="10" hidden="1">'Задача 5 (1)'!$J$56</definedName>
    <definedName name="solver_opt" localSheetId="11" hidden="1">'Задача 5 (2)'!$J$56</definedName>
    <definedName name="solver_opt" localSheetId="12" hidden="1">'Задача 5 (3)'!$J$56</definedName>
    <definedName name="solver_opt" localSheetId="13" hidden="1">'Задача 5 (4)'!$J$56</definedName>
    <definedName name="solver_opt" localSheetId="14" hidden="1">'Задача 5 (5)'!$J$56</definedName>
    <definedName name="solver_opt" localSheetId="0" hidden="1">'Номер 1 Макс'!$D$29</definedName>
    <definedName name="solver_opt" localSheetId="1" hidden="1">'Номер 1 Мин'!$D$29</definedName>
    <definedName name="solver_opt" localSheetId="2" hidden="1">'Номер 2 Макс'!$D$29</definedName>
    <definedName name="solver_opt" localSheetId="3" hidden="1">'Номер 2 Мин'!$D$29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10" hidden="1">3</definedName>
    <definedName name="solver_rel1" localSheetId="11" hidden="1">3</definedName>
    <definedName name="solver_rel1" localSheetId="12" hidden="1">3</definedName>
    <definedName name="solver_rel1" localSheetId="13" hidden="1">3</definedName>
    <definedName name="solver_rel1" localSheetId="14" hidden="1">3</definedName>
    <definedName name="solver_rel1" localSheetId="2" hidden="1">1</definedName>
    <definedName name="solver_rel1" localSheetId="3" hidden="1">1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13" hidden="1">3</definedName>
    <definedName name="solver_rel2" localSheetId="14" hidden="1">3</definedName>
    <definedName name="solver_rel2" localSheetId="2" hidden="1">3</definedName>
    <definedName name="solver_rel2" localSheetId="3" hidden="1">3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10" hidden="1">'Задача 5 (1)'!$B$4/100</definedName>
    <definedName name="solver_rhs1" localSheetId="11" hidden="1">'Задача 5 (2)'!$B$4/100</definedName>
    <definedName name="solver_rhs1" localSheetId="12" hidden="1">'Задача 5 (3)'!$B$4/100</definedName>
    <definedName name="solver_rhs1" localSheetId="13" hidden="1">'Задача 5 (4)'!$B$4/100</definedName>
    <definedName name="solver_rhs1" localSheetId="14" hidden="1">'Задача 5 (5)'!$B$4/100</definedName>
    <definedName name="solver_rhs1" localSheetId="2" hidden="1">'Номер 2 Макс'!$H$2</definedName>
    <definedName name="solver_rhs1" localSheetId="3" hidden="1">'Номер 2 Мин'!$H$2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10" hidden="1">'Задача 5 (1)'!$B$4/100</definedName>
    <definedName name="solver_rhs2" localSheetId="11" hidden="1">'Задача 5 (2)'!$B$4/100</definedName>
    <definedName name="solver_rhs2" localSheetId="12" hidden="1">'Задача 5 (3)'!$B$4/100</definedName>
    <definedName name="solver_rhs2" localSheetId="13" hidden="1">'Задача 5 (4)'!$B$4/100</definedName>
    <definedName name="solver_rhs2" localSheetId="14" hidden="1">'Задача 5 (5)'!$B$4/100</definedName>
    <definedName name="solver_rhs2" localSheetId="2" hidden="1">-'Номер 2 Макс'!$G$2</definedName>
    <definedName name="solver_rhs2" localSheetId="3" hidden="1">-'Номер 2 Мин'!$G$2</definedName>
    <definedName name="solver_rlx" localSheetId="4" hidden="1">1</definedName>
    <definedName name="solver_rlx" localSheetId="5" hidden="1">2</definedName>
    <definedName name="solver_rlx" localSheetId="6" hidden="1">1</definedName>
    <definedName name="solver_rlx" localSheetId="7" hidden="1">1</definedName>
    <definedName name="solver_rlx" localSheetId="8" hidden="1">1</definedName>
    <definedName name="solver_rlx" localSheetId="9" hidden="1">1</definedName>
    <definedName name="solver_rlx" localSheetId="10" hidden="1">1</definedName>
    <definedName name="solver_rlx" localSheetId="11" hidden="1">1</definedName>
    <definedName name="solver_rlx" localSheetId="12" hidden="1">1</definedName>
    <definedName name="solver_rlx" localSheetId="13" hidden="1">1</definedName>
    <definedName name="solver_rlx" localSheetId="1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5" hidden="1">1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cl" localSheetId="12" hidden="1">2</definedName>
    <definedName name="solver_scl" localSheetId="13" hidden="1">2</definedName>
    <definedName name="solver_scl" localSheetId="14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9" hidden="1">2</definedName>
    <definedName name="solver_ver" localSheetId="10" hidden="1">2</definedName>
    <definedName name="solver_ver" localSheetId="11" hidden="1">2</definedName>
    <definedName name="solver_ver" localSheetId="12" hidden="1">2</definedName>
    <definedName name="solver_ver" localSheetId="13" hidden="1">2</definedName>
    <definedName name="solver_ver" localSheetId="14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1" l="1"/>
  <c r="E54" i="21"/>
  <c r="D54" i="21"/>
  <c r="E53" i="21"/>
  <c r="D53" i="21"/>
  <c r="E52" i="21"/>
  <c r="D52" i="21"/>
  <c r="E51" i="21"/>
  <c r="D51" i="21"/>
  <c r="E50" i="21"/>
  <c r="D50" i="21"/>
  <c r="L49" i="21"/>
  <c r="E49" i="21"/>
  <c r="D49" i="21"/>
  <c r="L48" i="21"/>
  <c r="E48" i="21"/>
  <c r="D48" i="21"/>
  <c r="L47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L41" i="21"/>
  <c r="E41" i="21"/>
  <c r="D41" i="21"/>
  <c r="L40" i="21"/>
  <c r="E40" i="21"/>
  <c r="D40" i="21"/>
  <c r="L39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L33" i="21"/>
  <c r="E33" i="21"/>
  <c r="D33" i="21"/>
  <c r="L32" i="21"/>
  <c r="E32" i="21"/>
  <c r="D32" i="21"/>
  <c r="L31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L25" i="21"/>
  <c r="E25" i="21"/>
  <c r="D25" i="21"/>
  <c r="L24" i="21"/>
  <c r="E24" i="21"/>
  <c r="D24" i="21"/>
  <c r="L23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L17" i="21"/>
  <c r="E17" i="21"/>
  <c r="D17" i="21"/>
  <c r="L16" i="21"/>
  <c r="E16" i="21"/>
  <c r="D16" i="21"/>
  <c r="L15" i="21"/>
  <c r="E15" i="21"/>
  <c r="D15" i="21"/>
  <c r="E14" i="21"/>
  <c r="D14" i="21"/>
  <c r="E13" i="21"/>
  <c r="D13" i="21"/>
  <c r="E12" i="21"/>
  <c r="D12" i="21"/>
  <c r="L11" i="21"/>
  <c r="E11" i="21"/>
  <c r="D11" i="21"/>
  <c r="E10" i="21"/>
  <c r="D10" i="21"/>
  <c r="L9" i="21"/>
  <c r="E9" i="21"/>
  <c r="D9" i="21"/>
  <c r="L8" i="21"/>
  <c r="E8" i="21"/>
  <c r="C7" i="21"/>
  <c r="B7" i="21"/>
  <c r="D8" i="21" s="1"/>
  <c r="J4" i="21"/>
  <c r="M51" i="21" s="1"/>
  <c r="I4" i="21"/>
  <c r="M42" i="21" s="1"/>
  <c r="F4" i="21"/>
  <c r="L50" i="21" s="1"/>
  <c r="E4" i="21"/>
  <c r="L19" i="21" s="1"/>
  <c r="L54" i="20"/>
  <c r="E54" i="20"/>
  <c r="D54" i="20"/>
  <c r="L53" i="20"/>
  <c r="E53" i="20"/>
  <c r="D53" i="20"/>
  <c r="E52" i="20"/>
  <c r="D52" i="20"/>
  <c r="E51" i="20"/>
  <c r="D51" i="20"/>
  <c r="E50" i="20"/>
  <c r="D50" i="20"/>
  <c r="L49" i="20"/>
  <c r="E49" i="20"/>
  <c r="D49" i="20"/>
  <c r="L48" i="20"/>
  <c r="E48" i="20"/>
  <c r="D48" i="20"/>
  <c r="L47" i="20"/>
  <c r="E47" i="20"/>
  <c r="D47" i="20"/>
  <c r="L46" i="20"/>
  <c r="E46" i="20"/>
  <c r="D46" i="20"/>
  <c r="L45" i="20"/>
  <c r="E45" i="20"/>
  <c r="D45" i="20"/>
  <c r="E44" i="20"/>
  <c r="D44" i="20"/>
  <c r="E43" i="20"/>
  <c r="D43" i="20"/>
  <c r="E42" i="20"/>
  <c r="D42" i="20"/>
  <c r="L41" i="20"/>
  <c r="E41" i="20"/>
  <c r="D41" i="20"/>
  <c r="L40" i="20"/>
  <c r="E40" i="20"/>
  <c r="D40" i="20"/>
  <c r="L39" i="20"/>
  <c r="E39" i="20"/>
  <c r="D39" i="20"/>
  <c r="L38" i="20"/>
  <c r="E38" i="20"/>
  <c r="D38" i="20"/>
  <c r="L37" i="20"/>
  <c r="E37" i="20"/>
  <c r="D37" i="20"/>
  <c r="E36" i="20"/>
  <c r="D36" i="20"/>
  <c r="E35" i="20"/>
  <c r="D35" i="20"/>
  <c r="E34" i="20"/>
  <c r="D34" i="20"/>
  <c r="L33" i="20"/>
  <c r="E33" i="20"/>
  <c r="D33" i="20"/>
  <c r="L32" i="20"/>
  <c r="E32" i="20"/>
  <c r="D32" i="20"/>
  <c r="L31" i="20"/>
  <c r="E31" i="20"/>
  <c r="D31" i="20"/>
  <c r="L30" i="20"/>
  <c r="E30" i="20"/>
  <c r="D30" i="20"/>
  <c r="L29" i="20"/>
  <c r="E29" i="20"/>
  <c r="D29" i="20"/>
  <c r="E28" i="20"/>
  <c r="D28" i="20"/>
  <c r="E27" i="20"/>
  <c r="D27" i="20"/>
  <c r="E26" i="20"/>
  <c r="D26" i="20"/>
  <c r="L25" i="20"/>
  <c r="E25" i="20"/>
  <c r="D25" i="20"/>
  <c r="L24" i="20"/>
  <c r="E24" i="20"/>
  <c r="D24" i="20"/>
  <c r="L23" i="20"/>
  <c r="E23" i="20"/>
  <c r="D23" i="20"/>
  <c r="L22" i="20"/>
  <c r="E22" i="20"/>
  <c r="D22" i="20"/>
  <c r="L21" i="20"/>
  <c r="E21" i="20"/>
  <c r="D21" i="20"/>
  <c r="E20" i="20"/>
  <c r="D20" i="20"/>
  <c r="E19" i="20"/>
  <c r="D19" i="20"/>
  <c r="E18" i="20"/>
  <c r="D18" i="20"/>
  <c r="L17" i="20"/>
  <c r="E17" i="20"/>
  <c r="D17" i="20"/>
  <c r="L16" i="20"/>
  <c r="E16" i="20"/>
  <c r="D16" i="20"/>
  <c r="L15" i="20"/>
  <c r="E15" i="20"/>
  <c r="D15" i="20"/>
  <c r="L14" i="20"/>
  <c r="E14" i="20"/>
  <c r="D14" i="20"/>
  <c r="L13" i="20"/>
  <c r="E13" i="20"/>
  <c r="D13" i="20"/>
  <c r="L12" i="20"/>
  <c r="E12" i="20"/>
  <c r="D12" i="20"/>
  <c r="E11" i="20"/>
  <c r="D11" i="20"/>
  <c r="E10" i="20"/>
  <c r="D10" i="20"/>
  <c r="L9" i="20"/>
  <c r="E9" i="20"/>
  <c r="D9" i="20"/>
  <c r="L8" i="20"/>
  <c r="C7" i="20"/>
  <c r="E8" i="20" s="1"/>
  <c r="B7" i="20"/>
  <c r="D8" i="20" s="1"/>
  <c r="J4" i="20"/>
  <c r="M51" i="20" s="1"/>
  <c r="I4" i="20"/>
  <c r="F4" i="20"/>
  <c r="L50" i="20" s="1"/>
  <c r="E4" i="20"/>
  <c r="E54" i="19"/>
  <c r="D54" i="19"/>
  <c r="E53" i="19"/>
  <c r="D53" i="19"/>
  <c r="E52" i="19"/>
  <c r="D52" i="19"/>
  <c r="E51" i="19"/>
  <c r="D51" i="19"/>
  <c r="E50" i="19"/>
  <c r="D50" i="19"/>
  <c r="L49" i="19"/>
  <c r="E49" i="19"/>
  <c r="D49" i="19"/>
  <c r="L48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L41" i="19"/>
  <c r="E41" i="19"/>
  <c r="D41" i="19"/>
  <c r="L40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L33" i="19"/>
  <c r="E33" i="19"/>
  <c r="D33" i="19"/>
  <c r="L32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L25" i="19"/>
  <c r="E25" i="19"/>
  <c r="D25" i="19"/>
  <c r="L24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L17" i="19"/>
  <c r="E17" i="19"/>
  <c r="D17" i="19"/>
  <c r="L16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L9" i="19"/>
  <c r="E9" i="19"/>
  <c r="D9" i="19"/>
  <c r="L8" i="19"/>
  <c r="C7" i="19"/>
  <c r="E8" i="19" s="1"/>
  <c r="B7" i="19"/>
  <c r="D8" i="19" s="1"/>
  <c r="J4" i="19"/>
  <c r="M51" i="19" s="1"/>
  <c r="I4" i="19"/>
  <c r="M10" i="19" s="1"/>
  <c r="F4" i="19"/>
  <c r="L50" i="19" s="1"/>
  <c r="E4" i="19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M43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M35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M27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M19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M11" i="18"/>
  <c r="E11" i="18"/>
  <c r="D11" i="18"/>
  <c r="M10" i="18"/>
  <c r="E10" i="18"/>
  <c r="D10" i="18"/>
  <c r="E9" i="18"/>
  <c r="D9" i="18"/>
  <c r="C7" i="18"/>
  <c r="E8" i="18" s="1"/>
  <c r="B7" i="18"/>
  <c r="D8" i="18" s="1"/>
  <c r="J4" i="18"/>
  <c r="M55" i="18" s="1"/>
  <c r="I4" i="18"/>
  <c r="M51" i="18" s="1"/>
  <c r="F4" i="18"/>
  <c r="L50" i="18" s="1"/>
  <c r="E4" i="18"/>
  <c r="T21" i="17"/>
  <c r="S21" i="17"/>
  <c r="M21" i="17"/>
  <c r="L21" i="17"/>
  <c r="K21" i="17"/>
  <c r="B8" i="16"/>
  <c r="F43" i="21" l="1"/>
  <c r="I43" i="21" s="1"/>
  <c r="J43" i="21" s="1"/>
  <c r="F40" i="21"/>
  <c r="I40" i="21" s="1"/>
  <c r="J40" i="21" s="1"/>
  <c r="F26" i="21"/>
  <c r="I26" i="21" s="1"/>
  <c r="J26" i="21" s="1"/>
  <c r="F18" i="21"/>
  <c r="I18" i="21" s="1"/>
  <c r="J18" i="21" s="1"/>
  <c r="F22" i="21"/>
  <c r="I22" i="21" s="1"/>
  <c r="J22" i="21" s="1"/>
  <c r="F52" i="21"/>
  <c r="I52" i="21" s="1"/>
  <c r="J52" i="21" s="1"/>
  <c r="F32" i="21"/>
  <c r="I32" i="21" s="1"/>
  <c r="J32" i="21" s="1"/>
  <c r="F28" i="21"/>
  <c r="I28" i="21" s="1"/>
  <c r="J28" i="21" s="1"/>
  <c r="F16" i="21"/>
  <c r="I16" i="21" s="1"/>
  <c r="J16" i="21" s="1"/>
  <c r="F30" i="21"/>
  <c r="I30" i="21" s="1"/>
  <c r="J30" i="21" s="1"/>
  <c r="F23" i="21"/>
  <c r="I23" i="21" s="1"/>
  <c r="J23" i="21" s="1"/>
  <c r="F9" i="21"/>
  <c r="I9" i="21" s="1"/>
  <c r="J9" i="21" s="1"/>
  <c r="F41" i="21"/>
  <c r="I41" i="21" s="1"/>
  <c r="J41" i="21" s="1"/>
  <c r="F48" i="21"/>
  <c r="I48" i="21" s="1"/>
  <c r="J48" i="21" s="1"/>
  <c r="F51" i="21"/>
  <c r="I51" i="21" s="1"/>
  <c r="J51" i="21" s="1"/>
  <c r="F54" i="21"/>
  <c r="I54" i="21" s="1"/>
  <c r="J54" i="21" s="1"/>
  <c r="F50" i="21"/>
  <c r="I50" i="21" s="1"/>
  <c r="J50" i="21" s="1"/>
  <c r="F49" i="21"/>
  <c r="I49" i="21" s="1"/>
  <c r="J49" i="21" s="1"/>
  <c r="F36" i="21"/>
  <c r="I36" i="21" s="1"/>
  <c r="J36" i="21" s="1"/>
  <c r="F35" i="21"/>
  <c r="I35" i="21" s="1"/>
  <c r="J35" i="21" s="1"/>
  <c r="F20" i="21"/>
  <c r="I20" i="21" s="1"/>
  <c r="J20" i="21" s="1"/>
  <c r="F15" i="21"/>
  <c r="I15" i="21" s="1"/>
  <c r="J15" i="21" s="1"/>
  <c r="F14" i="21"/>
  <c r="I14" i="21" s="1"/>
  <c r="J14" i="21" s="1"/>
  <c r="F38" i="21"/>
  <c r="I38" i="21" s="1"/>
  <c r="J38" i="21" s="1"/>
  <c r="F45" i="21"/>
  <c r="I45" i="21" s="1"/>
  <c r="J45" i="21" s="1"/>
  <c r="F46" i="21"/>
  <c r="I46" i="21" s="1"/>
  <c r="J46" i="21" s="1"/>
  <c r="F53" i="21"/>
  <c r="I53" i="21" s="1"/>
  <c r="J53" i="21" s="1"/>
  <c r="F11" i="21"/>
  <c r="I11" i="21" s="1"/>
  <c r="J11" i="21" s="1"/>
  <c r="F17" i="21"/>
  <c r="I17" i="21" s="1"/>
  <c r="J17" i="21" s="1"/>
  <c r="F24" i="21"/>
  <c r="I24" i="21" s="1"/>
  <c r="J24" i="21" s="1"/>
  <c r="F31" i="21"/>
  <c r="I31" i="21" s="1"/>
  <c r="J31" i="21" s="1"/>
  <c r="F44" i="21"/>
  <c r="I44" i="21" s="1"/>
  <c r="J44" i="21" s="1"/>
  <c r="F37" i="21"/>
  <c r="I37" i="21" s="1"/>
  <c r="J37" i="21" s="1"/>
  <c r="F8" i="21"/>
  <c r="F10" i="21"/>
  <c r="I10" i="21" s="1"/>
  <c r="J10" i="21" s="1"/>
  <c r="F13" i="21"/>
  <c r="I13" i="21" s="1"/>
  <c r="J13" i="21" s="1"/>
  <c r="F19" i="21"/>
  <c r="I19" i="21" s="1"/>
  <c r="J19" i="21" s="1"/>
  <c r="F25" i="21"/>
  <c r="I25" i="21" s="1"/>
  <c r="J25" i="21" s="1"/>
  <c r="F34" i="21"/>
  <c r="I34" i="21" s="1"/>
  <c r="J34" i="21" s="1"/>
  <c r="F47" i="21"/>
  <c r="I47" i="21" s="1"/>
  <c r="J47" i="21" s="1"/>
  <c r="F29" i="21"/>
  <c r="I29" i="21" s="1"/>
  <c r="J29" i="21" s="1"/>
  <c r="F39" i="21"/>
  <c r="I39" i="21" s="1"/>
  <c r="J39" i="21" s="1"/>
  <c r="F12" i="21"/>
  <c r="I12" i="21" s="1"/>
  <c r="J12" i="21" s="1"/>
  <c r="F21" i="21"/>
  <c r="I21" i="21" s="1"/>
  <c r="J21" i="21" s="1"/>
  <c r="F27" i="21"/>
  <c r="I27" i="21" s="1"/>
  <c r="J27" i="21" s="1"/>
  <c r="F33" i="21"/>
  <c r="I33" i="21" s="1"/>
  <c r="J33" i="21" s="1"/>
  <c r="F42" i="21"/>
  <c r="I42" i="21" s="1"/>
  <c r="J42" i="21" s="1"/>
  <c r="F21" i="20"/>
  <c r="I21" i="20" s="1"/>
  <c r="J21" i="20" s="1"/>
  <c r="F47" i="20"/>
  <c r="I47" i="20" s="1"/>
  <c r="J47" i="20" s="1"/>
  <c r="F45" i="20"/>
  <c r="I45" i="20" s="1"/>
  <c r="J45" i="20" s="1"/>
  <c r="F8" i="20"/>
  <c r="I8" i="20" s="1"/>
  <c r="J8" i="20" s="1"/>
  <c r="F14" i="20"/>
  <c r="I14" i="20" s="1"/>
  <c r="J14" i="20" s="1"/>
  <c r="F41" i="20"/>
  <c r="I41" i="20" s="1"/>
  <c r="J41" i="20" s="1"/>
  <c r="F22" i="20"/>
  <c r="I22" i="20" s="1"/>
  <c r="J22" i="20" s="1"/>
  <c r="F25" i="20"/>
  <c r="I25" i="20" s="1"/>
  <c r="J25" i="20" s="1"/>
  <c r="F53" i="20"/>
  <c r="I53" i="20" s="1"/>
  <c r="J53" i="20" s="1"/>
  <c r="F9" i="20"/>
  <c r="I9" i="20" s="1"/>
  <c r="J9" i="20" s="1"/>
  <c r="F24" i="20"/>
  <c r="I24" i="20" s="1"/>
  <c r="J24" i="20" s="1"/>
  <c r="F27" i="20"/>
  <c r="I27" i="20" s="1"/>
  <c r="J27" i="20" s="1"/>
  <c r="F54" i="20"/>
  <c r="I54" i="20" s="1"/>
  <c r="J54" i="20" s="1"/>
  <c r="F46" i="20"/>
  <c r="I46" i="20" s="1"/>
  <c r="J46" i="20" s="1"/>
  <c r="F38" i="20"/>
  <c r="I38" i="20" s="1"/>
  <c r="J38" i="20" s="1"/>
  <c r="F35" i="20"/>
  <c r="I35" i="20" s="1"/>
  <c r="J35" i="20" s="1"/>
  <c r="F32" i="20"/>
  <c r="I32" i="20" s="1"/>
  <c r="J32" i="20" s="1"/>
  <c r="F33" i="20"/>
  <c r="I33" i="20" s="1"/>
  <c r="J33" i="20" s="1"/>
  <c r="F30" i="20"/>
  <c r="I30" i="20" s="1"/>
  <c r="J30" i="20" s="1"/>
  <c r="F31" i="20"/>
  <c r="I31" i="20" s="1"/>
  <c r="J31" i="20" s="1"/>
  <c r="F15" i="20"/>
  <c r="I15" i="20" s="1"/>
  <c r="J15" i="20" s="1"/>
  <c r="F13" i="20"/>
  <c r="I13" i="20" s="1"/>
  <c r="J13" i="20" s="1"/>
  <c r="F11" i="20"/>
  <c r="I11" i="20" s="1"/>
  <c r="J11" i="20" s="1"/>
  <c r="F12" i="20"/>
  <c r="I12" i="20" s="1"/>
  <c r="J12" i="20" s="1"/>
  <c r="F10" i="20"/>
  <c r="I10" i="20" s="1"/>
  <c r="J10" i="20" s="1"/>
  <c r="F39" i="20"/>
  <c r="I39" i="20" s="1"/>
  <c r="J39" i="20" s="1"/>
  <c r="F16" i="20"/>
  <c r="I16" i="20" s="1"/>
  <c r="J16" i="20" s="1"/>
  <c r="F19" i="20"/>
  <c r="I19" i="20" s="1"/>
  <c r="J19" i="20" s="1"/>
  <c r="F37" i="20"/>
  <c r="I37" i="20" s="1"/>
  <c r="J37" i="20" s="1"/>
  <c r="F48" i="20"/>
  <c r="I48" i="20" s="1"/>
  <c r="J48" i="20" s="1"/>
  <c r="F51" i="20"/>
  <c r="I51" i="20" s="1"/>
  <c r="J51" i="20" s="1"/>
  <c r="F29" i="20"/>
  <c r="I29" i="20" s="1"/>
  <c r="J29" i="20" s="1"/>
  <c r="F40" i="20"/>
  <c r="I40" i="20" s="1"/>
  <c r="J40" i="20" s="1"/>
  <c r="F43" i="20"/>
  <c r="I43" i="20" s="1"/>
  <c r="J43" i="20" s="1"/>
  <c r="F17" i="20"/>
  <c r="I17" i="20" s="1"/>
  <c r="J17" i="20" s="1"/>
  <c r="F23" i="20"/>
  <c r="I23" i="20" s="1"/>
  <c r="J23" i="20" s="1"/>
  <c r="F49" i="20"/>
  <c r="I49" i="20" s="1"/>
  <c r="J49" i="20" s="1"/>
  <c r="F36" i="20"/>
  <c r="I36" i="20" s="1"/>
  <c r="J36" i="20" s="1"/>
  <c r="F52" i="20"/>
  <c r="I52" i="20" s="1"/>
  <c r="J52" i="20" s="1"/>
  <c r="F20" i="20"/>
  <c r="I20" i="20" s="1"/>
  <c r="J20" i="20" s="1"/>
  <c r="F28" i="20"/>
  <c r="I28" i="20" s="1"/>
  <c r="J28" i="20" s="1"/>
  <c r="F44" i="20"/>
  <c r="I44" i="20" s="1"/>
  <c r="J44" i="20" s="1"/>
  <c r="F18" i="20"/>
  <c r="I18" i="20" s="1"/>
  <c r="J18" i="20" s="1"/>
  <c r="F26" i="20"/>
  <c r="I26" i="20" s="1"/>
  <c r="J26" i="20" s="1"/>
  <c r="F34" i="20"/>
  <c r="I34" i="20" s="1"/>
  <c r="J34" i="20" s="1"/>
  <c r="F42" i="20"/>
  <c r="I42" i="20" s="1"/>
  <c r="J42" i="20" s="1"/>
  <c r="F50" i="20"/>
  <c r="I50" i="20" s="1"/>
  <c r="J50" i="20" s="1"/>
  <c r="F10" i="19"/>
  <c r="I10" i="19" s="1"/>
  <c r="J10" i="19" s="1"/>
  <c r="F14" i="19"/>
  <c r="I14" i="19" s="1"/>
  <c r="J14" i="19" s="1"/>
  <c r="F33" i="19"/>
  <c r="I33" i="19" s="1"/>
  <c r="J33" i="19" s="1"/>
  <c r="F23" i="19"/>
  <c r="I23" i="19" s="1"/>
  <c r="J23" i="19" s="1"/>
  <c r="F54" i="19"/>
  <c r="I54" i="19" s="1"/>
  <c r="J54" i="19" s="1"/>
  <c r="F30" i="19"/>
  <c r="I30" i="19" s="1"/>
  <c r="J30" i="19" s="1"/>
  <c r="F48" i="19"/>
  <c r="I48" i="19" s="1"/>
  <c r="J48" i="19" s="1"/>
  <c r="F9" i="19"/>
  <c r="I9" i="19" s="1"/>
  <c r="J9" i="19" s="1"/>
  <c r="F24" i="19"/>
  <c r="I24" i="19" s="1"/>
  <c r="J24" i="19" s="1"/>
  <c r="F50" i="19"/>
  <c r="I50" i="19" s="1"/>
  <c r="J50" i="19" s="1"/>
  <c r="F47" i="19"/>
  <c r="I47" i="19" s="1"/>
  <c r="J47" i="19" s="1"/>
  <c r="F46" i="19"/>
  <c r="I46" i="19" s="1"/>
  <c r="J46" i="19" s="1"/>
  <c r="F42" i="19"/>
  <c r="I42" i="19" s="1"/>
  <c r="J42" i="19" s="1"/>
  <c r="F41" i="19"/>
  <c r="I41" i="19" s="1"/>
  <c r="J41" i="19" s="1"/>
  <c r="F38" i="19"/>
  <c r="I38" i="19" s="1"/>
  <c r="J38" i="19" s="1"/>
  <c r="F31" i="19"/>
  <c r="I31" i="19" s="1"/>
  <c r="J31" i="19" s="1"/>
  <c r="F26" i="19"/>
  <c r="I26" i="19" s="1"/>
  <c r="J26" i="19" s="1"/>
  <c r="F22" i="19"/>
  <c r="I22" i="19" s="1"/>
  <c r="J22" i="19" s="1"/>
  <c r="F18" i="19"/>
  <c r="I18" i="19" s="1"/>
  <c r="J18" i="19" s="1"/>
  <c r="F17" i="19"/>
  <c r="I17" i="19" s="1"/>
  <c r="J17" i="19" s="1"/>
  <c r="F13" i="19"/>
  <c r="I13" i="19" s="1"/>
  <c r="J13" i="19" s="1"/>
  <c r="F19" i="19"/>
  <c r="I19" i="19" s="1"/>
  <c r="J19" i="19" s="1"/>
  <c r="F29" i="19"/>
  <c r="I29" i="19" s="1"/>
  <c r="J29" i="19" s="1"/>
  <c r="F36" i="19"/>
  <c r="I36" i="19" s="1"/>
  <c r="J36" i="19" s="1"/>
  <c r="F43" i="19"/>
  <c r="I43" i="19" s="1"/>
  <c r="J43" i="19" s="1"/>
  <c r="F53" i="19"/>
  <c r="I53" i="19" s="1"/>
  <c r="J53" i="19" s="1"/>
  <c r="F20" i="19"/>
  <c r="I20" i="19" s="1"/>
  <c r="J20" i="19" s="1"/>
  <c r="F44" i="19"/>
  <c r="I44" i="19" s="1"/>
  <c r="J44" i="19" s="1"/>
  <c r="F34" i="19"/>
  <c r="I34" i="19" s="1"/>
  <c r="J34" i="19" s="1"/>
  <c r="F11" i="19"/>
  <c r="I11" i="19" s="1"/>
  <c r="J11" i="19" s="1"/>
  <c r="F15" i="19"/>
  <c r="I15" i="19" s="1"/>
  <c r="J15" i="19" s="1"/>
  <c r="F32" i="19"/>
  <c r="I32" i="19" s="1"/>
  <c r="J32" i="19" s="1"/>
  <c r="F35" i="19"/>
  <c r="I35" i="19" s="1"/>
  <c r="J35" i="19" s="1"/>
  <c r="F39" i="19"/>
  <c r="I39" i="19" s="1"/>
  <c r="J39" i="19" s="1"/>
  <c r="F16" i="19"/>
  <c r="I16" i="19" s="1"/>
  <c r="J16" i="19" s="1"/>
  <c r="F25" i="19"/>
  <c r="I25" i="19" s="1"/>
  <c r="J25" i="19" s="1"/>
  <c r="F28" i="19"/>
  <c r="I28" i="19" s="1"/>
  <c r="J28" i="19" s="1"/>
  <c r="F37" i="19"/>
  <c r="I37" i="19" s="1"/>
  <c r="J37" i="19" s="1"/>
  <c r="F40" i="19"/>
  <c r="I40" i="19" s="1"/>
  <c r="J40" i="19" s="1"/>
  <c r="F49" i="19"/>
  <c r="I49" i="19" s="1"/>
  <c r="J49" i="19" s="1"/>
  <c r="F52" i="19"/>
  <c r="I52" i="19" s="1"/>
  <c r="J52" i="19" s="1"/>
  <c r="F12" i="19"/>
  <c r="I12" i="19" s="1"/>
  <c r="J12" i="19" s="1"/>
  <c r="F21" i="19"/>
  <c r="I21" i="19" s="1"/>
  <c r="J21" i="19" s="1"/>
  <c r="F27" i="19"/>
  <c r="I27" i="19" s="1"/>
  <c r="J27" i="19" s="1"/>
  <c r="F45" i="19"/>
  <c r="I45" i="19" s="1"/>
  <c r="J45" i="19" s="1"/>
  <c r="F51" i="19"/>
  <c r="I51" i="19" s="1"/>
  <c r="J51" i="19" s="1"/>
  <c r="F54" i="18"/>
  <c r="I54" i="18" s="1"/>
  <c r="J54" i="18" s="1"/>
  <c r="F19" i="18"/>
  <c r="I19" i="18" s="1"/>
  <c r="J19" i="18" s="1"/>
  <c r="F34" i="18"/>
  <c r="I34" i="18" s="1"/>
  <c r="J34" i="18" s="1"/>
  <c r="F8" i="18"/>
  <c r="I8" i="18" s="1"/>
  <c r="J8" i="18" s="1"/>
  <c r="F45" i="18"/>
  <c r="I45" i="18" s="1"/>
  <c r="J45" i="18" s="1"/>
  <c r="F23" i="18"/>
  <c r="I23" i="18" s="1"/>
  <c r="J23" i="18" s="1"/>
  <c r="F42" i="18"/>
  <c r="I42" i="18" s="1"/>
  <c r="J42" i="18" s="1"/>
  <c r="F10" i="18"/>
  <c r="I10" i="18" s="1"/>
  <c r="J10" i="18" s="1"/>
  <c r="F13" i="18"/>
  <c r="I13" i="18" s="1"/>
  <c r="J13" i="18" s="1"/>
  <c r="F32" i="18"/>
  <c r="I32" i="18" s="1"/>
  <c r="J32" i="18" s="1"/>
  <c r="F47" i="18"/>
  <c r="I47" i="18" s="1"/>
  <c r="J47" i="18" s="1"/>
  <c r="F51" i="18"/>
  <c r="I51" i="18" s="1"/>
  <c r="J51" i="18" s="1"/>
  <c r="F24" i="18"/>
  <c r="I24" i="18" s="1"/>
  <c r="J24" i="18" s="1"/>
  <c r="F37" i="18"/>
  <c r="I37" i="18" s="1"/>
  <c r="J37" i="18" s="1"/>
  <c r="F41" i="18"/>
  <c r="I41" i="18" s="1"/>
  <c r="J41" i="18" s="1"/>
  <c r="F21" i="18"/>
  <c r="I21" i="18" s="1"/>
  <c r="J21" i="18" s="1"/>
  <c r="F15" i="18"/>
  <c r="I15" i="18" s="1"/>
  <c r="J15" i="18" s="1"/>
  <c r="F18" i="18"/>
  <c r="I18" i="18" s="1"/>
  <c r="J18" i="18" s="1"/>
  <c r="F52" i="18"/>
  <c r="I52" i="18" s="1"/>
  <c r="J52" i="18" s="1"/>
  <c r="F48" i="18"/>
  <c r="I48" i="18" s="1"/>
  <c r="J48" i="18" s="1"/>
  <c r="F36" i="18"/>
  <c r="I36" i="18" s="1"/>
  <c r="J36" i="18" s="1"/>
  <c r="F29" i="18"/>
  <c r="I29" i="18" s="1"/>
  <c r="J29" i="18" s="1"/>
  <c r="F26" i="18"/>
  <c r="I26" i="18" s="1"/>
  <c r="J26" i="18" s="1"/>
  <c r="F25" i="18"/>
  <c r="I25" i="18" s="1"/>
  <c r="J25" i="18" s="1"/>
  <c r="F40" i="18"/>
  <c r="I40" i="18" s="1"/>
  <c r="J40" i="18" s="1"/>
  <c r="F22" i="18"/>
  <c r="I22" i="18" s="1"/>
  <c r="J22" i="18" s="1"/>
  <c r="F16" i="18"/>
  <c r="I16" i="18" s="1"/>
  <c r="J16" i="18" s="1"/>
  <c r="F31" i="18"/>
  <c r="I31" i="18" s="1"/>
  <c r="J31" i="18" s="1"/>
  <c r="F35" i="18"/>
  <c r="I35" i="18" s="1"/>
  <c r="J35" i="18" s="1"/>
  <c r="F38" i="18"/>
  <c r="I38" i="18" s="1"/>
  <c r="J38" i="18" s="1"/>
  <c r="F50" i="18"/>
  <c r="I50" i="18" s="1"/>
  <c r="J50" i="18" s="1"/>
  <c r="F20" i="18"/>
  <c r="I20" i="18" s="1"/>
  <c r="J20" i="18" s="1"/>
  <c r="F39" i="18"/>
  <c r="I39" i="18" s="1"/>
  <c r="J39" i="18" s="1"/>
  <c r="F11" i="18"/>
  <c r="I11" i="18" s="1"/>
  <c r="J11" i="18" s="1"/>
  <c r="F14" i="18"/>
  <c r="I14" i="18" s="1"/>
  <c r="J14" i="18" s="1"/>
  <c r="F17" i="18"/>
  <c r="I17" i="18" s="1"/>
  <c r="J17" i="18" s="1"/>
  <c r="F27" i="18"/>
  <c r="I27" i="18" s="1"/>
  <c r="J27" i="18" s="1"/>
  <c r="F30" i="18"/>
  <c r="I30" i="18" s="1"/>
  <c r="J30" i="18" s="1"/>
  <c r="F33" i="18"/>
  <c r="I33" i="18" s="1"/>
  <c r="J33" i="18" s="1"/>
  <c r="F43" i="18"/>
  <c r="I43" i="18" s="1"/>
  <c r="J43" i="18" s="1"/>
  <c r="F46" i="18"/>
  <c r="I46" i="18" s="1"/>
  <c r="J46" i="18" s="1"/>
  <c r="F49" i="18"/>
  <c r="I49" i="18" s="1"/>
  <c r="J49" i="18" s="1"/>
  <c r="F53" i="18"/>
  <c r="I53" i="18" s="1"/>
  <c r="J53" i="18" s="1"/>
  <c r="F9" i="18"/>
  <c r="I9" i="18" s="1"/>
  <c r="J9" i="18" s="1"/>
  <c r="F12" i="18"/>
  <c r="I12" i="18" s="1"/>
  <c r="J12" i="18" s="1"/>
  <c r="F28" i="18"/>
  <c r="I28" i="18" s="1"/>
  <c r="J28" i="18" s="1"/>
  <c r="F44" i="18"/>
  <c r="I44" i="18" s="1"/>
  <c r="J44" i="18" s="1"/>
  <c r="M50" i="21"/>
  <c r="M17" i="21"/>
  <c r="M8" i="21"/>
  <c r="M16" i="21"/>
  <c r="M24" i="21"/>
  <c r="M32" i="21"/>
  <c r="M40" i="21"/>
  <c r="M15" i="21"/>
  <c r="M23" i="21"/>
  <c r="L30" i="21"/>
  <c r="M31" i="21"/>
  <c r="L38" i="21"/>
  <c r="M39" i="21"/>
  <c r="L46" i="21"/>
  <c r="M47" i="21"/>
  <c r="L54" i="21"/>
  <c r="M26" i="21"/>
  <c r="M34" i="21"/>
  <c r="M9" i="21"/>
  <c r="M25" i="21"/>
  <c r="M41" i="21"/>
  <c r="M49" i="21"/>
  <c r="M48" i="21"/>
  <c r="L14" i="21"/>
  <c r="L22" i="21"/>
  <c r="L13" i="21"/>
  <c r="M14" i="21"/>
  <c r="L21" i="21"/>
  <c r="M22" i="21"/>
  <c r="L29" i="21"/>
  <c r="M30" i="21"/>
  <c r="L37" i="21"/>
  <c r="M38" i="21"/>
  <c r="L45" i="21"/>
  <c r="M46" i="21"/>
  <c r="L53" i="21"/>
  <c r="M54" i="21"/>
  <c r="L12" i="21"/>
  <c r="M13" i="21"/>
  <c r="L20" i="21"/>
  <c r="M21" i="21"/>
  <c r="L28" i="21"/>
  <c r="M29" i="21"/>
  <c r="L36" i="21"/>
  <c r="M37" i="21"/>
  <c r="L44" i="21"/>
  <c r="M45" i="21"/>
  <c r="L52" i="21"/>
  <c r="M53" i="21"/>
  <c r="L55" i="21"/>
  <c r="M33" i="21"/>
  <c r="M20" i="21"/>
  <c r="L27" i="21"/>
  <c r="L35" i="21"/>
  <c r="M36" i="21"/>
  <c r="L43" i="21"/>
  <c r="M44" i="21"/>
  <c r="L51" i="21"/>
  <c r="M52" i="21"/>
  <c r="M55" i="21"/>
  <c r="M10" i="21"/>
  <c r="M18" i="21"/>
  <c r="M12" i="21"/>
  <c r="M28" i="21"/>
  <c r="L10" i="21"/>
  <c r="M11" i="21"/>
  <c r="L18" i="21"/>
  <c r="M19" i="21"/>
  <c r="L26" i="21"/>
  <c r="M27" i="21"/>
  <c r="L34" i="21"/>
  <c r="M35" i="21"/>
  <c r="L42" i="21"/>
  <c r="M43" i="21"/>
  <c r="M10" i="20"/>
  <c r="M18" i="20"/>
  <c r="M26" i="20"/>
  <c r="M34" i="20"/>
  <c r="M42" i="20"/>
  <c r="M50" i="20"/>
  <c r="M33" i="20"/>
  <c r="M41" i="20"/>
  <c r="M49" i="20"/>
  <c r="M16" i="20"/>
  <c r="M32" i="20"/>
  <c r="M15" i="20"/>
  <c r="M23" i="20"/>
  <c r="M31" i="20"/>
  <c r="M39" i="20"/>
  <c r="M47" i="20"/>
  <c r="M17" i="20"/>
  <c r="M48" i="20"/>
  <c r="M46" i="20"/>
  <c r="M13" i="20"/>
  <c r="L20" i="20"/>
  <c r="M21" i="20"/>
  <c r="L28" i="20"/>
  <c r="M29" i="20"/>
  <c r="L36" i="20"/>
  <c r="M37" i="20"/>
  <c r="L44" i="20"/>
  <c r="M45" i="20"/>
  <c r="L52" i="20"/>
  <c r="M53" i="20"/>
  <c r="L55" i="20"/>
  <c r="M8" i="20"/>
  <c r="M24" i="20"/>
  <c r="M40" i="20"/>
  <c r="M14" i="20"/>
  <c r="M30" i="20"/>
  <c r="M38" i="20"/>
  <c r="L11" i="20"/>
  <c r="M12" i="20"/>
  <c r="L19" i="20"/>
  <c r="M20" i="20"/>
  <c r="L27" i="20"/>
  <c r="M28" i="20"/>
  <c r="L35" i="20"/>
  <c r="M36" i="20"/>
  <c r="L43" i="20"/>
  <c r="M44" i="20"/>
  <c r="L51" i="20"/>
  <c r="M52" i="20"/>
  <c r="M55" i="20"/>
  <c r="M9" i="20"/>
  <c r="M25" i="20"/>
  <c r="M22" i="20"/>
  <c r="M54" i="20"/>
  <c r="L10" i="20"/>
  <c r="M11" i="20"/>
  <c r="L18" i="20"/>
  <c r="M19" i="20"/>
  <c r="L26" i="20"/>
  <c r="M27" i="20"/>
  <c r="L34" i="20"/>
  <c r="M35" i="20"/>
  <c r="L42" i="20"/>
  <c r="M43" i="20"/>
  <c r="F8" i="19"/>
  <c r="I8" i="19" s="1"/>
  <c r="J8" i="19" s="1"/>
  <c r="M16" i="19"/>
  <c r="L23" i="19"/>
  <c r="M32" i="19"/>
  <c r="L39" i="19"/>
  <c r="M40" i="19"/>
  <c r="L47" i="19"/>
  <c r="M48" i="19"/>
  <c r="M34" i="19"/>
  <c r="M50" i="19"/>
  <c r="M8" i="19"/>
  <c r="L15" i="19"/>
  <c r="M24" i="19"/>
  <c r="L31" i="19"/>
  <c r="L14" i="19"/>
  <c r="M15" i="19"/>
  <c r="L22" i="19"/>
  <c r="M23" i="19"/>
  <c r="L30" i="19"/>
  <c r="M31" i="19"/>
  <c r="L38" i="19"/>
  <c r="M39" i="19"/>
  <c r="L46" i="19"/>
  <c r="M47" i="19"/>
  <c r="L54" i="19"/>
  <c r="M18" i="19"/>
  <c r="M42" i="19"/>
  <c r="M9" i="19"/>
  <c r="M17" i="19"/>
  <c r="M41" i="19"/>
  <c r="M49" i="19"/>
  <c r="M14" i="19"/>
  <c r="L21" i="19"/>
  <c r="L29" i="19"/>
  <c r="L37" i="19"/>
  <c r="L45" i="19"/>
  <c r="M54" i="19"/>
  <c r="L12" i="19"/>
  <c r="M13" i="19"/>
  <c r="L20" i="19"/>
  <c r="M21" i="19"/>
  <c r="L28" i="19"/>
  <c r="M29" i="19"/>
  <c r="L36" i="19"/>
  <c r="M37" i="19"/>
  <c r="L44" i="19"/>
  <c r="M45" i="19"/>
  <c r="L52" i="19"/>
  <c r="M53" i="19"/>
  <c r="L55" i="19"/>
  <c r="M26" i="19"/>
  <c r="M25" i="19"/>
  <c r="M33" i="19"/>
  <c r="L13" i="19"/>
  <c r="M22" i="19"/>
  <c r="M30" i="19"/>
  <c r="M38" i="19"/>
  <c r="M46" i="19"/>
  <c r="L53" i="19"/>
  <c r="L11" i="19"/>
  <c r="M12" i="19"/>
  <c r="L19" i="19"/>
  <c r="M20" i="19"/>
  <c r="L27" i="19"/>
  <c r="M28" i="19"/>
  <c r="L35" i="19"/>
  <c r="M36" i="19"/>
  <c r="L43" i="19"/>
  <c r="M44" i="19"/>
  <c r="L51" i="19"/>
  <c r="M52" i="19"/>
  <c r="M55" i="19"/>
  <c r="L10" i="19"/>
  <c r="M11" i="19"/>
  <c r="L18" i="19"/>
  <c r="M19" i="19"/>
  <c r="L26" i="19"/>
  <c r="M27" i="19"/>
  <c r="L34" i="19"/>
  <c r="M35" i="19"/>
  <c r="L42" i="19"/>
  <c r="M43" i="19"/>
  <c r="L8" i="18"/>
  <c r="M9" i="18"/>
  <c r="L16" i="18"/>
  <c r="M17" i="18"/>
  <c r="L24" i="18"/>
  <c r="M25" i="18"/>
  <c r="L32" i="18"/>
  <c r="M33" i="18"/>
  <c r="L40" i="18"/>
  <c r="M41" i="18"/>
  <c r="L48" i="18"/>
  <c r="M49" i="18"/>
  <c r="L10" i="18"/>
  <c r="M18" i="18"/>
  <c r="M34" i="18"/>
  <c r="M42" i="18"/>
  <c r="M50" i="18"/>
  <c r="M8" i="18"/>
  <c r="L15" i="18"/>
  <c r="M16" i="18"/>
  <c r="L23" i="18"/>
  <c r="M24" i="18"/>
  <c r="M32" i="18"/>
  <c r="L39" i="18"/>
  <c r="L47" i="18"/>
  <c r="M48" i="18"/>
  <c r="L34" i="18"/>
  <c r="L25" i="18"/>
  <c r="L14" i="18"/>
  <c r="L22" i="18"/>
  <c r="M23" i="18"/>
  <c r="L30" i="18"/>
  <c r="M31" i="18"/>
  <c r="L38" i="18"/>
  <c r="M39" i="18"/>
  <c r="L46" i="18"/>
  <c r="M47" i="18"/>
  <c r="L54" i="18"/>
  <c r="L13" i="18"/>
  <c r="M14" i="18"/>
  <c r="L21" i="18"/>
  <c r="M22" i="18"/>
  <c r="L29" i="18"/>
  <c r="M30" i="18"/>
  <c r="L37" i="18"/>
  <c r="M38" i="18"/>
  <c r="L45" i="18"/>
  <c r="M46" i="18"/>
  <c r="L53" i="18"/>
  <c r="M54" i="18"/>
  <c r="L17" i="18"/>
  <c r="L31" i="18"/>
  <c r="M15" i="18"/>
  <c r="L12" i="18"/>
  <c r="M13" i="18"/>
  <c r="L20" i="18"/>
  <c r="M21" i="18"/>
  <c r="L28" i="18"/>
  <c r="M29" i="18"/>
  <c r="L36" i="18"/>
  <c r="M37" i="18"/>
  <c r="L44" i="18"/>
  <c r="M45" i="18"/>
  <c r="L52" i="18"/>
  <c r="M53" i="18"/>
  <c r="L55" i="18"/>
  <c r="L18" i="18"/>
  <c r="L26" i="18"/>
  <c r="L9" i="18"/>
  <c r="M26" i="18"/>
  <c r="L33" i="18"/>
  <c r="L41" i="18"/>
  <c r="L49" i="18"/>
  <c r="M40" i="18"/>
  <c r="L11" i="18"/>
  <c r="M12" i="18"/>
  <c r="L19" i="18"/>
  <c r="M20" i="18"/>
  <c r="L27" i="18"/>
  <c r="M28" i="18"/>
  <c r="L35" i="18"/>
  <c r="M36" i="18"/>
  <c r="L43" i="18"/>
  <c r="M44" i="18"/>
  <c r="L51" i="18"/>
  <c r="M52" i="18"/>
  <c r="L42" i="18"/>
  <c r="H10" i="17"/>
  <c r="H15" i="17"/>
  <c r="H11" i="17"/>
  <c r="H12" i="17"/>
  <c r="H13" i="17"/>
  <c r="H14" i="17"/>
  <c r="H16" i="17"/>
  <c r="H17" i="17"/>
  <c r="H18" i="17"/>
  <c r="H19" i="17"/>
  <c r="H20" i="17"/>
  <c r="J21" i="17" s="1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D33" i="17"/>
  <c r="D34" i="17"/>
  <c r="D35" i="17"/>
  <c r="D36" i="17"/>
  <c r="D37" i="17"/>
  <c r="D38" i="17"/>
  <c r="D27" i="17"/>
  <c r="D28" i="17"/>
  <c r="D29" i="17"/>
  <c r="D30" i="17"/>
  <c r="D31" i="17"/>
  <c r="D32" i="17"/>
  <c r="D21" i="17"/>
  <c r="D22" i="17"/>
  <c r="D23" i="17"/>
  <c r="D24" i="17"/>
  <c r="D25" i="17"/>
  <c r="D26" i="17"/>
  <c r="D11" i="17"/>
  <c r="D12" i="17"/>
  <c r="D13" i="17"/>
  <c r="D14" i="17"/>
  <c r="D15" i="17"/>
  <c r="D16" i="17"/>
  <c r="D17" i="17"/>
  <c r="D18" i="17"/>
  <c r="D19" i="17"/>
  <c r="D20" i="17"/>
  <c r="F21" i="17" s="1"/>
  <c r="D10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2" i="17"/>
  <c r="M22" i="17"/>
  <c r="N21" i="17"/>
  <c r="C4" i="17"/>
  <c r="A5" i="16"/>
  <c r="B5" i="16"/>
  <c r="C8" i="16"/>
  <c r="B9" i="16" s="1"/>
  <c r="D8" i="16"/>
  <c r="E8" i="16" s="1"/>
  <c r="H8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E9" i="10"/>
  <c r="M10" i="10"/>
  <c r="E10" i="10"/>
  <c r="L11" i="10"/>
  <c r="E11" i="10"/>
  <c r="E12" i="10"/>
  <c r="M13" i="10"/>
  <c r="E13" i="10"/>
  <c r="E14" i="10"/>
  <c r="E15" i="10"/>
  <c r="M16" i="10"/>
  <c r="E16" i="10"/>
  <c r="E17" i="10"/>
  <c r="M18" i="10"/>
  <c r="E18" i="10"/>
  <c r="L19" i="10"/>
  <c r="E19" i="10"/>
  <c r="E20" i="10"/>
  <c r="M21" i="10"/>
  <c r="E21" i="10"/>
  <c r="E22" i="10"/>
  <c r="M23" i="10"/>
  <c r="E23" i="10"/>
  <c r="M24" i="10"/>
  <c r="E24" i="10"/>
  <c r="E25" i="10"/>
  <c r="M26" i="10"/>
  <c r="E26" i="10"/>
  <c r="L27" i="10"/>
  <c r="E27" i="10"/>
  <c r="E28" i="10"/>
  <c r="M29" i="10"/>
  <c r="E29" i="10"/>
  <c r="E30" i="10"/>
  <c r="E31" i="10"/>
  <c r="M32" i="10"/>
  <c r="E32" i="10"/>
  <c r="E33" i="10"/>
  <c r="M34" i="10"/>
  <c r="E34" i="10"/>
  <c r="L35" i="10"/>
  <c r="E35" i="10"/>
  <c r="E36" i="10"/>
  <c r="M37" i="10"/>
  <c r="E37" i="10"/>
  <c r="E38" i="10"/>
  <c r="E39" i="10"/>
  <c r="M40" i="10"/>
  <c r="E40" i="10"/>
  <c r="E41" i="10"/>
  <c r="M42" i="10"/>
  <c r="E42" i="10"/>
  <c r="L43" i="10"/>
  <c r="E43" i="10"/>
  <c r="E44" i="10"/>
  <c r="M45" i="10"/>
  <c r="E45" i="10"/>
  <c r="E46" i="10"/>
  <c r="E47" i="10"/>
  <c r="M48" i="10"/>
  <c r="E48" i="10"/>
  <c r="E49" i="10"/>
  <c r="M50" i="10"/>
  <c r="E50" i="10"/>
  <c r="L51" i="10"/>
  <c r="E51" i="10"/>
  <c r="E52" i="10"/>
  <c r="M53" i="10"/>
  <c r="E53" i="10"/>
  <c r="E54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M9" i="10"/>
  <c r="E8" i="10"/>
  <c r="B7" i="10"/>
  <c r="D8" i="10" s="1"/>
  <c r="C7" i="10"/>
  <c r="J4" i="10"/>
  <c r="M12" i="10" s="1"/>
  <c r="I4" i="10"/>
  <c r="M11" i="10" s="1"/>
  <c r="F4" i="10"/>
  <c r="L14" i="10" s="1"/>
  <c r="E4" i="10"/>
  <c r="L24" i="10" s="1"/>
  <c r="J22" i="9"/>
  <c r="L22" i="9" s="1"/>
  <c r="J23" i="9"/>
  <c r="J24" i="9"/>
  <c r="J25" i="9"/>
  <c r="J26" i="9"/>
  <c r="L26" i="9" s="1"/>
  <c r="J27" i="9"/>
  <c r="L27" i="9" s="1"/>
  <c r="J28" i="9"/>
  <c r="J29" i="9"/>
  <c r="J30" i="9"/>
  <c r="L30" i="9" s="1"/>
  <c r="J31" i="9"/>
  <c r="J32" i="9"/>
  <c r="J33" i="9"/>
  <c r="L33" i="9" s="1"/>
  <c r="J34" i="9"/>
  <c r="L34" i="9" s="1"/>
  <c r="J35" i="9"/>
  <c r="L35" i="9" s="1"/>
  <c r="J36" i="9"/>
  <c r="J37" i="9"/>
  <c r="J38" i="9"/>
  <c r="L38" i="9" s="1"/>
  <c r="J39" i="9"/>
  <c r="J40" i="9"/>
  <c r="J41" i="9"/>
  <c r="L41" i="9" s="1"/>
  <c r="J42" i="9"/>
  <c r="L42" i="9" s="1"/>
  <c r="J43" i="9"/>
  <c r="L43" i="9" s="1"/>
  <c r="J44" i="9"/>
  <c r="J45" i="9"/>
  <c r="I22" i="9"/>
  <c r="K22" i="9" s="1"/>
  <c r="M22" i="9" s="1"/>
  <c r="I23" i="9"/>
  <c r="K23" i="9" s="1"/>
  <c r="I24" i="9"/>
  <c r="K24" i="9" s="1"/>
  <c r="I25" i="9"/>
  <c r="K25" i="9" s="1"/>
  <c r="I26" i="9"/>
  <c r="K26" i="9" s="1"/>
  <c r="M26" i="9" s="1"/>
  <c r="I27" i="9"/>
  <c r="K27" i="9" s="1"/>
  <c r="M27" i="9" s="1"/>
  <c r="I28" i="9"/>
  <c r="K28" i="9" s="1"/>
  <c r="I29" i="9"/>
  <c r="K29" i="9" s="1"/>
  <c r="I30" i="9"/>
  <c r="K30" i="9" s="1"/>
  <c r="I31" i="9"/>
  <c r="K31" i="9" s="1"/>
  <c r="I32" i="9"/>
  <c r="K32" i="9" s="1"/>
  <c r="I33" i="9"/>
  <c r="K33" i="9" s="1"/>
  <c r="M33" i="9" s="1"/>
  <c r="I34" i="9"/>
  <c r="K34" i="9" s="1"/>
  <c r="M34" i="9" s="1"/>
  <c r="I35" i="9"/>
  <c r="K35" i="9" s="1"/>
  <c r="M35" i="9" s="1"/>
  <c r="I36" i="9"/>
  <c r="K36" i="9" s="1"/>
  <c r="I37" i="9"/>
  <c r="K37" i="9" s="1"/>
  <c r="I38" i="9"/>
  <c r="K38" i="9" s="1"/>
  <c r="M38" i="9" s="1"/>
  <c r="I39" i="9"/>
  <c r="K39" i="9" s="1"/>
  <c r="I40" i="9"/>
  <c r="K40" i="9" s="1"/>
  <c r="I41" i="9"/>
  <c r="K41" i="9" s="1"/>
  <c r="I42" i="9"/>
  <c r="K42" i="9" s="1"/>
  <c r="I43" i="9"/>
  <c r="K43" i="9" s="1"/>
  <c r="M43" i="9" s="1"/>
  <c r="I44" i="9"/>
  <c r="K44" i="9" s="1"/>
  <c r="I45" i="9"/>
  <c r="K45" i="9" s="1"/>
  <c r="C4" i="9"/>
  <c r="B6" i="8"/>
  <c r="A6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B10" i="8"/>
  <c r="D10" i="8" s="1"/>
  <c r="A6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B10" i="7"/>
  <c r="D10" i="7" s="1"/>
  <c r="B6" i="7"/>
  <c r="H60" i="5"/>
  <c r="H61" i="5"/>
  <c r="H62" i="5"/>
  <c r="H63" i="5"/>
  <c r="H64" i="5"/>
  <c r="H65" i="5"/>
  <c r="H66" i="5"/>
  <c r="H67" i="5"/>
  <c r="H68" i="5"/>
  <c r="H69" i="5"/>
  <c r="J8" i="21" l="1"/>
  <c r="J56" i="21" s="1"/>
  <c r="J56" i="20"/>
  <c r="J56" i="19"/>
  <c r="J56" i="18"/>
  <c r="F10" i="10"/>
  <c r="I10" i="10" s="1"/>
  <c r="J10" i="10" s="1"/>
  <c r="L45" i="10"/>
  <c r="L37" i="10"/>
  <c r="L29" i="10"/>
  <c r="L21" i="10"/>
  <c r="M8" i="10"/>
  <c r="M47" i="10"/>
  <c r="L42" i="10"/>
  <c r="M39" i="10"/>
  <c r="L34" i="10"/>
  <c r="L18" i="10"/>
  <c r="L10" i="10"/>
  <c r="L8" i="10"/>
  <c r="L55" i="10"/>
  <c r="M52" i="10"/>
  <c r="L47" i="10"/>
  <c r="M44" i="10"/>
  <c r="L39" i="10"/>
  <c r="M36" i="10"/>
  <c r="L31" i="10"/>
  <c r="M28" i="10"/>
  <c r="L23" i="10"/>
  <c r="M20" i="10"/>
  <c r="L15" i="10"/>
  <c r="L13" i="10"/>
  <c r="M55" i="10"/>
  <c r="L50" i="10"/>
  <c r="M31" i="10"/>
  <c r="L26" i="10"/>
  <c r="M15" i="10"/>
  <c r="L52" i="10"/>
  <c r="M49" i="10"/>
  <c r="L44" i="10"/>
  <c r="M41" i="10"/>
  <c r="L36" i="10"/>
  <c r="M33" i="10"/>
  <c r="L28" i="10"/>
  <c r="M25" i="10"/>
  <c r="L20" i="10"/>
  <c r="M17" i="10"/>
  <c r="L12" i="10"/>
  <c r="L48" i="10"/>
  <c r="L40" i="10"/>
  <c r="L32" i="10"/>
  <c r="L16" i="10"/>
  <c r="L53" i="10"/>
  <c r="M54" i="10"/>
  <c r="L49" i="10"/>
  <c r="M46" i="10"/>
  <c r="L41" i="10"/>
  <c r="M38" i="10"/>
  <c r="L33" i="10"/>
  <c r="M30" i="10"/>
  <c r="L25" i="10"/>
  <c r="M22" i="10"/>
  <c r="L17" i="10"/>
  <c r="M14" i="10"/>
  <c r="L9" i="10"/>
  <c r="L54" i="10"/>
  <c r="M51" i="10"/>
  <c r="L46" i="10"/>
  <c r="M43" i="10"/>
  <c r="L38" i="10"/>
  <c r="M35" i="10"/>
  <c r="L30" i="10"/>
  <c r="M27" i="10"/>
  <c r="L22" i="10"/>
  <c r="M19" i="10"/>
  <c r="O21" i="17"/>
  <c r="Q21" i="17" s="1"/>
  <c r="P21" i="17"/>
  <c r="R21" i="17" s="1"/>
  <c r="I26" i="17"/>
  <c r="J27" i="17" s="1"/>
  <c r="J28" i="17" s="1"/>
  <c r="J29" i="17" s="1"/>
  <c r="J30" i="17" s="1"/>
  <c r="J31" i="17" s="1"/>
  <c r="J32" i="17" s="1"/>
  <c r="P32" i="17" s="1"/>
  <c r="R32" i="17" s="1"/>
  <c r="I32" i="17"/>
  <c r="J33" i="17" s="1"/>
  <c r="J34" i="17" s="1"/>
  <c r="J35" i="17" s="1"/>
  <c r="J36" i="17" s="1"/>
  <c r="I38" i="17"/>
  <c r="J39" i="17" s="1"/>
  <c r="J40" i="17" s="1"/>
  <c r="J41" i="17" s="1"/>
  <c r="J42" i="17" s="1"/>
  <c r="J43" i="17" s="1"/>
  <c r="J44" i="17" s="1"/>
  <c r="P44" i="17" s="1"/>
  <c r="R44" i="17" s="1"/>
  <c r="I20" i="17"/>
  <c r="J22" i="17" s="1"/>
  <c r="J23" i="17" s="1"/>
  <c r="J24" i="17" s="1"/>
  <c r="J25" i="17" s="1"/>
  <c r="J26" i="17" s="1"/>
  <c r="P26" i="17" s="1"/>
  <c r="R26" i="17" s="1"/>
  <c r="E38" i="17"/>
  <c r="F39" i="17" s="1"/>
  <c r="F40" i="17" s="1"/>
  <c r="F41" i="17" s="1"/>
  <c r="F42" i="17" s="1"/>
  <c r="F43" i="17" s="1"/>
  <c r="F44" i="17" s="1"/>
  <c r="O44" i="17" s="1"/>
  <c r="Q44" i="17" s="1"/>
  <c r="E32" i="17"/>
  <c r="F33" i="17" s="1"/>
  <c r="F34" i="17" s="1"/>
  <c r="F35" i="17" s="1"/>
  <c r="F36" i="17" s="1"/>
  <c r="F37" i="17" s="1"/>
  <c r="F38" i="17" s="1"/>
  <c r="O38" i="17" s="1"/>
  <c r="Q38" i="17" s="1"/>
  <c r="E26" i="17"/>
  <c r="F27" i="17" s="1"/>
  <c r="F28" i="17" s="1"/>
  <c r="F29" i="17" s="1"/>
  <c r="F30" i="17" s="1"/>
  <c r="F31" i="17" s="1"/>
  <c r="F32" i="17" s="1"/>
  <c r="O32" i="17" s="1"/>
  <c r="Q32" i="17" s="1"/>
  <c r="E20" i="17"/>
  <c r="F22" i="17" s="1"/>
  <c r="F23" i="17" s="1"/>
  <c r="F24" i="17" s="1"/>
  <c r="F25" i="17" s="1"/>
  <c r="F26" i="17" s="1"/>
  <c r="O26" i="17" s="1"/>
  <c r="Q26" i="17" s="1"/>
  <c r="C9" i="16"/>
  <c r="B10" i="16" s="1"/>
  <c r="D9" i="16"/>
  <c r="G8" i="16"/>
  <c r="I8" i="16" s="1"/>
  <c r="L25" i="9"/>
  <c r="N25" i="9" s="1"/>
  <c r="N41" i="9"/>
  <c r="L40" i="9"/>
  <c r="N40" i="9" s="1"/>
  <c r="L32" i="9"/>
  <c r="N32" i="9" s="1"/>
  <c r="L24" i="9"/>
  <c r="N24" i="9" s="1"/>
  <c r="N33" i="9"/>
  <c r="O33" i="9" s="1"/>
  <c r="P33" i="9" s="1"/>
  <c r="N38" i="9"/>
  <c r="O38" i="9" s="1"/>
  <c r="P38" i="9" s="1"/>
  <c r="N30" i="9"/>
  <c r="N22" i="9"/>
  <c r="O22" i="9" s="1"/>
  <c r="P22" i="9" s="1"/>
  <c r="L39" i="9"/>
  <c r="N39" i="9" s="1"/>
  <c r="L31" i="9"/>
  <c r="N31" i="9" s="1"/>
  <c r="L23" i="9"/>
  <c r="N23" i="9" s="1"/>
  <c r="L45" i="9"/>
  <c r="N45" i="9" s="1"/>
  <c r="L37" i="9"/>
  <c r="N37" i="9" s="1"/>
  <c r="L29" i="9"/>
  <c r="N29" i="9" s="1"/>
  <c r="L44" i="9"/>
  <c r="N44" i="9" s="1"/>
  <c r="L36" i="9"/>
  <c r="N36" i="9" s="1"/>
  <c r="L28" i="9"/>
  <c r="N28" i="9" s="1"/>
  <c r="N42" i="9"/>
  <c r="N34" i="9"/>
  <c r="O34" i="9" s="1"/>
  <c r="P34" i="9" s="1"/>
  <c r="N26" i="9"/>
  <c r="O26" i="9" s="1"/>
  <c r="P26" i="9" s="1"/>
  <c r="N43" i="9"/>
  <c r="O43" i="9" s="1"/>
  <c r="P43" i="9" s="1"/>
  <c r="N35" i="9"/>
  <c r="O35" i="9" s="1"/>
  <c r="P35" i="9" s="1"/>
  <c r="N27" i="9"/>
  <c r="O27" i="9" s="1"/>
  <c r="P27" i="9" s="1"/>
  <c r="F30" i="10"/>
  <c r="I30" i="10" s="1"/>
  <c r="J30" i="10" s="1"/>
  <c r="F38" i="10"/>
  <c r="I38" i="10" s="1"/>
  <c r="J38" i="10" s="1"/>
  <c r="F46" i="10"/>
  <c r="I46" i="10" s="1"/>
  <c r="J46" i="10" s="1"/>
  <c r="F34" i="10"/>
  <c r="I34" i="10" s="1"/>
  <c r="J34" i="10" s="1"/>
  <c r="F26" i="10"/>
  <c r="I26" i="10" s="1"/>
  <c r="J26" i="10" s="1"/>
  <c r="F42" i="10"/>
  <c r="I42" i="10" s="1"/>
  <c r="J42" i="10" s="1"/>
  <c r="F50" i="10"/>
  <c r="I50" i="10" s="1"/>
  <c r="J50" i="10" s="1"/>
  <c r="F54" i="10"/>
  <c r="I54" i="10" s="1"/>
  <c r="J54" i="10" s="1"/>
  <c r="F53" i="10"/>
  <c r="I53" i="10" s="1"/>
  <c r="J53" i="10" s="1"/>
  <c r="F45" i="10"/>
  <c r="I45" i="10" s="1"/>
  <c r="J45" i="10" s="1"/>
  <c r="F29" i="10"/>
  <c r="I29" i="10" s="1"/>
  <c r="J29" i="10" s="1"/>
  <c r="F51" i="10"/>
  <c r="I51" i="10" s="1"/>
  <c r="J51" i="10" s="1"/>
  <c r="F43" i="10"/>
  <c r="I43" i="10" s="1"/>
  <c r="J43" i="10" s="1"/>
  <c r="F35" i="10"/>
  <c r="I35" i="10" s="1"/>
  <c r="J35" i="10" s="1"/>
  <c r="F21" i="10"/>
  <c r="I21" i="10" s="1"/>
  <c r="J21" i="10" s="1"/>
  <c r="F13" i="10"/>
  <c r="I13" i="10" s="1"/>
  <c r="J13" i="10" s="1"/>
  <c r="F8" i="10"/>
  <c r="I8" i="10" s="1"/>
  <c r="J8" i="10" s="1"/>
  <c r="F22" i="10"/>
  <c r="I22" i="10" s="1"/>
  <c r="J22" i="10" s="1"/>
  <c r="F14" i="10"/>
  <c r="I14" i="10" s="1"/>
  <c r="J14" i="10" s="1"/>
  <c r="F27" i="10"/>
  <c r="I27" i="10" s="1"/>
  <c r="J27" i="10" s="1"/>
  <c r="F19" i="10"/>
  <c r="I19" i="10" s="1"/>
  <c r="J19" i="10" s="1"/>
  <c r="F11" i="10"/>
  <c r="I11" i="10" s="1"/>
  <c r="J11" i="10" s="1"/>
  <c r="F48" i="10"/>
  <c r="I48" i="10" s="1"/>
  <c r="J48" i="10" s="1"/>
  <c r="F47" i="10"/>
  <c r="I47" i="10" s="1"/>
  <c r="J47" i="10" s="1"/>
  <c r="F40" i="10"/>
  <c r="I40" i="10" s="1"/>
  <c r="J40" i="10" s="1"/>
  <c r="F39" i="10"/>
  <c r="I39" i="10" s="1"/>
  <c r="J39" i="10" s="1"/>
  <c r="F37" i="10"/>
  <c r="I37" i="10" s="1"/>
  <c r="J37" i="10" s="1"/>
  <c r="F32" i="10"/>
  <c r="I32" i="10" s="1"/>
  <c r="J32" i="10" s="1"/>
  <c r="F31" i="10"/>
  <c r="I31" i="10" s="1"/>
  <c r="J31" i="10" s="1"/>
  <c r="F24" i="10"/>
  <c r="I24" i="10" s="1"/>
  <c r="J24" i="10" s="1"/>
  <c r="F23" i="10"/>
  <c r="I23" i="10" s="1"/>
  <c r="J23" i="10" s="1"/>
  <c r="F18" i="10"/>
  <c r="I18" i="10" s="1"/>
  <c r="J18" i="10" s="1"/>
  <c r="F16" i="10"/>
  <c r="I16" i="10" s="1"/>
  <c r="J16" i="10" s="1"/>
  <c r="F15" i="10"/>
  <c r="I15" i="10" s="1"/>
  <c r="J15" i="10" s="1"/>
  <c r="F52" i="10"/>
  <c r="I52" i="10" s="1"/>
  <c r="J52" i="10" s="1"/>
  <c r="F44" i="10"/>
  <c r="I44" i="10" s="1"/>
  <c r="J44" i="10" s="1"/>
  <c r="F36" i="10"/>
  <c r="I36" i="10" s="1"/>
  <c r="J36" i="10" s="1"/>
  <c r="F28" i="10"/>
  <c r="I28" i="10" s="1"/>
  <c r="J28" i="10" s="1"/>
  <c r="F20" i="10"/>
  <c r="I20" i="10" s="1"/>
  <c r="J20" i="10" s="1"/>
  <c r="F12" i="10"/>
  <c r="I12" i="10" s="1"/>
  <c r="J12" i="10" s="1"/>
  <c r="F49" i="10"/>
  <c r="I49" i="10" s="1"/>
  <c r="J49" i="10" s="1"/>
  <c r="F41" i="10"/>
  <c r="I41" i="10" s="1"/>
  <c r="J41" i="10" s="1"/>
  <c r="F33" i="10"/>
  <c r="I33" i="10" s="1"/>
  <c r="J33" i="10" s="1"/>
  <c r="F25" i="10"/>
  <c r="I25" i="10" s="1"/>
  <c r="J25" i="10" s="1"/>
  <c r="F17" i="10"/>
  <c r="I17" i="10" s="1"/>
  <c r="J17" i="10" s="1"/>
  <c r="F9" i="10"/>
  <c r="I9" i="10" s="1"/>
  <c r="J9" i="10" s="1"/>
  <c r="M41" i="9"/>
  <c r="M30" i="9"/>
  <c r="M25" i="9"/>
  <c r="M39" i="9"/>
  <c r="M23" i="9"/>
  <c r="M31" i="9"/>
  <c r="M42" i="9"/>
  <c r="M44" i="9"/>
  <c r="M36" i="9"/>
  <c r="M28" i="9"/>
  <c r="M40" i="9"/>
  <c r="M32" i="9"/>
  <c r="M24" i="9"/>
  <c r="M45" i="9"/>
  <c r="M37" i="9"/>
  <c r="M29" i="9"/>
  <c r="C10" i="8"/>
  <c r="B11" i="8" s="1"/>
  <c r="E10" i="8"/>
  <c r="G10" i="8" s="1"/>
  <c r="I10" i="8" s="1"/>
  <c r="C10" i="7"/>
  <c r="B11" i="7" s="1"/>
  <c r="E10" i="7"/>
  <c r="G10" i="7" s="1"/>
  <c r="I10" i="7" s="1"/>
  <c r="P41" i="17" l="1"/>
  <c r="R41" i="17" s="1"/>
  <c r="O41" i="17"/>
  <c r="Q41" i="17" s="1"/>
  <c r="P39" i="17"/>
  <c r="R39" i="17" s="1"/>
  <c r="P40" i="17"/>
  <c r="R40" i="17" s="1"/>
  <c r="P43" i="17"/>
  <c r="R43" i="17" s="1"/>
  <c r="J37" i="17"/>
  <c r="P36" i="17"/>
  <c r="R36" i="17" s="1"/>
  <c r="O33" i="17"/>
  <c r="Q33" i="17" s="1"/>
  <c r="P35" i="17"/>
  <c r="R35" i="17" s="1"/>
  <c r="O36" i="17"/>
  <c r="Q36" i="17" s="1"/>
  <c r="O35" i="17"/>
  <c r="Q35" i="17" s="1"/>
  <c r="O31" i="17"/>
  <c r="Q31" i="17" s="1"/>
  <c r="O42" i="17"/>
  <c r="Q42" i="17" s="1"/>
  <c r="P33" i="17"/>
  <c r="R33" i="17" s="1"/>
  <c r="P27" i="17"/>
  <c r="R27" i="17" s="1"/>
  <c r="P28" i="17"/>
  <c r="R28" i="17" s="1"/>
  <c r="O37" i="17"/>
  <c r="Q37" i="17" s="1"/>
  <c r="P22" i="17"/>
  <c r="R22" i="17" s="1"/>
  <c r="O27" i="17"/>
  <c r="Q27" i="17" s="1"/>
  <c r="O34" i="17"/>
  <c r="Q34" i="17" s="1"/>
  <c r="P31" i="17"/>
  <c r="R31" i="17" s="1"/>
  <c r="O23" i="17"/>
  <c r="Q23" i="17" s="1"/>
  <c r="O30" i="17"/>
  <c r="Q30" i="17" s="1"/>
  <c r="O40" i="17"/>
  <c r="Q40" i="17" s="1"/>
  <c r="P29" i="17"/>
  <c r="R29" i="17" s="1"/>
  <c r="O29" i="17"/>
  <c r="Q29" i="17" s="1"/>
  <c r="P23" i="17"/>
  <c r="R23" i="17" s="1"/>
  <c r="O25" i="17"/>
  <c r="Q25" i="17" s="1"/>
  <c r="O28" i="17"/>
  <c r="Q28" i="17" s="1"/>
  <c r="O22" i="17"/>
  <c r="Q22" i="17" s="1"/>
  <c r="O24" i="17"/>
  <c r="Q24" i="17" s="1"/>
  <c r="P24" i="17"/>
  <c r="R24" i="17" s="1"/>
  <c r="P25" i="17"/>
  <c r="R25" i="17" s="1"/>
  <c r="P42" i="17"/>
  <c r="R42" i="17" s="1"/>
  <c r="O43" i="17"/>
  <c r="Q43" i="17" s="1"/>
  <c r="P30" i="17"/>
  <c r="R30" i="17" s="1"/>
  <c r="P34" i="17"/>
  <c r="R34" i="17" s="1"/>
  <c r="O39" i="17"/>
  <c r="Q39" i="17" s="1"/>
  <c r="S32" i="17"/>
  <c r="T32" i="17" s="1"/>
  <c r="S26" i="17"/>
  <c r="T26" i="17" s="1"/>
  <c r="S44" i="17"/>
  <c r="T44" i="17" s="1"/>
  <c r="C10" i="16"/>
  <c r="B11" i="16" s="1"/>
  <c r="D10" i="16"/>
  <c r="E9" i="16"/>
  <c r="G9" i="16" s="1"/>
  <c r="I9" i="16" s="1"/>
  <c r="O44" i="9"/>
  <c r="P44" i="9" s="1"/>
  <c r="O42" i="9"/>
  <c r="P42" i="9" s="1"/>
  <c r="O29" i="9"/>
  <c r="P29" i="9" s="1"/>
  <c r="O24" i="9"/>
  <c r="P24" i="9" s="1"/>
  <c r="O37" i="9"/>
  <c r="P37" i="9" s="1"/>
  <c r="O40" i="9"/>
  <c r="P40" i="9" s="1"/>
  <c r="O31" i="9"/>
  <c r="P31" i="9" s="1"/>
  <c r="O25" i="9"/>
  <c r="P25" i="9" s="1"/>
  <c r="O32" i="9"/>
  <c r="P32" i="9" s="1"/>
  <c r="O41" i="9"/>
  <c r="P41" i="9" s="1"/>
  <c r="O23" i="9"/>
  <c r="P23" i="9" s="1"/>
  <c r="O45" i="9"/>
  <c r="P45" i="9" s="1"/>
  <c r="O39" i="9"/>
  <c r="P39" i="9" s="1"/>
  <c r="O28" i="9"/>
  <c r="P28" i="9" s="1"/>
  <c r="O36" i="9"/>
  <c r="P36" i="9" s="1"/>
  <c r="O30" i="9"/>
  <c r="P30" i="9" s="1"/>
  <c r="D11" i="8"/>
  <c r="C11" i="8"/>
  <c r="B12" i="8" s="1"/>
  <c r="D11" i="7"/>
  <c r="C11" i="7"/>
  <c r="B12" i="7" s="1"/>
  <c r="J56" i="10" l="1"/>
  <c r="P47" i="9"/>
  <c r="S24" i="17"/>
  <c r="T24" i="17" s="1"/>
  <c r="S29" i="17"/>
  <c r="T29" i="17" s="1"/>
  <c r="S41" i="17"/>
  <c r="T41" i="17" s="1"/>
  <c r="S27" i="17"/>
  <c r="T27" i="17" s="1"/>
  <c r="S22" i="17"/>
  <c r="T22" i="17" s="1"/>
  <c r="S28" i="17"/>
  <c r="T28" i="17" s="1"/>
  <c r="S43" i="17"/>
  <c r="T43" i="17" s="1"/>
  <c r="S33" i="17"/>
  <c r="T33" i="17" s="1"/>
  <c r="S36" i="17"/>
  <c r="T36" i="17" s="1"/>
  <c r="S35" i="17"/>
  <c r="T35" i="17" s="1"/>
  <c r="S23" i="17"/>
  <c r="T23" i="17" s="1"/>
  <c r="J38" i="17"/>
  <c r="P37" i="17"/>
  <c r="R37" i="17" s="1"/>
  <c r="S42" i="17"/>
  <c r="T42" i="17" s="1"/>
  <c r="S25" i="17"/>
  <c r="T25" i="17" s="1"/>
  <c r="S39" i="17"/>
  <c r="T39" i="17" s="1"/>
  <c r="S40" i="17"/>
  <c r="T40" i="17" s="1"/>
  <c r="S34" i="17"/>
  <c r="T34" i="17" s="1"/>
  <c r="S30" i="17"/>
  <c r="T30" i="17" s="1"/>
  <c r="S31" i="17"/>
  <c r="T31" i="17" s="1"/>
  <c r="C11" i="16"/>
  <c r="B12" i="16" s="1"/>
  <c r="D11" i="16"/>
  <c r="E10" i="16"/>
  <c r="G10" i="16" s="1"/>
  <c r="I10" i="16" s="1"/>
  <c r="D12" i="8"/>
  <c r="C12" i="8"/>
  <c r="B13" i="8" s="1"/>
  <c r="E11" i="8"/>
  <c r="G11" i="8" s="1"/>
  <c r="I11" i="8" s="1"/>
  <c r="D12" i="7"/>
  <c r="C12" i="7"/>
  <c r="B13" i="7" s="1"/>
  <c r="E11" i="7"/>
  <c r="G11" i="7" s="1"/>
  <c r="I11" i="7" s="1"/>
  <c r="S37" i="17" l="1"/>
  <c r="T37" i="17" s="1"/>
  <c r="P38" i="17"/>
  <c r="R38" i="17" s="1"/>
  <c r="C12" i="16"/>
  <c r="B13" i="16" s="1"/>
  <c r="D12" i="16"/>
  <c r="E11" i="16"/>
  <c r="G11" i="16" s="1"/>
  <c r="I11" i="16" s="1"/>
  <c r="C13" i="8"/>
  <c r="B14" i="8" s="1"/>
  <c r="D13" i="8"/>
  <c r="E12" i="8"/>
  <c r="G12" i="8" s="1"/>
  <c r="I12" i="8" s="1"/>
  <c r="C13" i="7"/>
  <c r="B14" i="7" s="1"/>
  <c r="D13" i="7"/>
  <c r="E12" i="7"/>
  <c r="G12" i="7" s="1"/>
  <c r="I12" i="7" s="1"/>
  <c r="S38" i="17" l="1"/>
  <c r="T38" i="17" s="1"/>
  <c r="T46" i="17" s="1"/>
  <c r="C13" i="16"/>
  <c r="B14" i="16" s="1"/>
  <c r="D13" i="16"/>
  <c r="E12" i="16"/>
  <c r="G12" i="16" s="1"/>
  <c r="I12" i="16" s="1"/>
  <c r="D14" i="8"/>
  <c r="C14" i="8"/>
  <c r="B15" i="8" s="1"/>
  <c r="E13" i="8"/>
  <c r="G13" i="8" s="1"/>
  <c r="I13" i="8" s="1"/>
  <c r="D14" i="7"/>
  <c r="C14" i="7"/>
  <c r="B15" i="7" s="1"/>
  <c r="E13" i="7"/>
  <c r="G13" i="7" s="1"/>
  <c r="I13" i="7" s="1"/>
  <c r="C14" i="16" l="1"/>
  <c r="B15" i="16" s="1"/>
  <c r="D14" i="16"/>
  <c r="E13" i="16"/>
  <c r="G13" i="16" s="1"/>
  <c r="I13" i="16" s="1"/>
  <c r="D15" i="8"/>
  <c r="C15" i="8"/>
  <c r="B16" i="8" s="1"/>
  <c r="E14" i="8"/>
  <c r="G14" i="8" s="1"/>
  <c r="I14" i="8" s="1"/>
  <c r="D15" i="7"/>
  <c r="C15" i="7"/>
  <c r="B16" i="7" s="1"/>
  <c r="E14" i="7"/>
  <c r="G14" i="7" s="1"/>
  <c r="I14" i="7" s="1"/>
  <c r="C15" i="16" l="1"/>
  <c r="B16" i="16" s="1"/>
  <c r="D15" i="16"/>
  <c r="E14" i="16"/>
  <c r="G14" i="16" s="1"/>
  <c r="I14" i="16" s="1"/>
  <c r="D16" i="8"/>
  <c r="C16" i="8"/>
  <c r="B17" i="8" s="1"/>
  <c r="E15" i="8"/>
  <c r="G15" i="8" s="1"/>
  <c r="I15" i="8" s="1"/>
  <c r="D16" i="7"/>
  <c r="C16" i="7"/>
  <c r="B17" i="7" s="1"/>
  <c r="E15" i="7"/>
  <c r="G15" i="7" s="1"/>
  <c r="I15" i="7" s="1"/>
  <c r="C16" i="16" l="1"/>
  <c r="B17" i="16" s="1"/>
  <c r="D16" i="16"/>
  <c r="E15" i="16"/>
  <c r="G15" i="16" s="1"/>
  <c r="I15" i="16" s="1"/>
  <c r="D17" i="8"/>
  <c r="C17" i="8"/>
  <c r="B18" i="8" s="1"/>
  <c r="E16" i="8"/>
  <c r="G16" i="8" s="1"/>
  <c r="I16" i="8" s="1"/>
  <c r="D17" i="7"/>
  <c r="C17" i="7"/>
  <c r="B18" i="7" s="1"/>
  <c r="E16" i="7"/>
  <c r="G16" i="7" s="1"/>
  <c r="I16" i="7" s="1"/>
  <c r="C17" i="16" l="1"/>
  <c r="B18" i="16" s="1"/>
  <c r="D17" i="16"/>
  <c r="E16" i="16"/>
  <c r="G16" i="16" s="1"/>
  <c r="I16" i="16" s="1"/>
  <c r="D18" i="8"/>
  <c r="C18" i="8"/>
  <c r="B19" i="8" s="1"/>
  <c r="E17" i="8"/>
  <c r="G17" i="8" s="1"/>
  <c r="I17" i="8" s="1"/>
  <c r="D18" i="7"/>
  <c r="C18" i="7"/>
  <c r="B19" i="7" s="1"/>
  <c r="E17" i="7"/>
  <c r="G17" i="7" s="1"/>
  <c r="I17" i="7" s="1"/>
  <c r="C18" i="16" l="1"/>
  <c r="B19" i="16" s="1"/>
  <c r="D18" i="16"/>
  <c r="E17" i="16"/>
  <c r="G17" i="16" s="1"/>
  <c r="I17" i="16" s="1"/>
  <c r="D19" i="8"/>
  <c r="C19" i="8"/>
  <c r="B20" i="8" s="1"/>
  <c r="E18" i="8"/>
  <c r="G18" i="8" s="1"/>
  <c r="I18" i="8" s="1"/>
  <c r="D19" i="7"/>
  <c r="C19" i="7"/>
  <c r="B20" i="7" s="1"/>
  <c r="E18" i="7"/>
  <c r="G18" i="7" s="1"/>
  <c r="I18" i="7" s="1"/>
  <c r="C19" i="16" l="1"/>
  <c r="B20" i="16" s="1"/>
  <c r="D19" i="16"/>
  <c r="E18" i="16"/>
  <c r="G18" i="16" s="1"/>
  <c r="I18" i="16" s="1"/>
  <c r="D20" i="8"/>
  <c r="C20" i="8"/>
  <c r="B21" i="8" s="1"/>
  <c r="E19" i="8"/>
  <c r="G19" i="8" s="1"/>
  <c r="I19" i="8" s="1"/>
  <c r="D20" i="7"/>
  <c r="C20" i="7"/>
  <c r="B21" i="7" s="1"/>
  <c r="E19" i="7"/>
  <c r="G19" i="7" s="1"/>
  <c r="I19" i="7" s="1"/>
  <c r="C20" i="16" l="1"/>
  <c r="B21" i="16" s="1"/>
  <c r="D20" i="16"/>
  <c r="E19" i="16"/>
  <c r="G19" i="16" s="1"/>
  <c r="I19" i="16" s="1"/>
  <c r="C21" i="8"/>
  <c r="B22" i="8" s="1"/>
  <c r="D21" i="8"/>
  <c r="E20" i="8"/>
  <c r="G20" i="8" s="1"/>
  <c r="I20" i="8" s="1"/>
  <c r="D21" i="7"/>
  <c r="C21" i="7"/>
  <c r="B22" i="7" s="1"/>
  <c r="E20" i="7"/>
  <c r="G20" i="7" s="1"/>
  <c r="I20" i="7" s="1"/>
  <c r="C21" i="16" l="1"/>
  <c r="B22" i="16" s="1"/>
  <c r="D21" i="16"/>
  <c r="E20" i="16"/>
  <c r="G20" i="16" s="1"/>
  <c r="I20" i="16" s="1"/>
  <c r="D22" i="8"/>
  <c r="C22" i="8"/>
  <c r="B23" i="8" s="1"/>
  <c r="E21" i="8"/>
  <c r="G21" i="8" s="1"/>
  <c r="I21" i="8" s="1"/>
  <c r="D22" i="7"/>
  <c r="C22" i="7"/>
  <c r="B23" i="7" s="1"/>
  <c r="E21" i="7"/>
  <c r="G21" i="7" s="1"/>
  <c r="I21" i="7" s="1"/>
  <c r="C22" i="16" l="1"/>
  <c r="B23" i="16" s="1"/>
  <c r="D22" i="16"/>
  <c r="E21" i="16"/>
  <c r="G21" i="16" s="1"/>
  <c r="I21" i="16" s="1"/>
  <c r="D23" i="8"/>
  <c r="C23" i="8"/>
  <c r="B24" i="8" s="1"/>
  <c r="E22" i="8"/>
  <c r="G22" i="8" s="1"/>
  <c r="I22" i="8" s="1"/>
  <c r="D23" i="7"/>
  <c r="C23" i="7"/>
  <c r="B24" i="7" s="1"/>
  <c r="E22" i="7"/>
  <c r="G22" i="7" s="1"/>
  <c r="I22" i="7" s="1"/>
  <c r="C23" i="16" l="1"/>
  <c r="B24" i="16" s="1"/>
  <c r="D23" i="16"/>
  <c r="E22" i="16"/>
  <c r="G22" i="16" s="1"/>
  <c r="I22" i="16" s="1"/>
  <c r="D24" i="8"/>
  <c r="C24" i="8"/>
  <c r="B25" i="8" s="1"/>
  <c r="E23" i="8"/>
  <c r="G23" i="8" s="1"/>
  <c r="I23" i="8" s="1"/>
  <c r="D24" i="7"/>
  <c r="C24" i="7"/>
  <c r="B25" i="7" s="1"/>
  <c r="E23" i="7"/>
  <c r="G23" i="7" s="1"/>
  <c r="I23" i="7" s="1"/>
  <c r="C24" i="16" l="1"/>
  <c r="B25" i="16" s="1"/>
  <c r="D24" i="16"/>
  <c r="E23" i="16"/>
  <c r="G23" i="16" s="1"/>
  <c r="I23" i="16" s="1"/>
  <c r="E24" i="8"/>
  <c r="G24" i="8" s="1"/>
  <c r="I24" i="8" s="1"/>
  <c r="D25" i="8"/>
  <c r="C25" i="8"/>
  <c r="B26" i="8" s="1"/>
  <c r="E24" i="7"/>
  <c r="G24" i="7" s="1"/>
  <c r="I24" i="7" s="1"/>
  <c r="D25" i="7"/>
  <c r="C25" i="7"/>
  <c r="B26" i="7" s="1"/>
  <c r="C25" i="16" l="1"/>
  <c r="B26" i="16" s="1"/>
  <c r="D25" i="16"/>
  <c r="E24" i="16"/>
  <c r="G24" i="16" s="1"/>
  <c r="I24" i="16" s="1"/>
  <c r="D26" i="8"/>
  <c r="C26" i="8"/>
  <c r="B27" i="8" s="1"/>
  <c r="E25" i="8"/>
  <c r="G25" i="8" s="1"/>
  <c r="I25" i="8" s="1"/>
  <c r="D26" i="7"/>
  <c r="C26" i="7"/>
  <c r="B27" i="7" s="1"/>
  <c r="E25" i="7"/>
  <c r="G25" i="7" s="1"/>
  <c r="I25" i="7" s="1"/>
  <c r="C26" i="16" l="1"/>
  <c r="B27" i="16" s="1"/>
  <c r="D26" i="16"/>
  <c r="E25" i="16"/>
  <c r="G25" i="16" s="1"/>
  <c r="I25" i="16" s="1"/>
  <c r="D27" i="8"/>
  <c r="C27" i="8"/>
  <c r="B28" i="8" s="1"/>
  <c r="E26" i="8"/>
  <c r="G26" i="8" s="1"/>
  <c r="I26" i="8" s="1"/>
  <c r="D27" i="7"/>
  <c r="C27" i="7"/>
  <c r="B28" i="7" s="1"/>
  <c r="E26" i="7"/>
  <c r="G26" i="7" s="1"/>
  <c r="I26" i="7" s="1"/>
  <c r="C27" i="16" l="1"/>
  <c r="B28" i="16" s="1"/>
  <c r="D27" i="16"/>
  <c r="E26" i="16"/>
  <c r="G26" i="16" s="1"/>
  <c r="I26" i="16" s="1"/>
  <c r="D28" i="8"/>
  <c r="C28" i="8"/>
  <c r="B29" i="8" s="1"/>
  <c r="E27" i="8"/>
  <c r="G27" i="8" s="1"/>
  <c r="I27" i="8" s="1"/>
  <c r="D28" i="7"/>
  <c r="C28" i="7"/>
  <c r="B29" i="7" s="1"/>
  <c r="E27" i="7"/>
  <c r="G27" i="7" s="1"/>
  <c r="I27" i="7" s="1"/>
  <c r="C28" i="16" l="1"/>
  <c r="B29" i="16" s="1"/>
  <c r="D28" i="16"/>
  <c r="E27" i="16"/>
  <c r="G27" i="16" s="1"/>
  <c r="I27" i="16" s="1"/>
  <c r="C29" i="8"/>
  <c r="B30" i="8" s="1"/>
  <c r="D29" i="8"/>
  <c r="E28" i="8"/>
  <c r="G28" i="8" s="1"/>
  <c r="I28" i="8" s="1"/>
  <c r="D29" i="7"/>
  <c r="C29" i="7"/>
  <c r="B30" i="7" s="1"/>
  <c r="E28" i="7"/>
  <c r="G28" i="7" s="1"/>
  <c r="I28" i="7" s="1"/>
  <c r="C29" i="16" l="1"/>
  <c r="B30" i="16" s="1"/>
  <c r="D29" i="16"/>
  <c r="E28" i="16"/>
  <c r="G28" i="16" s="1"/>
  <c r="I28" i="16" s="1"/>
  <c r="E29" i="8"/>
  <c r="G29" i="8" s="1"/>
  <c r="I29" i="8" s="1"/>
  <c r="D30" i="8"/>
  <c r="C30" i="8"/>
  <c r="B31" i="8" s="1"/>
  <c r="D30" i="7"/>
  <c r="C30" i="7"/>
  <c r="B31" i="7" s="1"/>
  <c r="E29" i="7"/>
  <c r="G29" i="7" s="1"/>
  <c r="I29" i="7" s="1"/>
  <c r="C30" i="16" l="1"/>
  <c r="B31" i="16" s="1"/>
  <c r="D30" i="16"/>
  <c r="E29" i="16"/>
  <c r="G29" i="16" s="1"/>
  <c r="I29" i="16" s="1"/>
  <c r="D31" i="8"/>
  <c r="C31" i="8"/>
  <c r="B32" i="8" s="1"/>
  <c r="E30" i="8"/>
  <c r="G30" i="8" s="1"/>
  <c r="I30" i="8" s="1"/>
  <c r="D31" i="7"/>
  <c r="C31" i="7"/>
  <c r="B32" i="7" s="1"/>
  <c r="E30" i="7"/>
  <c r="G30" i="7" s="1"/>
  <c r="I30" i="7" s="1"/>
  <c r="C31" i="16" l="1"/>
  <c r="B32" i="16" s="1"/>
  <c r="D31" i="16"/>
  <c r="E30" i="16"/>
  <c r="G30" i="16" s="1"/>
  <c r="I30" i="16" s="1"/>
  <c r="D32" i="8"/>
  <c r="C32" i="8"/>
  <c r="B33" i="8" s="1"/>
  <c r="E31" i="8"/>
  <c r="G31" i="8" s="1"/>
  <c r="I31" i="8" s="1"/>
  <c r="D32" i="7"/>
  <c r="C32" i="7"/>
  <c r="B33" i="7" s="1"/>
  <c r="E31" i="7"/>
  <c r="G31" i="7" s="1"/>
  <c r="I31" i="7" s="1"/>
  <c r="C32" i="16" l="1"/>
  <c r="B33" i="16" s="1"/>
  <c r="D32" i="16"/>
  <c r="E31" i="16"/>
  <c r="G31" i="16" s="1"/>
  <c r="I31" i="16" s="1"/>
  <c r="D33" i="8"/>
  <c r="C33" i="8"/>
  <c r="B34" i="8" s="1"/>
  <c r="E32" i="8"/>
  <c r="G32" i="8" s="1"/>
  <c r="I32" i="8" s="1"/>
  <c r="D33" i="7"/>
  <c r="C33" i="7"/>
  <c r="B34" i="7" s="1"/>
  <c r="E32" i="7"/>
  <c r="G32" i="7" s="1"/>
  <c r="I32" i="7" s="1"/>
  <c r="C33" i="16" l="1"/>
  <c r="B34" i="16" s="1"/>
  <c r="D33" i="16"/>
  <c r="E32" i="16"/>
  <c r="G32" i="16" s="1"/>
  <c r="I32" i="16" s="1"/>
  <c r="D34" i="8"/>
  <c r="C34" i="8"/>
  <c r="B35" i="8" s="1"/>
  <c r="E33" i="8"/>
  <c r="G33" i="8" s="1"/>
  <c r="I33" i="8" s="1"/>
  <c r="D34" i="7"/>
  <c r="C34" i="7"/>
  <c r="B35" i="7" s="1"/>
  <c r="E33" i="7"/>
  <c r="G33" i="7" s="1"/>
  <c r="I33" i="7" s="1"/>
  <c r="C34" i="16" l="1"/>
  <c r="B35" i="16" s="1"/>
  <c r="D34" i="16"/>
  <c r="E33" i="16"/>
  <c r="G33" i="16" s="1"/>
  <c r="I33" i="16" s="1"/>
  <c r="D35" i="8"/>
  <c r="C35" i="8"/>
  <c r="B36" i="8" s="1"/>
  <c r="E34" i="8"/>
  <c r="G34" i="8" s="1"/>
  <c r="I34" i="8" s="1"/>
  <c r="D35" i="7"/>
  <c r="C35" i="7"/>
  <c r="B36" i="7" s="1"/>
  <c r="E34" i="7"/>
  <c r="G34" i="7" s="1"/>
  <c r="I34" i="7" s="1"/>
  <c r="C35" i="16" l="1"/>
  <c r="B36" i="16" s="1"/>
  <c r="D35" i="16"/>
  <c r="E34" i="16"/>
  <c r="G34" i="16" s="1"/>
  <c r="I34" i="16" s="1"/>
  <c r="D36" i="8"/>
  <c r="C36" i="8"/>
  <c r="B37" i="8" s="1"/>
  <c r="E35" i="8"/>
  <c r="G35" i="8" s="1"/>
  <c r="I35" i="8" s="1"/>
  <c r="D36" i="7"/>
  <c r="C36" i="7"/>
  <c r="B37" i="7" s="1"/>
  <c r="E35" i="7"/>
  <c r="G35" i="7" s="1"/>
  <c r="I35" i="7" s="1"/>
  <c r="C36" i="16" l="1"/>
  <c r="B37" i="16" s="1"/>
  <c r="D36" i="16"/>
  <c r="E35" i="16"/>
  <c r="G35" i="16" s="1"/>
  <c r="I35" i="16" s="1"/>
  <c r="C37" i="8"/>
  <c r="B38" i="8" s="1"/>
  <c r="D37" i="8"/>
  <c r="E36" i="8"/>
  <c r="G36" i="8" s="1"/>
  <c r="I36" i="8" s="1"/>
  <c r="C37" i="7"/>
  <c r="B38" i="7" s="1"/>
  <c r="D37" i="7"/>
  <c r="E36" i="7"/>
  <c r="G36" i="7" s="1"/>
  <c r="I36" i="7" s="1"/>
  <c r="C37" i="16" l="1"/>
  <c r="B38" i="16" s="1"/>
  <c r="D37" i="16"/>
  <c r="E36" i="16"/>
  <c r="G36" i="16" s="1"/>
  <c r="I36" i="16" s="1"/>
  <c r="E37" i="8"/>
  <c r="G37" i="8" s="1"/>
  <c r="I37" i="8" s="1"/>
  <c r="D38" i="8"/>
  <c r="C38" i="8"/>
  <c r="B39" i="8" s="1"/>
  <c r="D38" i="7"/>
  <c r="C38" i="7"/>
  <c r="B39" i="7" s="1"/>
  <c r="E37" i="7"/>
  <c r="G37" i="7" s="1"/>
  <c r="I37" i="7" s="1"/>
  <c r="C38" i="16" l="1"/>
  <c r="B39" i="16" s="1"/>
  <c r="D38" i="16"/>
  <c r="E37" i="16"/>
  <c r="G37" i="16" s="1"/>
  <c r="I37" i="16" s="1"/>
  <c r="D39" i="8"/>
  <c r="C39" i="8"/>
  <c r="B40" i="8" s="1"/>
  <c r="E38" i="8"/>
  <c r="G38" i="8" s="1"/>
  <c r="I38" i="8" s="1"/>
  <c r="D39" i="7"/>
  <c r="C39" i="7"/>
  <c r="B40" i="7" s="1"/>
  <c r="E38" i="7"/>
  <c r="G38" i="7" s="1"/>
  <c r="I38" i="7" s="1"/>
  <c r="C39" i="16" l="1"/>
  <c r="B40" i="16" s="1"/>
  <c r="D39" i="16"/>
  <c r="E38" i="16"/>
  <c r="G38" i="16" s="1"/>
  <c r="I38" i="16" s="1"/>
  <c r="D40" i="8"/>
  <c r="C40" i="8"/>
  <c r="B41" i="8" s="1"/>
  <c r="E39" i="8"/>
  <c r="G39" i="8" s="1"/>
  <c r="I39" i="8" s="1"/>
  <c r="D40" i="7"/>
  <c r="C40" i="7"/>
  <c r="B41" i="7" s="1"/>
  <c r="E39" i="7"/>
  <c r="G39" i="7" s="1"/>
  <c r="I39" i="7" s="1"/>
  <c r="C40" i="16" l="1"/>
  <c r="B41" i="16" s="1"/>
  <c r="D40" i="16"/>
  <c r="E39" i="16"/>
  <c r="G39" i="16" s="1"/>
  <c r="I39" i="16" s="1"/>
  <c r="D41" i="8"/>
  <c r="C41" i="8"/>
  <c r="B42" i="8" s="1"/>
  <c r="E40" i="8"/>
  <c r="G40" i="8" s="1"/>
  <c r="I40" i="8" s="1"/>
  <c r="D41" i="7"/>
  <c r="C41" i="7"/>
  <c r="B42" i="7" s="1"/>
  <c r="E40" i="7"/>
  <c r="G40" i="7" s="1"/>
  <c r="I40" i="7" s="1"/>
  <c r="C41" i="16" l="1"/>
  <c r="D41" i="16"/>
  <c r="B42" i="16"/>
  <c r="E40" i="16"/>
  <c r="G40" i="16" s="1"/>
  <c r="I40" i="16" s="1"/>
  <c r="D42" i="8"/>
  <c r="C42" i="8"/>
  <c r="B43" i="8" s="1"/>
  <c r="E41" i="8"/>
  <c r="G41" i="8" s="1"/>
  <c r="I41" i="8" s="1"/>
  <c r="D42" i="7"/>
  <c r="C42" i="7"/>
  <c r="B43" i="7" s="1"/>
  <c r="E41" i="7"/>
  <c r="G41" i="7" s="1"/>
  <c r="I41" i="7" s="1"/>
  <c r="C42" i="16" l="1"/>
  <c r="B43" i="16" s="1"/>
  <c r="D42" i="16"/>
  <c r="E41" i="16"/>
  <c r="G41" i="16" s="1"/>
  <c r="I41" i="16" s="1"/>
  <c r="D43" i="8"/>
  <c r="C43" i="8"/>
  <c r="B44" i="8" s="1"/>
  <c r="E42" i="8"/>
  <c r="G42" i="8" s="1"/>
  <c r="I42" i="8" s="1"/>
  <c r="D43" i="7"/>
  <c r="C43" i="7"/>
  <c r="B44" i="7" s="1"/>
  <c r="E42" i="7"/>
  <c r="G42" i="7" s="1"/>
  <c r="I42" i="7" s="1"/>
  <c r="C43" i="16" l="1"/>
  <c r="B44" i="16" s="1"/>
  <c r="D43" i="16"/>
  <c r="E42" i="16"/>
  <c r="G42" i="16" s="1"/>
  <c r="I42" i="16" s="1"/>
  <c r="D44" i="8"/>
  <c r="C44" i="8"/>
  <c r="B45" i="8" s="1"/>
  <c r="E43" i="8"/>
  <c r="G43" i="8" s="1"/>
  <c r="I43" i="8" s="1"/>
  <c r="D44" i="7"/>
  <c r="C44" i="7"/>
  <c r="B45" i="7" s="1"/>
  <c r="E43" i="7"/>
  <c r="G43" i="7" s="1"/>
  <c r="I43" i="7" s="1"/>
  <c r="C44" i="16" l="1"/>
  <c r="B45" i="16" s="1"/>
  <c r="D44" i="16"/>
  <c r="E43" i="16"/>
  <c r="G43" i="16" s="1"/>
  <c r="I43" i="16" s="1"/>
  <c r="C45" i="8"/>
  <c r="B46" i="8" s="1"/>
  <c r="D45" i="8"/>
  <c r="E44" i="8"/>
  <c r="G44" i="8" s="1"/>
  <c r="I44" i="8" s="1"/>
  <c r="C45" i="7"/>
  <c r="B46" i="7" s="1"/>
  <c r="D45" i="7"/>
  <c r="E44" i="7"/>
  <c r="G44" i="7" s="1"/>
  <c r="I44" i="7" s="1"/>
  <c r="C45" i="16" l="1"/>
  <c r="B46" i="16" s="1"/>
  <c r="D45" i="16"/>
  <c r="E44" i="16"/>
  <c r="G44" i="16" s="1"/>
  <c r="I44" i="16" s="1"/>
  <c r="D46" i="8"/>
  <c r="C46" i="8"/>
  <c r="B47" i="8" s="1"/>
  <c r="E45" i="8"/>
  <c r="G45" i="8" s="1"/>
  <c r="I45" i="8" s="1"/>
  <c r="C46" i="7"/>
  <c r="B47" i="7" s="1"/>
  <c r="D46" i="7"/>
  <c r="E45" i="7"/>
  <c r="G45" i="7" s="1"/>
  <c r="I45" i="7" s="1"/>
  <c r="C46" i="16" l="1"/>
  <c r="B47" i="16" s="1"/>
  <c r="D46" i="16"/>
  <c r="E45" i="16"/>
  <c r="G45" i="16" s="1"/>
  <c r="I45" i="16" s="1"/>
  <c r="D47" i="8"/>
  <c r="C47" i="8"/>
  <c r="B48" i="8" s="1"/>
  <c r="E46" i="8"/>
  <c r="G46" i="8" s="1"/>
  <c r="I46" i="8" s="1"/>
  <c r="E46" i="7"/>
  <c r="G46" i="7" s="1"/>
  <c r="I46" i="7" s="1"/>
  <c r="D47" i="7"/>
  <c r="C47" i="7"/>
  <c r="B48" i="7" s="1"/>
  <c r="C47" i="16" l="1"/>
  <c r="B48" i="16" s="1"/>
  <c r="D47" i="16"/>
  <c r="E46" i="16"/>
  <c r="G46" i="16" s="1"/>
  <c r="I46" i="16" s="1"/>
  <c r="E47" i="8"/>
  <c r="G47" i="8" s="1"/>
  <c r="I47" i="8" s="1"/>
  <c r="D48" i="8"/>
  <c r="C48" i="8"/>
  <c r="B49" i="8" s="1"/>
  <c r="D48" i="7"/>
  <c r="C48" i="7"/>
  <c r="B49" i="7" s="1"/>
  <c r="E47" i="7"/>
  <c r="G47" i="7" s="1"/>
  <c r="I47" i="7" s="1"/>
  <c r="C48" i="16" l="1"/>
  <c r="B49" i="16" s="1"/>
  <c r="D48" i="16"/>
  <c r="E47" i="16"/>
  <c r="G47" i="16" s="1"/>
  <c r="I47" i="16" s="1"/>
  <c r="D49" i="8"/>
  <c r="C49" i="8"/>
  <c r="B50" i="8" s="1"/>
  <c r="E48" i="8"/>
  <c r="G48" i="8" s="1"/>
  <c r="I48" i="8" s="1"/>
  <c r="D49" i="7"/>
  <c r="C49" i="7"/>
  <c r="B50" i="7" s="1"/>
  <c r="E48" i="7"/>
  <c r="G48" i="7" s="1"/>
  <c r="I48" i="7" s="1"/>
  <c r="C49" i="16" l="1"/>
  <c r="B50" i="16" s="1"/>
  <c r="D49" i="16"/>
  <c r="E48" i="16"/>
  <c r="G48" i="16" s="1"/>
  <c r="I48" i="16" s="1"/>
  <c r="D50" i="8"/>
  <c r="C50" i="8"/>
  <c r="B51" i="8" s="1"/>
  <c r="E49" i="8"/>
  <c r="G49" i="8" s="1"/>
  <c r="I49" i="8" s="1"/>
  <c r="D50" i="7"/>
  <c r="C50" i="7"/>
  <c r="B51" i="7" s="1"/>
  <c r="E49" i="7"/>
  <c r="G49" i="7" s="1"/>
  <c r="I49" i="7" s="1"/>
  <c r="C50" i="16" l="1"/>
  <c r="B51" i="16" s="1"/>
  <c r="D50" i="16"/>
  <c r="E49" i="16"/>
  <c r="G49" i="16" s="1"/>
  <c r="I49" i="16" s="1"/>
  <c r="D51" i="8"/>
  <c r="C51" i="8"/>
  <c r="B52" i="8" s="1"/>
  <c r="E50" i="8"/>
  <c r="G50" i="8" s="1"/>
  <c r="I50" i="8" s="1"/>
  <c r="D51" i="7"/>
  <c r="C51" i="7"/>
  <c r="B52" i="7" s="1"/>
  <c r="E50" i="7"/>
  <c r="G50" i="7" s="1"/>
  <c r="I50" i="7" s="1"/>
  <c r="C51" i="16" l="1"/>
  <c r="B52" i="16" s="1"/>
  <c r="D51" i="16"/>
  <c r="E50" i="16"/>
  <c r="G50" i="16" s="1"/>
  <c r="I50" i="16" s="1"/>
  <c r="D52" i="8"/>
  <c r="C52" i="8"/>
  <c r="B53" i="8" s="1"/>
  <c r="E51" i="8"/>
  <c r="G51" i="8" s="1"/>
  <c r="I51" i="8" s="1"/>
  <c r="D52" i="7"/>
  <c r="C52" i="7"/>
  <c r="B53" i="7" s="1"/>
  <c r="E51" i="7"/>
  <c r="G51" i="7" s="1"/>
  <c r="I51" i="7" s="1"/>
  <c r="C52" i="16" l="1"/>
  <c r="B53" i="16" s="1"/>
  <c r="D52" i="16"/>
  <c r="E51" i="16"/>
  <c r="G51" i="16" s="1"/>
  <c r="I51" i="16" s="1"/>
  <c r="C53" i="8"/>
  <c r="B54" i="8" s="1"/>
  <c r="D53" i="8"/>
  <c r="E52" i="8"/>
  <c r="G52" i="8" s="1"/>
  <c r="I52" i="8" s="1"/>
  <c r="E52" i="7"/>
  <c r="G52" i="7" s="1"/>
  <c r="I52" i="7" s="1"/>
  <c r="C53" i="7"/>
  <c r="B54" i="7" s="1"/>
  <c r="D53" i="7"/>
  <c r="C53" i="16" l="1"/>
  <c r="B54" i="16" s="1"/>
  <c r="D53" i="16"/>
  <c r="E52" i="16"/>
  <c r="G52" i="16" s="1"/>
  <c r="I52" i="16" s="1"/>
  <c r="D54" i="8"/>
  <c r="C54" i="8"/>
  <c r="B55" i="8" s="1"/>
  <c r="E53" i="8"/>
  <c r="G53" i="8" s="1"/>
  <c r="I53" i="8" s="1"/>
  <c r="C54" i="7"/>
  <c r="B55" i="7" s="1"/>
  <c r="D54" i="7"/>
  <c r="E53" i="7"/>
  <c r="G53" i="7" s="1"/>
  <c r="I53" i="7" s="1"/>
  <c r="C54" i="16" l="1"/>
  <c r="B55" i="16" s="1"/>
  <c r="D54" i="16"/>
  <c r="E53" i="16"/>
  <c r="G53" i="16" s="1"/>
  <c r="I53" i="16" s="1"/>
  <c r="D55" i="8"/>
  <c r="C55" i="8"/>
  <c r="B56" i="8" s="1"/>
  <c r="E54" i="8"/>
  <c r="G54" i="8" s="1"/>
  <c r="I54" i="8" s="1"/>
  <c r="D55" i="7"/>
  <c r="C55" i="7"/>
  <c r="B56" i="7" s="1"/>
  <c r="E54" i="7"/>
  <c r="G54" i="7" s="1"/>
  <c r="I54" i="7" s="1"/>
  <c r="C55" i="16" l="1"/>
  <c r="B56" i="16" s="1"/>
  <c r="D55" i="16"/>
  <c r="E54" i="16"/>
  <c r="G54" i="16" s="1"/>
  <c r="I54" i="16" s="1"/>
  <c r="D56" i="8"/>
  <c r="C56" i="8"/>
  <c r="B57" i="8" s="1"/>
  <c r="E55" i="8"/>
  <c r="G55" i="8" s="1"/>
  <c r="I55" i="8" s="1"/>
  <c r="D56" i="7"/>
  <c r="C56" i="7"/>
  <c r="B57" i="7" s="1"/>
  <c r="E55" i="7"/>
  <c r="G55" i="7" s="1"/>
  <c r="I55" i="7" s="1"/>
  <c r="D56" i="16" l="1"/>
  <c r="C56" i="16"/>
  <c r="B57" i="16" s="1"/>
  <c r="E55" i="16"/>
  <c r="G55" i="16" s="1"/>
  <c r="I55" i="16" s="1"/>
  <c r="D57" i="8"/>
  <c r="C57" i="8"/>
  <c r="B58" i="8" s="1"/>
  <c r="E56" i="8"/>
  <c r="G56" i="8" s="1"/>
  <c r="I56" i="8" s="1"/>
  <c r="D57" i="7"/>
  <c r="C57" i="7"/>
  <c r="B58" i="7" s="1"/>
  <c r="E56" i="7"/>
  <c r="G56" i="7" s="1"/>
  <c r="I56" i="7" s="1"/>
  <c r="C57" i="16" l="1"/>
  <c r="B58" i="16" s="1"/>
  <c r="D57" i="16"/>
  <c r="E56" i="16"/>
  <c r="G56" i="16" s="1"/>
  <c r="I56" i="16" s="1"/>
  <c r="D58" i="8"/>
  <c r="C58" i="8"/>
  <c r="B59" i="8" s="1"/>
  <c r="E57" i="8"/>
  <c r="G57" i="8" s="1"/>
  <c r="I57" i="8" s="1"/>
  <c r="D58" i="7"/>
  <c r="C58" i="7"/>
  <c r="B59" i="7" s="1"/>
  <c r="E57" i="7"/>
  <c r="G57" i="7" s="1"/>
  <c r="I57" i="7" s="1"/>
  <c r="D58" i="16" l="1"/>
  <c r="C58" i="16"/>
  <c r="B59" i="16" s="1"/>
  <c r="E57" i="16"/>
  <c r="G57" i="16" s="1"/>
  <c r="I57" i="16" s="1"/>
  <c r="D59" i="8"/>
  <c r="C59" i="8"/>
  <c r="B60" i="8" s="1"/>
  <c r="E58" i="8"/>
  <c r="G58" i="8" s="1"/>
  <c r="I58" i="8" s="1"/>
  <c r="D59" i="7"/>
  <c r="C59" i="7"/>
  <c r="B60" i="7" s="1"/>
  <c r="E58" i="7"/>
  <c r="G58" i="7" s="1"/>
  <c r="I58" i="7" s="1"/>
  <c r="C59" i="16" l="1"/>
  <c r="B60" i="16" s="1"/>
  <c r="D59" i="16"/>
  <c r="E58" i="16"/>
  <c r="G58" i="16" s="1"/>
  <c r="I58" i="16" s="1"/>
  <c r="D60" i="8"/>
  <c r="C60" i="8"/>
  <c r="B61" i="8" s="1"/>
  <c r="E59" i="8"/>
  <c r="G59" i="8" s="1"/>
  <c r="I59" i="8" s="1"/>
  <c r="D60" i="7"/>
  <c r="C60" i="7"/>
  <c r="B61" i="7" s="1"/>
  <c r="E59" i="7"/>
  <c r="G59" i="7" s="1"/>
  <c r="I59" i="7" s="1"/>
  <c r="C60" i="16" l="1"/>
  <c r="B61" i="16" s="1"/>
  <c r="D60" i="16"/>
  <c r="E59" i="16"/>
  <c r="G59" i="16" s="1"/>
  <c r="I59" i="16" s="1"/>
  <c r="C61" i="8"/>
  <c r="B62" i="8" s="1"/>
  <c r="D61" i="8"/>
  <c r="E60" i="8"/>
  <c r="G60" i="8" s="1"/>
  <c r="I60" i="8" s="1"/>
  <c r="D61" i="7"/>
  <c r="C61" i="7"/>
  <c r="B62" i="7" s="1"/>
  <c r="E60" i="7"/>
  <c r="G60" i="7" s="1"/>
  <c r="I60" i="7" s="1"/>
  <c r="C61" i="16" l="1"/>
  <c r="B62" i="16" s="1"/>
  <c r="D61" i="16"/>
  <c r="E60" i="16"/>
  <c r="G60" i="16" s="1"/>
  <c r="I60" i="16" s="1"/>
  <c r="D62" i="8"/>
  <c r="C62" i="8"/>
  <c r="B63" i="8" s="1"/>
  <c r="E61" i="8"/>
  <c r="G61" i="8" s="1"/>
  <c r="I61" i="8" s="1"/>
  <c r="D62" i="7"/>
  <c r="C62" i="7"/>
  <c r="B63" i="7" s="1"/>
  <c r="E61" i="7"/>
  <c r="G61" i="7" s="1"/>
  <c r="I61" i="7" s="1"/>
  <c r="C62" i="16" l="1"/>
  <c r="B63" i="16" s="1"/>
  <c r="D62" i="16"/>
  <c r="E61" i="16"/>
  <c r="G61" i="16" s="1"/>
  <c r="I61" i="16" s="1"/>
  <c r="D63" i="8"/>
  <c r="C63" i="8"/>
  <c r="B64" i="8" s="1"/>
  <c r="E62" i="8"/>
  <c r="G62" i="8" s="1"/>
  <c r="I62" i="8" s="1"/>
  <c r="D63" i="7"/>
  <c r="C63" i="7"/>
  <c r="B64" i="7" s="1"/>
  <c r="E62" i="7"/>
  <c r="G62" i="7" s="1"/>
  <c r="I62" i="7" s="1"/>
  <c r="E62" i="16" l="1"/>
  <c r="G62" i="16" s="1"/>
  <c r="I62" i="16" s="1"/>
  <c r="C63" i="16"/>
  <c r="B64" i="16" s="1"/>
  <c r="D63" i="16"/>
  <c r="E63" i="8"/>
  <c r="G63" i="8" s="1"/>
  <c r="I63" i="8" s="1"/>
  <c r="D64" i="8"/>
  <c r="C64" i="8"/>
  <c r="B65" i="8" s="1"/>
  <c r="D64" i="7"/>
  <c r="C64" i="7"/>
  <c r="B65" i="7" s="1"/>
  <c r="E63" i="7"/>
  <c r="G63" i="7" s="1"/>
  <c r="I63" i="7" s="1"/>
  <c r="C64" i="16" l="1"/>
  <c r="B65" i="16" s="1"/>
  <c r="D64" i="16"/>
  <c r="E63" i="16"/>
  <c r="G63" i="16" s="1"/>
  <c r="I63" i="16" s="1"/>
  <c r="D65" i="8"/>
  <c r="C65" i="8"/>
  <c r="B66" i="8" s="1"/>
  <c r="E64" i="8"/>
  <c r="G64" i="8" s="1"/>
  <c r="I64" i="8" s="1"/>
  <c r="D65" i="7"/>
  <c r="C65" i="7"/>
  <c r="B66" i="7" s="1"/>
  <c r="E64" i="7"/>
  <c r="G64" i="7" s="1"/>
  <c r="I64" i="7" s="1"/>
  <c r="D65" i="16" l="1"/>
  <c r="C65" i="16"/>
  <c r="B66" i="16" s="1"/>
  <c r="E64" i="16"/>
  <c r="G64" i="16" s="1"/>
  <c r="I64" i="16" s="1"/>
  <c r="D66" i="8"/>
  <c r="C66" i="8"/>
  <c r="B67" i="8" s="1"/>
  <c r="E65" i="8"/>
  <c r="G65" i="8" s="1"/>
  <c r="I65" i="8" s="1"/>
  <c r="D66" i="7"/>
  <c r="C66" i="7"/>
  <c r="B67" i="7" s="1"/>
  <c r="E65" i="7"/>
  <c r="G65" i="7" s="1"/>
  <c r="I65" i="7" s="1"/>
  <c r="D66" i="16" l="1"/>
  <c r="C66" i="16"/>
  <c r="B67" i="16" s="1"/>
  <c r="E65" i="16"/>
  <c r="G65" i="16" s="1"/>
  <c r="I65" i="16" s="1"/>
  <c r="D67" i="8"/>
  <c r="C67" i="8"/>
  <c r="B68" i="8" s="1"/>
  <c r="E66" i="8"/>
  <c r="G66" i="8" s="1"/>
  <c r="I66" i="8" s="1"/>
  <c r="D67" i="7"/>
  <c r="C67" i="7"/>
  <c r="B68" i="7" s="1"/>
  <c r="E66" i="7"/>
  <c r="G66" i="7" s="1"/>
  <c r="I66" i="7" s="1"/>
  <c r="C67" i="16" l="1"/>
  <c r="D67" i="16"/>
  <c r="E66" i="16"/>
  <c r="G66" i="16" s="1"/>
  <c r="I66" i="16" s="1"/>
  <c r="D68" i="8"/>
  <c r="C68" i="8"/>
  <c r="B69" i="8" s="1"/>
  <c r="E67" i="8"/>
  <c r="G67" i="8" s="1"/>
  <c r="I67" i="8" s="1"/>
  <c r="D68" i="7"/>
  <c r="C68" i="7"/>
  <c r="B69" i="7" s="1"/>
  <c r="E67" i="7"/>
  <c r="G67" i="7" s="1"/>
  <c r="I67" i="7" s="1"/>
  <c r="E67" i="16" l="1"/>
  <c r="G67" i="16" s="1"/>
  <c r="I67" i="16" s="1"/>
  <c r="I69" i="16" s="1"/>
  <c r="C69" i="8"/>
  <c r="D69" i="8"/>
  <c r="E68" i="8"/>
  <c r="G68" i="8" s="1"/>
  <c r="I68" i="8" s="1"/>
  <c r="D69" i="7"/>
  <c r="C69" i="7"/>
  <c r="E68" i="7"/>
  <c r="G68" i="7" s="1"/>
  <c r="I68" i="7" s="1"/>
  <c r="E69" i="8" l="1"/>
  <c r="G69" i="8" s="1"/>
  <c r="I69" i="8" s="1"/>
  <c r="I71" i="8" s="1"/>
  <c r="E69" i="7"/>
  <c r="G69" i="7" s="1"/>
  <c r="I69" i="7" s="1"/>
  <c r="I71" i="7" s="1"/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10" i="5"/>
  <c r="B10" i="5"/>
  <c r="B6" i="5"/>
  <c r="A6" i="5"/>
  <c r="C7" i="4"/>
  <c r="C8" i="4" s="1"/>
  <c r="B4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C7" i="3"/>
  <c r="B4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B27" i="2"/>
  <c r="B7" i="2"/>
  <c r="B4" i="2"/>
  <c r="C20" i="2" s="1"/>
  <c r="C11" i="1"/>
  <c r="C12" i="1"/>
  <c r="C13" i="1"/>
  <c r="C14" i="1"/>
  <c r="C15" i="1"/>
  <c r="C16" i="1"/>
  <c r="C19" i="1"/>
  <c r="C20" i="1"/>
  <c r="C21" i="1"/>
  <c r="C22" i="1"/>
  <c r="C23" i="1"/>
  <c r="C24" i="1"/>
  <c r="B27" i="1"/>
  <c r="C27" i="1" s="1"/>
  <c r="B7" i="1"/>
  <c r="C8" i="1" s="1"/>
  <c r="D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4" i="1"/>
  <c r="C9" i="1" s="1"/>
  <c r="D9" i="1" s="1"/>
  <c r="D27" i="1" l="1"/>
  <c r="D16" i="1"/>
  <c r="D22" i="1"/>
  <c r="D21" i="1"/>
  <c r="D20" i="1"/>
  <c r="D23" i="1"/>
  <c r="D11" i="1"/>
  <c r="D24" i="1"/>
  <c r="C8" i="2"/>
  <c r="D14" i="1"/>
  <c r="D12" i="1"/>
  <c r="D19" i="1"/>
  <c r="C26" i="1"/>
  <c r="D26" i="1" s="1"/>
  <c r="C18" i="1"/>
  <c r="D18" i="1" s="1"/>
  <c r="C10" i="1"/>
  <c r="D10" i="1" s="1"/>
  <c r="D29" i="1" s="1"/>
  <c r="D15" i="1"/>
  <c r="C27" i="2"/>
  <c r="D13" i="1"/>
  <c r="C10" i="5"/>
  <c r="C25" i="1"/>
  <c r="D25" i="1" s="1"/>
  <c r="C17" i="1"/>
  <c r="D17" i="1" s="1"/>
  <c r="C8" i="3"/>
  <c r="C9" i="3" s="1"/>
  <c r="B11" i="5"/>
  <c r="D11" i="5" s="1"/>
  <c r="E11" i="5" s="1"/>
  <c r="D10" i="5"/>
  <c r="C9" i="4"/>
  <c r="D8" i="4"/>
  <c r="C10" i="2"/>
  <c r="C18" i="2"/>
  <c r="C26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D27" i="2" s="1"/>
  <c r="C13" i="2"/>
  <c r="C21" i="2"/>
  <c r="C16" i="2"/>
  <c r="C24" i="2"/>
  <c r="C11" i="2"/>
  <c r="C19" i="2"/>
  <c r="C14" i="2"/>
  <c r="C22" i="2"/>
  <c r="C9" i="2"/>
  <c r="C17" i="2"/>
  <c r="C25" i="2"/>
  <c r="C15" i="2"/>
  <c r="C23" i="2"/>
  <c r="C12" i="2"/>
  <c r="D8" i="3" l="1"/>
  <c r="D9" i="2"/>
  <c r="D13" i="2"/>
  <c r="G11" i="5"/>
  <c r="I11" i="5" s="1"/>
  <c r="C11" i="5"/>
  <c r="B12" i="5" s="1"/>
  <c r="D12" i="5" s="1"/>
  <c r="E10" i="5"/>
  <c r="G10" i="5" s="1"/>
  <c r="I10" i="5" s="1"/>
  <c r="C10" i="4"/>
  <c r="D9" i="4"/>
  <c r="C10" i="3"/>
  <c r="D9" i="3"/>
  <c r="D14" i="2"/>
  <c r="D19" i="2"/>
  <c r="D22" i="2"/>
  <c r="D12" i="2"/>
  <c r="D23" i="2"/>
  <c r="D26" i="2"/>
  <c r="D18" i="2"/>
  <c r="D11" i="2"/>
  <c r="D10" i="2"/>
  <c r="D15" i="2"/>
  <c r="D24" i="2"/>
  <c r="D25" i="2"/>
  <c r="D16" i="2"/>
  <c r="D20" i="2"/>
  <c r="D17" i="2"/>
  <c r="D21" i="2"/>
  <c r="D8" i="2"/>
  <c r="D29" i="2" l="1"/>
  <c r="C12" i="5"/>
  <c r="B13" i="5" s="1"/>
  <c r="C13" i="5" s="1"/>
  <c r="B14" i="5" s="1"/>
  <c r="E12" i="5"/>
  <c r="G12" i="5" s="1"/>
  <c r="I12" i="5" s="1"/>
  <c r="C11" i="4"/>
  <c r="D10" i="4"/>
  <c r="C11" i="3"/>
  <c r="D10" i="3"/>
  <c r="D13" i="5" l="1"/>
  <c r="E13" i="5" s="1"/>
  <c r="G13" i="5" s="1"/>
  <c r="I13" i="5" s="1"/>
  <c r="D14" i="5"/>
  <c r="C14" i="5"/>
  <c r="B15" i="5" s="1"/>
  <c r="D11" i="4"/>
  <c r="C12" i="4"/>
  <c r="C12" i="3"/>
  <c r="D11" i="3"/>
  <c r="D15" i="5" l="1"/>
  <c r="C15" i="5"/>
  <c r="B16" i="5" s="1"/>
  <c r="E14" i="5"/>
  <c r="G14" i="5" s="1"/>
  <c r="I14" i="5" s="1"/>
  <c r="C13" i="4"/>
  <c r="D12" i="4"/>
  <c r="C13" i="3"/>
  <c r="D12" i="3"/>
  <c r="D16" i="5" l="1"/>
  <c r="C16" i="5"/>
  <c r="B17" i="5" s="1"/>
  <c r="E15" i="5"/>
  <c r="G15" i="5" s="1"/>
  <c r="I15" i="5" s="1"/>
  <c r="C14" i="4"/>
  <c r="D13" i="4"/>
  <c r="C14" i="3"/>
  <c r="D13" i="3"/>
  <c r="D17" i="5" l="1"/>
  <c r="C17" i="5"/>
  <c r="B18" i="5" s="1"/>
  <c r="E16" i="5"/>
  <c r="G16" i="5" s="1"/>
  <c r="I16" i="5" s="1"/>
  <c r="D14" i="4"/>
  <c r="C15" i="4"/>
  <c r="C16" i="4" s="1"/>
  <c r="C15" i="3"/>
  <c r="D14" i="3"/>
  <c r="D18" i="5" l="1"/>
  <c r="C18" i="5"/>
  <c r="B19" i="5" s="1"/>
  <c r="E17" i="5"/>
  <c r="G17" i="5" s="1"/>
  <c r="I17" i="5" s="1"/>
  <c r="D15" i="4"/>
  <c r="C16" i="3"/>
  <c r="D15" i="3"/>
  <c r="D19" i="5" l="1"/>
  <c r="C19" i="5"/>
  <c r="B20" i="5" s="1"/>
  <c r="E18" i="5"/>
  <c r="G18" i="5" s="1"/>
  <c r="I18" i="5" s="1"/>
  <c r="C17" i="4"/>
  <c r="D16" i="4"/>
  <c r="C17" i="3"/>
  <c r="D16" i="3"/>
  <c r="D20" i="5" l="1"/>
  <c r="C20" i="5"/>
  <c r="B21" i="5" s="1"/>
  <c r="E19" i="5"/>
  <c r="G19" i="5" s="1"/>
  <c r="I19" i="5" s="1"/>
  <c r="C18" i="4"/>
  <c r="D17" i="4"/>
  <c r="C18" i="3"/>
  <c r="D17" i="3"/>
  <c r="D21" i="5" l="1"/>
  <c r="C21" i="5"/>
  <c r="B22" i="5" s="1"/>
  <c r="E20" i="5"/>
  <c r="G20" i="5" s="1"/>
  <c r="I20" i="5" s="1"/>
  <c r="C19" i="4"/>
  <c r="D18" i="4"/>
  <c r="C19" i="3"/>
  <c r="D18" i="3"/>
  <c r="D22" i="5" l="1"/>
  <c r="C22" i="5"/>
  <c r="B23" i="5" s="1"/>
  <c r="E21" i="5"/>
  <c r="G21" i="5" s="1"/>
  <c r="I21" i="5" s="1"/>
  <c r="D19" i="4"/>
  <c r="C20" i="4"/>
  <c r="C20" i="3"/>
  <c r="D19" i="3"/>
  <c r="D23" i="5" l="1"/>
  <c r="C23" i="5"/>
  <c r="B24" i="5" s="1"/>
  <c r="E22" i="5"/>
  <c r="G22" i="5" s="1"/>
  <c r="I22" i="5" s="1"/>
  <c r="C21" i="4"/>
  <c r="D20" i="4"/>
  <c r="C21" i="3"/>
  <c r="D20" i="3"/>
  <c r="D24" i="5" l="1"/>
  <c r="C24" i="5"/>
  <c r="B25" i="5" s="1"/>
  <c r="E23" i="5"/>
  <c r="G23" i="5" s="1"/>
  <c r="I23" i="5" s="1"/>
  <c r="C22" i="4"/>
  <c r="D21" i="4"/>
  <c r="C22" i="3"/>
  <c r="D21" i="3"/>
  <c r="D25" i="5" l="1"/>
  <c r="C25" i="5"/>
  <c r="B26" i="5" s="1"/>
  <c r="E24" i="5"/>
  <c r="G24" i="5" s="1"/>
  <c r="I24" i="5" s="1"/>
  <c r="D22" i="4"/>
  <c r="C23" i="4"/>
  <c r="C23" i="3"/>
  <c r="D22" i="3"/>
  <c r="D26" i="5" l="1"/>
  <c r="C26" i="5"/>
  <c r="B27" i="5" s="1"/>
  <c r="E25" i="5"/>
  <c r="G25" i="5" s="1"/>
  <c r="I25" i="5" s="1"/>
  <c r="C24" i="4"/>
  <c r="D23" i="4"/>
  <c r="C24" i="3"/>
  <c r="D23" i="3"/>
  <c r="D27" i="5" l="1"/>
  <c r="C27" i="5"/>
  <c r="B28" i="5" s="1"/>
  <c r="E26" i="5"/>
  <c r="G26" i="5" s="1"/>
  <c r="I26" i="5" s="1"/>
  <c r="C25" i="4"/>
  <c r="D24" i="4"/>
  <c r="C25" i="3"/>
  <c r="D24" i="3"/>
  <c r="D28" i="5" l="1"/>
  <c r="C28" i="5"/>
  <c r="B29" i="5" s="1"/>
  <c r="E27" i="5"/>
  <c r="G27" i="5" s="1"/>
  <c r="I27" i="5" s="1"/>
  <c r="C26" i="4"/>
  <c r="D25" i="4"/>
  <c r="C26" i="3"/>
  <c r="D25" i="3"/>
  <c r="D29" i="5" l="1"/>
  <c r="C29" i="5"/>
  <c r="B30" i="5" s="1"/>
  <c r="E28" i="5"/>
  <c r="G28" i="5" s="1"/>
  <c r="I28" i="5" s="1"/>
  <c r="C27" i="4"/>
  <c r="D27" i="4" s="1"/>
  <c r="D26" i="4"/>
  <c r="C27" i="3"/>
  <c r="D27" i="3" s="1"/>
  <c r="D26" i="3"/>
  <c r="D29" i="4" l="1"/>
  <c r="D30" i="5"/>
  <c r="C30" i="5"/>
  <c r="B31" i="5" s="1"/>
  <c r="E29" i="5"/>
  <c r="G29" i="5" s="1"/>
  <c r="I29" i="5" s="1"/>
  <c r="D29" i="3"/>
  <c r="D31" i="5" l="1"/>
  <c r="C31" i="5"/>
  <c r="B32" i="5" s="1"/>
  <c r="E30" i="5"/>
  <c r="G30" i="5" s="1"/>
  <c r="I30" i="5" s="1"/>
  <c r="D32" i="5" l="1"/>
  <c r="C32" i="5"/>
  <c r="B33" i="5" s="1"/>
  <c r="E31" i="5"/>
  <c r="G31" i="5" s="1"/>
  <c r="I31" i="5" s="1"/>
  <c r="D33" i="5" l="1"/>
  <c r="C33" i="5"/>
  <c r="B34" i="5" s="1"/>
  <c r="E32" i="5"/>
  <c r="G32" i="5" s="1"/>
  <c r="I32" i="5" s="1"/>
  <c r="D34" i="5" l="1"/>
  <c r="C34" i="5"/>
  <c r="B35" i="5" s="1"/>
  <c r="E33" i="5"/>
  <c r="G33" i="5" s="1"/>
  <c r="I33" i="5" s="1"/>
  <c r="D35" i="5" l="1"/>
  <c r="C35" i="5"/>
  <c r="B36" i="5" s="1"/>
  <c r="E34" i="5"/>
  <c r="G34" i="5" s="1"/>
  <c r="I34" i="5" s="1"/>
  <c r="D36" i="5" l="1"/>
  <c r="C36" i="5"/>
  <c r="B37" i="5" s="1"/>
  <c r="E35" i="5"/>
  <c r="G35" i="5" s="1"/>
  <c r="I35" i="5" s="1"/>
  <c r="D37" i="5" l="1"/>
  <c r="C37" i="5"/>
  <c r="B38" i="5" s="1"/>
  <c r="E36" i="5"/>
  <c r="G36" i="5" s="1"/>
  <c r="I36" i="5" s="1"/>
  <c r="D38" i="5" l="1"/>
  <c r="C38" i="5"/>
  <c r="B39" i="5" s="1"/>
  <c r="E37" i="5"/>
  <c r="G37" i="5" s="1"/>
  <c r="I37" i="5" s="1"/>
  <c r="D39" i="5" l="1"/>
  <c r="C39" i="5"/>
  <c r="B40" i="5" s="1"/>
  <c r="E38" i="5"/>
  <c r="G38" i="5" s="1"/>
  <c r="I38" i="5" s="1"/>
  <c r="D40" i="5" l="1"/>
  <c r="C40" i="5"/>
  <c r="B41" i="5" s="1"/>
  <c r="E39" i="5"/>
  <c r="G39" i="5" s="1"/>
  <c r="I39" i="5" s="1"/>
  <c r="D41" i="5" l="1"/>
  <c r="C41" i="5"/>
  <c r="B42" i="5" s="1"/>
  <c r="E40" i="5"/>
  <c r="G40" i="5" s="1"/>
  <c r="I40" i="5" s="1"/>
  <c r="D42" i="5" l="1"/>
  <c r="C42" i="5"/>
  <c r="B43" i="5" s="1"/>
  <c r="E41" i="5"/>
  <c r="G41" i="5" s="1"/>
  <c r="I41" i="5" s="1"/>
  <c r="D43" i="5" l="1"/>
  <c r="C43" i="5"/>
  <c r="B44" i="5" s="1"/>
  <c r="E42" i="5"/>
  <c r="G42" i="5" s="1"/>
  <c r="I42" i="5" s="1"/>
  <c r="D44" i="5" l="1"/>
  <c r="C44" i="5"/>
  <c r="B45" i="5" s="1"/>
  <c r="E43" i="5"/>
  <c r="G43" i="5" s="1"/>
  <c r="I43" i="5" s="1"/>
  <c r="D45" i="5" l="1"/>
  <c r="C45" i="5"/>
  <c r="B46" i="5" s="1"/>
  <c r="E44" i="5"/>
  <c r="G44" i="5" s="1"/>
  <c r="I44" i="5" s="1"/>
  <c r="D46" i="5" l="1"/>
  <c r="C46" i="5"/>
  <c r="B47" i="5" s="1"/>
  <c r="E45" i="5"/>
  <c r="G45" i="5" s="1"/>
  <c r="I45" i="5" s="1"/>
  <c r="D47" i="5" l="1"/>
  <c r="C47" i="5"/>
  <c r="B48" i="5" s="1"/>
  <c r="E46" i="5"/>
  <c r="G46" i="5" s="1"/>
  <c r="I46" i="5" s="1"/>
  <c r="D48" i="5" l="1"/>
  <c r="C48" i="5"/>
  <c r="B49" i="5" s="1"/>
  <c r="E47" i="5"/>
  <c r="G47" i="5" s="1"/>
  <c r="I47" i="5" s="1"/>
  <c r="D49" i="5" l="1"/>
  <c r="C49" i="5"/>
  <c r="B50" i="5" s="1"/>
  <c r="E48" i="5"/>
  <c r="G48" i="5" s="1"/>
  <c r="I48" i="5" s="1"/>
  <c r="D50" i="5" l="1"/>
  <c r="C50" i="5"/>
  <c r="B51" i="5" s="1"/>
  <c r="E49" i="5"/>
  <c r="G49" i="5" s="1"/>
  <c r="I49" i="5" s="1"/>
  <c r="D51" i="5" l="1"/>
  <c r="C51" i="5"/>
  <c r="B52" i="5" s="1"/>
  <c r="E50" i="5"/>
  <c r="G50" i="5" s="1"/>
  <c r="I50" i="5" s="1"/>
  <c r="D52" i="5" l="1"/>
  <c r="C52" i="5"/>
  <c r="B53" i="5" s="1"/>
  <c r="E51" i="5"/>
  <c r="G51" i="5" s="1"/>
  <c r="I51" i="5" s="1"/>
  <c r="D53" i="5" l="1"/>
  <c r="C53" i="5"/>
  <c r="B54" i="5" s="1"/>
  <c r="E52" i="5"/>
  <c r="G52" i="5" s="1"/>
  <c r="I52" i="5" s="1"/>
  <c r="D54" i="5" l="1"/>
  <c r="C54" i="5"/>
  <c r="B55" i="5" s="1"/>
  <c r="E53" i="5"/>
  <c r="G53" i="5" s="1"/>
  <c r="I53" i="5" s="1"/>
  <c r="D55" i="5" l="1"/>
  <c r="C55" i="5"/>
  <c r="B56" i="5" s="1"/>
  <c r="E54" i="5"/>
  <c r="G54" i="5" s="1"/>
  <c r="I54" i="5" s="1"/>
  <c r="D56" i="5" l="1"/>
  <c r="C56" i="5"/>
  <c r="B57" i="5" s="1"/>
  <c r="E55" i="5"/>
  <c r="G55" i="5" s="1"/>
  <c r="I55" i="5" s="1"/>
  <c r="D57" i="5" l="1"/>
  <c r="C57" i="5"/>
  <c r="B58" i="5" s="1"/>
  <c r="E56" i="5"/>
  <c r="G56" i="5" s="1"/>
  <c r="I56" i="5" s="1"/>
  <c r="D58" i="5" l="1"/>
  <c r="C58" i="5"/>
  <c r="B59" i="5" s="1"/>
  <c r="E57" i="5"/>
  <c r="G57" i="5" s="1"/>
  <c r="I57" i="5" s="1"/>
  <c r="C59" i="5" l="1"/>
  <c r="B60" i="5" s="1"/>
  <c r="D59" i="5"/>
  <c r="E58" i="5"/>
  <c r="G58" i="5" s="1"/>
  <c r="I58" i="5" s="1"/>
  <c r="C60" i="5" l="1"/>
  <c r="B61" i="5" s="1"/>
  <c r="D60" i="5"/>
  <c r="E59" i="5"/>
  <c r="G59" i="5" s="1"/>
  <c r="I59" i="5" s="1"/>
  <c r="E60" i="5" l="1"/>
  <c r="G60" i="5" s="1"/>
  <c r="I60" i="5" s="1"/>
  <c r="D61" i="5"/>
  <c r="C61" i="5"/>
  <c r="B62" i="5" s="1"/>
  <c r="D62" i="5" l="1"/>
  <c r="C62" i="5"/>
  <c r="B63" i="5" s="1"/>
  <c r="E61" i="5"/>
  <c r="G61" i="5" s="1"/>
  <c r="I61" i="5" s="1"/>
  <c r="D63" i="5" l="1"/>
  <c r="C63" i="5"/>
  <c r="B64" i="5" s="1"/>
  <c r="E62" i="5"/>
  <c r="G62" i="5" s="1"/>
  <c r="I62" i="5" s="1"/>
  <c r="D64" i="5" l="1"/>
  <c r="E64" i="5" s="1"/>
  <c r="G64" i="5" s="1"/>
  <c r="I64" i="5" s="1"/>
  <c r="C64" i="5"/>
  <c r="B65" i="5" s="1"/>
  <c r="E63" i="5"/>
  <c r="G63" i="5" s="1"/>
  <c r="I63" i="5" s="1"/>
  <c r="D65" i="5" l="1"/>
  <c r="C65" i="5"/>
  <c r="B66" i="5" s="1"/>
  <c r="D66" i="5" l="1"/>
  <c r="C66" i="5"/>
  <c r="B67" i="5" s="1"/>
  <c r="E65" i="5"/>
  <c r="G65" i="5" s="1"/>
  <c r="I65" i="5" s="1"/>
  <c r="D67" i="5" l="1"/>
  <c r="C67" i="5"/>
  <c r="B68" i="5" s="1"/>
  <c r="E66" i="5"/>
  <c r="G66" i="5" s="1"/>
  <c r="I66" i="5" s="1"/>
  <c r="D68" i="5" l="1"/>
  <c r="C68" i="5"/>
  <c r="B69" i="5" s="1"/>
  <c r="E67" i="5"/>
  <c r="G67" i="5" s="1"/>
  <c r="I67" i="5" s="1"/>
  <c r="D69" i="5" l="1"/>
  <c r="E69" i="5" s="1"/>
  <c r="G69" i="5" s="1"/>
  <c r="I69" i="5" s="1"/>
  <c r="C69" i="5"/>
  <c r="E68" i="5"/>
  <c r="G68" i="5" s="1"/>
  <c r="I68" i="5" s="1"/>
  <c r="I71" i="5" l="1"/>
</calcChain>
</file>

<file path=xl/sharedStrings.xml><?xml version="1.0" encoding="utf-8"?>
<sst xmlns="http://schemas.openxmlformats.org/spreadsheetml/2006/main" count="324" uniqueCount="60">
  <si>
    <t>a1</t>
  </si>
  <si>
    <t>a2</t>
  </si>
  <si>
    <t>a3</t>
  </si>
  <si>
    <t>b1</t>
  </si>
  <si>
    <t>b2</t>
  </si>
  <si>
    <t>b3</t>
  </si>
  <si>
    <t>c1</t>
  </si>
  <si>
    <t>c2</t>
  </si>
  <si>
    <t>c3</t>
  </si>
  <si>
    <t>dt</t>
  </si>
  <si>
    <t>t</t>
  </si>
  <si>
    <t>y</t>
  </si>
  <si>
    <t>y'</t>
  </si>
  <si>
    <t>F</t>
  </si>
  <si>
    <t>u</t>
  </si>
  <si>
    <t>tax</t>
  </si>
  <si>
    <t>b</t>
  </si>
  <si>
    <t>M</t>
  </si>
  <si>
    <t>bM</t>
  </si>
  <si>
    <t>pi</t>
  </si>
  <si>
    <t>Tax</t>
  </si>
  <si>
    <t>CF</t>
  </si>
  <si>
    <t>J</t>
  </si>
  <si>
    <t>r</t>
  </si>
  <si>
    <t>приведенные CF</t>
  </si>
  <si>
    <t>max NPV</t>
  </si>
  <si>
    <t>месяц</t>
  </si>
  <si>
    <t>D1</t>
  </si>
  <si>
    <t>D2</t>
  </si>
  <si>
    <t>D1'</t>
  </si>
  <si>
    <t>D2'</t>
  </si>
  <si>
    <t>приведенное CF</t>
  </si>
  <si>
    <t>w2D2'</t>
  </si>
  <si>
    <t>w1D1'</t>
  </si>
  <si>
    <t>издержки w1D1'</t>
  </si>
  <si>
    <t>издержки w2D2'</t>
  </si>
  <si>
    <t>w1 курс доллара факт</t>
  </si>
  <si>
    <t>w1 курс доллара план</t>
  </si>
  <si>
    <t>w2 курс евро факт</t>
  </si>
  <si>
    <t>w2 курс евро план</t>
  </si>
  <si>
    <t>L</t>
  </si>
  <si>
    <t>S</t>
  </si>
  <si>
    <t>K</t>
  </si>
  <si>
    <t>V</t>
  </si>
  <si>
    <t>C</t>
  </si>
  <si>
    <t>rs</t>
  </si>
  <si>
    <t>rl</t>
  </si>
  <si>
    <t>rs_boards</t>
  </si>
  <si>
    <t>rl_boards</t>
  </si>
  <si>
    <t>Симуляция 1</t>
  </si>
  <si>
    <t>Симуляция 2</t>
  </si>
  <si>
    <t>Симуляция 3</t>
  </si>
  <si>
    <t>Симуляция 4</t>
  </si>
  <si>
    <t>Симуляция 5</t>
  </si>
  <si>
    <t>Темп роста к предыдущему доллар</t>
  </si>
  <si>
    <t>Темп роста среднемесячный доллар</t>
  </si>
  <si>
    <t>Темп роста к предыдущему евро</t>
  </si>
  <si>
    <t>Темп роста среднемесячный евро</t>
  </si>
  <si>
    <t>max</t>
  </si>
  <si>
    <t>pi приведенная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</si>
</sst>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name val="Times New Roman"/>
      <family val="1"/>
    </font>
    <font>
      <sz val="8.5"/>
      <name val="Times New Roman"/>
      <family val="1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7" fontId="0" fillId="0" borderId="0" xfId="0" applyNumberFormat="1"/>
    <xf numFmtId="2" fontId="2" fillId="0" borderId="5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vertical="center"/>
    </xf>
    <xf numFmtId="17" fontId="0" fillId="3" borderId="0" xfId="0" applyNumberFormat="1" applyFill="1"/>
    <xf numFmtId="2" fontId="2" fillId="3" borderId="5" xfId="0" applyNumberFormat="1" applyFont="1" applyFill="1" applyBorder="1" applyAlignment="1">
      <alignment horizontal="right" vertical="center"/>
    </xf>
    <xf numFmtId="0" fontId="0" fillId="3" borderId="0" xfId="0" applyFill="1"/>
    <xf numFmtId="2" fontId="3" fillId="3" borderId="6" xfId="0" applyNumberFormat="1" applyFont="1" applyFill="1" applyBorder="1" applyAlignment="1">
      <alignment horizontal="right" vertical="center"/>
    </xf>
    <xf numFmtId="1" fontId="0" fillId="0" borderId="0" xfId="0" applyNumberFormat="1"/>
    <xf numFmtId="0" fontId="0" fillId="4" borderId="0" xfId="0" applyFill="1"/>
    <xf numFmtId="2" fontId="2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vertical="center"/>
    </xf>
    <xf numFmtId="2" fontId="2" fillId="3" borderId="0" xfId="0" applyNumberFormat="1" applyFont="1" applyFill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'Номер 1 Макс'!$B$6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'Номер 1 Макс'!$A$6:$A$27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</c:strCache>
            </c:strRef>
          </c:cat>
          <c:val>
            <c:numRef>
              <c:f>'Номер 1 Макс'!$B$7:$B$27</c:f>
              <c:numCache>
                <c:formatCode>General</c:formatCode>
                <c:ptCount val="21"/>
                <c:pt idx="0">
                  <c:v>-18</c:v>
                </c:pt>
                <c:pt idx="1">
                  <c:v>48673142689.133804</c:v>
                </c:pt>
                <c:pt idx="2">
                  <c:v>-60441325.569208279</c:v>
                </c:pt>
                <c:pt idx="3">
                  <c:v>1405774.8161564888</c:v>
                </c:pt>
                <c:pt idx="4">
                  <c:v>4829931.7211063979</c:v>
                </c:pt>
                <c:pt idx="5">
                  <c:v>16278444.75904952</c:v>
                </c:pt>
                <c:pt idx="6">
                  <c:v>54409875.576231815</c:v>
                </c:pt>
                <c:pt idx="7">
                  <c:v>181187717.08899313</c:v>
                </c:pt>
                <c:pt idx="8">
                  <c:v>602368040.7442795</c:v>
                </c:pt>
                <c:pt idx="9">
                  <c:v>2001137586.5379164</c:v>
                </c:pt>
                <c:pt idx="10">
                  <c:v>6645800200.6319027</c:v>
                </c:pt>
                <c:pt idx="11">
                  <c:v>22000572246.871368</c:v>
                </c:pt>
                <c:pt idx="12">
                  <c:v>71159392642.422348</c:v>
                </c:pt>
                <c:pt idx="13">
                  <c:v>169853036494.70844</c:v>
                </c:pt>
                <c:pt idx="14">
                  <c:v>-1876175750364.6587</c:v>
                </c:pt>
                <c:pt idx="15">
                  <c:v>-95540854914550.234</c:v>
                </c:pt>
                <c:pt idx="16">
                  <c:v>-3585897174305055</c:v>
                </c:pt>
                <c:pt idx="17">
                  <c:v>-1.367253935492837E+17</c:v>
                </c:pt>
                <c:pt idx="18">
                  <c:v>1.5683076437028617E+24</c:v>
                </c:pt>
                <c:pt idx="19">
                  <c:v>-8.307675437883249E+30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EC44-A4F0-AAF657FF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891040"/>
        <c:axId val="1859892688"/>
      </c:lineChart>
      <c:catAx>
        <c:axId val="18598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892688"/>
        <c:crosses val="autoZero"/>
        <c:auto val="1"/>
        <c:lblAlgn val="ctr"/>
        <c:lblOffset val="100"/>
        <c:noMultiLvlLbl val="0"/>
      </c:catAx>
      <c:valAx>
        <c:axId val="1859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8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3'!$D$9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3'!$D$10:$D$69</c:f>
              <c:numCache>
                <c:formatCode>General</c:formatCode>
                <c:ptCount val="60"/>
                <c:pt idx="0">
                  <c:v>105.75594266038581</c:v>
                </c:pt>
                <c:pt idx="1">
                  <c:v>118.91794447012364</c:v>
                </c:pt>
                <c:pt idx="2">
                  <c:v>132.40572382871807</c:v>
                </c:pt>
                <c:pt idx="3">
                  <c:v>146.17400518249303</c:v>
                </c:pt>
                <c:pt idx="4">
                  <c:v>160.18218434164828</c:v>
                </c:pt>
                <c:pt idx="5">
                  <c:v>174.39370762052178</c:v>
                </c:pt>
                <c:pt idx="6">
                  <c:v>188.77555996121271</c:v>
                </c:pt>
                <c:pt idx="7">
                  <c:v>203.29783871400173</c:v>
                </c:pt>
                <c:pt idx="8">
                  <c:v>217.93339543623728</c:v>
                </c:pt>
                <c:pt idx="9">
                  <c:v>232.65753225110205</c:v>
                </c:pt>
                <c:pt idx="10">
                  <c:v>247.4477423974063</c:v>
                </c:pt>
                <c:pt idx="11">
                  <c:v>262.28348690381296</c:v>
                </c:pt>
                <c:pt idx="12">
                  <c:v>277.14600105166016</c:v>
                </c:pt>
                <c:pt idx="13">
                  <c:v>292.0181256037809</c:v>
                </c:pt>
                <c:pt idx="14">
                  <c:v>306.88415878235816</c:v>
                </c:pt>
                <c:pt idx="15">
                  <c:v>321.729725755993</c:v>
                </c:pt>
                <c:pt idx="16">
                  <c:v>336.54166300197278</c:v>
                </c:pt>
                <c:pt idx="17">
                  <c:v>351.30791538602881</c:v>
                </c:pt>
                <c:pt idx="18">
                  <c:v>366.01744417932423</c:v>
                </c:pt>
                <c:pt idx="19">
                  <c:v>380.66014453390875</c:v>
                </c:pt>
                <c:pt idx="20">
                  <c:v>395.22677118039866</c:v>
                </c:pt>
                <c:pt idx="21">
                  <c:v>409.70887130815288</c:v>
                </c:pt>
                <c:pt idx="22">
                  <c:v>424.09872374845713</c:v>
                </c:pt>
                <c:pt idx="23">
                  <c:v>438.38928371273965</c:v>
                </c:pt>
                <c:pt idx="24">
                  <c:v>452.57413244642282</c:v>
                </c:pt>
                <c:pt idx="25">
                  <c:v>466.64743124917237</c:v>
                </c:pt>
                <c:pt idx="26">
                  <c:v>480.60387938754752</c:v>
                </c:pt>
                <c:pt idx="27">
                  <c:v>494.43867548923521</c:v>
                </c:pt>
                <c:pt idx="28">
                  <c:v>508.14748206129411</c:v>
                </c:pt>
                <c:pt idx="29">
                  <c:v>521.72639281995203</c:v>
                </c:pt>
                <c:pt idx="30">
                  <c:v>535.17190255791195</c:v>
                </c:pt>
                <c:pt idx="31">
                  <c:v>548.48087930792394</c:v>
                </c:pt>
                <c:pt idx="32">
                  <c:v>536.06602724316554</c:v>
                </c:pt>
                <c:pt idx="33">
                  <c:v>520.60064948907939</c:v>
                </c:pt>
                <c:pt idx="34">
                  <c:v>505.58144421547405</c:v>
                </c:pt>
                <c:pt idx="35">
                  <c:v>490.99553945210062</c:v>
                </c:pt>
                <c:pt idx="36">
                  <c:v>476.83043458199961</c:v>
                </c:pt>
                <c:pt idx="37">
                  <c:v>463.07398962804518</c:v>
                </c:pt>
                <c:pt idx="38">
                  <c:v>449.71441484857326</c:v>
                </c:pt>
                <c:pt idx="39">
                  <c:v>436.74026063317069</c:v>
                </c:pt>
                <c:pt idx="40">
                  <c:v>424.14040768996938</c:v>
                </c:pt>
                <c:pt idx="41">
                  <c:v>411.90405751603453</c:v>
                </c:pt>
                <c:pt idx="42">
                  <c:v>400.02072314268003</c:v>
                </c:pt>
                <c:pt idx="43">
                  <c:v>388.48022014777928</c:v>
                </c:pt>
                <c:pt idx="44">
                  <c:v>377.27265792736898</c:v>
                </c:pt>
                <c:pt idx="45">
                  <c:v>366.38843121906422</c:v>
                </c:pt>
                <c:pt idx="46">
                  <c:v>355.81821187002242</c:v>
                </c:pt>
                <c:pt idx="47">
                  <c:v>345.55294084239733</c:v>
                </c:pt>
                <c:pt idx="48">
                  <c:v>335.58382044943698</c:v>
                </c:pt>
                <c:pt idx="49">
                  <c:v>325.90230681556557</c:v>
                </c:pt>
                <c:pt idx="50">
                  <c:v>316.50010255399172</c:v>
                </c:pt>
                <c:pt idx="51">
                  <c:v>307.4513501530389</c:v>
                </c:pt>
                <c:pt idx="52">
                  <c:v>298.74904628805928</c:v>
                </c:pt>
                <c:pt idx="53">
                  <c:v>290.38643017519064</c:v>
                </c:pt>
                <c:pt idx="54">
                  <c:v>282.35696830847922</c:v>
                </c:pt>
                <c:pt idx="55">
                  <c:v>274.65433850422892</c:v>
                </c:pt>
                <c:pt idx="56">
                  <c:v>267.27241323208648</c:v>
                </c:pt>
                <c:pt idx="57">
                  <c:v>260.20524222890833</c:v>
                </c:pt>
                <c:pt idx="58">
                  <c:v>253.44703441137227</c:v>
                </c:pt>
                <c:pt idx="59">
                  <c:v>246.99213912665138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1-5847-9CE1-5852AB49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50048"/>
        <c:axId val="1018972864"/>
      </c:lineChart>
      <c:catAx>
        <c:axId val="10184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972864"/>
        <c:crosses val="autoZero"/>
        <c:auto val="1"/>
        <c:lblAlgn val="ctr"/>
        <c:lblOffset val="100"/>
        <c:noMultiLvlLbl val="0"/>
      </c:catAx>
      <c:valAx>
        <c:axId val="1018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4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3'!$B$9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3'!$B$10:$B$69</c:f>
              <c:numCache>
                <c:formatCode>General</c:formatCode>
                <c:ptCount val="60"/>
                <c:pt idx="0">
                  <c:v>379</c:v>
                </c:pt>
                <c:pt idx="1">
                  <c:v>460.83299346496756</c:v>
                </c:pt>
                <c:pt idx="2">
                  <c:v>551.19995720429222</c:v>
                </c:pt>
                <c:pt idx="3">
                  <c:v>650.00219047724227</c:v>
                </c:pt>
                <c:pt idx="4">
                  <c:v>757.10293233322022</c:v>
                </c:pt>
                <c:pt idx="5">
                  <c:v>872.33358584636972</c:v>
                </c:pt>
                <c:pt idx="6">
                  <c:v>995.49905959052728</c:v>
                </c:pt>
                <c:pt idx="7">
                  <c:v>1126.3823713194251</c:v>
                </c:pt>
                <c:pt idx="8">
                  <c:v>1264.7486298833112</c:v>
                </c:pt>
                <c:pt idx="9">
                  <c:v>1410.3484892294412</c:v>
                </c:pt>
                <c:pt idx="10">
                  <c:v>1562.92115115408</c:v>
                </c:pt>
                <c:pt idx="11">
                  <c:v>1722.1969800300076</c:v>
                </c:pt>
                <c:pt idx="12">
                  <c:v>1887.899782104402</c:v>
                </c:pt>
                <c:pt idx="13">
                  <c:v>2059.7487934736173</c:v>
                </c:pt>
                <c:pt idx="14">
                  <c:v>2237.4604139974922</c:v>
                </c:pt>
                <c:pt idx="15">
                  <c:v>2420.7497188476164</c:v>
                </c:pt>
                <c:pt idx="16">
                  <c:v>2609.3317748148979</c:v>
                </c:pt>
                <c:pt idx="17">
                  <c:v>2802.922784722401</c:v>
                </c:pt>
                <c:pt idx="18">
                  <c:v>3001.2410801398855</c:v>
                </c:pt>
                <c:pt idx="19">
                  <c:v>3204.0079799533796</c:v>
                </c:pt>
                <c:pt idx="20">
                  <c:v>3410.9485301106406</c:v>
                </c:pt>
                <c:pt idx="21">
                  <c:v>3621.7921379662248</c:v>
                </c:pt>
                <c:pt idx="22">
                  <c:v>3836.2731130287079</c:v>
                </c:pt>
                <c:pt idx="23">
                  <c:v>4054.1311245199317</c:v>
                </c:pt>
                <c:pt idx="24">
                  <c:v>4275.1115849540301</c:v>
                </c:pt>
                <c:pt idx="25">
                  <c:v>4498.9659679016504</c:v>
                </c:pt>
                <c:pt idx="26">
                  <c:v>4725.4520671972186</c:v>
                </c:pt>
                <c:pt idx="27">
                  <c:v>4954.3342040538446</c:v>
                </c:pt>
                <c:pt idx="28">
                  <c:v>5185.3833878546056</c:v>
                </c:pt>
                <c:pt idx="29">
                  <c:v>5418.3774357765606</c:v>
                </c:pt>
                <c:pt idx="30">
                  <c:v>5653.101055863187</c:v>
                </c:pt>
                <c:pt idx="31">
                  <c:v>5889.3458976823331</c:v>
                </c:pt>
                <c:pt idx="32">
                  <c:v>5668.8511092285316</c:v>
                </c:pt>
                <c:pt idx="33">
                  <c:v>5398.9058183128873</c:v>
                </c:pt>
                <c:pt idx="34">
                  <c:v>5141.8150650598927</c:v>
                </c:pt>
                <c:pt idx="35">
                  <c:v>4896.9667286284694</c:v>
                </c:pt>
                <c:pt idx="36">
                  <c:v>4663.7778367890187</c:v>
                </c:pt>
                <c:pt idx="37">
                  <c:v>4441.6931778943035</c:v>
                </c:pt>
                <c:pt idx="38">
                  <c:v>4230.1839789469559</c:v>
                </c:pt>
                <c:pt idx="39">
                  <c:v>4028.7466466161486</c:v>
                </c:pt>
                <c:pt idx="40">
                  <c:v>3836.9015682058557</c:v>
                </c:pt>
                <c:pt idx="41">
                  <c:v>3654.1919697198628</c:v>
                </c:pt>
                <c:pt idx="42">
                  <c:v>3480.1828283046311</c:v>
                </c:pt>
                <c:pt idx="43">
                  <c:v>3314.4598364806011</c:v>
                </c:pt>
                <c:pt idx="44">
                  <c:v>3156.6284156958104</c:v>
                </c:pt>
                <c:pt idx="45">
                  <c:v>3006.3127768531526</c:v>
                </c:pt>
                <c:pt idx="46">
                  <c:v>2863.155025574431</c:v>
                </c:pt>
                <c:pt idx="47">
                  <c:v>2726.8143100708867</c:v>
                </c:pt>
                <c:pt idx="48">
                  <c:v>2596.9660095913205</c:v>
                </c:pt>
                <c:pt idx="49">
                  <c:v>2473.3009615155433</c:v>
                </c:pt>
                <c:pt idx="50">
                  <c:v>2355.5247252528984</c:v>
                </c:pt>
                <c:pt idx="51">
                  <c:v>2244.3568811932364</c:v>
                </c:pt>
                <c:pt idx="52">
                  <c:v>2139.4827439935584</c:v>
                </c:pt>
                <c:pt idx="53">
                  <c:v>2040.6026133271985</c:v>
                </c:pt>
                <c:pt idx="54">
                  <c:v>1947.4310603116176</c:v>
                </c:pt>
                <c:pt idx="55">
                  <c:v>1859.6962479158262</c:v>
                </c:pt>
                <c:pt idx="56">
                  <c:v>1777.1392837293583</c:v>
                </c:pt>
                <c:pt idx="57">
                  <c:v>1699.5136035517698</c:v>
                </c:pt>
                <c:pt idx="58">
                  <c:v>1626.584384335019</c:v>
                </c:pt>
                <c:pt idx="59">
                  <c:v>1558.1279850809703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A-6847-AD6F-65D31A28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15647"/>
        <c:axId val="775577439"/>
      </c:lineChart>
      <c:catAx>
        <c:axId val="8677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577439"/>
        <c:crosses val="autoZero"/>
        <c:auto val="1"/>
        <c:lblAlgn val="ctr"/>
        <c:lblOffset val="100"/>
        <c:noMultiLvlLbl val="0"/>
      </c:catAx>
      <c:valAx>
        <c:axId val="7755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7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(1)'!$I$7</c:f>
              <c:strCache>
                <c:ptCount val="1"/>
                <c:pt idx="0">
                  <c:v>приведенные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 (1)'!$I$8:$I$67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265.21614339396365</c:v>
                </c:pt>
                <c:pt idx="30">
                  <c:v>447.66585489262161</c:v>
                </c:pt>
                <c:pt idx="31">
                  <c:v>433.4504497967277</c:v>
                </c:pt>
                <c:pt idx="32">
                  <c:v>419.68644777263773</c:v>
                </c:pt>
                <c:pt idx="33">
                  <c:v>406.35951474180416</c:v>
                </c:pt>
                <c:pt idx="34">
                  <c:v>393.4557717971669</c:v>
                </c:pt>
                <c:pt idx="35">
                  <c:v>380.96178074941105</c:v>
                </c:pt>
                <c:pt idx="36">
                  <c:v>343.33830679689163</c:v>
                </c:pt>
                <c:pt idx="37">
                  <c:v>331.77420710575456</c:v>
                </c:pt>
                <c:pt idx="38">
                  <c:v>320.5996019148393</c:v>
                </c:pt>
                <c:pt idx="39">
                  <c:v>309.80137256923069</c:v>
                </c:pt>
                <c:pt idx="40">
                  <c:v>299.36684223105681</c:v>
                </c:pt>
                <c:pt idx="41">
                  <c:v>289.28376102454843</c:v>
                </c:pt>
                <c:pt idx="42">
                  <c:v>279.54029166636474</c:v>
                </c:pt>
                <c:pt idx="43">
                  <c:v>270.12499556891788</c:v>
                </c:pt>
                <c:pt idx="44">
                  <c:v>261.02681941176382</c:v>
                </c:pt>
                <c:pt idx="45">
                  <c:v>252.23508216527904</c:v>
                </c:pt>
                <c:pt idx="46">
                  <c:v>243.73946255140129</c:v>
                </c:pt>
                <c:pt idx="47">
                  <c:v>235.52998692671065</c:v>
                </c:pt>
                <c:pt idx="48">
                  <c:v>227.59701757362211</c:v>
                </c:pt>
                <c:pt idx="49">
                  <c:v>219.93124138594828</c:v>
                </c:pt>
                <c:pt idx="50">
                  <c:v>212.52365893554747</c:v>
                </c:pt>
                <c:pt idx="51">
                  <c:v>205.36557390722129</c:v>
                </c:pt>
                <c:pt idx="52">
                  <c:v>198.44858288946028</c:v>
                </c:pt>
                <c:pt idx="53">
                  <c:v>191.76456550905002</c:v>
                </c:pt>
                <c:pt idx="54">
                  <c:v>185.30567489795769</c:v>
                </c:pt>
                <c:pt idx="55">
                  <c:v>179.06432848130666</c:v>
                </c:pt>
                <c:pt idx="56">
                  <c:v>173.03319907562459</c:v>
                </c:pt>
                <c:pt idx="57">
                  <c:v>167.20520628691489</c:v>
                </c:pt>
                <c:pt idx="58">
                  <c:v>161.57350819845161</c:v>
                </c:pt>
                <c:pt idx="59">
                  <c:v>156.13149333854264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C-A34E-9857-EF8EDE54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65032"/>
        <c:axId val="656267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'Задача 3 (1)'!$G$7</c15:sqref>
                        </c15:formulaRef>
                      </c:ext>
                    </c:extLst>
                    <c:strCache>
                      <c:ptCount val="1"/>
                      <c:pt idx="0">
                        <c:v>CF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'Задача 3 (1)'!$G$8:$G$67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289.28573132873225</c:v>
                      </c:pt>
                      <c:pt idx="30">
                        <c:v>489.75847621476669</c:v>
                      </c:pt>
                      <c:pt idx="31">
                        <c:v>475.62906032568412</c:v>
                      </c:pt>
                      <c:pt idx="32">
                        <c:v>461.90727473410976</c:v>
                      </c:pt>
                      <c:pt idx="33">
                        <c:v>448.5813594026331</c:v>
                      </c:pt>
                      <c:pt idx="34">
                        <c:v>435.6398935681338</c:v>
                      </c:pt>
                      <c:pt idx="35">
                        <c:v>423.07178595379889</c:v>
                      </c:pt>
                      <c:pt idx="36">
                        <c:v>410.86626516968619</c:v>
                      </c:pt>
                      <c:pt idx="37">
                        <c:v>399.01287094359679</c:v>
                      </c:pt>
                      <c:pt idx="38">
                        <c:v>387.50144425890016</c:v>
                      </c:pt>
                      <c:pt idx="39">
                        <c:v>376.32211949076026</c:v>
                      </c:pt>
                      <c:pt idx="40">
                        <c:v>365.46531559092477</c:v>
                      </c:pt>
                      <c:pt idx="41">
                        <c:v>354.92172790883097</c:v>
                      </c:pt>
                      <c:pt idx="42">
                        <c:v>344.68232023087933</c:v>
                      </c:pt>
                      <c:pt idx="43">
                        <c:v>334.7383170360871</c:v>
                      </c:pt>
                      <c:pt idx="44">
                        <c:v>325.08119597517367</c:v>
                      </c:pt>
                      <c:pt idx="45">
                        <c:v>315.70268056661286</c:v>
                      </c:pt>
                      <c:pt idx="46">
                        <c:v>306.59473310340695</c:v>
                      </c:pt>
                      <c:pt idx="47">
                        <c:v>297.74954776449982</c:v>
                      </c:pt>
                      <c:pt idx="48">
                        <c:v>289.15954392492148</c:v>
                      </c:pt>
                      <c:pt idx="49">
                        <c:v>280.81735965893432</c:v>
                      </c:pt>
                      <c:pt idx="50">
                        <c:v>272.71584543061243</c:v>
                      </c:pt>
                      <c:pt idx="51">
                        <c:v>264.84805796644577</c:v>
                      </c:pt>
                      <c:pt idx="52">
                        <c:v>257.20725430471845</c:v>
                      </c:pt>
                      <c:pt idx="53">
                        <c:v>249.78688601656094</c:v>
                      </c:pt>
                      <c:pt idx="54">
                        <c:v>242.58059359372353</c:v>
                      </c:pt>
                      <c:pt idx="55">
                        <c:v>235.58220099826138</c:v>
                      </c:pt>
                      <c:pt idx="56">
                        <c:v>228.78571036945959</c:v>
                      </c:pt>
                      <c:pt idx="57">
                        <c:v>222.18529688346277</c:v>
                      </c:pt>
                      <c:pt idx="58">
                        <c:v>215.77530376120166</c:v>
                      </c:pt>
                      <c:pt idx="59">
                        <c:v>209.55023742034217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CC-A34E-9857-EF8EDE5451AB}"/>
                  </c:ext>
                </c:extLst>
              </c15:ser>
            </c15:filteredLineSeries>
          </c:ext>
        </c:extLst>
      </c:lineChart>
      <c:catAx>
        <c:axId val="6562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67984"/>
        <c:crosses val="autoZero"/>
        <c:auto val="1"/>
        <c:lblAlgn val="ctr"/>
        <c:lblOffset val="100"/>
        <c:noMultiLvlLbl val="0"/>
      </c:catAx>
      <c:valAx>
        <c:axId val="656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6708333333333336"/>
          <c:w val="0.8476318897637795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3 (1)'!$B$7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 (1)'!$B$8:$B$67</c:f>
              <c:numCache>
                <c:formatCode>General</c:formatCode>
                <c:ptCount val="60"/>
                <c:pt idx="0">
                  <c:v>379</c:v>
                </c:pt>
                <c:pt idx="1">
                  <c:v>460.83299346496756</c:v>
                </c:pt>
                <c:pt idx="2">
                  <c:v>551.19995720429222</c:v>
                </c:pt>
                <c:pt idx="3">
                  <c:v>650.00219047724227</c:v>
                </c:pt>
                <c:pt idx="4">
                  <c:v>757.10293233322022</c:v>
                </c:pt>
                <c:pt idx="5">
                  <c:v>872.33358584636972</c:v>
                </c:pt>
                <c:pt idx="6">
                  <c:v>995.49905959052728</c:v>
                </c:pt>
                <c:pt idx="7">
                  <c:v>1126.3823713194254</c:v>
                </c:pt>
                <c:pt idx="8">
                  <c:v>1264.7486298833114</c:v>
                </c:pt>
                <c:pt idx="9">
                  <c:v>1410.3484892294414</c:v>
                </c:pt>
                <c:pt idx="10">
                  <c:v>1562.9211511540805</c:v>
                </c:pt>
                <c:pt idx="11">
                  <c:v>1722.1969800300083</c:v>
                </c:pt>
                <c:pt idx="12">
                  <c:v>1887.8997821044027</c:v>
                </c:pt>
                <c:pt idx="13">
                  <c:v>2059.7487934736182</c:v>
                </c:pt>
                <c:pt idx="14">
                  <c:v>2237.4604139974931</c:v>
                </c:pt>
                <c:pt idx="15">
                  <c:v>2420.7497188476173</c:v>
                </c:pt>
                <c:pt idx="16">
                  <c:v>2609.3317748148988</c:v>
                </c:pt>
                <c:pt idx="17">
                  <c:v>2802.9227847224015</c:v>
                </c:pt>
                <c:pt idx="18">
                  <c:v>3001.2410801398855</c:v>
                </c:pt>
                <c:pt idx="19">
                  <c:v>3204.0079799533796</c:v>
                </c:pt>
                <c:pt idx="20">
                  <c:v>3410.9485301106406</c:v>
                </c:pt>
                <c:pt idx="21">
                  <c:v>3621.7921379662248</c:v>
                </c:pt>
                <c:pt idx="22">
                  <c:v>3836.2731130287079</c:v>
                </c:pt>
                <c:pt idx="23">
                  <c:v>4054.1311245199317</c:v>
                </c:pt>
                <c:pt idx="24">
                  <c:v>4275.1115849540301</c:v>
                </c:pt>
                <c:pt idx="25">
                  <c:v>4498.9659679016504</c:v>
                </c:pt>
                <c:pt idx="26">
                  <c:v>4725.4520671972186</c:v>
                </c:pt>
                <c:pt idx="27">
                  <c:v>4954.3342040538446</c:v>
                </c:pt>
                <c:pt idx="28">
                  <c:v>5185.3833878546056</c:v>
                </c:pt>
                <c:pt idx="29">
                  <c:v>5418.3774357765606</c:v>
                </c:pt>
                <c:pt idx="30">
                  <c:v>5363.8153245344547</c:v>
                </c:pt>
                <c:pt idx="31">
                  <c:v>5108.3955471756708</c:v>
                </c:pt>
                <c:pt idx="32">
                  <c:v>4865.1386163577818</c:v>
                </c:pt>
                <c:pt idx="33">
                  <c:v>4633.4653489121729</c:v>
                </c:pt>
                <c:pt idx="34">
                  <c:v>4412.8241418211173</c:v>
                </c:pt>
                <c:pt idx="35">
                  <c:v>4202.6896588772543</c:v>
                </c:pt>
                <c:pt idx="36">
                  <c:v>4002.5615798830995</c:v>
                </c:pt>
                <c:pt idx="37">
                  <c:v>3811.9634095063111</c:v>
                </c:pt>
                <c:pt idx="38">
                  <c:v>3630.4413423997917</c:v>
                </c:pt>
                <c:pt idx="39">
                  <c:v>3457.5631832378967</c:v>
                </c:pt>
                <c:pt idx="40">
                  <c:v>3292.9173173694253</c:v>
                </c:pt>
                <c:pt idx="41">
                  <c:v>3136.1117308280241</c:v>
                </c:pt>
                <c:pt idx="42">
                  <c:v>2986.7730769790705</c:v>
                </c:pt>
                <c:pt idx="43">
                  <c:v>2844.5457875991146</c:v>
                </c:pt>
                <c:pt idx="44">
                  <c:v>2709.091226284871</c:v>
                </c:pt>
                <c:pt idx="45">
                  <c:v>2580.0868821760678</c:v>
                </c:pt>
                <c:pt idx="46">
                  <c:v>2457.2256020724453</c:v>
                </c:pt>
                <c:pt idx="47">
                  <c:v>2340.2148591166147</c:v>
                </c:pt>
                <c:pt idx="48">
                  <c:v>2228.7760563015377</c:v>
                </c:pt>
                <c:pt idx="49">
                  <c:v>2122.6438631443216</c:v>
                </c:pt>
                <c:pt idx="50">
                  <c:v>2021.565583946973</c:v>
                </c:pt>
                <c:pt idx="51">
                  <c:v>1925.3005561399743</c:v>
                </c:pt>
                <c:pt idx="52">
                  <c:v>1833.619577276166</c:v>
                </c:pt>
                <c:pt idx="53">
                  <c:v>1746.3043593106343</c:v>
                </c:pt>
                <c:pt idx="54">
                  <c:v>1663.1470088672706</c:v>
                </c:pt>
                <c:pt idx="55">
                  <c:v>1583.9495322545436</c:v>
                </c:pt>
                <c:pt idx="56">
                  <c:v>1508.5233640519461</c:v>
                </c:pt>
                <c:pt idx="57">
                  <c:v>1436.6889181447107</c:v>
                </c:pt>
                <c:pt idx="58">
                  <c:v>1368.2751601378197</c:v>
                </c:pt>
                <c:pt idx="59">
                  <c:v>1303.119200131257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D-1B4B-991E-D4E6BE61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58336"/>
        <c:axId val="1118960960"/>
      </c:lineChart>
      <c:catAx>
        <c:axId val="11189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960960"/>
        <c:crosses val="autoZero"/>
        <c:auto val="1"/>
        <c:lblAlgn val="ctr"/>
        <c:lblOffset val="100"/>
        <c:noMultiLvlLbl val="0"/>
      </c:catAx>
      <c:valAx>
        <c:axId val="1118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9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(1)'!$F$7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 (1)'!$F$8:$F$67</c:f>
              <c:numCache>
                <c:formatCode>General</c:formatCode>
                <c:ptCount val="60"/>
                <c:pt idx="0">
                  <c:v>99.880612512586609</c:v>
                </c:pt>
                <c:pt idx="1">
                  <c:v>112.31139199956121</c:v>
                </c:pt>
                <c:pt idx="2">
                  <c:v>125.04985028267818</c:v>
                </c:pt>
                <c:pt idx="3">
                  <c:v>138.05322711679898</c:v>
                </c:pt>
                <c:pt idx="4">
                  <c:v>151.28317410044559</c:v>
                </c:pt>
                <c:pt idx="5">
                  <c:v>164.70516830827057</c:v>
                </c:pt>
                <c:pt idx="6">
                  <c:v>178.28802885225656</c:v>
                </c:pt>
                <c:pt idx="7">
                  <c:v>192.00351434100159</c:v>
                </c:pt>
                <c:pt idx="8">
                  <c:v>205.82598457866862</c:v>
                </c:pt>
                <c:pt idx="9">
                  <c:v>219.73211379270759</c:v>
                </c:pt>
                <c:pt idx="10">
                  <c:v>233.70064559755059</c:v>
                </c:pt>
                <c:pt idx="11">
                  <c:v>247.71218207582348</c:v>
                </c:pt>
                <c:pt idx="12">
                  <c:v>261.74900099323469</c:v>
                </c:pt>
                <c:pt idx="13">
                  <c:v>275.79489640357093</c:v>
                </c:pt>
                <c:pt idx="14">
                  <c:v>289.83503885000499</c:v>
                </c:pt>
                <c:pt idx="15">
                  <c:v>303.85585210288235</c:v>
                </c:pt>
                <c:pt idx="16">
                  <c:v>317.84490394630762</c:v>
                </c:pt>
                <c:pt idx="17">
                  <c:v>331.79080897569384</c:v>
                </c:pt>
                <c:pt idx="18">
                  <c:v>345.68314172491733</c:v>
                </c:pt>
                <c:pt idx="19">
                  <c:v>359.51235872646942</c:v>
                </c:pt>
                <c:pt idx="20">
                  <c:v>373.26972833704315</c:v>
                </c:pt>
                <c:pt idx="21">
                  <c:v>386.94726734658889</c:v>
                </c:pt>
                <c:pt idx="22">
                  <c:v>400.53768354020951</c:v>
                </c:pt>
                <c:pt idx="23">
                  <c:v>414.03432350647631</c:v>
                </c:pt>
                <c:pt idx="24">
                  <c:v>427.43112508828824</c:v>
                </c:pt>
                <c:pt idx="25">
                  <c:v>440.72257395755167</c:v>
                </c:pt>
                <c:pt idx="26">
                  <c:v>453.90366386601704</c:v>
                </c:pt>
                <c:pt idx="27">
                  <c:v>466.96986018427776</c:v>
                </c:pt>
                <c:pt idx="28">
                  <c:v>479.91706639122202</c:v>
                </c:pt>
                <c:pt idx="29">
                  <c:v>203.45586189011138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9.3835137977436872E-8</c:v>
                </c:pt>
                <c:pt idx="37">
                  <c:v>1.2828773343257049E-8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1.4210854715202004E-14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EB4A-B23E-90476B43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29104"/>
        <c:axId val="927319592"/>
      </c:lineChart>
      <c:catAx>
        <c:axId val="9273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319592"/>
        <c:crosses val="autoZero"/>
        <c:auto val="1"/>
        <c:lblAlgn val="ctr"/>
        <c:lblOffset val="100"/>
        <c:noMultiLvlLbl val="0"/>
      </c:catAx>
      <c:valAx>
        <c:axId val="9273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3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(1)'!$G$7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 (1)'!$G$8:$G$67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289.28573132873225</c:v>
                </c:pt>
                <c:pt idx="30">
                  <c:v>489.75847621476669</c:v>
                </c:pt>
                <c:pt idx="31">
                  <c:v>475.62906032568412</c:v>
                </c:pt>
                <c:pt idx="32">
                  <c:v>461.90727473410976</c:v>
                </c:pt>
                <c:pt idx="33">
                  <c:v>448.5813594026331</c:v>
                </c:pt>
                <c:pt idx="34">
                  <c:v>435.6398935681338</c:v>
                </c:pt>
                <c:pt idx="35">
                  <c:v>423.07178595379889</c:v>
                </c:pt>
                <c:pt idx="36">
                  <c:v>410.86626516968619</c:v>
                </c:pt>
                <c:pt idx="37">
                  <c:v>399.01287094359679</c:v>
                </c:pt>
                <c:pt idx="38">
                  <c:v>387.50144425890016</c:v>
                </c:pt>
                <c:pt idx="39">
                  <c:v>376.32211949076026</c:v>
                </c:pt>
                <c:pt idx="40">
                  <c:v>365.46531559092477</c:v>
                </c:pt>
                <c:pt idx="41">
                  <c:v>354.92172790883097</c:v>
                </c:pt>
                <c:pt idx="42">
                  <c:v>344.68232023087933</c:v>
                </c:pt>
                <c:pt idx="43">
                  <c:v>334.7383170360871</c:v>
                </c:pt>
                <c:pt idx="44">
                  <c:v>325.08119597517367</c:v>
                </c:pt>
                <c:pt idx="45">
                  <c:v>315.70268056661286</c:v>
                </c:pt>
                <c:pt idx="46">
                  <c:v>306.59473310340695</c:v>
                </c:pt>
                <c:pt idx="47">
                  <c:v>297.74954776449982</c:v>
                </c:pt>
                <c:pt idx="48">
                  <c:v>289.15954392492148</c:v>
                </c:pt>
                <c:pt idx="49">
                  <c:v>280.81735965893432</c:v>
                </c:pt>
                <c:pt idx="50">
                  <c:v>272.71584543061243</c:v>
                </c:pt>
                <c:pt idx="51">
                  <c:v>264.84805796644577</c:v>
                </c:pt>
                <c:pt idx="52">
                  <c:v>257.20725430471845</c:v>
                </c:pt>
                <c:pt idx="53">
                  <c:v>249.78688601656094</c:v>
                </c:pt>
                <c:pt idx="54">
                  <c:v>242.58059359372353</c:v>
                </c:pt>
                <c:pt idx="55">
                  <c:v>235.58220099826138</c:v>
                </c:pt>
                <c:pt idx="56">
                  <c:v>228.78571036945959</c:v>
                </c:pt>
                <c:pt idx="57">
                  <c:v>222.18529688346277</c:v>
                </c:pt>
                <c:pt idx="58">
                  <c:v>215.77530376120166</c:v>
                </c:pt>
                <c:pt idx="59">
                  <c:v>209.55023742034217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B-764D-9ACA-DC991F7B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0192"/>
        <c:axId val="657991832"/>
      </c:lineChart>
      <c:catAx>
        <c:axId val="65799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991832"/>
        <c:crosses val="autoZero"/>
        <c:auto val="1"/>
        <c:lblAlgn val="ctr"/>
        <c:lblOffset val="100"/>
        <c:noMultiLvlLbl val="0"/>
      </c:catAx>
      <c:valAx>
        <c:axId val="6579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9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(1)'!$D$7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3 (1)'!$D$8:$D$67</c:f>
              <c:numCache>
                <c:formatCode>General</c:formatCode>
                <c:ptCount val="60"/>
                <c:pt idx="0">
                  <c:v>105.75594266038581</c:v>
                </c:pt>
                <c:pt idx="1">
                  <c:v>118.91794447012364</c:v>
                </c:pt>
                <c:pt idx="2">
                  <c:v>132.40572382871807</c:v>
                </c:pt>
                <c:pt idx="3">
                  <c:v>146.17400518249303</c:v>
                </c:pt>
                <c:pt idx="4">
                  <c:v>160.18218434164828</c:v>
                </c:pt>
                <c:pt idx="5">
                  <c:v>174.39370762052178</c:v>
                </c:pt>
                <c:pt idx="6">
                  <c:v>188.77555996121271</c:v>
                </c:pt>
                <c:pt idx="7">
                  <c:v>203.29783871400173</c:v>
                </c:pt>
                <c:pt idx="8">
                  <c:v>217.93339543623728</c:v>
                </c:pt>
                <c:pt idx="9">
                  <c:v>232.65753225110205</c:v>
                </c:pt>
                <c:pt idx="10">
                  <c:v>247.4477423974063</c:v>
                </c:pt>
                <c:pt idx="11">
                  <c:v>262.28348690381296</c:v>
                </c:pt>
                <c:pt idx="12">
                  <c:v>277.14600105166045</c:v>
                </c:pt>
                <c:pt idx="13">
                  <c:v>292.0181256037809</c:v>
                </c:pt>
                <c:pt idx="14">
                  <c:v>306.88415878235844</c:v>
                </c:pt>
                <c:pt idx="15">
                  <c:v>321.729725755993</c:v>
                </c:pt>
                <c:pt idx="16">
                  <c:v>336.54166300197278</c:v>
                </c:pt>
                <c:pt idx="17">
                  <c:v>351.30791538602881</c:v>
                </c:pt>
                <c:pt idx="18">
                  <c:v>366.01744417932423</c:v>
                </c:pt>
                <c:pt idx="19">
                  <c:v>380.66014453390875</c:v>
                </c:pt>
                <c:pt idx="20">
                  <c:v>395.22677118039866</c:v>
                </c:pt>
                <c:pt idx="21">
                  <c:v>409.70887130815288</c:v>
                </c:pt>
                <c:pt idx="22">
                  <c:v>424.09872374845713</c:v>
                </c:pt>
                <c:pt idx="23">
                  <c:v>438.38928371273965</c:v>
                </c:pt>
                <c:pt idx="24">
                  <c:v>452.57413244642282</c:v>
                </c:pt>
                <c:pt idx="25">
                  <c:v>466.64743124917237</c:v>
                </c:pt>
                <c:pt idx="26">
                  <c:v>480.60387938754752</c:v>
                </c:pt>
                <c:pt idx="27">
                  <c:v>494.43867548923521</c:v>
                </c:pt>
                <c:pt idx="28">
                  <c:v>508.14748206129411</c:v>
                </c:pt>
                <c:pt idx="29">
                  <c:v>521.72639281995203</c:v>
                </c:pt>
                <c:pt idx="30">
                  <c:v>518.56779834504709</c:v>
                </c:pt>
                <c:pt idx="31">
                  <c:v>503.60724034484201</c:v>
                </c:pt>
                <c:pt idx="32">
                  <c:v>489.07829089493976</c:v>
                </c:pt>
                <c:pt idx="33">
                  <c:v>474.96849819102329</c:v>
                </c:pt>
                <c:pt idx="34">
                  <c:v>461.26576966037698</c:v>
                </c:pt>
                <c:pt idx="35">
                  <c:v>447.95836159814002</c:v>
                </c:pt>
                <c:pt idx="36">
                  <c:v>435.03486910255197</c:v>
                </c:pt>
                <c:pt idx="37">
                  <c:v>422.48421630680355</c:v>
                </c:pt>
                <c:pt idx="38">
                  <c:v>410.29564686236489</c:v>
                </c:pt>
                <c:pt idx="39">
                  <c:v>398.45871475492265</c:v>
                </c:pt>
                <c:pt idx="40">
                  <c:v>386.96327533156739</c:v>
                </c:pt>
                <c:pt idx="41">
                  <c:v>375.79947660935045</c:v>
                </c:pt>
                <c:pt idx="42">
                  <c:v>364.95775083269575</c:v>
                </c:pt>
                <c:pt idx="43">
                  <c:v>354.42880627350399</c:v>
                </c:pt>
                <c:pt idx="44">
                  <c:v>344.20361926783096</c:v>
                </c:pt>
                <c:pt idx="45">
                  <c:v>334.27342648229597</c:v>
                </c:pt>
                <c:pt idx="46">
                  <c:v>324.62971740360734</c:v>
                </c:pt>
                <c:pt idx="47">
                  <c:v>315.26422704476454</c:v>
                </c:pt>
                <c:pt idx="48">
                  <c:v>306.16892886168159</c:v>
                </c:pt>
                <c:pt idx="49">
                  <c:v>297.33602787416578</c:v>
                </c:pt>
                <c:pt idx="50">
                  <c:v>288.75795398535433</c:v>
                </c:pt>
                <c:pt idx="51">
                  <c:v>280.42735549388374</c:v>
                </c:pt>
                <c:pt idx="52">
                  <c:v>272.33709279323131</c:v>
                </c:pt>
                <c:pt idx="53">
                  <c:v>264.48023225282924</c:v>
                </c:pt>
                <c:pt idx="54">
                  <c:v>256.85004027570727</c:v>
                </c:pt>
                <c:pt idx="55">
                  <c:v>249.43997752757087</c:v>
                </c:pt>
                <c:pt idx="56">
                  <c:v>242.24369333236899</c:v>
                </c:pt>
                <c:pt idx="57">
                  <c:v>235.25502022954882</c:v>
                </c:pt>
                <c:pt idx="58">
                  <c:v>228.46796868833115</c:v>
                </c:pt>
                <c:pt idx="59">
                  <c:v>221.87672197447995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4-2943-90C0-E4527482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1016"/>
        <c:axId val="885401344"/>
      </c:lineChart>
      <c:catAx>
        <c:axId val="88540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401344"/>
        <c:crosses val="autoZero"/>
        <c:auto val="1"/>
        <c:lblAlgn val="ctr"/>
        <c:lblOffset val="100"/>
        <c:noMultiLvlLbl val="0"/>
      </c:catAx>
      <c:valAx>
        <c:axId val="8854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40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(2)'!$F$9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(2)'!$A$9:$A$69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(2)'!$F$10:$F$69</c:f>
              <c:numCache>
                <c:formatCode>General</c:formatCode>
                <c:ptCount val="60"/>
                <c:pt idx="0">
                  <c:v>102.8182775864862</c:v>
                </c:pt>
                <c:pt idx="1">
                  <c:v>116.05631036331422</c:v>
                </c:pt>
                <c:pt idx="2">
                  <c:v>129.64241502937003</c:v>
                </c:pt>
                <c:pt idx="3">
                  <c:v>143.52879184704827</c:v>
                </c:pt>
                <c:pt idx="4">
                  <c:v>157.67263566181612</c:v>
                </c:pt>
                <c:pt idx="5">
                  <c:v>172.03545997368295</c:v>
                </c:pt>
                <c:pt idx="6">
                  <c:v>186.58254164851598</c:v>
                </c:pt>
                <c:pt idx="7">
                  <c:v>201.28246011054648</c:v>
                </c:pt>
                <c:pt idx="8">
                  <c:v>216.1067112929918</c:v>
                </c:pt>
                <c:pt idx="9">
                  <c:v>231.02938134643057</c:v>
                </c:pt>
                <c:pt idx="10">
                  <c:v>246.02686858736638</c:v>
                </c:pt>
                <c:pt idx="11">
                  <c:v>261.07764475698303</c:v>
                </c:pt>
                <c:pt idx="12">
                  <c:v>276.1620485992259</c:v>
                </c:pt>
                <c:pt idx="13">
                  <c:v>291.26210623391302</c:v>
                </c:pt>
                <c:pt idx="14">
                  <c:v>306.36137392007163</c:v>
                </c:pt>
                <c:pt idx="15">
                  <c:v>321.44479966709036</c:v>
                </c:pt>
                <c:pt idx="16">
                  <c:v>336.4986008215397</c:v>
                </c:pt>
                <c:pt idx="17">
                  <c:v>351.51015528294636</c:v>
                </c:pt>
                <c:pt idx="18">
                  <c:v>366.46790441706929</c:v>
                </c:pt>
                <c:pt idx="19">
                  <c:v>381.3612660660072</c:v>
                </c:pt>
                <c:pt idx="20">
                  <c:v>396.18055631993235</c:v>
                </c:pt>
                <c:pt idx="21">
                  <c:v>410.91691892978764</c:v>
                </c:pt>
                <c:pt idx="22">
                  <c:v>425.56226141486241</c:v>
                </c:pt>
                <c:pt idx="23">
                  <c:v>440.10919706211484</c:v>
                </c:pt>
                <c:pt idx="24">
                  <c:v>454.55099213191431</c:v>
                </c:pt>
                <c:pt idx="25">
                  <c:v>468.88151768245871</c:v>
                </c:pt>
                <c:pt idx="26">
                  <c:v>483.09520550648432</c:v>
                </c:pt>
                <c:pt idx="27">
                  <c:v>497.18700774199357</c:v>
                </c:pt>
                <c:pt idx="28">
                  <c:v>511.15235977610115</c:v>
                </c:pt>
                <c:pt idx="29">
                  <c:v>524.9871461096028</c:v>
                </c:pt>
                <c:pt idx="30">
                  <c:v>538.68766889109384</c:v>
                </c:pt>
                <c:pt idx="31">
                  <c:v>149.79106971276946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E743-AFAB-7D56AD2E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52256"/>
        <c:axId val="1073543936"/>
      </c:lineChart>
      <c:catAx>
        <c:axId val="12090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43936"/>
        <c:crosses val="autoZero"/>
        <c:auto val="1"/>
        <c:lblAlgn val="ctr"/>
        <c:lblOffset val="100"/>
        <c:noMultiLvlLbl val="0"/>
      </c:catAx>
      <c:valAx>
        <c:axId val="1073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(2)'!$G$9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(2)'!$A$9:$A$69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(2)'!$G$10:$G$69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402.45954915189367</c:v>
                </c:pt>
                <c:pt idx="32">
                  <c:v>544.38444953629744</c:v>
                </c:pt>
                <c:pt idx="33">
                  <c:v>528.6790872718276</c:v>
                </c:pt>
                <c:pt idx="34">
                  <c:v>513.42682098404907</c:v>
                </c:pt>
                <c:pt idx="35">
                  <c:v>498.61457896148931</c:v>
                </c:pt>
                <c:pt idx="36">
                  <c:v>484.22966660845196</c:v>
                </c:pt>
                <c:pt idx="37">
                  <c:v>470.25975556531489</c:v>
                </c:pt>
                <c:pt idx="38">
                  <c:v>456.69287314270838</c:v>
                </c:pt>
                <c:pt idx="39">
                  <c:v>443.51739206051121</c:v>
                </c:pt>
                <c:pt idx="40">
                  <c:v>430.72202048287613</c:v>
                </c:pt>
                <c:pt idx="41">
                  <c:v>418.29579234074225</c:v>
                </c:pt>
                <c:pt idx="42">
                  <c:v>406.22805793354041</c:v>
                </c:pt>
                <c:pt idx="43">
                  <c:v>394.50847480203703</c:v>
                </c:pt>
                <c:pt idx="44">
                  <c:v>383.12699886449496</c:v>
                </c:pt>
                <c:pt idx="45">
                  <c:v>372.07387580855277</c:v>
                </c:pt>
                <c:pt idx="46">
                  <c:v>361.33963273144764</c:v>
                </c:pt>
                <c:pt idx="47">
                  <c:v>350.91507002141503</c:v>
                </c:pt>
                <c:pt idx="48">
                  <c:v>340.79125347330722</c:v>
                </c:pt>
                <c:pt idx="49">
                  <c:v>330.95950663167702</c:v>
                </c:pt>
                <c:pt idx="50">
                  <c:v>320.41140335475905</c:v>
                </c:pt>
                <c:pt idx="51">
                  <c:v>310.21639032951845</c:v>
                </c:pt>
                <c:pt idx="52">
                  <c:v>300.3673001392562</c:v>
                </c:pt>
                <c:pt idx="53">
                  <c:v>290.8572140343374</c:v>
                </c:pt>
                <c:pt idx="54">
                  <c:v>281.67944764003363</c:v>
                </c:pt>
                <c:pt idx="55">
                  <c:v>272.82753606442918</c:v>
                </c:pt>
                <c:pt idx="56">
                  <c:v>264.29521838035612</c:v>
                </c:pt>
                <c:pt idx="57">
                  <c:v>256.07642146840965</c:v>
                </c:pt>
                <c:pt idx="58">
                  <c:v>248.16524322407139</c:v>
                </c:pt>
                <c:pt idx="59">
                  <c:v>240.55593515097962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2-CB45-B5A1-A1BA6535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11024"/>
        <c:axId val="1209029120"/>
      </c:lineChart>
      <c:catAx>
        <c:axId val="1209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29120"/>
        <c:crosses val="autoZero"/>
        <c:auto val="1"/>
        <c:lblAlgn val="ctr"/>
        <c:lblOffset val="100"/>
        <c:noMultiLvlLbl val="0"/>
      </c:catAx>
      <c:valAx>
        <c:axId val="120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2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(2)'!$I$9</c:f>
              <c:strCache>
                <c:ptCount val="1"/>
                <c:pt idx="0">
                  <c:v>приведенные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(2)'!$A$9:$A$69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(2)'!$I$10:$I$69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366.76958402294747</c:v>
                </c:pt>
                <c:pt idx="32">
                  <c:v>494.62476203707189</c:v>
                </c:pt>
                <c:pt idx="33">
                  <c:v>478.91820035502519</c:v>
                </c:pt>
                <c:pt idx="34">
                  <c:v>463.71039267562054</c:v>
                </c:pt>
                <c:pt idx="35">
                  <c:v>448.98550131520807</c:v>
                </c:pt>
                <c:pt idx="36">
                  <c:v>434.72819150785284</c:v>
                </c:pt>
                <c:pt idx="37">
                  <c:v>420.92361543543416</c:v>
                </c:pt>
                <c:pt idx="38">
                  <c:v>407.55739676486297</c:v>
                </c:pt>
                <c:pt idx="39">
                  <c:v>394.61561567630929</c:v>
                </c:pt>
                <c:pt idx="40">
                  <c:v>382.08479436685315</c:v>
                </c:pt>
                <c:pt idx="41">
                  <c:v>369.95188301445836</c:v>
                </c:pt>
                <c:pt idx="42">
                  <c:v>358.20424618765429</c:v>
                </c:pt>
                <c:pt idx="43">
                  <c:v>346.8296496867701</c:v>
                </c:pt>
                <c:pt idx="44">
                  <c:v>335.81624780302127</c:v>
                </c:pt>
                <c:pt idx="45">
                  <c:v>325.15257098217427</c:v>
                </c:pt>
                <c:pt idx="46">
                  <c:v>314.82751387994858</c:v>
                </c:pt>
                <c:pt idx="47">
                  <c:v>304.83032379671107</c:v>
                </c:pt>
                <c:pt idx="48">
                  <c:v>295.15058947942168</c:v>
                </c:pt>
                <c:pt idx="49">
                  <c:v>285.77823027916884</c:v>
                </c:pt>
                <c:pt idx="50">
                  <c:v>275.84258438202806</c:v>
                </c:pt>
                <c:pt idx="51">
                  <c:v>266.26688405884602</c:v>
                </c:pt>
                <c:pt idx="52">
                  <c:v>257.04202492056049</c:v>
                </c:pt>
                <c:pt idx="53">
                  <c:v>248.15920538621074</c:v>
                </c:pt>
                <c:pt idx="54">
                  <c:v>239.60991071890615</c:v>
                </c:pt>
                <c:pt idx="55">
                  <c:v>231.38589680329974</c:v>
                </c:pt>
                <c:pt idx="56">
                  <c:v>223.47917365070356</c:v>
                </c:pt>
                <c:pt idx="57">
                  <c:v>215.88198862943418</c:v>
                </c:pt>
                <c:pt idx="58">
                  <c:v>208.58680943155423</c:v>
                </c:pt>
                <c:pt idx="59">
                  <c:v>201.58630680293049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4-A645-A732-BE2691A9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282192"/>
        <c:axId val="613265280"/>
      </c:lineChart>
      <c:catAx>
        <c:axId val="10712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265280"/>
        <c:crosses val="autoZero"/>
        <c:auto val="1"/>
        <c:lblAlgn val="ctr"/>
        <c:lblOffset val="100"/>
        <c:noMultiLvlLbl val="0"/>
      </c:catAx>
      <c:valAx>
        <c:axId val="613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2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'Номер 1 Мин'!$B$6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'Номер 1 Мин'!$A$6:$A$27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</c:strCache>
            </c:strRef>
          </c:cat>
          <c:val>
            <c:numRef>
              <c:f>'Номер 1 Мин'!$B$7:$B$27</c:f>
              <c:numCache>
                <c:formatCode>General</c:formatCode>
                <c:ptCount val="21"/>
                <c:pt idx="0">
                  <c:v>-18</c:v>
                </c:pt>
                <c:pt idx="1">
                  <c:v>195.26488455249881</c:v>
                </c:pt>
                <c:pt idx="2">
                  <c:v>409.89235938827704</c:v>
                </c:pt>
                <c:pt idx="3">
                  <c:v>627.74619567763887</c:v>
                </c:pt>
                <c:pt idx="4">
                  <c:v>850.57049536826594</c:v>
                </c:pt>
                <c:pt idx="5">
                  <c:v>1079.9537623047977</c:v>
                </c:pt>
                <c:pt idx="6">
                  <c:v>1317.2321114626452</c:v>
                </c:pt>
                <c:pt idx="7">
                  <c:v>1563.3482788096849</c:v>
                </c:pt>
                <c:pt idx="8">
                  <c:v>1818.630395421766</c:v>
                </c:pt>
                <c:pt idx="9">
                  <c:v>2082.4497549903599</c:v>
                </c:pt>
                <c:pt idx="10">
                  <c:v>2352.6978448128334</c:v>
                </c:pt>
                <c:pt idx="11">
                  <c:v>2624.9954530256564</c:v>
                </c:pt>
                <c:pt idx="12">
                  <c:v>2891.5005909986917</c:v>
                </c:pt>
                <c:pt idx="13">
                  <c:v>3139.1170168957019</c:v>
                </c:pt>
                <c:pt idx="14">
                  <c:v>3346.8075275638075</c:v>
                </c:pt>
                <c:pt idx="15">
                  <c:v>3481.5709149440881</c:v>
                </c:pt>
                <c:pt idx="16">
                  <c:v>3492.4241138988132</c:v>
                </c:pt>
                <c:pt idx="17">
                  <c:v>3301.4069716479844</c:v>
                </c:pt>
                <c:pt idx="18">
                  <c:v>2790.1439264394567</c:v>
                </c:pt>
                <c:pt idx="19">
                  <c:v>1779.7760168777982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8-1F4E-B394-473160D7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14160"/>
        <c:axId val="1049122608"/>
      </c:lineChart>
      <c:catAx>
        <c:axId val="12650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122608"/>
        <c:crosses val="autoZero"/>
        <c:auto val="1"/>
        <c:lblAlgn val="ctr"/>
        <c:lblOffset val="100"/>
        <c:noMultiLvlLbl val="0"/>
      </c:catAx>
      <c:valAx>
        <c:axId val="10491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0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(2)'!$D$9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(2)'!$A$9:$A$69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(2)'!$D$10:$D$69</c:f>
              <c:numCache>
                <c:formatCode>General</c:formatCode>
                <c:ptCount val="60"/>
                <c:pt idx="0">
                  <c:v>105.75594266038581</c:v>
                </c:pt>
                <c:pt idx="1">
                  <c:v>119.3722049451232</c:v>
                </c:pt>
                <c:pt idx="2">
                  <c:v>133.34648403020918</c:v>
                </c:pt>
                <c:pt idx="3">
                  <c:v>147.62961447124965</c:v>
                </c:pt>
                <c:pt idx="4">
                  <c:v>162.17756810929657</c:v>
                </c:pt>
                <c:pt idx="5">
                  <c:v>176.95075883007388</c:v>
                </c:pt>
                <c:pt idx="6">
                  <c:v>191.91347140990214</c:v>
                </c:pt>
                <c:pt idx="7">
                  <c:v>207.03338754227639</c:v>
                </c:pt>
                <c:pt idx="8">
                  <c:v>222.28118875850586</c:v>
                </c:pt>
                <c:pt idx="9">
                  <c:v>237.63022081347145</c:v>
                </c:pt>
                <c:pt idx="10">
                  <c:v>253.05620768986256</c:v>
                </c:pt>
                <c:pt idx="11">
                  <c:v>268.53700603575396</c:v>
                </c:pt>
                <c:pt idx="12">
                  <c:v>284.05239284491807</c:v>
                </c:pt>
                <c:pt idx="13">
                  <c:v>299.58388069773912</c:v>
                </c:pt>
                <c:pt idx="14">
                  <c:v>315.11455603207366</c:v>
                </c:pt>
                <c:pt idx="15">
                  <c:v>330.62893680043578</c:v>
                </c:pt>
                <c:pt idx="16">
                  <c:v>346.11284655929796</c:v>
                </c:pt>
                <c:pt idx="17">
                  <c:v>361.55330257674484</c:v>
                </c:pt>
                <c:pt idx="18">
                  <c:v>376.93841597184269</c:v>
                </c:pt>
                <c:pt idx="19">
                  <c:v>392.25730223932169</c:v>
                </c:pt>
                <c:pt idx="20">
                  <c:v>407.50000078621611</c:v>
                </c:pt>
                <c:pt idx="21">
                  <c:v>422.6574023277816</c:v>
                </c:pt>
                <c:pt idx="22">
                  <c:v>437.72118316957278</c:v>
                </c:pt>
                <c:pt idx="23">
                  <c:v>452.68374554960383</c:v>
                </c:pt>
                <c:pt idx="24">
                  <c:v>467.53816333568329</c:v>
                </c:pt>
                <c:pt idx="25">
                  <c:v>482.27813247338611</c:v>
                </c:pt>
                <c:pt idx="26">
                  <c:v>496.89792566381243</c:v>
                </c:pt>
                <c:pt idx="27">
                  <c:v>511.39235082033622</c:v>
                </c:pt>
                <c:pt idx="28">
                  <c:v>525.75671291256117</c:v>
                </c:pt>
                <c:pt idx="29">
                  <c:v>539.98677885559141</c:v>
                </c:pt>
                <c:pt idx="30">
                  <c:v>554.07874514512514</c:v>
                </c:pt>
                <c:pt idx="31">
                  <c:v>568.02920797508204</c:v>
                </c:pt>
                <c:pt idx="32">
                  <c:v>559.93829095162027</c:v>
                </c:pt>
                <c:pt idx="33">
                  <c:v>543.7842040510227</c:v>
                </c:pt>
                <c:pt idx="34">
                  <c:v>528.09615872645043</c:v>
                </c:pt>
                <c:pt idx="35">
                  <c:v>512.86070978896043</c:v>
                </c:pt>
                <c:pt idx="36">
                  <c:v>498.06479994012204</c:v>
                </c:pt>
                <c:pt idx="37">
                  <c:v>483.69574858146677</c:v>
                </c:pt>
                <c:pt idx="38">
                  <c:v>469.74124094678575</c:v>
                </c:pt>
                <c:pt idx="39">
                  <c:v>456.18931754795437</c:v>
                </c:pt>
                <c:pt idx="40">
                  <c:v>443.02836392524404</c:v>
                </c:pt>
                <c:pt idx="41">
                  <c:v>430.24710069333491</c:v>
                </c:pt>
                <c:pt idx="42">
                  <c:v>417.83457387449869</c:v>
                </c:pt>
                <c:pt idx="43">
                  <c:v>405.78014551066667</c:v>
                </c:pt>
                <c:pt idx="44">
                  <c:v>394.07348454633768</c:v>
                </c:pt>
                <c:pt idx="45">
                  <c:v>382.70455797451143</c:v>
                </c:pt>
                <c:pt idx="46">
                  <c:v>371.66362223806044</c:v>
                </c:pt>
                <c:pt idx="47">
                  <c:v>360.94121487916976</c:v>
                </c:pt>
                <c:pt idx="48">
                  <c:v>350.52814642968741</c:v>
                </c:pt>
                <c:pt idx="49">
                  <c:v>340.41549253543923</c:v>
                </c:pt>
                <c:pt idx="50">
                  <c:v>330.59458630775214</c:v>
                </c:pt>
                <c:pt idx="51">
                  <c:v>321.13685862464757</c:v>
                </c:pt>
                <c:pt idx="52">
                  <c:v>312.03493728609209</c:v>
                </c:pt>
                <c:pt idx="53">
                  <c:v>303.2817058638899</c:v>
                </c:pt>
                <c:pt idx="54">
                  <c:v>294.87028900117747</c:v>
                </c:pt>
                <c:pt idx="55">
                  <c:v>286.79403709484143</c:v>
                </c:pt>
                <c:pt idx="56">
                  <c:v>279.04651033408061</c:v>
                </c:pt>
                <c:pt idx="57">
                  <c:v>271.6214620817928</c:v>
                </c:pt>
                <c:pt idx="58">
                  <c:v>264.51282160190198</c:v>
                </c:pt>
                <c:pt idx="59">
                  <c:v>257.71467615529332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7-B343-AA2E-05686CF1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50048"/>
        <c:axId val="1018972864"/>
      </c:lineChart>
      <c:catAx>
        <c:axId val="10184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972864"/>
        <c:crosses val="autoZero"/>
        <c:auto val="1"/>
        <c:lblAlgn val="ctr"/>
        <c:lblOffset val="100"/>
        <c:noMultiLvlLbl val="0"/>
      </c:catAx>
      <c:valAx>
        <c:axId val="1018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4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(2)'!$B$9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 (2)'!$A$10:$A$69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'Задача 3 (2)'!$B$10:$B$69</c:f>
              <c:numCache>
                <c:formatCode>General</c:formatCode>
                <c:ptCount val="60"/>
                <c:pt idx="0">
                  <c:v>379</c:v>
                </c:pt>
                <c:pt idx="1">
                  <c:v>463.77065853886717</c:v>
                </c:pt>
                <c:pt idx="2">
                  <c:v>557.74265182890201</c:v>
                </c:pt>
                <c:pt idx="3">
                  <c:v>660.82589296165759</c:v>
                </c:pt>
                <c:pt idx="4">
                  <c:v>772.88678514386504</c:v>
                </c:pt>
                <c:pt idx="5">
                  <c:v>893.75528817978284</c:v>
                </c:pt>
                <c:pt idx="6">
                  <c:v>1023.2309725258571</c:v>
                </c:pt>
                <c:pt idx="7">
                  <c:v>1161.0882297683797</c:v>
                </c:pt>
                <c:pt idx="8">
                  <c:v>1307.0807741756701</c:v>
                </c:pt>
                <c:pt idx="9">
                  <c:v>1460.945543841249</c:v>
                </c:pt>
                <c:pt idx="10">
                  <c:v>1622.4060897666677</c:v>
                </c:pt>
                <c:pt idx="11">
                  <c:v>1791.1755255080022</c:v>
                </c:pt>
                <c:pt idx="12">
                  <c:v>1966.9590976217471</c:v>
                </c:pt>
                <c:pt idx="13">
                  <c:v>2149.4564272866041</c:v>
                </c:pt>
                <c:pt idx="14">
                  <c:v>2338.3634655544884</c:v>
                </c:pt>
                <c:pt idx="15">
                  <c:v>2533.3741982576798</c:v>
                </c:pt>
                <c:pt idx="16">
                  <c:v>2734.182131341071</c:v>
                </c:pt>
                <c:pt idx="17">
                  <c:v>2940.4815830511311</c:v>
                </c:pt>
                <c:pt idx="18">
                  <c:v>3151.9688058078332</c:v>
                </c:pt>
                <c:pt idx="19">
                  <c:v>3368.3429575673867</c:v>
                </c:pt>
                <c:pt idx="20">
                  <c:v>3589.3069399397091</c:v>
                </c:pt>
                <c:pt idx="21">
                  <c:v>3814.5681181672744</c:v>
                </c:pt>
                <c:pt idx="22">
                  <c:v>4043.8389362319535</c:v>
                </c:pt>
                <c:pt idx="23">
                  <c:v>4276.8374387786271</c:v>
                </c:pt>
                <c:pt idx="24">
                  <c:v>4513.287710184617</c:v>
                </c:pt>
                <c:pt idx="25">
                  <c:v>4752.9202399267879</c:v>
                </c:pt>
                <c:pt idx="26">
                  <c:v>4995.4722223746376</c:v>
                </c:pt>
                <c:pt idx="27">
                  <c:v>5240.6877982442347</c:v>
                </c:pt>
                <c:pt idx="28">
                  <c:v>5488.3182441650742</c:v>
                </c:pt>
                <c:pt idx="29">
                  <c:v>5738.1221161237918</c:v>
                </c:pt>
                <c:pt idx="30">
                  <c:v>5989.8653519417858</c:v>
                </c:pt>
                <c:pt idx="31">
                  <c:v>6243.321337407081</c:v>
                </c:pt>
                <c:pt idx="32">
                  <c:v>6095.8113910528464</c:v>
                </c:pt>
                <c:pt idx="33">
                  <c:v>5805.5346581455678</c:v>
                </c:pt>
                <c:pt idx="34">
                  <c:v>5529.0806268053029</c:v>
                </c:pt>
                <c:pt idx="35">
                  <c:v>5265.7910731479078</c:v>
                </c:pt>
                <c:pt idx="36">
                  <c:v>5015.0391172837217</c:v>
                </c:pt>
                <c:pt idx="37">
                  <c:v>4776.2277307464019</c:v>
                </c:pt>
                <c:pt idx="38">
                  <c:v>4548.7883149965728</c:v>
                </c:pt>
                <c:pt idx="39">
                  <c:v>4332.1793476157836</c:v>
                </c:pt>
                <c:pt idx="40">
                  <c:v>4125.8850929674127</c:v>
                </c:pt>
                <c:pt idx="41">
                  <c:v>3929.4143742546789</c:v>
                </c:pt>
                <c:pt idx="42">
                  <c:v>3742.2994040520753</c:v>
                </c:pt>
                <c:pt idx="43">
                  <c:v>3564.0946705257861</c:v>
                </c:pt>
                <c:pt idx="44">
                  <c:v>3394.3758766912247</c:v>
                </c:pt>
                <c:pt idx="45">
                  <c:v>3232.7389301821186</c:v>
                </c:pt>
                <c:pt idx="46">
                  <c:v>3078.7989811258271</c:v>
                </c:pt>
                <c:pt idx="47">
                  <c:v>2932.1895058341211</c:v>
                </c:pt>
                <c:pt idx="48">
                  <c:v>2792.5614341277342</c:v>
                </c:pt>
                <c:pt idx="49">
                  <c:v>2659.5823182168897</c:v>
                </c:pt>
                <c:pt idx="50">
                  <c:v>2532.9355411589427</c:v>
                </c:pt>
                <c:pt idx="51">
                  <c:v>2413.319563008517</c:v>
                </c:pt>
                <c:pt idx="52">
                  <c:v>2300.3995838176352</c:v>
                </c:pt>
                <c:pt idx="53">
                  <c:v>2193.8567464929861</c:v>
                </c:pt>
                <c:pt idx="54">
                  <c:v>2093.3873776123678</c:v>
                </c:pt>
                <c:pt idx="55">
                  <c:v>1998.7022643927312</c:v>
                </c:pt>
                <c:pt idx="56">
                  <c:v>1909.5259660883155</c:v>
                </c:pt>
                <c:pt idx="57">
                  <c:v>1825.5961581793481</c:v>
                </c:pt>
                <c:pt idx="58">
                  <c:v>1746.6630077898553</c:v>
                </c:pt>
                <c:pt idx="59">
                  <c:v>1672.4885788474812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5-DD49-A154-F837D0C9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15647"/>
        <c:axId val="775577439"/>
      </c:lineChart>
      <c:catAx>
        <c:axId val="8677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577439"/>
        <c:crosses val="autoZero"/>
        <c:auto val="1"/>
        <c:lblAlgn val="ctr"/>
        <c:lblOffset val="100"/>
        <c:noMultiLvlLbl val="0"/>
      </c:catAx>
      <c:valAx>
        <c:axId val="7755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7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(3)'!$F$9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(3)'!$A$9:$A$69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(3)'!$F$10:$F$69</c:f>
              <c:numCache>
                <c:formatCode>General</c:formatCode>
                <c:ptCount val="60"/>
                <c:pt idx="0">
                  <c:v>99.880612512586595</c:v>
                </c:pt>
                <c:pt idx="1">
                  <c:v>109.65126123170555</c:v>
                </c:pt>
                <c:pt idx="2">
                  <c:v>119.39220037786701</c:v>
                </c:pt>
                <c:pt idx="3">
                  <c:v>129.0717348321804</c:v>
                </c:pt>
                <c:pt idx="4">
                  <c:v>138.6630270374973</c:v>
                </c:pt>
                <c:pt idx="5">
                  <c:v>148.14341822291715</c:v>
                </c:pt>
                <c:pt idx="6">
                  <c:v>157.49385798260536</c:v>
                </c:pt>
                <c:pt idx="7">
                  <c:v>166.69842147257276</c:v>
                </c:pt>
                <c:pt idx="8">
                  <c:v>175.74389813491467</c:v>
                </c:pt>
                <c:pt idx="9">
                  <c:v>184.61943933795047</c:v>
                </c:pt>
                <c:pt idx="10">
                  <c:v>193.31625494845869</c:v>
                </c:pt>
                <c:pt idx="11">
                  <c:v>137.01584465698002</c:v>
                </c:pt>
                <c:pt idx="12">
                  <c:v>118.92567355876223</c:v>
                </c:pt>
                <c:pt idx="13">
                  <c:v>118.92628593292169</c:v>
                </c:pt>
                <c:pt idx="14">
                  <c:v>119.63856207566603</c:v>
                </c:pt>
                <c:pt idx="15">
                  <c:v>118.94088211157424</c:v>
                </c:pt>
                <c:pt idx="16">
                  <c:v>117.97648105827474</c:v>
                </c:pt>
                <c:pt idx="17">
                  <c:v>117.61857570709942</c:v>
                </c:pt>
                <c:pt idx="18">
                  <c:v>117.97594123870843</c:v>
                </c:pt>
                <c:pt idx="19">
                  <c:v>118.70714363556327</c:v>
                </c:pt>
                <c:pt idx="20">
                  <c:v>119.36887149401954</c:v>
                </c:pt>
                <c:pt idx="21">
                  <c:v>119.62714950339277</c:v>
                </c:pt>
                <c:pt idx="22">
                  <c:v>119.35409267686231</c:v>
                </c:pt>
                <c:pt idx="23">
                  <c:v>118.67668987792916</c:v>
                </c:pt>
                <c:pt idx="24">
                  <c:v>117.97840677685221</c:v>
                </c:pt>
                <c:pt idx="25">
                  <c:v>117.79662639322336</c:v>
                </c:pt>
                <c:pt idx="26">
                  <c:v>118.52855620565887</c:v>
                </c:pt>
                <c:pt idx="27">
                  <c:v>119.87954516552051</c:v>
                </c:pt>
                <c:pt idx="28">
                  <c:v>120.28794148443484</c:v>
                </c:pt>
                <c:pt idx="29">
                  <c:v>117.28851045678395</c:v>
                </c:pt>
                <c:pt idx="30">
                  <c:v>111.46538664866851</c:v>
                </c:pt>
                <c:pt idx="31">
                  <c:v>127.93361514356292</c:v>
                </c:pt>
                <c:pt idx="32">
                  <c:v>110.20388363780023</c:v>
                </c:pt>
                <c:pt idx="33">
                  <c:v>126.0381601138663</c:v>
                </c:pt>
                <c:pt idx="34">
                  <c:v>120.18041031820984</c:v>
                </c:pt>
                <c:pt idx="35">
                  <c:v>116.67213629806756</c:v>
                </c:pt>
                <c:pt idx="36">
                  <c:v>116.92770896672388</c:v>
                </c:pt>
                <c:pt idx="37">
                  <c:v>118.15492534336283</c:v>
                </c:pt>
                <c:pt idx="38">
                  <c:v>118.56297795284317</c:v>
                </c:pt>
                <c:pt idx="39">
                  <c:v>118.05608642132596</c:v>
                </c:pt>
                <c:pt idx="40">
                  <c:v>117.87324067856061</c:v>
                </c:pt>
                <c:pt idx="41">
                  <c:v>119.72478760952062</c:v>
                </c:pt>
                <c:pt idx="42">
                  <c:v>122.77069457074333</c:v>
                </c:pt>
                <c:pt idx="43">
                  <c:v>113.76990049674063</c:v>
                </c:pt>
                <c:pt idx="44">
                  <c:v>39.61319981101316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B34F-876B-DF5D6E41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52256"/>
        <c:axId val="1073543936"/>
      </c:lineChart>
      <c:catAx>
        <c:axId val="12090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43936"/>
        <c:crosses val="autoZero"/>
        <c:auto val="1"/>
        <c:lblAlgn val="ctr"/>
        <c:lblOffset val="100"/>
        <c:noMultiLvlLbl val="0"/>
      </c:catAx>
      <c:valAx>
        <c:axId val="1073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(3)'!$G$9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(3)'!$A$9:$A$69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(3)'!$G$10:$G$69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64.811506198824446</c:v>
                </c:pt>
                <c:pt idx="12">
                  <c:v>84.916942810011236</c:v>
                </c:pt>
                <c:pt idx="13">
                  <c:v>84.955805080713745</c:v>
                </c:pt>
                <c:pt idx="14">
                  <c:v>84.279299870208931</c:v>
                </c:pt>
                <c:pt idx="15">
                  <c:v>85.079307954564001</c:v>
                </c:pt>
                <c:pt idx="16">
                  <c:v>86.067749252434368</c:v>
                </c:pt>
                <c:pt idx="17">
                  <c:v>86.35268000501928</c:v>
                </c:pt>
                <c:pt idx="18">
                  <c:v>85.894106244269011</c:v>
                </c:pt>
                <c:pt idx="19">
                  <c:v>85.10643169748117</c:v>
                </c:pt>
                <c:pt idx="20">
                  <c:v>84.465471573788875</c:v>
                </c:pt>
                <c:pt idx="21">
                  <c:v>84.291005506824874</c:v>
                </c:pt>
                <c:pt idx="22">
                  <c:v>84.665241513566031</c:v>
                </c:pt>
                <c:pt idx="23">
                  <c:v>85.407345772470165</c:v>
                </c:pt>
                <c:pt idx="24">
                  <c:v>86.097641576358086</c:v>
                </c:pt>
                <c:pt idx="25">
                  <c:v>86.203613235078961</c:v>
                </c:pt>
                <c:pt idx="26">
                  <c:v>85.385218285122903</c:v>
                </c:pt>
                <c:pt idx="27">
                  <c:v>84.027902776255331</c:v>
                </c:pt>
                <c:pt idx="28">
                  <c:v>83.746498653679879</c:v>
                </c:pt>
                <c:pt idx="29">
                  <c:v>86.900875020787325</c:v>
                </c:pt>
                <c:pt idx="30">
                  <c:v>92.569672672788514</c:v>
                </c:pt>
                <c:pt idx="31">
                  <c:v>75.38903338872538</c:v>
                </c:pt>
                <c:pt idx="32">
                  <c:v>94.093096522148585</c:v>
                </c:pt>
                <c:pt idx="33">
                  <c:v>77.397910506482702</c:v>
                </c:pt>
                <c:pt idx="34">
                  <c:v>84.032868046828455</c:v>
                </c:pt>
                <c:pt idx="35">
                  <c:v>87.668427424145847</c:v>
                </c:pt>
                <c:pt idx="36">
                  <c:v>87.183686741258924</c:v>
                </c:pt>
                <c:pt idx="37">
                  <c:v>85.774090753170611</c:v>
                </c:pt>
                <c:pt idx="38">
                  <c:v>85.321548346075986</c:v>
                </c:pt>
                <c:pt idx="39">
                  <c:v>85.828280857496864</c:v>
                </c:pt>
                <c:pt idx="40">
                  <c:v>85.961169801700336</c:v>
                </c:pt>
                <c:pt idx="41">
                  <c:v>84.046443677758319</c:v>
                </c:pt>
                <c:pt idx="42">
                  <c:v>81.125349678960021</c:v>
                </c:pt>
                <c:pt idx="43">
                  <c:v>90.538058890196623</c:v>
                </c:pt>
                <c:pt idx="44">
                  <c:v>164.18354270893042</c:v>
                </c:pt>
                <c:pt idx="45">
                  <c:v>195.94354394900361</c:v>
                </c:pt>
                <c:pt idx="46">
                  <c:v>184.52344000860663</c:v>
                </c:pt>
                <c:pt idx="47">
                  <c:v>173.76892969472593</c:v>
                </c:pt>
                <c:pt idx="48">
                  <c:v>163.64122046414391</c:v>
                </c:pt>
                <c:pt idx="49">
                  <c:v>154.10378070486152</c:v>
                </c:pt>
                <c:pt idx="50">
                  <c:v>144.12220796309424</c:v>
                </c:pt>
                <c:pt idx="51">
                  <c:v>134.79236012621465</c:v>
                </c:pt>
                <c:pt idx="52">
                  <c:v>126.08646277446451</c:v>
                </c:pt>
                <c:pt idx="53">
                  <c:v>117.97862657503381</c:v>
                </c:pt>
                <c:pt idx="54">
                  <c:v>110.44462963879599</c:v>
                </c:pt>
                <c:pt idx="55">
                  <c:v>103.46168404660654</c:v>
                </c:pt>
                <c:pt idx="56">
                  <c:v>97.008186605538626</c:v>
                </c:pt>
                <c:pt idx="57">
                  <c:v>91.063456054761588</c:v>
                </c:pt>
                <c:pt idx="58">
                  <c:v>85.607461683761557</c:v>
                </c:pt>
                <c:pt idx="59">
                  <c:v>80.620551462064583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5-5148-9012-95742B91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11024"/>
        <c:axId val="1209029120"/>
      </c:lineChart>
      <c:catAx>
        <c:axId val="1209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29120"/>
        <c:crosses val="autoZero"/>
        <c:auto val="1"/>
        <c:lblAlgn val="ctr"/>
        <c:lblOffset val="100"/>
        <c:noMultiLvlLbl val="0"/>
      </c:catAx>
      <c:valAx>
        <c:axId val="120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2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(3)'!$I$9</c:f>
              <c:strCache>
                <c:ptCount val="1"/>
                <c:pt idx="0">
                  <c:v>приведенные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(3)'!$A$9:$A$69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(3)'!$I$10:$I$69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62.710729262557074</c:v>
                </c:pt>
                <c:pt idx="12">
                  <c:v>81.918719298458797</c:v>
                </c:pt>
                <c:pt idx="13">
                  <c:v>81.711076202440253</c:v>
                </c:pt>
                <c:pt idx="14">
                  <c:v>80.817954984568317</c:v>
                </c:pt>
                <c:pt idx="15">
                  <c:v>81.341083542845041</c:v>
                </c:pt>
                <c:pt idx="16">
                  <c:v>82.039974669352475</c:v>
                </c:pt>
                <c:pt idx="17">
                  <c:v>82.065375186294673</c:v>
                </c:pt>
                <c:pt idx="18">
                  <c:v>81.385412812778966</c:v>
                </c:pt>
                <c:pt idx="19">
                  <c:v>80.397890656174468</c:v>
                </c:pt>
                <c:pt idx="20">
                  <c:v>79.553730667995424</c:v>
                </c:pt>
                <c:pt idx="21">
                  <c:v>79.151954092846253</c:v>
                </c:pt>
                <c:pt idx="22">
                  <c:v>79.26557695943697</c:v>
                </c:pt>
                <c:pt idx="23">
                  <c:v>79.721188736620746</c:v>
                </c:pt>
                <c:pt idx="24">
                  <c:v>80.125151326028913</c:v>
                </c:pt>
                <c:pt idx="25">
                  <c:v>79.983820396549774</c:v>
                </c:pt>
                <c:pt idx="26">
                  <c:v>78.987512025256862</c:v>
                </c:pt>
                <c:pt idx="27">
                  <c:v>77.499398662709794</c:v>
                </c:pt>
                <c:pt idx="28">
                  <c:v>77.00883159200302</c:v>
                </c:pt>
                <c:pt idx="29">
                  <c:v>79.670417288517456</c:v>
                </c:pt>
                <c:pt idx="30">
                  <c:v>84.613709954499726</c:v>
                </c:pt>
                <c:pt idx="31">
                  <c:v>68.703561573188736</c:v>
                </c:pt>
                <c:pt idx="32">
                  <c:v>85.492477818280932</c:v>
                </c:pt>
                <c:pt idx="33">
                  <c:v>70.112983288755174</c:v>
                </c:pt>
                <c:pt idx="34">
                  <c:v>75.89575115099808</c:v>
                </c:pt>
                <c:pt idx="35">
                  <c:v>78.94244271502977</c:v>
                </c:pt>
                <c:pt idx="36">
                  <c:v>78.271136775809268</c:v>
                </c:pt>
                <c:pt idx="37">
                  <c:v>76.775313990263498</c:v>
                </c:pt>
                <c:pt idx="38">
                  <c:v>76.141823481024744</c:v>
                </c:pt>
                <c:pt idx="39">
                  <c:v>76.364941937608123</c:v>
                </c:pt>
                <c:pt idx="40">
                  <c:v>76.254415435726685</c:v>
                </c:pt>
                <c:pt idx="41">
                  <c:v>74.332901904800778</c:v>
                </c:pt>
                <c:pt idx="42">
                  <c:v>71.534804553593659</c:v>
                </c:pt>
                <c:pt idx="43">
                  <c:v>79.595966256400729</c:v>
                </c:pt>
                <c:pt idx="44">
                  <c:v>143.9092035458992</c:v>
                </c:pt>
                <c:pt idx="45">
                  <c:v>171.23359425309232</c:v>
                </c:pt>
                <c:pt idx="46">
                  <c:v>160.7713370142848</c:v>
                </c:pt>
                <c:pt idx="47">
                  <c:v>150.94831664373564</c:v>
                </c:pt>
                <c:pt idx="48">
                  <c:v>141.72547619948566</c:v>
                </c:pt>
                <c:pt idx="49">
                  <c:v>133.06614509241388</c:v>
                </c:pt>
                <c:pt idx="50">
                  <c:v>124.07499201071596</c:v>
                </c:pt>
                <c:pt idx="51">
                  <c:v>115.69582666996126</c:v>
                </c:pt>
                <c:pt idx="52">
                  <c:v>107.89962719508262</c:v>
                </c:pt>
                <c:pt idx="53">
                  <c:v>100.65929538870058</c:v>
                </c:pt>
                <c:pt idx="54">
                  <c:v>93.949445260746188</c:v>
                </c:pt>
                <c:pt idx="55">
                  <c:v>87.746181683986208</c:v>
                </c:pt>
                <c:pt idx="56">
                  <c:v>82.026869471242563</c:v>
                </c:pt>
                <c:pt idx="57">
                  <c:v>76.769894986197343</c:v>
                </c:pt>
                <c:pt idx="58">
                  <c:v>71.954424657392181</c:v>
                </c:pt>
                <c:pt idx="59">
                  <c:v>67.56016729104185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5-F547-A44C-9D0B6104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282192"/>
        <c:axId val="613265280"/>
      </c:lineChart>
      <c:catAx>
        <c:axId val="10712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265280"/>
        <c:crosses val="autoZero"/>
        <c:auto val="1"/>
        <c:lblAlgn val="ctr"/>
        <c:lblOffset val="100"/>
        <c:noMultiLvlLbl val="0"/>
      </c:catAx>
      <c:valAx>
        <c:axId val="613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2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(3)'!$D$9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 (3)'!$A$9:$A$69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 (3)'!$D$10:$D$69</c:f>
              <c:numCache>
                <c:formatCode>General</c:formatCode>
                <c:ptCount val="60"/>
                <c:pt idx="0">
                  <c:v>105.75594266038581</c:v>
                </c:pt>
                <c:pt idx="1">
                  <c:v>116.10133542180587</c:v>
                </c:pt>
                <c:pt idx="2">
                  <c:v>126.41527098832978</c:v>
                </c:pt>
                <c:pt idx="3">
                  <c:v>136.66418982230866</c:v>
                </c:pt>
                <c:pt idx="4">
                  <c:v>146.81967568676185</c:v>
                </c:pt>
                <c:pt idx="5">
                  <c:v>156.85773694191226</c:v>
                </c:pt>
                <c:pt idx="6">
                  <c:v>166.75820256981746</c:v>
                </c:pt>
                <c:pt idx="7">
                  <c:v>176.50421097095941</c:v>
                </c:pt>
                <c:pt idx="8">
                  <c:v>186.08177449579202</c:v>
                </c:pt>
                <c:pt idx="9">
                  <c:v>195.4794063578299</c:v>
                </c:pt>
                <c:pt idx="10">
                  <c:v>204.68779935719155</c:v>
                </c:pt>
                <c:pt idx="11">
                  <c:v>213.69954796496944</c:v>
                </c:pt>
                <c:pt idx="12">
                  <c:v>215.83335850811309</c:v>
                </c:pt>
                <c:pt idx="13">
                  <c:v>215.87515519090812</c:v>
                </c:pt>
                <c:pt idx="14">
                  <c:v>215.9130302956323</c:v>
                </c:pt>
                <c:pt idx="15">
                  <c:v>216.02137771708755</c:v>
                </c:pt>
                <c:pt idx="16">
                  <c:v>216.04683209369199</c:v>
                </c:pt>
                <c:pt idx="17">
                  <c:v>215.96956487165511</c:v>
                </c:pt>
                <c:pt idx="18">
                  <c:v>215.86240321727024</c:v>
                </c:pt>
                <c:pt idx="19">
                  <c:v>215.80260917616471</c:v>
                </c:pt>
                <c:pt idx="20">
                  <c:v>215.82459854238539</c:v>
                </c:pt>
                <c:pt idx="21">
                  <c:v>215.91334059905398</c:v>
                </c:pt>
                <c:pt idx="22">
                  <c:v>216.02047149574764</c:v>
                </c:pt>
                <c:pt idx="23">
                  <c:v>216.08897892395223</c:v>
                </c:pt>
                <c:pt idx="24">
                  <c:v>216.08052178575207</c:v>
                </c:pt>
                <c:pt idx="25">
                  <c:v>216.00025372408481</c:v>
                </c:pt>
                <c:pt idx="26">
                  <c:v>215.90870240200422</c:v>
                </c:pt>
                <c:pt idx="27">
                  <c:v>215.90200370305678</c:v>
                </c:pt>
                <c:pt idx="28">
                  <c:v>216.03646602859206</c:v>
                </c:pt>
                <c:pt idx="29">
                  <c:v>216.20052579978136</c:v>
                </c:pt>
                <c:pt idx="30">
                  <c:v>216.03712163448392</c:v>
                </c:pt>
                <c:pt idx="31">
                  <c:v>215.28280432830525</c:v>
                </c:pt>
                <c:pt idx="32">
                  <c:v>216.31444958112226</c:v>
                </c:pt>
                <c:pt idx="33">
                  <c:v>215.40289830389895</c:v>
                </c:pt>
                <c:pt idx="34">
                  <c:v>216.22582415121701</c:v>
                </c:pt>
                <c:pt idx="35">
                  <c:v>216.3605968823436</c:v>
                </c:pt>
                <c:pt idx="36">
                  <c:v>216.11794839668767</c:v>
                </c:pt>
                <c:pt idx="37">
                  <c:v>215.92484057280012</c:v>
                </c:pt>
                <c:pt idx="38">
                  <c:v>215.87773372826734</c:v>
                </c:pt>
                <c:pt idx="39">
                  <c:v>215.8775653540477</c:v>
                </c:pt>
                <c:pt idx="40">
                  <c:v>215.82466992027628</c:v>
                </c:pt>
                <c:pt idx="41">
                  <c:v>215.7577743041777</c:v>
                </c:pt>
                <c:pt idx="42">
                  <c:v>215.88992920556825</c:v>
                </c:pt>
                <c:pt idx="43">
                  <c:v>216.32607464499239</c:v>
                </c:pt>
                <c:pt idx="44">
                  <c:v>215.78478619758732</c:v>
                </c:pt>
                <c:pt idx="45">
                  <c:v>207.46963476953323</c:v>
                </c:pt>
                <c:pt idx="46">
                  <c:v>195.3777600091129</c:v>
                </c:pt>
                <c:pt idx="47">
                  <c:v>183.99063144147451</c:v>
                </c:pt>
                <c:pt idx="48">
                  <c:v>173.26717460909356</c:v>
                </c:pt>
                <c:pt idx="49">
                  <c:v>163.16870898161807</c:v>
                </c:pt>
                <c:pt idx="50">
                  <c:v>153.65880843151155</c:v>
                </c:pt>
                <c:pt idx="51">
                  <c:v>144.83896954540376</c:v>
                </c:pt>
                <c:pt idx="52">
                  <c:v>136.6797841141389</c:v>
                </c:pt>
                <c:pt idx="53">
                  <c:v>129.15383990297698</c:v>
                </c:pt>
                <c:pt idx="54">
                  <c:v>122.23549020578399</c:v>
                </c:pt>
                <c:pt idx="55">
                  <c:v>115.90060663758339</c:v>
                </c:pt>
                <c:pt idx="56">
                  <c:v>110.12631522939384</c:v>
                </c:pt>
                <c:pt idx="57">
                  <c:v>104.89071817562991</c:v>
                </c:pt>
                <c:pt idx="58">
                  <c:v>100.1726064886887</c:v>
                </c:pt>
                <c:pt idx="59">
                  <c:v>95.951172136303683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2-704F-BB45-80C7CB97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50048"/>
        <c:axId val="1018972864"/>
      </c:lineChart>
      <c:catAx>
        <c:axId val="10184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972864"/>
        <c:crosses val="autoZero"/>
        <c:auto val="1"/>
        <c:lblAlgn val="ctr"/>
        <c:lblOffset val="100"/>
        <c:noMultiLvlLbl val="0"/>
      </c:catAx>
      <c:valAx>
        <c:axId val="1018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4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 (3)'!$B$9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3 (3)'!$A$10:$A$69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'Задача 3 (3)'!$B$10:$B$69</c:f>
              <c:numCache>
                <c:formatCode>General</c:formatCode>
                <c:ptCount val="60"/>
                <c:pt idx="0">
                  <c:v>379</c:v>
                </c:pt>
                <c:pt idx="1">
                  <c:v>442.78537441734852</c:v>
                </c:pt>
                <c:pt idx="2">
                  <c:v>510.26659999025901</c:v>
                </c:pt>
                <c:pt idx="3">
                  <c:v>581.0619813214347</c:v>
                </c:pt>
                <c:pt idx="4">
                  <c:v>654.79447983728801</c:v>
                </c:pt>
                <c:pt idx="5">
                  <c:v>731.09612784266267</c:v>
                </c:pt>
                <c:pt idx="6">
                  <c:v>809.61134341389766</c:v>
                </c:pt>
                <c:pt idx="7">
                  <c:v>889.99935916660797</c:v>
                </c:pt>
                <c:pt idx="8">
                  <c:v>971.93593690902765</c:v>
                </c:pt>
                <c:pt idx="9">
                  <c:v>1055.114507719273</c:v>
                </c:pt>
                <c:pt idx="10">
                  <c:v>1139.2468510839594</c:v>
                </c:pt>
                <c:pt idx="11">
                  <c:v>1224.0634059291838</c:v>
                </c:pt>
                <c:pt idx="12">
                  <c:v>1244.5017833548131</c:v>
                </c:pt>
                <c:pt idx="13">
                  <c:v>1244.9034775464502</c:v>
                </c:pt>
                <c:pt idx="14">
                  <c:v>1245.2675275225672</c:v>
                </c:pt>
                <c:pt idx="15">
                  <c:v>1246.3091822151316</c:v>
                </c:pt>
                <c:pt idx="16">
                  <c:v>1246.5539517347886</c:v>
                </c:pt>
                <c:pt idx="17">
                  <c:v>1245.8110088183214</c:v>
                </c:pt>
                <c:pt idx="18">
                  <c:v>1244.7809170189139</c:v>
                </c:pt>
                <c:pt idx="19">
                  <c:v>1244.2062947320114</c:v>
                </c:pt>
                <c:pt idx="20">
                  <c:v>1244.4176007740498</c:v>
                </c:pt>
                <c:pt idx="21">
                  <c:v>1245.2705102895884</c:v>
                </c:pt>
                <c:pt idx="22">
                  <c:v>1246.3004683368299</c:v>
                </c:pt>
                <c:pt idx="23">
                  <c:v>1246.9592783149465</c:v>
                </c:pt>
                <c:pt idx="24">
                  <c:v>1246.8779416866903</c:v>
                </c:pt>
                <c:pt idx="25">
                  <c:v>1246.1060683029052</c:v>
                </c:pt>
                <c:pt idx="26">
                  <c:v>1245.2259262863281</c:v>
                </c:pt>
                <c:pt idx="27">
                  <c:v>1245.1615371313842</c:v>
                </c:pt>
                <c:pt idx="28">
                  <c:v>1246.4542692367729</c:v>
                </c:pt>
                <c:pt idx="29">
                  <c:v>1248.0322803177057</c:v>
                </c:pt>
                <c:pt idx="30">
                  <c:v>1246.460573601375</c:v>
                </c:pt>
                <c:pt idx="31">
                  <c:v>1239.215429430865</c:v>
                </c:pt>
                <c:pt idx="32">
                  <c:v>1249.1285274857742</c:v>
                </c:pt>
                <c:pt idx="33">
                  <c:v>1240.3677894582625</c:v>
                </c:pt>
                <c:pt idx="34">
                  <c:v>1248.275683909437</c:v>
                </c:pt>
                <c:pt idx="35">
                  <c:v>1249.5726957600814</c:v>
                </c:pt>
                <c:pt idx="36">
                  <c:v>1247.2379086524268</c:v>
                </c:pt>
                <c:pt idx="37">
                  <c:v>1245.3810548903482</c:v>
                </c:pt>
                <c:pt idx="38">
                  <c:v>1244.9282607203447</c:v>
                </c:pt>
                <c:pt idx="39">
                  <c:v>1244.9266424141074</c:v>
                </c:pt>
                <c:pt idx="40">
                  <c:v>1244.4182867007564</c:v>
                </c:pt>
                <c:pt idx="41">
                  <c:v>1243.7755000744833</c:v>
                </c:pt>
                <c:pt idx="42">
                  <c:v>1245.0454781531007</c:v>
                </c:pt>
                <c:pt idx="43">
                  <c:v>1249.2404128997391</c:v>
                </c:pt>
                <c:pt idx="44">
                  <c:v>1244.0350359774568</c:v>
                </c:pt>
                <c:pt idx="45">
                  <c:v>1165.1687085525216</c:v>
                </c:pt>
                <c:pt idx="46">
                  <c:v>1054.2002601189481</c:v>
                </c:pt>
                <c:pt idx="47">
                  <c:v>953.80023534571501</c:v>
                </c:pt>
                <c:pt idx="48">
                  <c:v>862.96211769374213</c:v>
                </c:pt>
                <c:pt idx="49">
                  <c:v>780.77524934195719</c:v>
                </c:pt>
                <c:pt idx="50">
                  <c:v>706.41570178558027</c:v>
                </c:pt>
                <c:pt idx="51">
                  <c:v>640.13801590123933</c:v>
                </c:pt>
                <c:pt idx="52">
                  <c:v>581.17249057731181</c:v>
                </c:pt>
                <c:pt idx="53">
                  <c:v>528.82272956994882</c:v>
                </c:pt>
                <c:pt idx="54">
                  <c:v>482.45866008709658</c:v>
                </c:pt>
                <c:pt idx="55">
                  <c:v>441.51021626927786</c:v>
                </c:pt>
                <c:pt idx="56">
                  <c:v>405.46162424363234</c:v>
                </c:pt>
                <c:pt idx="57">
                  <c:v>373.84623145852447</c:v>
                </c:pt>
                <c:pt idx="58">
                  <c:v>346.24182846247453</c:v>
                </c:pt>
                <c:pt idx="59">
                  <c:v>322.26641622795313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2-8E4B-BB17-E7F20E32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15647"/>
        <c:axId val="775577439"/>
      </c:lineChart>
      <c:catAx>
        <c:axId val="8677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577439"/>
        <c:crosses val="autoZero"/>
        <c:auto val="1"/>
        <c:lblAlgn val="ctr"/>
        <c:lblOffset val="100"/>
        <c:noMultiLvlLbl val="0"/>
      </c:catAx>
      <c:valAx>
        <c:axId val="7755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7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(1)'!$K$8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(1)'!$A$21:$A$44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(1)'!$K$21:$K$44</c:f>
              <c:numCache>
                <c:formatCode>General</c:formatCode>
                <c:ptCount val="24"/>
                <c:pt idx="0">
                  <c:v>379000</c:v>
                </c:pt>
                <c:pt idx="1">
                  <c:v>374175.9677904998</c:v>
                </c:pt>
                <c:pt idx="2">
                  <c:v>369166.48034720728</c:v>
                </c:pt>
                <c:pt idx="3">
                  <c:v>363964.20142804878</c:v>
                </c:pt>
                <c:pt idx="4">
                  <c:v>358561.47942981118</c:v>
                </c:pt>
                <c:pt idx="5">
                  <c:v>352950.38215500937</c:v>
                </c:pt>
                <c:pt idx="6">
                  <c:v>343607.63778267562</c:v>
                </c:pt>
                <c:pt idx="7">
                  <c:v>334047.68516495981</c:v>
                </c:pt>
                <c:pt idx="8">
                  <c:v>324265.30969727034</c:v>
                </c:pt>
                <c:pt idx="9">
                  <c:v>314255.07155992748</c:v>
                </c:pt>
                <c:pt idx="10">
                  <c:v>304011.63437463145</c:v>
                </c:pt>
                <c:pt idx="11">
                  <c:v>293529.87866704911</c:v>
                </c:pt>
                <c:pt idx="12">
                  <c:v>278826.27968767658</c:v>
                </c:pt>
                <c:pt idx="13">
                  <c:v>262932.61501996772</c:v>
                </c:pt>
                <c:pt idx="14">
                  <c:v>245751.83715797774</c:v>
                </c:pt>
                <c:pt idx="15">
                  <c:v>227178.76634214394</c:v>
                </c:pt>
                <c:pt idx="16">
                  <c:v>207099.81612615639</c:v>
                </c:pt>
                <c:pt idx="17">
                  <c:v>185394.16341205753</c:v>
                </c:pt>
                <c:pt idx="18">
                  <c:v>163683.40643787978</c:v>
                </c:pt>
                <c:pt idx="19">
                  <c:v>138931.91378867489</c:v>
                </c:pt>
                <c:pt idx="20">
                  <c:v>110710.82033351276</c:v>
                </c:pt>
                <c:pt idx="21">
                  <c:v>78531.670585499523</c:v>
                </c:pt>
                <c:pt idx="22">
                  <c:v>41838.900237094327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0-A043-9C3F-507C31B1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913135"/>
        <c:axId val="1055933360"/>
      </c:lineChart>
      <c:dateAx>
        <c:axId val="13959131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33360"/>
        <c:crosses val="autoZero"/>
        <c:auto val="1"/>
        <c:lblOffset val="100"/>
        <c:baseTimeUnit val="months"/>
      </c:dateAx>
      <c:valAx>
        <c:axId val="1055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9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(1)'!$L$8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(1)'!$A$21:$A$44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(1)'!$L$21:$L$44</c:f>
              <c:numCache>
                <c:formatCode>General</c:formatCode>
                <c:ptCount val="24"/>
                <c:pt idx="0">
                  <c:v>290000</c:v>
                </c:pt>
                <c:pt idx="1">
                  <c:v>286240.71111469879</c:v>
                </c:pt>
                <c:pt idx="2">
                  <c:v>282314.10745521961</c:v>
                </c:pt>
                <c:pt idx="3">
                  <c:v>278212.52235780889</c:v>
                </c:pt>
                <c:pt idx="4">
                  <c:v>273927.97420201823</c:v>
                </c:pt>
                <c:pt idx="5">
                  <c:v>269452.15075164341</c:v>
                </c:pt>
                <c:pt idx="6">
                  <c:v>261993.04906588755</c:v>
                </c:pt>
                <c:pt idx="7">
                  <c:v>254360.80057122448</c:v>
                </c:pt>
                <c:pt idx="8">
                  <c:v>246551.24973178882</c:v>
                </c:pt>
                <c:pt idx="9">
                  <c:v>238560.22702498676</c:v>
                </c:pt>
                <c:pt idx="10">
                  <c:v>230383.54012757624</c:v>
                </c:pt>
                <c:pt idx="11">
                  <c:v>222016.90796653519</c:v>
                </c:pt>
                <c:pt idx="12">
                  <c:v>208912.89427399688</c:v>
                </c:pt>
                <c:pt idx="13">
                  <c:v>194657.17056545147</c:v>
                </c:pt>
                <c:pt idx="14">
                  <c:v>179148.29703138655</c:v>
                </c:pt>
                <c:pt idx="15">
                  <c:v>162274.76133880045</c:v>
                </c:pt>
                <c:pt idx="16">
                  <c:v>143915.8737934065</c:v>
                </c:pt>
                <c:pt idx="17">
                  <c:v>123940.22174217559</c:v>
                </c:pt>
                <c:pt idx="18">
                  <c:v>108120.29030193399</c:v>
                </c:pt>
                <c:pt idx="19">
                  <c:v>90623.826808590631</c:v>
                </c:pt>
                <c:pt idx="20">
                  <c:v>71271.525311301724</c:v>
                </c:pt>
                <c:pt idx="21">
                  <c:v>49866.309311945937</c:v>
                </c:pt>
                <c:pt idx="22">
                  <c:v>26189.536986243689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9-304B-A802-F0A21CCA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913135"/>
        <c:axId val="1055933360"/>
      </c:lineChart>
      <c:dateAx>
        <c:axId val="13959131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33360"/>
        <c:crosses val="autoZero"/>
        <c:auto val="1"/>
        <c:lblOffset val="100"/>
        <c:baseTimeUnit val="months"/>
      </c:dateAx>
      <c:valAx>
        <c:axId val="1055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9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(1)'!$S$8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(1)'!$A$21:$A$44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(1)'!$S$21:$S$44</c:f>
              <c:numCache>
                <c:formatCode>General</c:formatCode>
                <c:ptCount val="24"/>
                <c:pt idx="0">
                  <c:v>-160900735491.27298</c:v>
                </c:pt>
                <c:pt idx="1">
                  <c:v>-25921312.969656967</c:v>
                </c:pt>
                <c:pt idx="2">
                  <c:v>-28317375.120453678</c:v>
                </c:pt>
                <c:pt idx="3">
                  <c:v>-30936424.814259939</c:v>
                </c:pt>
                <c:pt idx="4">
                  <c:v>-33799233.944367364</c:v>
                </c:pt>
                <c:pt idx="5">
                  <c:v>-36928165.836918212</c:v>
                </c:pt>
                <c:pt idx="6">
                  <c:v>-64697026.957963243</c:v>
                </c:pt>
                <c:pt idx="7">
                  <c:v>-69451762.271585524</c:v>
                </c:pt>
                <c:pt idx="8">
                  <c:v>-74556905.783728227</c:v>
                </c:pt>
                <c:pt idx="9">
                  <c:v>-80038496.011386544</c:v>
                </c:pt>
                <c:pt idx="10">
                  <c:v>-85921430.374992937</c:v>
                </c:pt>
                <c:pt idx="11">
                  <c:v>-92231554.477904722</c:v>
                </c:pt>
                <c:pt idx="12">
                  <c:v>-142830290.30334407</c:v>
                </c:pt>
                <c:pt idx="13">
                  <c:v>-162459408.85028499</c:v>
                </c:pt>
                <c:pt idx="14">
                  <c:v>-184790268.04403812</c:v>
                </c:pt>
                <c:pt idx="15">
                  <c:v>-210210955.10199183</c:v>
                </c:pt>
                <c:pt idx="16">
                  <c:v>-239138456.36926511</c:v>
                </c:pt>
                <c:pt idx="17">
                  <c:v>-272030814.34030521</c:v>
                </c:pt>
                <c:pt idx="18">
                  <c:v>-257157765.06211025</c:v>
                </c:pt>
                <c:pt idx="19">
                  <c:v>-303733940.44723701</c:v>
                </c:pt>
                <c:pt idx="20">
                  <c:v>-358875787.29029036</c:v>
                </c:pt>
                <c:pt idx="21">
                  <c:v>-424137736.79040146</c:v>
                </c:pt>
                <c:pt idx="22">
                  <c:v>-501376659.47167313</c:v>
                </c:pt>
                <c:pt idx="23">
                  <c:v>-592777665.70887089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7-9340-879B-1D2AF107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913135"/>
        <c:axId val="1055933360"/>
      </c:lineChart>
      <c:dateAx>
        <c:axId val="13959131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33360"/>
        <c:crosses val="autoZero"/>
        <c:auto val="1"/>
        <c:lblOffset val="100"/>
        <c:baseTimeUnit val="months"/>
      </c:dateAx>
      <c:valAx>
        <c:axId val="1055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9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'Номер 2 Макс'!$C$6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'Номер 2 Макс'!$A$6:$A$27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0,15</c:v>
                </c:pt>
                <c:pt idx="3">
                  <c:v>0,3</c:v>
                </c:pt>
                <c:pt idx="4">
                  <c:v>0,45</c:v>
                </c:pt>
                <c:pt idx="5">
                  <c:v>0,6</c:v>
                </c:pt>
                <c:pt idx="6">
                  <c:v>0,75</c:v>
                </c:pt>
                <c:pt idx="7">
                  <c:v>0,9</c:v>
                </c:pt>
                <c:pt idx="8">
                  <c:v>1,05</c:v>
                </c:pt>
                <c:pt idx="9">
                  <c:v>1,2</c:v>
                </c:pt>
                <c:pt idx="10">
                  <c:v>1,35</c:v>
                </c:pt>
                <c:pt idx="11">
                  <c:v>1,5</c:v>
                </c:pt>
                <c:pt idx="12">
                  <c:v>1,65</c:v>
                </c:pt>
                <c:pt idx="13">
                  <c:v>1,8</c:v>
                </c:pt>
                <c:pt idx="14">
                  <c:v>1,95</c:v>
                </c:pt>
                <c:pt idx="15">
                  <c:v>2,1</c:v>
                </c:pt>
                <c:pt idx="16">
                  <c:v>2,25</c:v>
                </c:pt>
                <c:pt idx="17">
                  <c:v>2,4</c:v>
                </c:pt>
                <c:pt idx="18">
                  <c:v>2,55</c:v>
                </c:pt>
                <c:pt idx="19">
                  <c:v>2,7</c:v>
                </c:pt>
                <c:pt idx="20">
                  <c:v>2,85</c:v>
                </c:pt>
                <c:pt idx="21">
                  <c:v>3</c:v>
                </c:pt>
              </c:strCache>
            </c:strRef>
          </c:cat>
          <c:val>
            <c:numRef>
              <c:f>'Номер 2 Макс'!$C$7:$C$27</c:f>
              <c:numCache>
                <c:formatCode>General</c:formatCode>
                <c:ptCount val="21"/>
                <c:pt idx="0">
                  <c:v>3</c:v>
                </c:pt>
                <c:pt idx="1">
                  <c:v>11.549999999999999</c:v>
                </c:pt>
                <c:pt idx="2">
                  <c:v>44.467499999999994</c:v>
                </c:pt>
                <c:pt idx="3">
                  <c:v>171.19987499999999</c:v>
                </c:pt>
                <c:pt idx="4">
                  <c:v>659.11951874999988</c:v>
                </c:pt>
                <c:pt idx="5">
                  <c:v>2537.6101471874995</c:v>
                </c:pt>
                <c:pt idx="6">
                  <c:v>9769.7990666718724</c:v>
                </c:pt>
                <c:pt idx="7">
                  <c:v>37613.726406686706</c:v>
                </c:pt>
                <c:pt idx="8">
                  <c:v>144812.8466657438</c:v>
                </c:pt>
                <c:pt idx="9">
                  <c:v>557529.45966311358</c:v>
                </c:pt>
                <c:pt idx="10">
                  <c:v>2146488.4197029872</c:v>
                </c:pt>
                <c:pt idx="11">
                  <c:v>8263980.4158565002</c:v>
                </c:pt>
                <c:pt idx="12">
                  <c:v>31816324.601047523</c:v>
                </c:pt>
                <c:pt idx="13">
                  <c:v>122492849.71403295</c:v>
                </c:pt>
                <c:pt idx="14">
                  <c:v>471597471.39902687</c:v>
                </c:pt>
                <c:pt idx="15">
                  <c:v>1815650264.8862534</c:v>
                </c:pt>
                <c:pt idx="16">
                  <c:v>6990253519.8120756</c:v>
                </c:pt>
                <c:pt idx="17">
                  <c:v>26912476051.276493</c:v>
                </c:pt>
                <c:pt idx="18">
                  <c:v>103613032797.41449</c:v>
                </c:pt>
                <c:pt idx="19">
                  <c:v>398910176270.04578</c:v>
                </c:pt>
                <c:pt idx="20">
                  <c:v>1535804178639.6763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2-C642-8F5A-CF9866E0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67472"/>
        <c:axId val="1817399536"/>
      </c:lineChart>
      <c:catAx>
        <c:axId val="1294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399536"/>
        <c:crosses val="autoZero"/>
        <c:auto val="1"/>
        <c:lblAlgn val="ctr"/>
        <c:lblOffset val="100"/>
        <c:noMultiLvlLbl val="0"/>
      </c:catAx>
      <c:valAx>
        <c:axId val="1817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8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(1)'!$T$8</c:f>
              <c:strCache>
                <c:ptCount val="1"/>
                <c:pt idx="0">
                  <c:v>приведенное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(1)'!$A$21:$A$44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(1)'!$T$21:$T$44</c:f>
              <c:numCache>
                <c:formatCode>General</c:formatCode>
                <c:ptCount val="24"/>
                <c:pt idx="0">
                  <c:v>-160900735491.27298</c:v>
                </c:pt>
                <c:pt idx="1">
                  <c:v>-24715892.981853422</c:v>
                </c:pt>
                <c:pt idx="2">
                  <c:v>-25744924.0361172</c:v>
                </c:pt>
                <c:pt idx="3">
                  <c:v>-26818102.968765058</c:v>
                </c:pt>
                <c:pt idx="4">
                  <c:v>-27937278.596590012</c:v>
                </c:pt>
                <c:pt idx="5">
                  <c:v>-29104107.738035787</c:v>
                </c:pt>
                <c:pt idx="6">
                  <c:v>-48618346.688389026</c:v>
                </c:pt>
                <c:pt idx="7">
                  <c:v>-49764362.242118426</c:v>
                </c:pt>
                <c:pt idx="8">
                  <c:v>-50938055.113837257</c:v>
                </c:pt>
                <c:pt idx="9">
                  <c:v>-52140202.407860801</c:v>
                </c:pt>
                <c:pt idx="10">
                  <c:v>-53369680.412820034</c:v>
                </c:pt>
                <c:pt idx="11">
                  <c:v>-54625061.95807939</c:v>
                </c:pt>
                <c:pt idx="12">
                  <c:v>-80658853.30592753</c:v>
                </c:pt>
                <c:pt idx="13">
                  <c:v>-87477407.48287794</c:v>
                </c:pt>
                <c:pt idx="14">
                  <c:v>-94874487.044430509</c:v>
                </c:pt>
                <c:pt idx="15">
                  <c:v>-102907019.81768125</c:v>
                </c:pt>
                <c:pt idx="16">
                  <c:v>-111624207.29165968</c:v>
                </c:pt>
                <c:pt idx="17">
                  <c:v>-121072741.98224871</c:v>
                </c:pt>
                <c:pt idx="18">
                  <c:v>-109130772.54733227</c:v>
                </c:pt>
                <c:pt idx="19">
                  <c:v>-122902359.82156698</c:v>
                </c:pt>
                <c:pt idx="20">
                  <c:v>-138461925.24167061</c:v>
                </c:pt>
                <c:pt idx="21">
                  <c:v>-156031553.59017318</c:v>
                </c:pt>
                <c:pt idx="22">
                  <c:v>-175868856.9469735</c:v>
                </c:pt>
                <c:pt idx="23">
                  <c:v>-198260396.81770185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CD4F-A712-F5572CF7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913135"/>
        <c:axId val="1055933360"/>
      </c:lineChart>
      <c:dateAx>
        <c:axId val="13959131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33360"/>
        <c:crosses val="autoZero"/>
        <c:auto val="1"/>
        <c:lblOffset val="100"/>
        <c:baseTimeUnit val="months"/>
      </c:dateAx>
      <c:valAx>
        <c:axId val="1055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9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(2)'!$G$9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(2)'!$A$22:$A$45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(2)'!$G$22:$G$45</c:f>
              <c:numCache>
                <c:formatCode>General</c:formatCode>
                <c:ptCount val="24"/>
                <c:pt idx="0">
                  <c:v>40083.761051281159</c:v>
                </c:pt>
                <c:pt idx="1">
                  <c:v>39975.588455304642</c:v>
                </c:pt>
                <c:pt idx="2">
                  <c:v>40326.522983896662</c:v>
                </c:pt>
                <c:pt idx="3">
                  <c:v>40429.185725692951</c:v>
                </c:pt>
                <c:pt idx="4">
                  <c:v>40778.230376395331</c:v>
                </c:pt>
                <c:pt idx="5">
                  <c:v>41247.275069324911</c:v>
                </c:pt>
                <c:pt idx="6">
                  <c:v>41462.620821832243</c:v>
                </c:pt>
                <c:pt idx="7">
                  <c:v>41608.154631517595</c:v>
                </c:pt>
                <c:pt idx="8">
                  <c:v>41814.962616138822</c:v>
                </c:pt>
                <c:pt idx="9">
                  <c:v>41280.228055821797</c:v>
                </c:pt>
                <c:pt idx="10">
                  <c:v>40553.791817914651</c:v>
                </c:pt>
                <c:pt idx="11">
                  <c:v>39398.536396747506</c:v>
                </c:pt>
                <c:pt idx="12">
                  <c:v>37690.813564154108</c:v>
                </c:pt>
                <c:pt idx="13">
                  <c:v>35697.588313754495</c:v>
                </c:pt>
                <c:pt idx="14">
                  <c:v>33928.975776448126</c:v>
                </c:pt>
                <c:pt idx="15">
                  <c:v>32216.014035530439</c:v>
                </c:pt>
                <c:pt idx="16">
                  <c:v>29827.915468739662</c:v>
                </c:pt>
                <c:pt idx="17">
                  <c:v>27465.792139005607</c:v>
                </c:pt>
                <c:pt idx="18">
                  <c:v>24643.478426390451</c:v>
                </c:pt>
                <c:pt idx="19">
                  <c:v>21045.102482972427</c:v>
                </c:pt>
                <c:pt idx="20">
                  <c:v>16881.978346544696</c:v>
                </c:pt>
                <c:pt idx="21">
                  <c:v>12599.100271936783</c:v>
                </c:pt>
                <c:pt idx="22">
                  <c:v>6617.273077785233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A24D-93DD-AD2FB245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92815"/>
        <c:axId val="1396484063"/>
      </c:lineChart>
      <c:dateAx>
        <c:axId val="13964928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84063"/>
        <c:crosses val="autoZero"/>
        <c:auto val="1"/>
        <c:lblOffset val="100"/>
        <c:baseTimeUnit val="months"/>
      </c:dateAx>
      <c:valAx>
        <c:axId val="13964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(2)'!$H$9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(2)'!$A$22:$A$45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(2)'!$H$22:$H$45</c:f>
              <c:numCache>
                <c:formatCode>General</c:formatCode>
                <c:ptCount val="24"/>
                <c:pt idx="0">
                  <c:v>12675.608226566061</c:v>
                </c:pt>
                <c:pt idx="1">
                  <c:v>12542.925963104317</c:v>
                </c:pt>
                <c:pt idx="2">
                  <c:v>12290.095181445555</c:v>
                </c:pt>
                <c:pt idx="3">
                  <c:v>12134.213454442437</c:v>
                </c:pt>
                <c:pt idx="4">
                  <c:v>11733.957526366172</c:v>
                </c:pt>
                <c:pt idx="5">
                  <c:v>11573.124558289113</c:v>
                </c:pt>
                <c:pt idx="6">
                  <c:v>11237.960739073627</c:v>
                </c:pt>
                <c:pt idx="7">
                  <c:v>11213.491662637627</c:v>
                </c:pt>
                <c:pt idx="8">
                  <c:v>11067.617253199345</c:v>
                </c:pt>
                <c:pt idx="9">
                  <c:v>10620.569669009437</c:v>
                </c:pt>
                <c:pt idx="10">
                  <c:v>10042.548436764355</c:v>
                </c:pt>
                <c:pt idx="11">
                  <c:v>9090.8172929287903</c:v>
                </c:pt>
                <c:pt idx="12">
                  <c:v>8321.9032300017934</c:v>
                </c:pt>
                <c:pt idx="13">
                  <c:v>6861.6461208599694</c:v>
                </c:pt>
                <c:pt idx="14">
                  <c:v>5512.0124193722031</c:v>
                </c:pt>
                <c:pt idx="15">
                  <c:v>4786.5081968947961</c:v>
                </c:pt>
                <c:pt idx="16">
                  <c:v>4271.6449328904118</c:v>
                </c:pt>
                <c:pt idx="17">
                  <c:v>4142.4423576224062</c:v>
                </c:pt>
                <c:pt idx="18">
                  <c:v>4002.0695098706296</c:v>
                </c:pt>
                <c:pt idx="19">
                  <c:v>3410.9148995634018</c:v>
                </c:pt>
                <c:pt idx="20">
                  <c:v>2820.9290919634841</c:v>
                </c:pt>
                <c:pt idx="21">
                  <c:v>1877.8147752631046</c:v>
                </c:pt>
                <c:pt idx="22">
                  <c:v>708.93556601959892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B-B540-B563-FD54263A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92815"/>
        <c:axId val="1396484063"/>
      </c:lineChart>
      <c:dateAx>
        <c:axId val="13964928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84063"/>
        <c:crosses val="autoZero"/>
        <c:auto val="1"/>
        <c:lblOffset val="100"/>
        <c:baseTimeUnit val="months"/>
      </c:dateAx>
      <c:valAx>
        <c:axId val="13964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(2)'!$O$9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(2)'!$A$22:$A$45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(2)'!$O$22:$O$45</c:f>
              <c:numCache>
                <c:formatCode>General</c:formatCode>
                <c:ptCount val="24"/>
                <c:pt idx="0">
                  <c:v>-54706.01036220204</c:v>
                </c:pt>
                <c:pt idx="1">
                  <c:v>414.50245988792631</c:v>
                </c:pt>
                <c:pt idx="2">
                  <c:v>-98119.27188418759</c:v>
                </c:pt>
                <c:pt idx="3">
                  <c:v>-12595.479776140466</c:v>
                </c:pt>
                <c:pt idx="4">
                  <c:v>-133391.52738821995</c:v>
                </c:pt>
                <c:pt idx="5">
                  <c:v>-122651.67862194224</c:v>
                </c:pt>
                <c:pt idx="6">
                  <c:v>-72505.647204650522</c:v>
                </c:pt>
                <c:pt idx="7">
                  <c:v>-16911.126373334973</c:v>
                </c:pt>
                <c:pt idx="8">
                  <c:v>-30474.666088238693</c:v>
                </c:pt>
                <c:pt idx="9">
                  <c:v>-143060.7925024658</c:v>
                </c:pt>
                <c:pt idx="10">
                  <c:v>-293912.35672611272</c:v>
                </c:pt>
                <c:pt idx="11">
                  <c:v>-729094.81716808397</c:v>
                </c:pt>
                <c:pt idx="12">
                  <c:v>-1148635.6611483986</c:v>
                </c:pt>
                <c:pt idx="13">
                  <c:v>-1929018.7478873646</c:v>
                </c:pt>
                <c:pt idx="14">
                  <c:v>-1481717.9387481709</c:v>
                </c:pt>
                <c:pt idx="15">
                  <c:v>-1012642.7195047302</c:v>
                </c:pt>
                <c:pt idx="16">
                  <c:v>-1759492.9987831151</c:v>
                </c:pt>
                <c:pt idx="17">
                  <c:v>-1807504.9570055488</c:v>
                </c:pt>
                <c:pt idx="18">
                  <c:v>-2655508.3381888596</c:v>
                </c:pt>
                <c:pt idx="19">
                  <c:v>-4385533.0645039091</c:v>
                </c:pt>
                <c:pt idx="20">
                  <c:v>-5715534.7549299123</c:v>
                </c:pt>
                <c:pt idx="21">
                  <c:v>-6233630.7061182959</c:v>
                </c:pt>
                <c:pt idx="22">
                  <c:v>-12398970.477483625</c:v>
                </c:pt>
                <c:pt idx="23">
                  <c:v>-14336310.819397863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9-5E49-800C-2C5ABD68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92815"/>
        <c:axId val="1396484063"/>
      </c:lineChart>
      <c:dateAx>
        <c:axId val="13964928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84063"/>
        <c:crosses val="autoZero"/>
        <c:auto val="1"/>
        <c:lblOffset val="100"/>
        <c:baseTimeUnit val="months"/>
      </c:dateAx>
      <c:valAx>
        <c:axId val="13964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(2)'!$P$9</c:f>
              <c:strCache>
                <c:ptCount val="1"/>
                <c:pt idx="0">
                  <c:v>приведенное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4 (2)'!$A$22:$A$45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'Задача 4 (2)'!$P$22:$P$45</c:f>
              <c:numCache>
                <c:formatCode>General</c:formatCode>
                <c:ptCount val="24"/>
                <c:pt idx="0">
                  <c:v>-54706.01036220204</c:v>
                </c:pt>
                <c:pt idx="1">
                  <c:v>395.22683327412307</c:v>
                </c:pt>
                <c:pt idx="2">
                  <c:v>-89205.768203881074</c:v>
                </c:pt>
                <c:pt idx="3">
                  <c:v>-10918.743054686534</c:v>
                </c:pt>
                <c:pt idx="4">
                  <c:v>-110256.82621100957</c:v>
                </c:pt>
                <c:pt idx="5">
                  <c:v>-96665.176511291604</c:v>
                </c:pt>
                <c:pt idx="6">
                  <c:v>-54486.347494022448</c:v>
                </c:pt>
                <c:pt idx="7">
                  <c:v>-12117.35154356468</c:v>
                </c:pt>
                <c:pt idx="8">
                  <c:v>-20820.609499023471</c:v>
                </c:pt>
                <c:pt idx="9">
                  <c:v>-93195.387837452232</c:v>
                </c:pt>
                <c:pt idx="10">
                  <c:v>-182562.23714377009</c:v>
                </c:pt>
                <c:pt idx="11">
                  <c:v>-431813.70829722052</c:v>
                </c:pt>
                <c:pt idx="12">
                  <c:v>-648655.37343486468</c:v>
                </c:pt>
                <c:pt idx="13">
                  <c:v>-1038693.6665918932</c:v>
                </c:pt>
                <c:pt idx="14">
                  <c:v>-760739.35533099656</c:v>
                </c:pt>
                <c:pt idx="15">
                  <c:v>-495730.79744461185</c:v>
                </c:pt>
                <c:pt idx="16">
                  <c:v>-821289.95146274858</c:v>
                </c:pt>
                <c:pt idx="17">
                  <c:v>-804466.14778502379</c:v>
                </c:pt>
                <c:pt idx="18">
                  <c:v>-1126925.630196075</c:v>
                </c:pt>
                <c:pt idx="19">
                  <c:v>-1774554.2757236559</c:v>
                </c:pt>
                <c:pt idx="20">
                  <c:v>-2205175.0883743367</c:v>
                </c:pt>
                <c:pt idx="21">
                  <c:v>-2293224.5806359421</c:v>
                </c:pt>
                <c:pt idx="22">
                  <c:v>-4349210.7659980031</c:v>
                </c:pt>
                <c:pt idx="23">
                  <c:v>-4794922.0025973013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1-9E42-8E13-C4304472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92815"/>
        <c:axId val="1396484063"/>
      </c:lineChart>
      <c:dateAx>
        <c:axId val="13964928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84063"/>
        <c:crosses val="autoZero"/>
        <c:auto val="1"/>
        <c:lblOffset val="100"/>
        <c:baseTimeUnit val="months"/>
      </c:dateAx>
      <c:valAx>
        <c:axId val="13964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(1)'!$B$6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(1)'!$A$6:$A$54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(1)'!$B$7:$B$54</c:f>
              <c:numCache>
                <c:formatCode>General</c:formatCode>
                <c:ptCount val="48"/>
                <c:pt idx="0">
                  <c:v>2736</c:v>
                </c:pt>
                <c:pt idx="1">
                  <c:v>2737.7436105946799</c:v>
                </c:pt>
                <c:pt idx="2">
                  <c:v>2739.7970980921809</c:v>
                </c:pt>
                <c:pt idx="3">
                  <c:v>2741.108214571952</c:v>
                </c:pt>
                <c:pt idx="4">
                  <c:v>2742.021022245267</c:v>
                </c:pt>
                <c:pt idx="5">
                  <c:v>2741.5596218643823</c:v>
                </c:pt>
                <c:pt idx="6">
                  <c:v>2739.2336269323982</c:v>
                </c:pt>
                <c:pt idx="7">
                  <c:v>2730.6225785893089</c:v>
                </c:pt>
                <c:pt idx="8">
                  <c:v>2715.2694879451151</c:v>
                </c:pt>
                <c:pt idx="9">
                  <c:v>2678.3145052166046</c:v>
                </c:pt>
                <c:pt idx="10">
                  <c:v>2591.4627390297173</c:v>
                </c:pt>
                <c:pt idx="11">
                  <c:v>2422.4323676245403</c:v>
                </c:pt>
                <c:pt idx="12">
                  <c:v>2079.0920794768758</c:v>
                </c:pt>
                <c:pt idx="13">
                  <c:v>1389.7134118181214</c:v>
                </c:pt>
                <c:pt idx="14">
                  <c:v>12.006800210236518</c:v>
                </c:pt>
                <c:pt idx="15">
                  <c:v>0.8411306733176922</c:v>
                </c:pt>
                <c:pt idx="16">
                  <c:v>0.34637219576087935</c:v>
                </c:pt>
                <c:pt idx="17">
                  <c:v>0.20842036886446969</c:v>
                </c:pt>
                <c:pt idx="18">
                  <c:v>9.4586443924275038E-2</c:v>
                </c:pt>
                <c:pt idx="19">
                  <c:v>9.5617915837309109E-2</c:v>
                </c:pt>
                <c:pt idx="20">
                  <c:v>5.5453710756762697E-2</c:v>
                </c:pt>
                <c:pt idx="21">
                  <c:v>0.12176324285833907</c:v>
                </c:pt>
                <c:pt idx="22">
                  <c:v>5.4154112831444959E-2</c:v>
                </c:pt>
                <c:pt idx="23">
                  <c:v>4.6027261814519417E-2</c:v>
                </c:pt>
                <c:pt idx="24">
                  <c:v>5.2245907000665233E-2</c:v>
                </c:pt>
                <c:pt idx="25">
                  <c:v>5.8620865022938444E-3</c:v>
                </c:pt>
                <c:pt idx="26">
                  <c:v>-2.1607171497792871E-2</c:v>
                </c:pt>
                <c:pt idx="27">
                  <c:v>-8.3930805852058046E-2</c:v>
                </c:pt>
                <c:pt idx="28">
                  <c:v>-6.5105902047705902E-2</c:v>
                </c:pt>
                <c:pt idx="29">
                  <c:v>-4.331992563934934E-2</c:v>
                </c:pt>
                <c:pt idx="30">
                  <c:v>9.3575483846082594E-2</c:v>
                </c:pt>
                <c:pt idx="31">
                  <c:v>-9.3555306969935487E-3</c:v>
                </c:pt>
                <c:pt idx="32">
                  <c:v>-3.9233957852313171E-2</c:v>
                </c:pt>
                <c:pt idx="33">
                  <c:v>7.5602501771703618E-3</c:v>
                </c:pt>
                <c:pt idx="34">
                  <c:v>5.0993280062828293E-2</c:v>
                </c:pt>
                <c:pt idx="35">
                  <c:v>-2.3173952382637357E-2</c:v>
                </c:pt>
                <c:pt idx="36">
                  <c:v>8.8070107027014583E-3</c:v>
                </c:pt>
                <c:pt idx="37">
                  <c:v>6.3316014469727063E-3</c:v>
                </c:pt>
                <c:pt idx="38">
                  <c:v>6.2050145842627608E-2</c:v>
                </c:pt>
                <c:pt idx="39">
                  <c:v>1.8089664502848418E-2</c:v>
                </c:pt>
                <c:pt idx="40">
                  <c:v>-8.5353720944804264E-3</c:v>
                </c:pt>
                <c:pt idx="41">
                  <c:v>0.12419375314275211</c:v>
                </c:pt>
                <c:pt idx="42">
                  <c:v>-5.4825379035796769E-2</c:v>
                </c:pt>
                <c:pt idx="43">
                  <c:v>2.8257806551196082E-2</c:v>
                </c:pt>
                <c:pt idx="44">
                  <c:v>5.8435062870392081E-2</c:v>
                </c:pt>
                <c:pt idx="45">
                  <c:v>-0.11676746679299492</c:v>
                </c:pt>
                <c:pt idx="46">
                  <c:v>-0.10205210273174321</c:v>
                </c:pt>
                <c:pt idx="47">
                  <c:v>-3.0055123621451064E-2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0-9B42-B7E9-EF69D76B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(1)'!$C$6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(1)'!$A$6:$A$54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(1)'!$C$7:$C$54</c:f>
              <c:numCache>
                <c:formatCode>General</c:formatCode>
                <c:ptCount val="48"/>
                <c:pt idx="0">
                  <c:v>1290</c:v>
                </c:pt>
                <c:pt idx="1">
                  <c:v>1288.3680010401863</c:v>
                </c:pt>
                <c:pt idx="2">
                  <c:v>1287.067061818025</c:v>
                </c:pt>
                <c:pt idx="3">
                  <c:v>1285.5022838520895</c:v>
                </c:pt>
                <c:pt idx="4">
                  <c:v>1284.4587069351896</c:v>
                </c:pt>
                <c:pt idx="5">
                  <c:v>1282.1480918632949</c:v>
                </c:pt>
                <c:pt idx="6">
                  <c:v>1276.5074458822962</c:v>
                </c:pt>
                <c:pt idx="7">
                  <c:v>1272.5464295509228</c:v>
                </c:pt>
                <c:pt idx="8">
                  <c:v>1257.6733914031051</c:v>
                </c:pt>
                <c:pt idx="9">
                  <c:v>1242.6591869173822</c:v>
                </c:pt>
                <c:pt idx="10">
                  <c:v>1199.4617290038871</c:v>
                </c:pt>
                <c:pt idx="11">
                  <c:v>1119.4365435154141</c:v>
                </c:pt>
                <c:pt idx="12">
                  <c:v>959.34221860839057</c:v>
                </c:pt>
                <c:pt idx="13">
                  <c:v>639.95580375324823</c:v>
                </c:pt>
                <c:pt idx="14">
                  <c:v>3.0357917712868971</c:v>
                </c:pt>
                <c:pt idx="15">
                  <c:v>-0.48901821593690054</c:v>
                </c:pt>
                <c:pt idx="16">
                  <c:v>-0.19208153804289493</c:v>
                </c:pt>
                <c:pt idx="17">
                  <c:v>-0.16470518673322476</c:v>
                </c:pt>
                <c:pt idx="18">
                  <c:v>-0.15413786026302947</c:v>
                </c:pt>
                <c:pt idx="19">
                  <c:v>-9.3914834531678898E-2</c:v>
                </c:pt>
                <c:pt idx="20">
                  <c:v>-3.7626504411345787E-3</c:v>
                </c:pt>
                <c:pt idx="21">
                  <c:v>-3.4747950397632253E-2</c:v>
                </c:pt>
                <c:pt idx="22">
                  <c:v>-5.8869745757003003E-2</c:v>
                </c:pt>
                <c:pt idx="23">
                  <c:v>0.11844030377579823</c:v>
                </c:pt>
                <c:pt idx="24">
                  <c:v>5.3508664280412954E-2</c:v>
                </c:pt>
                <c:pt idx="25">
                  <c:v>-7.2524406089350915E-2</c:v>
                </c:pt>
                <c:pt idx="26">
                  <c:v>-2.7707967389492903E-2</c:v>
                </c:pt>
                <c:pt idx="27">
                  <c:v>6.430563995245793E-2</c:v>
                </c:pt>
                <c:pt idx="28">
                  <c:v>-5.615775897348424E-2</c:v>
                </c:pt>
                <c:pt idx="29">
                  <c:v>6.4672557464618849E-2</c:v>
                </c:pt>
                <c:pt idx="30">
                  <c:v>-6.4702887906605139E-2</c:v>
                </c:pt>
                <c:pt idx="31">
                  <c:v>2.6838348031097813E-2</c:v>
                </c:pt>
                <c:pt idx="32">
                  <c:v>6.8008468121656201E-2</c:v>
                </c:pt>
                <c:pt idx="33">
                  <c:v>6.0695551120950224E-3</c:v>
                </c:pt>
                <c:pt idx="34">
                  <c:v>-9.1367364822636271E-2</c:v>
                </c:pt>
                <c:pt idx="35">
                  <c:v>5.9876319309967112E-2</c:v>
                </c:pt>
                <c:pt idx="36">
                  <c:v>-1.126190504633957E-2</c:v>
                </c:pt>
                <c:pt idx="37">
                  <c:v>-1.0270758332251783E-2</c:v>
                </c:pt>
                <c:pt idx="38">
                  <c:v>-7.0442514717423507E-2</c:v>
                </c:pt>
                <c:pt idx="39">
                  <c:v>3.2029811617651546E-2</c:v>
                </c:pt>
                <c:pt idx="40">
                  <c:v>-6.3355803774976932E-2</c:v>
                </c:pt>
                <c:pt idx="41">
                  <c:v>-0.13091516396588601</c:v>
                </c:pt>
                <c:pt idx="42">
                  <c:v>-6.4893038308345238E-2</c:v>
                </c:pt>
                <c:pt idx="43">
                  <c:v>0.13053789894568701</c:v>
                </c:pt>
                <c:pt idx="44">
                  <c:v>2.1367590526585198E-2</c:v>
                </c:pt>
                <c:pt idx="45">
                  <c:v>-0.12773042774193721</c:v>
                </c:pt>
                <c:pt idx="46">
                  <c:v>-6.3895765090468071E-2</c:v>
                </c:pt>
                <c:pt idx="47">
                  <c:v>4.349631847836672E-2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7-2041-BC90-7F95C7EF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(2)'!$B$6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(2)'!$A$6:$A$54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(2)'!$B$7:$B$54</c:f>
              <c:numCache>
                <c:formatCode>General</c:formatCode>
                <c:ptCount val="48"/>
                <c:pt idx="0">
                  <c:v>2736</c:v>
                </c:pt>
                <c:pt idx="1">
                  <c:v>2738.358507733743</c:v>
                </c:pt>
                <c:pt idx="2">
                  <c:v>2740.6659871481074</c:v>
                </c:pt>
                <c:pt idx="3">
                  <c:v>2742.9139727412239</c:v>
                </c:pt>
                <c:pt idx="4">
                  <c:v>2744.9996896686694</c:v>
                </c:pt>
                <c:pt idx="5">
                  <c:v>2746.7809640524997</c:v>
                </c:pt>
                <c:pt idx="6">
                  <c:v>2748.4382685815795</c:v>
                </c:pt>
                <c:pt idx="7">
                  <c:v>2749.9867472216183</c:v>
                </c:pt>
                <c:pt idx="8">
                  <c:v>2751.464070565863</c:v>
                </c:pt>
                <c:pt idx="9">
                  <c:v>2752.3593382401982</c:v>
                </c:pt>
                <c:pt idx="10">
                  <c:v>2752.4123174728898</c:v>
                </c:pt>
                <c:pt idx="11">
                  <c:v>2751.2347230072273</c:v>
                </c:pt>
                <c:pt idx="12">
                  <c:v>2748.9367335723582</c:v>
                </c:pt>
                <c:pt idx="13">
                  <c:v>2744.2210867184376</c:v>
                </c:pt>
                <c:pt idx="14">
                  <c:v>2722.4924330470603</c:v>
                </c:pt>
                <c:pt idx="15">
                  <c:v>2681.5180128561924</c:v>
                </c:pt>
                <c:pt idx="16">
                  <c:v>2596.9592094405616</c:v>
                </c:pt>
                <c:pt idx="17">
                  <c:v>2426.0663782266097</c:v>
                </c:pt>
                <c:pt idx="18">
                  <c:v>2085.2740657644586</c:v>
                </c:pt>
                <c:pt idx="19">
                  <c:v>1409.6107006527848</c:v>
                </c:pt>
                <c:pt idx="20">
                  <c:v>36.757081099597713</c:v>
                </c:pt>
                <c:pt idx="21">
                  <c:v>1.0265959308699097</c:v>
                </c:pt>
                <c:pt idx="22">
                  <c:v>0.27215374920935764</c:v>
                </c:pt>
                <c:pt idx="23">
                  <c:v>0.20763541199074298</c:v>
                </c:pt>
                <c:pt idx="24">
                  <c:v>0.17060509100418131</c:v>
                </c:pt>
                <c:pt idx="25">
                  <c:v>3.4171679537795846E-2</c:v>
                </c:pt>
                <c:pt idx="26">
                  <c:v>-2.1607171497792871E-2</c:v>
                </c:pt>
                <c:pt idx="27">
                  <c:v>-8.3930805852058046E-2</c:v>
                </c:pt>
                <c:pt idx="28">
                  <c:v>-6.5105902047705902E-2</c:v>
                </c:pt>
                <c:pt idx="29">
                  <c:v>-4.331992563934934E-2</c:v>
                </c:pt>
                <c:pt idx="30">
                  <c:v>9.3575483846082594E-2</c:v>
                </c:pt>
                <c:pt idx="31">
                  <c:v>-9.3555306969935487E-3</c:v>
                </c:pt>
                <c:pt idx="32">
                  <c:v>-3.9233957852313171E-2</c:v>
                </c:pt>
                <c:pt idx="33">
                  <c:v>7.5602501771703618E-3</c:v>
                </c:pt>
                <c:pt idx="34">
                  <c:v>5.0993280062828293E-2</c:v>
                </c:pt>
                <c:pt idx="35">
                  <c:v>-2.3173952382637357E-2</c:v>
                </c:pt>
                <c:pt idx="36">
                  <c:v>8.8070107027014583E-3</c:v>
                </c:pt>
                <c:pt idx="37">
                  <c:v>6.3316014469727063E-3</c:v>
                </c:pt>
                <c:pt idx="38">
                  <c:v>6.2050145842627608E-2</c:v>
                </c:pt>
                <c:pt idx="39">
                  <c:v>1.8089664502848418E-2</c:v>
                </c:pt>
                <c:pt idx="40">
                  <c:v>-8.5353720944804264E-3</c:v>
                </c:pt>
                <c:pt idx="41">
                  <c:v>0.12419375314275211</c:v>
                </c:pt>
                <c:pt idx="42">
                  <c:v>-5.4825379035796769E-2</c:v>
                </c:pt>
                <c:pt idx="43">
                  <c:v>2.8257806551196082E-2</c:v>
                </c:pt>
                <c:pt idx="44">
                  <c:v>5.8435062870392081E-2</c:v>
                </c:pt>
                <c:pt idx="45">
                  <c:v>-0.11676746679299492</c:v>
                </c:pt>
                <c:pt idx="46">
                  <c:v>-0.10205210273174321</c:v>
                </c:pt>
                <c:pt idx="47">
                  <c:v>-3.0055123621451064E-2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C-6447-AFF0-3A0DB068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(2)'!$C$6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(2)'!$A$6:$A$54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(2)'!$C$7:$C$54</c:f>
              <c:numCache>
                <c:formatCode>General</c:formatCode>
                <c:ptCount val="48"/>
                <c:pt idx="0">
                  <c:v>1290</c:v>
                </c:pt>
                <c:pt idx="1">
                  <c:v>1288.5911866831568</c:v>
                </c:pt>
                <c:pt idx="2">
                  <c:v>1287.2448113449166</c:v>
                </c:pt>
                <c:pt idx="3">
                  <c:v>1285.6736758284794</c:v>
                </c:pt>
                <c:pt idx="4">
                  <c:v>1284.2677231354069</c:v>
                </c:pt>
                <c:pt idx="5">
                  <c:v>1283.0481841077665</c:v>
                </c:pt>
                <c:pt idx="6">
                  <c:v>1281.8692163701123</c:v>
                </c:pt>
                <c:pt idx="7">
                  <c:v>1280.6835768305621</c:v>
                </c:pt>
                <c:pt idx="8">
                  <c:v>1279.8167279432034</c:v>
                </c:pt>
                <c:pt idx="9">
                  <c:v>1279.5531935619006</c:v>
                </c:pt>
                <c:pt idx="10">
                  <c:v>1279.1288918948012</c:v>
                </c:pt>
                <c:pt idx="11">
                  <c:v>1277.275389000378</c:v>
                </c:pt>
                <c:pt idx="12">
                  <c:v>1271.3035799655643</c:v>
                </c:pt>
                <c:pt idx="13">
                  <c:v>1256.3834757715335</c:v>
                </c:pt>
                <c:pt idx="14">
                  <c:v>1250.5875130077152</c:v>
                </c:pt>
                <c:pt idx="15">
                  <c:v>1230.7480514707449</c:v>
                </c:pt>
                <c:pt idx="16">
                  <c:v>1188.9434403995194</c:v>
                </c:pt>
                <c:pt idx="17">
                  <c:v>1109.0091179477424</c:v>
                </c:pt>
                <c:pt idx="18">
                  <c:v>951.96702358307448</c:v>
                </c:pt>
                <c:pt idx="19">
                  <c:v>642.52467687637966</c:v>
                </c:pt>
                <c:pt idx="20">
                  <c:v>14.541443302544115</c:v>
                </c:pt>
                <c:pt idx="21">
                  <c:v>-0.47627973728262207</c:v>
                </c:pt>
                <c:pt idx="22">
                  <c:v>-0.34938828530774618</c:v>
                </c:pt>
                <c:pt idx="23">
                  <c:v>-8.9403041192622032E-2</c:v>
                </c:pt>
                <c:pt idx="24">
                  <c:v>2.4763689670033714E-2</c:v>
                </c:pt>
                <c:pt idx="25">
                  <c:v>-8.6731165865280652E-2</c:v>
                </c:pt>
                <c:pt idx="26">
                  <c:v>-2.7707984188741413E-2</c:v>
                </c:pt>
                <c:pt idx="27">
                  <c:v>6.430563995245793E-2</c:v>
                </c:pt>
                <c:pt idx="28">
                  <c:v>-5.615775897348424E-2</c:v>
                </c:pt>
                <c:pt idx="29">
                  <c:v>6.4672557464618849E-2</c:v>
                </c:pt>
                <c:pt idx="30">
                  <c:v>-6.4702887906605139E-2</c:v>
                </c:pt>
                <c:pt idx="31">
                  <c:v>2.6838348031097813E-2</c:v>
                </c:pt>
                <c:pt idx="32">
                  <c:v>6.8008468121656201E-2</c:v>
                </c:pt>
                <c:pt idx="33">
                  <c:v>6.0695551120950224E-3</c:v>
                </c:pt>
                <c:pt idx="34">
                  <c:v>-9.1367364822636271E-2</c:v>
                </c:pt>
                <c:pt idx="35">
                  <c:v>5.9876319309967112E-2</c:v>
                </c:pt>
                <c:pt idx="36">
                  <c:v>-1.126190504633957E-2</c:v>
                </c:pt>
                <c:pt idx="37">
                  <c:v>-1.0270758332251783E-2</c:v>
                </c:pt>
                <c:pt idx="38">
                  <c:v>-7.0442514717423507E-2</c:v>
                </c:pt>
                <c:pt idx="39">
                  <c:v>3.2029811617651546E-2</c:v>
                </c:pt>
                <c:pt idx="40">
                  <c:v>-6.3355803774976932E-2</c:v>
                </c:pt>
                <c:pt idx="41">
                  <c:v>-0.13091516396588601</c:v>
                </c:pt>
                <c:pt idx="42">
                  <c:v>-6.4893038308345238E-2</c:v>
                </c:pt>
                <c:pt idx="43">
                  <c:v>0.13053789894568701</c:v>
                </c:pt>
                <c:pt idx="44">
                  <c:v>2.1367590526585198E-2</c:v>
                </c:pt>
                <c:pt idx="45">
                  <c:v>-0.12773042774193721</c:v>
                </c:pt>
                <c:pt idx="46">
                  <c:v>-6.3895765090468071E-2</c:v>
                </c:pt>
                <c:pt idx="47">
                  <c:v>4.349631847836672E-2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D-ED48-8EDF-98D532BC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(3)'!$B$6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(3)'!$A$6:$A$54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(3)'!$B$7:$B$54</c:f>
              <c:numCache>
                <c:formatCode>General</c:formatCode>
                <c:ptCount val="48"/>
                <c:pt idx="0">
                  <c:v>2736</c:v>
                </c:pt>
                <c:pt idx="1">
                  <c:v>2738.0137326890977</c:v>
                </c:pt>
                <c:pt idx="2">
                  <c:v>2739.9266132397574</c:v>
                </c:pt>
                <c:pt idx="3">
                  <c:v>2741.8487898409262</c:v>
                </c:pt>
                <c:pt idx="4">
                  <c:v>2743.5028312207432</c:v>
                </c:pt>
                <c:pt idx="5">
                  <c:v>2745.1311348169356</c:v>
                </c:pt>
                <c:pt idx="6">
                  <c:v>2746.4516754456095</c:v>
                </c:pt>
                <c:pt idx="7">
                  <c:v>2747.6475138093397</c:v>
                </c:pt>
                <c:pt idx="8">
                  <c:v>2748.001016410426</c:v>
                </c:pt>
                <c:pt idx="9">
                  <c:v>2746.014462819503</c:v>
                </c:pt>
                <c:pt idx="10">
                  <c:v>2740.5455212899751</c:v>
                </c:pt>
                <c:pt idx="11">
                  <c:v>2727.3555654026936</c:v>
                </c:pt>
                <c:pt idx="12">
                  <c:v>2697.7744068164834</c:v>
                </c:pt>
                <c:pt idx="13">
                  <c:v>2629.9188177664128</c:v>
                </c:pt>
                <c:pt idx="14">
                  <c:v>2477.9955909856567</c:v>
                </c:pt>
                <c:pt idx="15">
                  <c:v>2171.9115082398716</c:v>
                </c:pt>
                <c:pt idx="16">
                  <c:v>1672.8214447356424</c:v>
                </c:pt>
                <c:pt idx="17">
                  <c:v>294.63360509998267</c:v>
                </c:pt>
                <c:pt idx="18">
                  <c:v>9.0455151908512619</c:v>
                </c:pt>
                <c:pt idx="19">
                  <c:v>0.54126237747657091</c:v>
                </c:pt>
                <c:pt idx="20">
                  <c:v>0.23918621017636296</c:v>
                </c:pt>
                <c:pt idx="21">
                  <c:v>0.18842872403343008</c:v>
                </c:pt>
                <c:pt idx="22">
                  <c:v>9.3250551016558589E-2</c:v>
                </c:pt>
                <c:pt idx="23">
                  <c:v>4.9526004798851567E-2</c:v>
                </c:pt>
                <c:pt idx="24">
                  <c:v>5.3453908710426108E-2</c:v>
                </c:pt>
                <c:pt idx="25">
                  <c:v>7.8061035578639139E-3</c:v>
                </c:pt>
                <c:pt idx="26">
                  <c:v>-1.8556691898097766E-2</c:v>
                </c:pt>
                <c:pt idx="27">
                  <c:v>-8.2461215521521844E-2</c:v>
                </c:pt>
                <c:pt idx="28">
                  <c:v>-6.4098955059857146E-2</c:v>
                </c:pt>
                <c:pt idx="29">
                  <c:v>-4.2636761675947828E-2</c:v>
                </c:pt>
                <c:pt idx="30">
                  <c:v>9.3575483846082594E-2</c:v>
                </c:pt>
                <c:pt idx="31">
                  <c:v>-9.3555306969935487E-3</c:v>
                </c:pt>
                <c:pt idx="32">
                  <c:v>-3.9233957852313171E-2</c:v>
                </c:pt>
                <c:pt idx="33">
                  <c:v>7.5602501771703618E-3</c:v>
                </c:pt>
                <c:pt idx="34">
                  <c:v>5.0993280062828293E-2</c:v>
                </c:pt>
                <c:pt idx="35">
                  <c:v>-2.3173952382637357E-2</c:v>
                </c:pt>
                <c:pt idx="36">
                  <c:v>8.8070107027014583E-3</c:v>
                </c:pt>
                <c:pt idx="37">
                  <c:v>6.3316014469727063E-3</c:v>
                </c:pt>
                <c:pt idx="38">
                  <c:v>6.2050145842627608E-2</c:v>
                </c:pt>
                <c:pt idx="39">
                  <c:v>1.8089664502848418E-2</c:v>
                </c:pt>
                <c:pt idx="40">
                  <c:v>-8.5353720944804264E-3</c:v>
                </c:pt>
                <c:pt idx="41">
                  <c:v>0.12419375314275211</c:v>
                </c:pt>
                <c:pt idx="42">
                  <c:v>-5.4825379035796769E-2</c:v>
                </c:pt>
                <c:pt idx="43">
                  <c:v>2.8257806551196082E-2</c:v>
                </c:pt>
                <c:pt idx="44">
                  <c:v>5.8435062870392081E-2</c:v>
                </c:pt>
                <c:pt idx="45">
                  <c:v>-0.11676746679299492</c:v>
                </c:pt>
                <c:pt idx="46">
                  <c:v>-0.10205210273174321</c:v>
                </c:pt>
                <c:pt idx="47">
                  <c:v>-3.0055123621451064E-2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9-7D40-9F98-9DF4AB46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'Номер 2 Макс'!$B$6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'Номер 2 Макс'!$A$6:$A$27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0,15</c:v>
                </c:pt>
                <c:pt idx="3">
                  <c:v>0,3</c:v>
                </c:pt>
                <c:pt idx="4">
                  <c:v>0,45</c:v>
                </c:pt>
                <c:pt idx="5">
                  <c:v>0,6</c:v>
                </c:pt>
                <c:pt idx="6">
                  <c:v>0,75</c:v>
                </c:pt>
                <c:pt idx="7">
                  <c:v>0,9</c:v>
                </c:pt>
                <c:pt idx="8">
                  <c:v>1,05</c:v>
                </c:pt>
                <c:pt idx="9">
                  <c:v>1,2</c:v>
                </c:pt>
                <c:pt idx="10">
                  <c:v>1,35</c:v>
                </c:pt>
                <c:pt idx="11">
                  <c:v>1,5</c:v>
                </c:pt>
                <c:pt idx="12">
                  <c:v>1,65</c:v>
                </c:pt>
                <c:pt idx="13">
                  <c:v>1,8</c:v>
                </c:pt>
                <c:pt idx="14">
                  <c:v>1,95</c:v>
                </c:pt>
                <c:pt idx="15">
                  <c:v>2,1</c:v>
                </c:pt>
                <c:pt idx="16">
                  <c:v>2,25</c:v>
                </c:pt>
                <c:pt idx="17">
                  <c:v>2,4</c:v>
                </c:pt>
                <c:pt idx="18">
                  <c:v>2,55</c:v>
                </c:pt>
                <c:pt idx="19">
                  <c:v>2,7</c:v>
                </c:pt>
                <c:pt idx="20">
                  <c:v>2,85</c:v>
                </c:pt>
                <c:pt idx="21">
                  <c:v>3</c:v>
                </c:pt>
              </c:strCache>
            </c:strRef>
          </c:cat>
          <c:val>
            <c:numRef>
              <c:f>'Номер 2 Макс'!$B$7:$B$27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2-324E-B91B-F9E4AD89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26336"/>
        <c:axId val="1464599456"/>
      </c:lineChart>
      <c:catAx>
        <c:axId val="14642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599456"/>
        <c:crosses val="autoZero"/>
        <c:auto val="1"/>
        <c:lblAlgn val="ctr"/>
        <c:lblOffset val="100"/>
        <c:noMultiLvlLbl val="0"/>
      </c:catAx>
      <c:valAx>
        <c:axId val="14645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2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(3)'!$C$6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(3)'!$A$6:$A$54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(3)'!$C$7:$C$54</c:f>
              <c:numCache>
                <c:formatCode>General</c:formatCode>
                <c:ptCount val="48"/>
                <c:pt idx="0">
                  <c:v>1290</c:v>
                </c:pt>
                <c:pt idx="1">
                  <c:v>1288.4754844210065</c:v>
                </c:pt>
                <c:pt idx="2">
                  <c:v>1287.0361116798742</c:v>
                </c:pt>
                <c:pt idx="3">
                  <c:v>1285.5487957467683</c:v>
                </c:pt>
                <c:pt idx="4">
                  <c:v>1283.945479030557</c:v>
                </c:pt>
                <c:pt idx="5">
                  <c:v>1282.1742172769277</c:v>
                </c:pt>
                <c:pt idx="6">
                  <c:v>1280.5868105206719</c:v>
                </c:pt>
                <c:pt idx="7">
                  <c:v>1278.7895238011101</c:v>
                </c:pt>
                <c:pt idx="8">
                  <c:v>1276.3868075125379</c:v>
                </c:pt>
                <c:pt idx="9">
                  <c:v>1273.2589409223083</c:v>
                </c:pt>
                <c:pt idx="10">
                  <c:v>1268.3408757203672</c:v>
                </c:pt>
                <c:pt idx="11">
                  <c:v>1260.3207510141835</c:v>
                </c:pt>
                <c:pt idx="12">
                  <c:v>1244.2927209361317</c:v>
                </c:pt>
                <c:pt idx="13">
                  <c:v>1211.0254764442263</c:v>
                </c:pt>
                <c:pt idx="14">
                  <c:v>1139.0839319358331</c:v>
                </c:pt>
                <c:pt idx="15">
                  <c:v>996.66472961509919</c:v>
                </c:pt>
                <c:pt idx="16">
                  <c:v>766.81378581684953</c:v>
                </c:pt>
                <c:pt idx="17">
                  <c:v>132.6818941372826</c:v>
                </c:pt>
                <c:pt idx="18">
                  <c:v>2.7904338340381694</c:v>
                </c:pt>
                <c:pt idx="19">
                  <c:v>-0.34850681455758736</c:v>
                </c:pt>
                <c:pt idx="20">
                  <c:v>-0.14548081446741368</c:v>
                </c:pt>
                <c:pt idx="21">
                  <c:v>-0.12937093407542322</c:v>
                </c:pt>
                <c:pt idx="22">
                  <c:v>-0.10408660955118818</c:v>
                </c:pt>
                <c:pt idx="23">
                  <c:v>9.8643396693052526E-2</c:v>
                </c:pt>
                <c:pt idx="24">
                  <c:v>4.7943464740836203E-2</c:v>
                </c:pt>
                <c:pt idx="25">
                  <c:v>-7.9610586453756307E-2</c:v>
                </c:pt>
                <c:pt idx="26">
                  <c:v>-3.0395552948953432E-2</c:v>
                </c:pt>
                <c:pt idx="27">
                  <c:v>6.1440165691268749E-2</c:v>
                </c:pt>
                <c:pt idx="28">
                  <c:v>-5.9021688991301592E-2</c:v>
                </c:pt>
                <c:pt idx="29">
                  <c:v>6.4579847307665833E-2</c:v>
                </c:pt>
                <c:pt idx="30">
                  <c:v>-6.4702887906605139E-2</c:v>
                </c:pt>
                <c:pt idx="31">
                  <c:v>2.6838348031097813E-2</c:v>
                </c:pt>
                <c:pt idx="32">
                  <c:v>6.8008468121656201E-2</c:v>
                </c:pt>
                <c:pt idx="33">
                  <c:v>6.0695551120950224E-3</c:v>
                </c:pt>
                <c:pt idx="34">
                  <c:v>-9.1367364822636271E-2</c:v>
                </c:pt>
                <c:pt idx="35">
                  <c:v>5.9876319309967112E-2</c:v>
                </c:pt>
                <c:pt idx="36">
                  <c:v>-1.126190504633957E-2</c:v>
                </c:pt>
                <c:pt idx="37">
                  <c:v>-1.0270758332251783E-2</c:v>
                </c:pt>
                <c:pt idx="38">
                  <c:v>-7.0442514717423507E-2</c:v>
                </c:pt>
                <c:pt idx="39">
                  <c:v>3.2029811617651546E-2</c:v>
                </c:pt>
                <c:pt idx="40">
                  <c:v>-6.3355803774976932E-2</c:v>
                </c:pt>
                <c:pt idx="41">
                  <c:v>-0.13091516396588601</c:v>
                </c:pt>
                <c:pt idx="42">
                  <c:v>-6.4893038308345238E-2</c:v>
                </c:pt>
                <c:pt idx="43">
                  <c:v>0.13053789894568701</c:v>
                </c:pt>
                <c:pt idx="44">
                  <c:v>2.1367590526585198E-2</c:v>
                </c:pt>
                <c:pt idx="45">
                  <c:v>-0.12773042774193721</c:v>
                </c:pt>
                <c:pt idx="46">
                  <c:v>-6.3895765090468071E-2</c:v>
                </c:pt>
                <c:pt idx="47">
                  <c:v>4.349631847836672E-2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F-6549-B336-50F18862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(4)'!$B$6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(4)'!$A$6:$A$54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(4)'!$B$7:$B$54</c:f>
              <c:numCache>
                <c:formatCode>General</c:formatCode>
                <c:ptCount val="48"/>
                <c:pt idx="0">
                  <c:v>2736</c:v>
                </c:pt>
                <c:pt idx="1">
                  <c:v>2738.1265309951573</c:v>
                </c:pt>
                <c:pt idx="2">
                  <c:v>2740.0181832838284</c:v>
                </c:pt>
                <c:pt idx="3">
                  <c:v>2742.1971840422498</c:v>
                </c:pt>
                <c:pt idx="4">
                  <c:v>2744.1657496992129</c:v>
                </c:pt>
                <c:pt idx="5">
                  <c:v>2746.2658040466922</c:v>
                </c:pt>
                <c:pt idx="6">
                  <c:v>2748.2060569684891</c:v>
                </c:pt>
                <c:pt idx="7">
                  <c:v>2749.6560799177978</c:v>
                </c:pt>
                <c:pt idx="8">
                  <c:v>2750.5497690205175</c:v>
                </c:pt>
                <c:pt idx="9">
                  <c:v>2749.41414339724</c:v>
                </c:pt>
                <c:pt idx="10">
                  <c:v>2744.5049796096755</c:v>
                </c:pt>
                <c:pt idx="11">
                  <c:v>2731.911192531466</c:v>
                </c:pt>
                <c:pt idx="12">
                  <c:v>2702.5482502108712</c:v>
                </c:pt>
                <c:pt idx="13">
                  <c:v>2634.5104795962125</c:v>
                </c:pt>
                <c:pt idx="14">
                  <c:v>2481.0839353736555</c:v>
                </c:pt>
                <c:pt idx="15">
                  <c:v>2170.6075235092635</c:v>
                </c:pt>
                <c:pt idx="16">
                  <c:v>1668.6755853847051</c:v>
                </c:pt>
                <c:pt idx="17">
                  <c:v>293.38702077778578</c:v>
                </c:pt>
                <c:pt idx="18">
                  <c:v>8.8890795999822085</c:v>
                </c:pt>
                <c:pt idx="19">
                  <c:v>0.480345203126822</c:v>
                </c:pt>
                <c:pt idx="20">
                  <c:v>0.24754275306635382</c:v>
                </c:pt>
                <c:pt idx="21">
                  <c:v>0.20120964832901847</c:v>
                </c:pt>
                <c:pt idx="22">
                  <c:v>9.6208517096933968E-2</c:v>
                </c:pt>
                <c:pt idx="23">
                  <c:v>7.6870044656499992E-2</c:v>
                </c:pt>
                <c:pt idx="24">
                  <c:v>7.6406896842034611E-2</c:v>
                </c:pt>
                <c:pt idx="25">
                  <c:v>5.9939724966866399E-3</c:v>
                </c:pt>
                <c:pt idx="26">
                  <c:v>-2.1606216646223093E-2</c:v>
                </c:pt>
                <c:pt idx="27">
                  <c:v>-8.3930805852058046E-2</c:v>
                </c:pt>
                <c:pt idx="28">
                  <c:v>-6.5105902047705902E-2</c:v>
                </c:pt>
                <c:pt idx="29">
                  <c:v>-4.331992563934934E-2</c:v>
                </c:pt>
                <c:pt idx="30">
                  <c:v>9.3575483846082594E-2</c:v>
                </c:pt>
                <c:pt idx="31">
                  <c:v>-9.3555306969935487E-3</c:v>
                </c:pt>
                <c:pt idx="32">
                  <c:v>-3.9233957852313171E-2</c:v>
                </c:pt>
                <c:pt idx="33">
                  <c:v>7.5602501771703618E-3</c:v>
                </c:pt>
                <c:pt idx="34">
                  <c:v>5.0993280062828293E-2</c:v>
                </c:pt>
                <c:pt idx="35">
                  <c:v>-2.3173952382637357E-2</c:v>
                </c:pt>
                <c:pt idx="36">
                  <c:v>8.8070107027014583E-3</c:v>
                </c:pt>
                <c:pt idx="37">
                  <c:v>6.3316014469727063E-3</c:v>
                </c:pt>
                <c:pt idx="38">
                  <c:v>6.2050145842627608E-2</c:v>
                </c:pt>
                <c:pt idx="39">
                  <c:v>1.8089664502848418E-2</c:v>
                </c:pt>
                <c:pt idx="40">
                  <c:v>-8.5353720944804264E-3</c:v>
                </c:pt>
                <c:pt idx="41">
                  <c:v>0.12419375314275211</c:v>
                </c:pt>
                <c:pt idx="42">
                  <c:v>-5.4825379035796769E-2</c:v>
                </c:pt>
                <c:pt idx="43">
                  <c:v>2.8257806551196082E-2</c:v>
                </c:pt>
                <c:pt idx="44">
                  <c:v>5.8435062870392081E-2</c:v>
                </c:pt>
                <c:pt idx="45">
                  <c:v>-0.11676746679299492</c:v>
                </c:pt>
                <c:pt idx="46">
                  <c:v>-0.10205210273174321</c:v>
                </c:pt>
                <c:pt idx="47">
                  <c:v>-3.0055123621451064E-2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1-F945-8B7D-09ABA029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(4)'!$C$6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(4)'!$A$6:$A$54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(4)'!$C$7:$C$54</c:f>
              <c:numCache>
                <c:formatCode>General</c:formatCode>
                <c:ptCount val="48"/>
                <c:pt idx="0">
                  <c:v>1290</c:v>
                </c:pt>
                <c:pt idx="1">
                  <c:v>1288.4529145352847</c:v>
                </c:pt>
                <c:pt idx="2">
                  <c:v>1287.0531680664651</c:v>
                </c:pt>
                <c:pt idx="3">
                  <c:v>1285.5732725868813</c:v>
                </c:pt>
                <c:pt idx="4">
                  <c:v>1284.0084823614925</c:v>
                </c:pt>
                <c:pt idx="5">
                  <c:v>1282.5581879006807</c:v>
                </c:pt>
                <c:pt idx="6">
                  <c:v>1280.9483700568833</c:v>
                </c:pt>
                <c:pt idx="7">
                  <c:v>1278.8912654849196</c:v>
                </c:pt>
                <c:pt idx="8">
                  <c:v>1276.6013498682491</c:v>
                </c:pt>
                <c:pt idx="9">
                  <c:v>1273.6016782075581</c:v>
                </c:pt>
                <c:pt idx="10">
                  <c:v>1269.2293603053249</c:v>
                </c:pt>
                <c:pt idx="11">
                  <c:v>1260.9302639742575</c:v>
                </c:pt>
                <c:pt idx="12">
                  <c:v>1245.1110751436825</c:v>
                </c:pt>
                <c:pt idx="13">
                  <c:v>1211.4800131451987</c:v>
                </c:pt>
                <c:pt idx="14">
                  <c:v>1138.9260843965126</c:v>
                </c:pt>
                <c:pt idx="15">
                  <c:v>994.66135155779648</c:v>
                </c:pt>
                <c:pt idx="16">
                  <c:v>763.3996008064147</c:v>
                </c:pt>
                <c:pt idx="17">
                  <c:v>131.74937160775693</c:v>
                </c:pt>
                <c:pt idx="18">
                  <c:v>2.6548158353525326</c:v>
                </c:pt>
                <c:pt idx="19">
                  <c:v>-0.34212986757932223</c:v>
                </c:pt>
                <c:pt idx="20">
                  <c:v>-0.12496023573681884</c:v>
                </c:pt>
                <c:pt idx="21">
                  <c:v>-9.8246824944178551E-2</c:v>
                </c:pt>
                <c:pt idx="22">
                  <c:v>-8.3560151228245755E-2</c:v>
                </c:pt>
                <c:pt idx="23">
                  <c:v>0.11083288065475383</c:v>
                </c:pt>
                <c:pt idx="24">
                  <c:v>4.793877001533596E-2</c:v>
                </c:pt>
                <c:pt idx="25">
                  <c:v>-7.4781823169791553E-2</c:v>
                </c:pt>
                <c:pt idx="26">
                  <c:v>-3.7466355435175666E-2</c:v>
                </c:pt>
                <c:pt idx="27">
                  <c:v>6.430563995245793E-2</c:v>
                </c:pt>
                <c:pt idx="28">
                  <c:v>-5.615775897348424E-2</c:v>
                </c:pt>
                <c:pt idx="29">
                  <c:v>6.4672557464618849E-2</c:v>
                </c:pt>
                <c:pt idx="30">
                  <c:v>-6.4702887906605139E-2</c:v>
                </c:pt>
                <c:pt idx="31">
                  <c:v>2.6838348031097813E-2</c:v>
                </c:pt>
                <c:pt idx="32">
                  <c:v>6.8008468121656201E-2</c:v>
                </c:pt>
                <c:pt idx="33">
                  <c:v>6.0695551120950224E-3</c:v>
                </c:pt>
                <c:pt idx="34">
                  <c:v>-9.1367364822636271E-2</c:v>
                </c:pt>
                <c:pt idx="35">
                  <c:v>5.9876319309967112E-2</c:v>
                </c:pt>
                <c:pt idx="36">
                  <c:v>-1.126190504633957E-2</c:v>
                </c:pt>
                <c:pt idx="37">
                  <c:v>-1.0270758332251783E-2</c:v>
                </c:pt>
                <c:pt idx="38">
                  <c:v>-7.0442514717423507E-2</c:v>
                </c:pt>
                <c:pt idx="39">
                  <c:v>3.2029811617651546E-2</c:v>
                </c:pt>
                <c:pt idx="40">
                  <c:v>-6.3355803774976932E-2</c:v>
                </c:pt>
                <c:pt idx="41">
                  <c:v>-0.13091516396588601</c:v>
                </c:pt>
                <c:pt idx="42">
                  <c:v>-6.4893038308345238E-2</c:v>
                </c:pt>
                <c:pt idx="43">
                  <c:v>0.13053789894568701</c:v>
                </c:pt>
                <c:pt idx="44">
                  <c:v>2.1367590526585198E-2</c:v>
                </c:pt>
                <c:pt idx="45">
                  <c:v>-0.12773042774193721</c:v>
                </c:pt>
                <c:pt idx="46">
                  <c:v>-6.3895765090468071E-2</c:v>
                </c:pt>
                <c:pt idx="47">
                  <c:v>4.349631847836672E-2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994B-860F-C941EE03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(5)'!$B$6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(5)'!$A$6:$A$54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(5)'!$B$7:$B$54</c:f>
              <c:numCache>
                <c:formatCode>General</c:formatCode>
                <c:ptCount val="48"/>
                <c:pt idx="0">
                  <c:v>2736</c:v>
                </c:pt>
                <c:pt idx="1">
                  <c:v>2738.1287281976997</c:v>
                </c:pt>
                <c:pt idx="2">
                  <c:v>2740.2132353063757</c:v>
                </c:pt>
                <c:pt idx="3">
                  <c:v>2741.9517316895403</c:v>
                </c:pt>
                <c:pt idx="4">
                  <c:v>2743.8343805829118</c:v>
                </c:pt>
                <c:pt idx="5">
                  <c:v>2745.5901700046957</c:v>
                </c:pt>
                <c:pt idx="6">
                  <c:v>2747.3501087847449</c:v>
                </c:pt>
                <c:pt idx="7">
                  <c:v>2749.1988126883916</c:v>
                </c:pt>
                <c:pt idx="8">
                  <c:v>2750.9165333667447</c:v>
                </c:pt>
                <c:pt idx="9">
                  <c:v>2750.5559936745444</c:v>
                </c:pt>
                <c:pt idx="10">
                  <c:v>2750.215078615191</c:v>
                </c:pt>
                <c:pt idx="11">
                  <c:v>2743.312699451059</c:v>
                </c:pt>
                <c:pt idx="12">
                  <c:v>2691.7756726911707</c:v>
                </c:pt>
                <c:pt idx="13">
                  <c:v>2594.3031875909305</c:v>
                </c:pt>
                <c:pt idx="14">
                  <c:v>2351.0580532940544</c:v>
                </c:pt>
                <c:pt idx="15">
                  <c:v>1861.7256927893452</c:v>
                </c:pt>
                <c:pt idx="16">
                  <c:v>1154.0835172361035</c:v>
                </c:pt>
                <c:pt idx="17">
                  <c:v>195.64254099883573</c:v>
                </c:pt>
                <c:pt idx="18">
                  <c:v>6.1574223357287599</c:v>
                </c:pt>
                <c:pt idx="19">
                  <c:v>0.41664362305093883</c:v>
                </c:pt>
                <c:pt idx="20">
                  <c:v>0.18646134067333017</c:v>
                </c:pt>
                <c:pt idx="21">
                  <c:v>0.19928930661075295</c:v>
                </c:pt>
                <c:pt idx="22">
                  <c:v>9.0873774414615652E-2</c:v>
                </c:pt>
                <c:pt idx="23">
                  <c:v>5.4134584718650819E-2</c:v>
                </c:pt>
                <c:pt idx="24">
                  <c:v>6.5325791243254439E-2</c:v>
                </c:pt>
                <c:pt idx="25">
                  <c:v>5.2113158338254785E-3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9.3575483846082594E-2</c:v>
                </c:pt>
                <c:pt idx="31">
                  <c:v>0</c:v>
                </c:pt>
                <c:pt idx="32">
                  <c:v>0</c:v>
                </c:pt>
                <c:pt idx="33">
                  <c:v>7.5602501771703618E-3</c:v>
                </c:pt>
                <c:pt idx="34">
                  <c:v>5.0993280062828293E-2</c:v>
                </c:pt>
                <c:pt idx="35">
                  <c:v>0</c:v>
                </c:pt>
                <c:pt idx="36">
                  <c:v>8.8070107027014583E-3</c:v>
                </c:pt>
                <c:pt idx="37">
                  <c:v>6.3316014469727063E-3</c:v>
                </c:pt>
                <c:pt idx="38">
                  <c:v>6.2050145842627608E-2</c:v>
                </c:pt>
                <c:pt idx="39">
                  <c:v>1.8089664502848418E-2</c:v>
                </c:pt>
                <c:pt idx="40">
                  <c:v>0</c:v>
                </c:pt>
                <c:pt idx="41">
                  <c:v>0.12419375314275211</c:v>
                </c:pt>
                <c:pt idx="42">
                  <c:v>0</c:v>
                </c:pt>
                <c:pt idx="43">
                  <c:v>2.8257806551196082E-2</c:v>
                </c:pt>
                <c:pt idx="44">
                  <c:v>5.8435062870392081E-2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E44F-B65C-F8341183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 (5)'!$C$6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 (5)'!$A$6:$A$54</c:f>
              <c:strCache>
                <c:ptCount val="49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</c:strCache>
            </c:strRef>
          </c:cat>
          <c:val>
            <c:numRef>
              <c:f>'Задача 5 (5)'!$C$7:$C$54</c:f>
              <c:numCache>
                <c:formatCode>General</c:formatCode>
                <c:ptCount val="48"/>
                <c:pt idx="0">
                  <c:v>1290</c:v>
                </c:pt>
                <c:pt idx="1">
                  <c:v>1288.5341581052733</c:v>
                </c:pt>
                <c:pt idx="2">
                  <c:v>1286.9403476748425</c:v>
                </c:pt>
                <c:pt idx="3">
                  <c:v>1285.4899271814716</c:v>
                </c:pt>
                <c:pt idx="4">
                  <c:v>1284.1784323843128</c:v>
                </c:pt>
                <c:pt idx="5">
                  <c:v>1282.778645322077</c:v>
                </c:pt>
                <c:pt idx="6">
                  <c:v>1281.4173960004309</c:v>
                </c:pt>
                <c:pt idx="7">
                  <c:v>1279.7200132594842</c:v>
                </c:pt>
                <c:pt idx="8">
                  <c:v>1278.0911532134091</c:v>
                </c:pt>
                <c:pt idx="9">
                  <c:v>1276.5671946192042</c:v>
                </c:pt>
                <c:pt idx="10">
                  <c:v>1273.2860362679608</c:v>
                </c:pt>
                <c:pt idx="11">
                  <c:v>1266.6210626869718</c:v>
                </c:pt>
                <c:pt idx="12">
                  <c:v>1242.4397175473557</c:v>
                </c:pt>
                <c:pt idx="13">
                  <c:v>1194.6447830291768</c:v>
                </c:pt>
                <c:pt idx="14">
                  <c:v>1081.2263897105079</c:v>
                </c:pt>
                <c:pt idx="15">
                  <c:v>854.34985454068033</c:v>
                </c:pt>
                <c:pt idx="16">
                  <c:v>528.48050903792762</c:v>
                </c:pt>
                <c:pt idx="17">
                  <c:v>87.975482685207638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8.9143770012277995E-2</c:v>
                </c:pt>
                <c:pt idx="24">
                  <c:v>3.824454141110116E-2</c:v>
                </c:pt>
                <c:pt idx="25">
                  <c:v>0</c:v>
                </c:pt>
                <c:pt idx="26">
                  <c:v>0</c:v>
                </c:pt>
                <c:pt idx="27">
                  <c:v>6.430563995245793E-2</c:v>
                </c:pt>
                <c:pt idx="28">
                  <c:v>0</c:v>
                </c:pt>
                <c:pt idx="29">
                  <c:v>6.4672557464618849E-2</c:v>
                </c:pt>
                <c:pt idx="30">
                  <c:v>0</c:v>
                </c:pt>
                <c:pt idx="31">
                  <c:v>2.6838348031097813E-2</c:v>
                </c:pt>
                <c:pt idx="32">
                  <c:v>6.8008468121656201E-2</c:v>
                </c:pt>
                <c:pt idx="33">
                  <c:v>6.0695551120950224E-3</c:v>
                </c:pt>
                <c:pt idx="34">
                  <c:v>0</c:v>
                </c:pt>
                <c:pt idx="35">
                  <c:v>5.9876319309967112E-2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3.2029811617651546E-2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0.13053789894568701</c:v>
                </c:pt>
                <c:pt idx="44">
                  <c:v>2.1367590526585198E-2</c:v>
                </c:pt>
                <c:pt idx="45">
                  <c:v>0</c:v>
                </c:pt>
                <c:pt idx="46">
                  <c:v>0</c:v>
                </c:pt>
                <c:pt idx="47">
                  <c:v>4.349631847836672E-2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B-5F40-9A5B-E8EC7CD9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63263"/>
        <c:axId val="1280164911"/>
      </c:lineChart>
      <c:catAx>
        <c:axId val="12801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4911"/>
        <c:crosses val="autoZero"/>
        <c:auto val="1"/>
        <c:lblAlgn val="ctr"/>
        <c:lblOffset val="100"/>
        <c:noMultiLvlLbl val="0"/>
      </c:catAx>
      <c:valAx>
        <c:axId val="1280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1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'Номер 2 Мин'!$C$6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'Номер 2 Мин'!$A$6:$A$27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0,15</c:v>
                </c:pt>
                <c:pt idx="3">
                  <c:v>0,3</c:v>
                </c:pt>
                <c:pt idx="4">
                  <c:v>0,45</c:v>
                </c:pt>
                <c:pt idx="5">
                  <c:v>0,6</c:v>
                </c:pt>
                <c:pt idx="6">
                  <c:v>0,75</c:v>
                </c:pt>
                <c:pt idx="7">
                  <c:v>0,9</c:v>
                </c:pt>
                <c:pt idx="8">
                  <c:v>1,05</c:v>
                </c:pt>
                <c:pt idx="9">
                  <c:v>1,2</c:v>
                </c:pt>
                <c:pt idx="10">
                  <c:v>1,35</c:v>
                </c:pt>
                <c:pt idx="11">
                  <c:v>1,5</c:v>
                </c:pt>
                <c:pt idx="12">
                  <c:v>1,65</c:v>
                </c:pt>
                <c:pt idx="13">
                  <c:v>1,8</c:v>
                </c:pt>
                <c:pt idx="14">
                  <c:v>1,95</c:v>
                </c:pt>
                <c:pt idx="15">
                  <c:v>2,1</c:v>
                </c:pt>
                <c:pt idx="16">
                  <c:v>2,25</c:v>
                </c:pt>
                <c:pt idx="17">
                  <c:v>2,4</c:v>
                </c:pt>
                <c:pt idx="18">
                  <c:v>2,55</c:v>
                </c:pt>
                <c:pt idx="19">
                  <c:v>2,7</c:v>
                </c:pt>
                <c:pt idx="20">
                  <c:v>2,85</c:v>
                </c:pt>
                <c:pt idx="21">
                  <c:v>3</c:v>
                </c:pt>
              </c:strCache>
            </c:strRef>
          </c:cat>
          <c:val>
            <c:numRef>
              <c:f>'Номер 2 Мин'!$C$7:$C$27</c:f>
              <c:numCache>
                <c:formatCode>General</c:formatCode>
                <c:ptCount val="21"/>
                <c:pt idx="0">
                  <c:v>3</c:v>
                </c:pt>
                <c:pt idx="1">
                  <c:v>11.549999999999999</c:v>
                </c:pt>
                <c:pt idx="2">
                  <c:v>44.467499999999994</c:v>
                </c:pt>
                <c:pt idx="3">
                  <c:v>171.19987499999999</c:v>
                </c:pt>
                <c:pt idx="4">
                  <c:v>659.11951874999988</c:v>
                </c:pt>
                <c:pt idx="5">
                  <c:v>2537.6101471874995</c:v>
                </c:pt>
                <c:pt idx="6">
                  <c:v>9769.7990666718724</c:v>
                </c:pt>
                <c:pt idx="7">
                  <c:v>37613.726406686706</c:v>
                </c:pt>
                <c:pt idx="8">
                  <c:v>144812.8466657438</c:v>
                </c:pt>
                <c:pt idx="9">
                  <c:v>557529.45966311358</c:v>
                </c:pt>
                <c:pt idx="10">
                  <c:v>2146488.4197029872</c:v>
                </c:pt>
                <c:pt idx="11">
                  <c:v>8263980.4158565002</c:v>
                </c:pt>
                <c:pt idx="12">
                  <c:v>31816324.601047523</c:v>
                </c:pt>
                <c:pt idx="13">
                  <c:v>122492849.71403295</c:v>
                </c:pt>
                <c:pt idx="14">
                  <c:v>471597471.39902687</c:v>
                </c:pt>
                <c:pt idx="15">
                  <c:v>1815650264.8862534</c:v>
                </c:pt>
                <c:pt idx="16">
                  <c:v>6990253519.8120756</c:v>
                </c:pt>
                <c:pt idx="17">
                  <c:v>26912476051.276493</c:v>
                </c:pt>
                <c:pt idx="18">
                  <c:v>103613032797.41449</c:v>
                </c:pt>
                <c:pt idx="19">
                  <c:v>398910176270.04578</c:v>
                </c:pt>
                <c:pt idx="20">
                  <c:v>1535804178639.6763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6-AB47-9C4B-69822F0B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2288"/>
        <c:axId val="1218819951"/>
      </c:lineChart>
      <c:catAx>
        <c:axId val="6084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819951"/>
        <c:crosses val="autoZero"/>
        <c:auto val="1"/>
        <c:lblAlgn val="ctr"/>
        <c:lblOffset val="100"/>
        <c:noMultiLvlLbl val="0"/>
      </c:catAx>
      <c:valAx>
        <c:axId val="12188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4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'Номер 2 Мин'!$B$6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'Номер 2 Мин'!$A$6:$A$27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0,15</c:v>
                </c:pt>
                <c:pt idx="3">
                  <c:v>0,3</c:v>
                </c:pt>
                <c:pt idx="4">
                  <c:v>0,45</c:v>
                </c:pt>
                <c:pt idx="5">
                  <c:v>0,6</c:v>
                </c:pt>
                <c:pt idx="6">
                  <c:v>0,75</c:v>
                </c:pt>
                <c:pt idx="7">
                  <c:v>0,9</c:v>
                </c:pt>
                <c:pt idx="8">
                  <c:v>1,05</c:v>
                </c:pt>
                <c:pt idx="9">
                  <c:v>1,2</c:v>
                </c:pt>
                <c:pt idx="10">
                  <c:v>1,35</c:v>
                </c:pt>
                <c:pt idx="11">
                  <c:v>1,5</c:v>
                </c:pt>
                <c:pt idx="12">
                  <c:v>1,65</c:v>
                </c:pt>
                <c:pt idx="13">
                  <c:v>1,8</c:v>
                </c:pt>
                <c:pt idx="14">
                  <c:v>1,95</c:v>
                </c:pt>
                <c:pt idx="15">
                  <c:v>2,1</c:v>
                </c:pt>
                <c:pt idx="16">
                  <c:v>2,25</c:v>
                </c:pt>
                <c:pt idx="17">
                  <c:v>2,4</c:v>
                </c:pt>
                <c:pt idx="18">
                  <c:v>2,55</c:v>
                </c:pt>
                <c:pt idx="19">
                  <c:v>2,7</c:v>
                </c:pt>
                <c:pt idx="20">
                  <c:v>2,85</c:v>
                </c:pt>
                <c:pt idx="21">
                  <c:v>3</c:v>
                </c:pt>
              </c:strCache>
            </c:strRef>
          </c:cat>
          <c:val>
            <c:numRef>
              <c:f>'Номер 2 Мин'!$B$7:$B$27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3-F345-BBBC-B9EA6AC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45104"/>
        <c:axId val="1210329712"/>
      </c:lineChart>
      <c:catAx>
        <c:axId val="12101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329712"/>
        <c:crosses val="autoZero"/>
        <c:auto val="1"/>
        <c:lblAlgn val="ctr"/>
        <c:lblOffset val="100"/>
        <c:noMultiLvlLbl val="0"/>
      </c:catAx>
      <c:valAx>
        <c:axId val="12103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1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3'!$F$9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3'!$F$10:$F$69</c:f>
              <c:numCache>
                <c:formatCode>General</c:formatCode>
                <c:ptCount val="60"/>
                <c:pt idx="0">
                  <c:v>99.880612512586595</c:v>
                </c:pt>
                <c:pt idx="1">
                  <c:v>112.31139199956122</c:v>
                </c:pt>
                <c:pt idx="2">
                  <c:v>125.04985028267818</c:v>
                </c:pt>
                <c:pt idx="3">
                  <c:v>138.05322711679898</c:v>
                </c:pt>
                <c:pt idx="4">
                  <c:v>151.28317410044559</c:v>
                </c:pt>
                <c:pt idx="5">
                  <c:v>164.70516830827057</c:v>
                </c:pt>
                <c:pt idx="6">
                  <c:v>178.28802885225645</c:v>
                </c:pt>
                <c:pt idx="7">
                  <c:v>192.00351434100162</c:v>
                </c:pt>
                <c:pt idx="8">
                  <c:v>205.82598457866854</c:v>
                </c:pt>
                <c:pt idx="9">
                  <c:v>219.73211379270751</c:v>
                </c:pt>
                <c:pt idx="10">
                  <c:v>233.70064559755039</c:v>
                </c:pt>
                <c:pt idx="11">
                  <c:v>247.71218207582336</c:v>
                </c:pt>
                <c:pt idx="12">
                  <c:v>261.74900099323457</c:v>
                </c:pt>
                <c:pt idx="13">
                  <c:v>275.79489640357087</c:v>
                </c:pt>
                <c:pt idx="14">
                  <c:v>289.83503885000493</c:v>
                </c:pt>
                <c:pt idx="15">
                  <c:v>303.8558521028823</c:v>
                </c:pt>
                <c:pt idx="16">
                  <c:v>317.84490394630762</c:v>
                </c:pt>
                <c:pt idx="17">
                  <c:v>331.79080897569389</c:v>
                </c:pt>
                <c:pt idx="18">
                  <c:v>345.68314172491733</c:v>
                </c:pt>
                <c:pt idx="19">
                  <c:v>359.51235872646936</c:v>
                </c:pt>
                <c:pt idx="20">
                  <c:v>373.26972833704315</c:v>
                </c:pt>
                <c:pt idx="21">
                  <c:v>386.94726734658883</c:v>
                </c:pt>
                <c:pt idx="22">
                  <c:v>400.53768354020951</c:v>
                </c:pt>
                <c:pt idx="23">
                  <c:v>414.03432350647631</c:v>
                </c:pt>
                <c:pt idx="24">
                  <c:v>427.43112508828824</c:v>
                </c:pt>
                <c:pt idx="25">
                  <c:v>440.72257395755167</c:v>
                </c:pt>
                <c:pt idx="26">
                  <c:v>453.9036638660171</c:v>
                </c:pt>
                <c:pt idx="27">
                  <c:v>466.96986018427771</c:v>
                </c:pt>
                <c:pt idx="28">
                  <c:v>479.91706639122219</c:v>
                </c:pt>
                <c:pt idx="29">
                  <c:v>492.7415932188436</c:v>
                </c:pt>
                <c:pt idx="30">
                  <c:v>505.44013019358351</c:v>
                </c:pt>
                <c:pt idx="31">
                  <c:v>59.950254292976851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6-4C48-BC2C-37FD1947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52256"/>
        <c:axId val="1073543936"/>
      </c:lineChart>
      <c:catAx>
        <c:axId val="12090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43936"/>
        <c:crosses val="autoZero"/>
        <c:auto val="1"/>
        <c:lblAlgn val="ctr"/>
        <c:lblOffset val="100"/>
        <c:noMultiLvlLbl val="0"/>
      </c:catAx>
      <c:valAx>
        <c:axId val="1073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3'!$G$9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3'!$G$10:$G$69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458.0594650533958</c:v>
                </c:pt>
                <c:pt idx="32">
                  <c:v>506.28458128521191</c:v>
                </c:pt>
                <c:pt idx="33">
                  <c:v>491.67839118413053</c:v>
                </c:pt>
                <c:pt idx="34">
                  <c:v>477.49358620350324</c:v>
                </c:pt>
                <c:pt idx="35">
                  <c:v>463.71800948253946</c:v>
                </c:pt>
                <c:pt idx="36">
                  <c:v>450.33985488299965</c:v>
                </c:pt>
                <c:pt idx="37">
                  <c:v>437.34765687093159</c:v>
                </c:pt>
                <c:pt idx="38">
                  <c:v>424.7302806903192</c:v>
                </c:pt>
                <c:pt idx="39">
                  <c:v>412.47691282021674</c:v>
                </c:pt>
                <c:pt idx="40">
                  <c:v>400.57705170719328</c:v>
                </c:pt>
                <c:pt idx="41">
                  <c:v>389.02049876514371</c:v>
                </c:pt>
                <c:pt idx="42">
                  <c:v>377.79734963475335</c:v>
                </c:pt>
                <c:pt idx="43">
                  <c:v>366.89798569512487</c:v>
                </c:pt>
                <c:pt idx="44">
                  <c:v>356.31306582029293</c:v>
                </c:pt>
                <c:pt idx="45">
                  <c:v>346.03351837356064</c:v>
                </c:pt>
                <c:pt idx="46">
                  <c:v>336.05053343279894</c:v>
                </c:pt>
                <c:pt idx="47">
                  <c:v>326.35555524004195</c:v>
                </c:pt>
                <c:pt idx="48">
                  <c:v>316.9402748689127</c:v>
                </c:pt>
                <c:pt idx="49">
                  <c:v>307.7966231035897</c:v>
                </c:pt>
                <c:pt idx="50">
                  <c:v>297.9167635232144</c:v>
                </c:pt>
                <c:pt idx="51">
                  <c:v>288.37071958898116</c:v>
                </c:pt>
                <c:pt idx="52">
                  <c:v>279.15187704983379</c:v>
                </c:pt>
                <c:pt idx="53">
                  <c:v>270.25385072101341</c:v>
                </c:pt>
                <c:pt idx="54">
                  <c:v>261.67047006911929</c:v>
                </c:pt>
                <c:pt idx="55">
                  <c:v>253.39576414288285</c:v>
                </c:pt>
                <c:pt idx="56">
                  <c:v>245.42394583030389</c:v>
                </c:pt>
                <c:pt idx="57">
                  <c:v>237.74939543841342</c:v>
                </c:pt>
                <c:pt idx="58">
                  <c:v>230.36664361074048</c:v>
                </c:pt>
                <c:pt idx="59">
                  <c:v>223.27035361961521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1-FA40-A3A1-FFB16CE0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11024"/>
        <c:axId val="1209029120"/>
      </c:lineChart>
      <c:catAx>
        <c:axId val="1209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29120"/>
        <c:crosses val="autoZero"/>
        <c:auto val="1"/>
        <c:lblAlgn val="ctr"/>
        <c:lblOffset val="100"/>
        <c:noMultiLvlLbl val="0"/>
      </c:catAx>
      <c:valAx>
        <c:axId val="120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2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3'!$I$9</c:f>
              <c:strCache>
                <c:ptCount val="1"/>
                <c:pt idx="0">
                  <c:v>приведенные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3'!$A$9:$A$69</c:f>
              <c:strCache>
                <c:ptCount val="61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cat>
          <c:val>
            <c:numRef>
              <c:f>'Задача 3'!$I$10:$I$69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417.43891978570372</c:v>
                </c:pt>
                <c:pt idx="32">
                  <c:v>460.00742812279657</c:v>
                </c:pt>
                <c:pt idx="33">
                  <c:v>445.40012254785069</c:v>
                </c:pt>
                <c:pt idx="34">
                  <c:v>431.25666464821421</c:v>
                </c:pt>
                <c:pt idx="35">
                  <c:v>417.56232517318551</c:v>
                </c:pt>
                <c:pt idx="36">
                  <c:v>404.3028425920449</c:v>
                </c:pt>
                <c:pt idx="37">
                  <c:v>391.46440824183981</c:v>
                </c:pt>
                <c:pt idx="38">
                  <c:v>379.03365194679697</c:v>
                </c:pt>
                <c:pt idx="39">
                  <c:v>366.99762809438084</c:v>
                </c:pt>
                <c:pt idx="40">
                  <c:v>355.34380215350075</c:v>
                </c:pt>
                <c:pt idx="41">
                  <c:v>344.06003762082526</c:v>
                </c:pt>
                <c:pt idx="42">
                  <c:v>333.13458338160996</c:v>
                </c:pt>
                <c:pt idx="43">
                  <c:v>322.55606147187558</c:v>
                </c:pt>
                <c:pt idx="44">
                  <c:v>312.31345522919349</c:v>
                </c:pt>
                <c:pt idx="45">
                  <c:v>302.396097819734</c:v>
                </c:pt>
                <c:pt idx="46">
                  <c:v>292.79366112963606</c:v>
                </c:pt>
                <c:pt idx="47">
                  <c:v>283.49614500912236</c:v>
                </c:pt>
                <c:pt idx="48">
                  <c:v>274.49386685816609</c:v>
                </c:pt>
                <c:pt idx="49">
                  <c:v>265.7774515428564</c:v>
                </c:pt>
                <c:pt idx="50">
                  <c:v>256.47692036099431</c:v>
                </c:pt>
                <c:pt idx="51">
                  <c:v>247.51617049377725</c:v>
                </c:pt>
                <c:pt idx="52">
                  <c:v>238.88673535367585</c:v>
                </c:pt>
                <c:pt idx="53">
                  <c:v>230.58042782316127</c:v>
                </c:pt>
                <c:pt idx="54">
                  <c:v>222.58932448334161</c:v>
                </c:pt>
                <c:pt idx="55">
                  <c:v>214.90574953736404</c:v>
                </c:pt>
                <c:pt idx="56">
                  <c:v>207.52225842133467</c:v>
                </c:pt>
                <c:pt idx="57">
                  <c:v>200.43162110894355</c:v>
                </c:pt>
                <c:pt idx="58">
                  <c:v>193.62680513174871</c:v>
                </c:pt>
                <c:pt idx="59">
                  <c:v>187.10095835512894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4-9D4D-80DF-4298957F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282192"/>
        <c:axId val="613265280"/>
      </c:lineChart>
      <c:catAx>
        <c:axId val="10712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265280"/>
        <c:crosses val="autoZero"/>
        <c:auto val="1"/>
        <c:lblAlgn val="ctr"/>
        <c:lblOffset val="100"/>
        <c:noMultiLvlLbl val="0"/>
      </c:catAx>
      <c:valAx>
        <c:axId val="613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2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</xdr:row>
      <xdr:rowOff>101600</xdr:rowOff>
    </xdr:from>
    <xdr:to>
      <xdr:col>16</xdr:col>
      <xdr:colOff>355600</xdr:colOff>
      <xdr:row>8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10946A9-C011-5429-67B8-49AF503FD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304800"/>
          <a:ext cx="5829300" cy="1473200"/>
        </a:xfrm>
        <a:prstGeom prst="rect">
          <a:avLst/>
        </a:prstGeom>
      </xdr:spPr>
    </xdr:pic>
    <xdr:clientData/>
  </xdr:twoCellAnchor>
  <xdr:twoCellAnchor>
    <xdr:from>
      <xdr:col>4</xdr:col>
      <xdr:colOff>679450</xdr:colOff>
      <xdr:row>11</xdr:row>
      <xdr:rowOff>127000</xdr:rowOff>
    </xdr:from>
    <xdr:to>
      <xdr:col>10</xdr:col>
      <xdr:colOff>298450</xdr:colOff>
      <xdr:row>25</xdr:row>
      <xdr:rowOff>29029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D89A8-23F7-2FC9-9312-50235306E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635000</xdr:colOff>
      <xdr:row>10</xdr:row>
      <xdr:rowOff>12700</xdr:rowOff>
    </xdr:from>
    <xdr:to>
      <xdr:col>23</xdr:col>
      <xdr:colOff>177800</xdr:colOff>
      <xdr:row>23</xdr:row>
      <xdr:rowOff>114300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C25C077-6F6E-AAD2-742F-8B14BF09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736600</xdr:colOff>
      <xdr:row>28</xdr:row>
      <xdr:rowOff>101600</xdr:rowOff>
    </xdr:from>
    <xdr:to>
      <xdr:col>23</xdr:col>
      <xdr:colOff>279400</xdr:colOff>
      <xdr:row>42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878CE05-59C3-CD48-B024-4FF356FF1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127000</xdr:colOff>
      <xdr:row>8</xdr:row>
      <xdr:rowOff>76200</xdr:rowOff>
    </xdr:from>
    <xdr:to>
      <xdr:col>30</xdr:col>
      <xdr:colOff>508000</xdr:colOff>
      <xdr:row>21</xdr:row>
      <xdr:rowOff>177800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CD0D396-3174-E74B-B525-C7CCB4A50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254000</xdr:colOff>
      <xdr:row>26</xdr:row>
      <xdr:rowOff>0</xdr:rowOff>
    </xdr:from>
    <xdr:to>
      <xdr:col>30</xdr:col>
      <xdr:colOff>635000</xdr:colOff>
      <xdr:row>39</xdr:row>
      <xdr:rowOff>101600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38B269A-3954-A64A-BB61-7C175261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564033</xdr:colOff>
      <xdr:row>6</xdr:row>
      <xdr:rowOff>119401</xdr:rowOff>
    </xdr:from>
    <xdr:to>
      <xdr:col>19</xdr:col>
      <xdr:colOff>164882</xdr:colOff>
      <xdr:row>19</xdr:row>
      <xdr:rowOff>110934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A0457F-0629-58BA-C99A-549EE7B8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344093</xdr:colOff>
      <xdr:row>20</xdr:row>
      <xdr:rowOff>67793</xdr:rowOff>
    </xdr:from>
    <xdr:to>
      <xdr:col>18</xdr:col>
      <xdr:colOff>778972</xdr:colOff>
      <xdr:row>33</xdr:row>
      <xdr:rowOff>59325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6C394DB-C11C-C340-A362-4B974CC0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753585</xdr:colOff>
      <xdr:row>6</xdr:row>
      <xdr:rowOff>138357</xdr:rowOff>
    </xdr:from>
    <xdr:to>
      <xdr:col>19</xdr:col>
      <xdr:colOff>354434</xdr:colOff>
      <xdr:row>19</xdr:row>
      <xdr:rowOff>129890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BA2A48-8260-B648-8052-10873B22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268273</xdr:colOff>
      <xdr:row>20</xdr:row>
      <xdr:rowOff>48839</xdr:rowOff>
    </xdr:from>
    <xdr:to>
      <xdr:col>18</xdr:col>
      <xdr:colOff>703152</xdr:colOff>
      <xdr:row>33</xdr:row>
      <xdr:rowOff>40371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D5104F-6FF3-8242-AAB7-52F5F267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128062</xdr:colOff>
      <xdr:row>6</xdr:row>
      <xdr:rowOff>138356</xdr:rowOff>
    </xdr:from>
    <xdr:to>
      <xdr:col>19</xdr:col>
      <xdr:colOff>562941</xdr:colOff>
      <xdr:row>19</xdr:row>
      <xdr:rowOff>129889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B14BC3-11E5-D44B-8669-381153F9C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609466</xdr:colOff>
      <xdr:row>21</xdr:row>
      <xdr:rowOff>86749</xdr:rowOff>
    </xdr:from>
    <xdr:to>
      <xdr:col>19</xdr:col>
      <xdr:colOff>210315</xdr:colOff>
      <xdr:row>34</xdr:row>
      <xdr:rowOff>78281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51A627-04BC-9D45-BAB9-67C5EE4AF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14331</xdr:colOff>
      <xdr:row>6</xdr:row>
      <xdr:rowOff>138357</xdr:rowOff>
    </xdr:from>
    <xdr:to>
      <xdr:col>19</xdr:col>
      <xdr:colOff>449210</xdr:colOff>
      <xdr:row>19</xdr:row>
      <xdr:rowOff>129890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B2614E-3893-8C44-BB94-1B559D411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419914</xdr:colOff>
      <xdr:row>20</xdr:row>
      <xdr:rowOff>86749</xdr:rowOff>
    </xdr:from>
    <xdr:to>
      <xdr:col>19</xdr:col>
      <xdr:colOff>20763</xdr:colOff>
      <xdr:row>33</xdr:row>
      <xdr:rowOff>78281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05CD23-2C2D-C746-8455-1E091673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564033</xdr:colOff>
      <xdr:row>6</xdr:row>
      <xdr:rowOff>119401</xdr:rowOff>
    </xdr:from>
    <xdr:to>
      <xdr:col>19</xdr:col>
      <xdr:colOff>164882</xdr:colOff>
      <xdr:row>19</xdr:row>
      <xdr:rowOff>110934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EF6B5F-E790-D14D-A5A4-E58BD7F5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628421</xdr:colOff>
      <xdr:row>20</xdr:row>
      <xdr:rowOff>200481</xdr:rowOff>
    </xdr:from>
    <xdr:to>
      <xdr:col>19</xdr:col>
      <xdr:colOff>229270</xdr:colOff>
      <xdr:row>33</xdr:row>
      <xdr:rowOff>192013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0B1D54-D731-1648-9649-DAC6DD729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</xdr:row>
      <xdr:rowOff>101600</xdr:rowOff>
    </xdr:from>
    <xdr:to>
      <xdr:col>16</xdr:col>
      <xdr:colOff>355600</xdr:colOff>
      <xdr:row>8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949518E-C51A-6841-BBF5-1C4F7635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304800"/>
          <a:ext cx="5829300" cy="1473200"/>
        </a:xfrm>
        <a:prstGeom prst="rect">
          <a:avLst/>
        </a:prstGeom>
      </xdr:spPr>
    </xdr:pic>
    <xdr:clientData/>
  </xdr:twoCellAnchor>
  <xdr:twoCellAnchor>
    <xdr:from>
      <xdr:col>5</xdr:col>
      <xdr:colOff>552450</xdr:colOff>
      <xdr:row>11</xdr:row>
      <xdr:rowOff>12700</xdr:rowOff>
    </xdr:from>
    <xdr:to>
      <xdr:col>11</xdr:col>
      <xdr:colOff>171450</xdr:colOff>
      <xdr:row>24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72DF41-7781-3EA7-9C53-1F303563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431800</xdr:colOff>
      <xdr:row>2</xdr:row>
      <xdr:rowOff>127000</xdr:rowOff>
    </xdr:from>
    <xdr:to>
      <xdr:col>17</xdr:col>
      <xdr:colOff>292100</xdr:colOff>
      <xdr:row>12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2AFAD9A-4C32-23A2-3002-BB08F6C6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8400" y="546100"/>
          <a:ext cx="5638800" cy="1943100"/>
        </a:xfrm>
        <a:prstGeom prst="rect">
          <a:avLst/>
        </a:prstGeom>
      </xdr:spPr>
    </xdr:pic>
    <xdr:clientData/>
  </xdr:twoCellAnchor>
  <xdr:twoCellAnchor>
    <xdr:from>
      <xdr:col>4</xdr:col>
      <xdr:colOff>679450</xdr:colOff>
      <xdr:row>5</xdr:row>
      <xdr:rowOff>190500</xdr:rowOff>
    </xdr:from>
    <xdr:to>
      <xdr:col>10</xdr:col>
      <xdr:colOff>298450</xdr:colOff>
      <xdr:row>19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1260CC-4462-D857-AD4B-2E45F56F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21</xdr:row>
      <xdr:rowOff>0</xdr:rowOff>
    </xdr:from>
    <xdr:to>
      <xdr:col>10</xdr:col>
      <xdr:colOff>209550</xdr:colOff>
      <xdr:row>34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A466C7-B8F5-953A-36DF-F650072B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699068</xdr:colOff>
      <xdr:row>12</xdr:row>
      <xdr:rowOff>118872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D2DD2E-5E94-A94E-87DF-61E86983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600" y="622300"/>
          <a:ext cx="5652068" cy="1947672"/>
        </a:xfrm>
        <a:prstGeom prst="rect">
          <a:avLst/>
        </a:prstGeom>
      </xdr:spPr>
    </xdr:pic>
    <xdr:clientData/>
  </xdr:twoCellAnchor>
  <xdr:twoCellAnchor>
    <xdr:from>
      <xdr:col>5</xdr:col>
      <xdr:colOff>152703</xdr:colOff>
      <xdr:row>4</xdr:row>
      <xdr:rowOff>58259</xdr:rowOff>
    </xdr:from>
    <xdr:to>
      <xdr:col>10</xdr:col>
      <xdr:colOff>597203</xdr:colOff>
      <xdr:row>17</xdr:row>
      <xdr:rowOff>159859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592C83-428D-3C19-CC4D-152DD16D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127302</xdr:colOff>
      <xdr:row>19</xdr:row>
      <xdr:rowOff>45558</xdr:rowOff>
    </xdr:from>
    <xdr:to>
      <xdr:col>10</xdr:col>
      <xdr:colOff>571802</xdr:colOff>
      <xdr:row>32</xdr:row>
      <xdr:rowOff>147158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703CDA-CD64-5537-D505-6D47057A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544592</xdr:colOff>
      <xdr:row>8</xdr:row>
      <xdr:rowOff>64577</xdr:rowOff>
    </xdr:from>
    <xdr:to>
      <xdr:col>16</xdr:col>
      <xdr:colOff>208795</xdr:colOff>
      <xdr:row>24</xdr:row>
      <xdr:rowOff>150678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3DF01F-7320-E0AA-371F-E565B4BB4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480017</xdr:colOff>
      <xdr:row>28</xdr:row>
      <xdr:rowOff>21525</xdr:rowOff>
    </xdr:from>
    <xdr:to>
      <xdr:col>16</xdr:col>
      <xdr:colOff>144220</xdr:colOff>
      <xdr:row>44</xdr:row>
      <xdr:rowOff>86101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F71142-FF84-F4AC-6015-26E40264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264764</xdr:colOff>
      <xdr:row>47</xdr:row>
      <xdr:rowOff>124415</xdr:rowOff>
    </xdr:from>
    <xdr:to>
      <xdr:col>15</xdr:col>
      <xdr:colOff>746933</xdr:colOff>
      <xdr:row>63</xdr:row>
      <xdr:rowOff>-1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484C88-618D-CDD9-A6CD-11319425D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6458</xdr:colOff>
      <xdr:row>6</xdr:row>
      <xdr:rowOff>188994</xdr:rowOff>
    </xdr:from>
    <xdr:to>
      <xdr:col>22</xdr:col>
      <xdr:colOff>488628</xdr:colOff>
      <xdr:row>21</xdr:row>
      <xdr:rowOff>26261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6E72CEE-5BF6-DD71-94CA-63B1229A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6457</xdr:colOff>
      <xdr:row>23</xdr:row>
      <xdr:rowOff>38316</xdr:rowOff>
    </xdr:from>
    <xdr:to>
      <xdr:col>22</xdr:col>
      <xdr:colOff>488627</xdr:colOff>
      <xdr:row>37</xdr:row>
      <xdr:rowOff>69312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4CF95B-AB64-6C68-EB9D-BC41A7767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48985</xdr:colOff>
      <xdr:row>6</xdr:row>
      <xdr:rowOff>81641</xdr:rowOff>
    </xdr:from>
    <xdr:to>
      <xdr:col>16</xdr:col>
      <xdr:colOff>353786</xdr:colOff>
      <xdr:row>20</xdr:row>
      <xdr:rowOff>10205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BE1594-B340-9443-8A29-C98A642D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119061</xdr:colOff>
      <xdr:row>20</xdr:row>
      <xdr:rowOff>9526</xdr:rowOff>
    </xdr:from>
    <xdr:to>
      <xdr:col>16</xdr:col>
      <xdr:colOff>500061</xdr:colOff>
      <xdr:row>34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9F827F-52D2-4F47-AFCA-FD87CA4D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221480</xdr:colOff>
      <xdr:row>34</xdr:row>
      <xdr:rowOff>196696</xdr:rowOff>
    </xdr:from>
    <xdr:to>
      <xdr:col>16</xdr:col>
      <xdr:colOff>578668</xdr:colOff>
      <xdr:row>49</xdr:row>
      <xdr:rowOff>163358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C7B1BC-DABF-4D47-AA54-BED9A9FB1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119061</xdr:colOff>
      <xdr:row>49</xdr:row>
      <xdr:rowOff>176213</xdr:rowOff>
    </xdr:from>
    <xdr:to>
      <xdr:col>16</xdr:col>
      <xdr:colOff>500061</xdr:colOff>
      <xdr:row>65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7A3B6F-6221-3B48-A589-328A1CDA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555625</xdr:colOff>
      <xdr:row>10</xdr:row>
      <xdr:rowOff>158749</xdr:rowOff>
    </xdr:from>
    <xdr:to>
      <xdr:col>25</xdr:col>
      <xdr:colOff>298450</xdr:colOff>
      <xdr:row>26</xdr:row>
      <xdr:rowOff>41273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8DD6EF7-3B58-8D4A-B0F9-71EA29EB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716027</xdr:colOff>
      <xdr:row>7</xdr:row>
      <xdr:rowOff>169775</xdr:rowOff>
    </xdr:from>
    <xdr:to>
      <xdr:col>16</xdr:col>
      <xdr:colOff>381768</xdr:colOff>
      <xdr:row>21</xdr:row>
      <xdr:rowOff>200771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655F1D-D2D3-354C-9980-5954910B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445038</xdr:colOff>
      <xdr:row>23</xdr:row>
      <xdr:rowOff>104045</xdr:rowOff>
    </xdr:from>
    <xdr:to>
      <xdr:col>16</xdr:col>
      <xdr:colOff>110779</xdr:colOff>
      <xdr:row>37</xdr:row>
      <xdr:rowOff>135041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D941A4-82FF-2143-A843-5C29DB1B1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329339</xdr:colOff>
      <xdr:row>38</xdr:row>
      <xdr:rowOff>167468</xdr:rowOff>
    </xdr:from>
    <xdr:to>
      <xdr:col>15</xdr:col>
      <xdr:colOff>811508</xdr:colOff>
      <xdr:row>53</xdr:row>
      <xdr:rowOff>4735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6CF604-AFAF-5747-A149-9A43868A7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695271</xdr:colOff>
      <xdr:row>6</xdr:row>
      <xdr:rowOff>167468</xdr:rowOff>
    </xdr:from>
    <xdr:to>
      <xdr:col>22</xdr:col>
      <xdr:colOff>359475</xdr:colOff>
      <xdr:row>21</xdr:row>
      <xdr:rowOff>4735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BF4925-97B7-E04B-8BEB-DA354FF8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587644</xdr:colOff>
      <xdr:row>23</xdr:row>
      <xdr:rowOff>16790</xdr:rowOff>
    </xdr:from>
    <xdr:to>
      <xdr:col>22</xdr:col>
      <xdr:colOff>251848</xdr:colOff>
      <xdr:row>37</xdr:row>
      <xdr:rowOff>47786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7FCE6E-AA32-A74A-95E2-72BB71F3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534599</xdr:colOff>
      <xdr:row>7</xdr:row>
      <xdr:rowOff>147096</xdr:rowOff>
    </xdr:from>
    <xdr:to>
      <xdr:col>16</xdr:col>
      <xdr:colOff>200340</xdr:colOff>
      <xdr:row>21</xdr:row>
      <xdr:rowOff>178092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AFF2D4-9C5B-D944-A562-B0629863E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490395</xdr:colOff>
      <xdr:row>23</xdr:row>
      <xdr:rowOff>104046</xdr:rowOff>
    </xdr:from>
    <xdr:to>
      <xdr:col>16</xdr:col>
      <xdr:colOff>156136</xdr:colOff>
      <xdr:row>37</xdr:row>
      <xdr:rowOff>135042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81DED6-8292-DC44-9976-DCA28468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646839</xdr:colOff>
      <xdr:row>39</xdr:row>
      <xdr:rowOff>122111</xdr:rowOff>
    </xdr:from>
    <xdr:to>
      <xdr:col>16</xdr:col>
      <xdr:colOff>312580</xdr:colOff>
      <xdr:row>53</xdr:row>
      <xdr:rowOff>163485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D70E12-EE64-4E4F-BFB9-9D484500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491163</xdr:colOff>
      <xdr:row>6</xdr:row>
      <xdr:rowOff>190146</xdr:rowOff>
    </xdr:from>
    <xdr:to>
      <xdr:col>23</xdr:col>
      <xdr:colOff>155368</xdr:colOff>
      <xdr:row>21</xdr:row>
      <xdr:rowOff>27413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88B0362-2B74-F843-B99A-CA7F8F7A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587644</xdr:colOff>
      <xdr:row>23</xdr:row>
      <xdr:rowOff>16790</xdr:rowOff>
    </xdr:from>
    <xdr:to>
      <xdr:col>22</xdr:col>
      <xdr:colOff>251848</xdr:colOff>
      <xdr:row>37</xdr:row>
      <xdr:rowOff>47786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FD265E-C059-F94E-AEFF-0234A98B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624238</xdr:colOff>
      <xdr:row>22</xdr:row>
      <xdr:rowOff>150678</xdr:rowOff>
    </xdr:from>
    <xdr:to>
      <xdr:col>26</xdr:col>
      <xdr:colOff>288441</xdr:colOff>
      <xdr:row>35</xdr:row>
      <xdr:rowOff>181674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2D19930-2919-214C-80D8-BA246CFF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559662</xdr:colOff>
      <xdr:row>38</xdr:row>
      <xdr:rowOff>86102</xdr:rowOff>
    </xdr:from>
    <xdr:to>
      <xdr:col>26</xdr:col>
      <xdr:colOff>223865</xdr:colOff>
      <xdr:row>51</xdr:row>
      <xdr:rowOff>117098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2DE9DD-629F-FA4C-AEEE-E887AEF40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33</xdr:col>
      <xdr:colOff>493936</xdr:colOff>
      <xdr:row>25</xdr:row>
      <xdr:rowOff>30996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95AB6F9-FCA8-BB43-AFFA-FBC276E0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687050</xdr:colOff>
      <xdr:row>28</xdr:row>
      <xdr:rowOff>145738</xdr:rowOff>
    </xdr:from>
    <xdr:to>
      <xdr:col>33</xdr:col>
      <xdr:colOff>351252</xdr:colOff>
      <xdr:row>41</xdr:row>
      <xdr:rowOff>176733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81CC520-B99F-C54E-9013-2106F4466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04BF-8339-0841-8444-6D60F03A3A6F}">
  <dimension ref="A1:I29"/>
  <sheetViews>
    <sheetView zoomScale="108" workbookViewId="0">
      <selection activeCell="D29" sqref="D29"/>
    </sheetView>
  </sheetViews>
  <sheetFormatPr baseColWidth="10" defaultRowHeight="16" x14ac:dyDescent="0.2"/>
  <cols>
    <col min="1" max="1" width="11" bestFit="1" customWidth="1"/>
    <col min="2" max="3" width="13.1640625" bestFit="1" customWidth="1"/>
    <col min="4" max="4" width="12.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9" x14ac:dyDescent="0.2">
      <c r="A4" t="s">
        <v>9</v>
      </c>
      <c r="B4">
        <f>2/20</f>
        <v>0.1</v>
      </c>
    </row>
    <row r="6" spans="1:9" x14ac:dyDescent="0.2">
      <c r="A6" t="s">
        <v>10</v>
      </c>
      <c r="B6" t="s">
        <v>11</v>
      </c>
      <c r="C6" t="s">
        <v>12</v>
      </c>
      <c r="D6" t="s">
        <v>13</v>
      </c>
    </row>
    <row r="7" spans="1:9" x14ac:dyDescent="0.2">
      <c r="A7">
        <v>0</v>
      </c>
      <c r="B7">
        <f>-E2</f>
        <v>-18</v>
      </c>
    </row>
    <row r="8" spans="1:9" x14ac:dyDescent="0.2">
      <c r="A8">
        <f>A7+$B$4</f>
        <v>0.1</v>
      </c>
      <c r="B8">
        <v>48673142689.133804</v>
      </c>
      <c r="C8">
        <f>(B8-B7)/$B$4</f>
        <v>486731427071.33801</v>
      </c>
      <c r="D8">
        <f>(C8^2+$D$2*B8^2+$G$2*C8*EXP(4*A8))*$B$4</f>
        <v>2.392765569297559E+22</v>
      </c>
    </row>
    <row r="9" spans="1:9" x14ac:dyDescent="0.2">
      <c r="A9">
        <f t="shared" ref="A9:A27" si="0">A8+$B$4</f>
        <v>0.2</v>
      </c>
      <c r="B9">
        <v>-60441325.569208279</v>
      </c>
      <c r="C9">
        <f t="shared" ref="C9:C27" si="1">(B9-B8)/$B$4</f>
        <v>-487335840147.03009</v>
      </c>
      <c r="D9">
        <f t="shared" ref="D9:D27" si="2">(C9^2+$D$2*B9^2+$G$2*C9*EXP(4*A9))*$B$4</f>
        <v>2.374962247276121E+22</v>
      </c>
    </row>
    <row r="10" spans="1:9" x14ac:dyDescent="0.2">
      <c r="A10">
        <f t="shared" si="0"/>
        <v>0.30000000000000004</v>
      </c>
      <c r="B10">
        <v>1405774.8161564888</v>
      </c>
      <c r="C10">
        <f t="shared" si="1"/>
        <v>618471003.85364771</v>
      </c>
      <c r="D10">
        <f t="shared" si="2"/>
        <v>3.825083916649092E+16</v>
      </c>
    </row>
    <row r="11" spans="1:9" x14ac:dyDescent="0.2">
      <c r="A11">
        <f t="shared" si="0"/>
        <v>0.4</v>
      </c>
      <c r="B11">
        <v>4829931.7211063979</v>
      </c>
      <c r="C11">
        <f t="shared" si="1"/>
        <v>34241569.049499087</v>
      </c>
      <c r="D11">
        <f t="shared" si="2"/>
        <v>119581600499579.19</v>
      </c>
    </row>
    <row r="12" spans="1:9" x14ac:dyDescent="0.2">
      <c r="A12">
        <f t="shared" si="0"/>
        <v>0.5</v>
      </c>
      <c r="B12">
        <v>16278444.75904952</v>
      </c>
      <c r="C12">
        <f t="shared" si="1"/>
        <v>114485130.3794312</v>
      </c>
      <c r="D12">
        <f t="shared" si="2"/>
        <v>1337184637676160.2</v>
      </c>
    </row>
    <row r="13" spans="1:9" x14ac:dyDescent="0.2">
      <c r="A13">
        <f t="shared" si="0"/>
        <v>0.6</v>
      </c>
      <c r="B13">
        <v>54409875.576231815</v>
      </c>
      <c r="C13">
        <f t="shared" si="1"/>
        <v>381314308.17182291</v>
      </c>
      <c r="D13">
        <f t="shared" si="2"/>
        <v>1.4836110342949498E+16</v>
      </c>
    </row>
    <row r="14" spans="1:9" x14ac:dyDescent="0.2">
      <c r="A14">
        <f t="shared" si="0"/>
        <v>0.7</v>
      </c>
      <c r="B14">
        <v>181187717.08899313</v>
      </c>
      <c r="C14">
        <f t="shared" si="1"/>
        <v>1267778415.1276131</v>
      </c>
      <c r="D14">
        <f t="shared" si="2"/>
        <v>1.640091432258095E+17</v>
      </c>
    </row>
    <row r="15" spans="1:9" x14ac:dyDescent="0.2">
      <c r="A15">
        <f t="shared" si="0"/>
        <v>0.79999999999999993</v>
      </c>
      <c r="B15">
        <v>602368040.7442795</v>
      </c>
      <c r="C15">
        <f t="shared" si="1"/>
        <v>4211803236.5528636</v>
      </c>
      <c r="D15">
        <f t="shared" si="2"/>
        <v>1.8102135413166321E+18</v>
      </c>
    </row>
    <row r="16" spans="1:9" x14ac:dyDescent="0.2">
      <c r="A16">
        <f t="shared" si="0"/>
        <v>0.89999999999999991</v>
      </c>
      <c r="B16">
        <v>2001137586.5379164</v>
      </c>
      <c r="C16">
        <f t="shared" si="1"/>
        <v>13987695457.936367</v>
      </c>
      <c r="D16">
        <f t="shared" si="2"/>
        <v>1.9966018405502779E+19</v>
      </c>
    </row>
    <row r="17" spans="1:4" x14ac:dyDescent="0.2">
      <c r="A17">
        <f t="shared" si="0"/>
        <v>0.99999999999999989</v>
      </c>
      <c r="B17">
        <v>6645800200.6319027</v>
      </c>
      <c r="C17">
        <f t="shared" si="1"/>
        <v>46446626140.939865</v>
      </c>
      <c r="D17">
        <f t="shared" si="2"/>
        <v>2.2014557807573552E+20</v>
      </c>
    </row>
    <row r="18" spans="1:4" x14ac:dyDescent="0.2">
      <c r="A18">
        <f t="shared" si="0"/>
        <v>1.0999999999999999</v>
      </c>
      <c r="B18">
        <v>22000572246.871368</v>
      </c>
      <c r="C18">
        <f t="shared" si="1"/>
        <v>153547720462.39465</v>
      </c>
      <c r="D18">
        <f t="shared" si="2"/>
        <v>2.4060927838493024E+21</v>
      </c>
    </row>
    <row r="19" spans="1:4" x14ac:dyDescent="0.2">
      <c r="A19">
        <f t="shared" si="0"/>
        <v>1.2</v>
      </c>
      <c r="B19">
        <v>71159392642.422348</v>
      </c>
      <c r="C19">
        <f t="shared" si="1"/>
        <v>491588203955.50977</v>
      </c>
      <c r="D19">
        <f t="shared" si="2"/>
        <v>2.4672262238517173E+22</v>
      </c>
    </row>
    <row r="20" spans="1:4" x14ac:dyDescent="0.2">
      <c r="A20">
        <f t="shared" si="0"/>
        <v>1.3</v>
      </c>
      <c r="B20">
        <v>169853036494.70844</v>
      </c>
      <c r="C20">
        <f t="shared" si="1"/>
        <v>986936438522.86084</v>
      </c>
      <c r="D20">
        <f t="shared" si="2"/>
        <v>1.0028935905531282E+23</v>
      </c>
    </row>
    <row r="21" spans="1:4" x14ac:dyDescent="0.2">
      <c r="A21">
        <f t="shared" si="0"/>
        <v>1.4000000000000001</v>
      </c>
      <c r="B21">
        <v>-1876175750364.6587</v>
      </c>
      <c r="C21">
        <f t="shared" si="1"/>
        <v>-20460287868593.672</v>
      </c>
      <c r="D21">
        <f t="shared" si="2"/>
        <v>4.2214341502344973E+25</v>
      </c>
    </row>
    <row r="22" spans="1:4" x14ac:dyDescent="0.2">
      <c r="A22">
        <f t="shared" si="0"/>
        <v>1.5000000000000002</v>
      </c>
      <c r="B22">
        <v>-95540854914550.234</v>
      </c>
      <c r="C22">
        <f t="shared" si="1"/>
        <v>-936646791641855.75</v>
      </c>
      <c r="D22">
        <f t="shared" si="2"/>
        <v>8.8643526724473918E+28</v>
      </c>
    </row>
    <row r="23" spans="1:4" x14ac:dyDescent="0.2">
      <c r="A23">
        <f t="shared" si="0"/>
        <v>1.6000000000000003</v>
      </c>
      <c r="B23">
        <v>-3585897174305055</v>
      </c>
      <c r="C23">
        <f t="shared" si="1"/>
        <v>-3.4903563193905048E+16</v>
      </c>
      <c r="D23">
        <f t="shared" si="2"/>
        <v>1.2311173821752763E+32</v>
      </c>
    </row>
    <row r="24" spans="1:4" x14ac:dyDescent="0.2">
      <c r="A24">
        <f t="shared" si="0"/>
        <v>1.7000000000000004</v>
      </c>
      <c r="B24">
        <v>-1.367253935492837E+17</v>
      </c>
      <c r="C24">
        <f t="shared" si="1"/>
        <v>-1.3313949637497864E+18</v>
      </c>
      <c r="D24">
        <f t="shared" si="2"/>
        <v>1.7913063827394823E+35</v>
      </c>
    </row>
    <row r="25" spans="1:4" x14ac:dyDescent="0.2">
      <c r="A25">
        <f t="shared" si="0"/>
        <v>1.8000000000000005</v>
      </c>
      <c r="B25">
        <v>1.5683076437028617E+24</v>
      </c>
      <c r="C25">
        <f t="shared" si="1"/>
        <v>1.5683077804282552E+25</v>
      </c>
      <c r="D25">
        <f t="shared" si="2"/>
        <v>2.4841851828047684E+49</v>
      </c>
    </row>
    <row r="26" spans="1:4" x14ac:dyDescent="0.2">
      <c r="A26">
        <f t="shared" si="0"/>
        <v>1.9000000000000006</v>
      </c>
      <c r="B26">
        <v>-8.307675437883249E+30</v>
      </c>
      <c r="C26">
        <f t="shared" si="1"/>
        <v>-8.3076770061908925E+31</v>
      </c>
      <c r="D26">
        <f t="shared" si="2"/>
        <v>6.9707671951004965E+62</v>
      </c>
    </row>
    <row r="27" spans="1:4" x14ac:dyDescent="0.2">
      <c r="A27">
        <f t="shared" si="0"/>
        <v>2.0000000000000004</v>
      </c>
      <c r="B27">
        <f>D2</f>
        <v>1</v>
      </c>
      <c r="C27">
        <f t="shared" si="1"/>
        <v>8.3076754378832486E+31</v>
      </c>
      <c r="D27">
        <f t="shared" si="2"/>
        <v>6.901747118120863E+62</v>
      </c>
    </row>
    <row r="29" spans="1:4" x14ac:dyDescent="0.2">
      <c r="D29">
        <f>SUM(D8:D27)</f>
        <v>1.3872514313221609E+63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F585-933A-E74F-A162-BF399E029C7E}">
  <dimension ref="A1:P47"/>
  <sheetViews>
    <sheetView zoomScale="50" workbookViewId="0">
      <selection activeCell="T54" sqref="T54"/>
    </sheetView>
  </sheetViews>
  <sheetFormatPr baseColWidth="10" defaultRowHeight="16" x14ac:dyDescent="0.2"/>
  <cols>
    <col min="1" max="12" width="11" bestFit="1" customWidth="1"/>
    <col min="13" max="13" width="15.33203125" customWidth="1"/>
    <col min="14" max="14" width="12.6640625" bestFit="1" customWidth="1"/>
    <col min="15" max="15" width="14.5" bestFit="1" customWidth="1"/>
    <col min="16" max="16" width="14.33203125" bestFit="1" customWidth="1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6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16" x14ac:dyDescent="0.2">
      <c r="A4" t="s">
        <v>16</v>
      </c>
      <c r="C4">
        <f>1/(5+G2)</f>
        <v>4.7619047619047616E-2</v>
      </c>
      <c r="E4" t="s">
        <v>23</v>
      </c>
      <c r="F4">
        <v>0</v>
      </c>
    </row>
    <row r="9" spans="1:16" x14ac:dyDescent="0.2">
      <c r="A9" t="s">
        <v>26</v>
      </c>
      <c r="B9" t="s">
        <v>10</v>
      </c>
      <c r="C9" t="s">
        <v>36</v>
      </c>
      <c r="D9" t="s">
        <v>37</v>
      </c>
      <c r="E9" t="s">
        <v>38</v>
      </c>
      <c r="F9" t="s">
        <v>39</v>
      </c>
      <c r="G9" t="s">
        <v>27</v>
      </c>
      <c r="H9" t="s">
        <v>28</v>
      </c>
      <c r="I9" t="s">
        <v>29</v>
      </c>
      <c r="J9" t="s">
        <v>30</v>
      </c>
      <c r="K9" t="s">
        <v>33</v>
      </c>
      <c r="L9" t="s">
        <v>32</v>
      </c>
      <c r="M9" t="s">
        <v>34</v>
      </c>
      <c r="N9" t="s">
        <v>35</v>
      </c>
      <c r="O9" t="s">
        <v>21</v>
      </c>
      <c r="P9" t="s">
        <v>31</v>
      </c>
    </row>
    <row r="10" spans="1:16" x14ac:dyDescent="0.2">
      <c r="A10" s="5">
        <v>42005</v>
      </c>
      <c r="B10" s="13"/>
      <c r="C10" s="6">
        <v>68.930000000000007</v>
      </c>
      <c r="E10" s="6">
        <v>78.11</v>
      </c>
    </row>
    <row r="11" spans="1:16" x14ac:dyDescent="0.2">
      <c r="A11" s="5">
        <v>42036</v>
      </c>
      <c r="B11" s="13"/>
      <c r="C11" s="7">
        <v>61.27</v>
      </c>
      <c r="E11" s="7">
        <v>68.69</v>
      </c>
      <c r="G11">
        <v>0</v>
      </c>
      <c r="H11">
        <v>0</v>
      </c>
    </row>
    <row r="12" spans="1:16" x14ac:dyDescent="0.2">
      <c r="A12" s="5">
        <v>42064</v>
      </c>
      <c r="B12" s="13"/>
      <c r="C12" s="7">
        <v>58.46</v>
      </c>
      <c r="E12" s="7">
        <v>63.37</v>
      </c>
      <c r="G12">
        <v>0</v>
      </c>
      <c r="H12">
        <v>0</v>
      </c>
    </row>
    <row r="13" spans="1:16" x14ac:dyDescent="0.2">
      <c r="A13" s="5">
        <v>42095</v>
      </c>
      <c r="B13" s="13"/>
      <c r="C13" s="7">
        <v>51.7</v>
      </c>
      <c r="E13" s="7">
        <v>56.81</v>
      </c>
      <c r="G13">
        <v>0</v>
      </c>
      <c r="H13">
        <v>0</v>
      </c>
    </row>
    <row r="14" spans="1:16" x14ac:dyDescent="0.2">
      <c r="A14" s="5">
        <v>42125</v>
      </c>
      <c r="B14" s="13"/>
      <c r="C14" s="7">
        <v>52.97</v>
      </c>
      <c r="E14" s="7">
        <v>58.01</v>
      </c>
      <c r="G14">
        <v>0</v>
      </c>
      <c r="H14">
        <v>0</v>
      </c>
    </row>
    <row r="15" spans="1:16" x14ac:dyDescent="0.2">
      <c r="A15" s="5">
        <v>42156</v>
      </c>
      <c r="B15" s="13"/>
      <c r="C15" s="7">
        <v>55.52</v>
      </c>
      <c r="E15" s="7">
        <v>61.52</v>
      </c>
      <c r="G15">
        <v>0</v>
      </c>
      <c r="H15">
        <v>0</v>
      </c>
    </row>
    <row r="16" spans="1:16" x14ac:dyDescent="0.2">
      <c r="A16" s="5">
        <v>42186</v>
      </c>
      <c r="B16" s="13"/>
      <c r="C16" s="7">
        <v>58.99</v>
      </c>
      <c r="E16" s="7">
        <v>64.650000000000006</v>
      </c>
      <c r="G16">
        <v>0</v>
      </c>
      <c r="H16">
        <v>0</v>
      </c>
    </row>
    <row r="17" spans="1:16" x14ac:dyDescent="0.2">
      <c r="A17" s="5">
        <v>42217</v>
      </c>
      <c r="B17" s="13"/>
      <c r="C17" s="8">
        <v>66.48</v>
      </c>
      <c r="E17" s="8">
        <v>75.05</v>
      </c>
      <c r="G17">
        <v>0</v>
      </c>
      <c r="H17">
        <v>0</v>
      </c>
    </row>
    <row r="18" spans="1:16" x14ac:dyDescent="0.2">
      <c r="A18" s="5">
        <v>42248</v>
      </c>
      <c r="B18" s="13"/>
      <c r="C18" s="8">
        <v>66.239999999999995</v>
      </c>
      <c r="E18" s="8">
        <v>74.58</v>
      </c>
      <c r="G18">
        <v>0</v>
      </c>
      <c r="H18">
        <v>0</v>
      </c>
    </row>
    <row r="19" spans="1:16" x14ac:dyDescent="0.2">
      <c r="A19" s="5">
        <v>42278</v>
      </c>
      <c r="B19" s="13"/>
      <c r="C19" s="7">
        <v>64.37</v>
      </c>
      <c r="E19" s="7">
        <v>70.75</v>
      </c>
      <c r="G19">
        <v>0</v>
      </c>
      <c r="H19">
        <v>0</v>
      </c>
    </row>
    <row r="20" spans="1:16" x14ac:dyDescent="0.2">
      <c r="A20" s="5">
        <v>42309</v>
      </c>
      <c r="B20" s="13"/>
      <c r="C20" s="8">
        <v>66.239999999999995</v>
      </c>
      <c r="E20" s="8">
        <v>70.39</v>
      </c>
      <c r="G20">
        <v>0</v>
      </c>
      <c r="H20">
        <v>0</v>
      </c>
    </row>
    <row r="21" spans="1:16" x14ac:dyDescent="0.2">
      <c r="A21" s="5">
        <v>42339</v>
      </c>
      <c r="B21" s="13"/>
      <c r="C21" s="8">
        <v>72.88</v>
      </c>
      <c r="E21" s="8">
        <v>79.7</v>
      </c>
      <c r="G21">
        <v>39846.806608979685</v>
      </c>
      <c r="H21">
        <v>12629.745097962548</v>
      </c>
    </row>
    <row r="22" spans="1:16" s="11" customFormat="1" x14ac:dyDescent="0.2">
      <c r="A22" s="9">
        <v>42370</v>
      </c>
      <c r="B22" s="13">
        <v>0</v>
      </c>
      <c r="C22" s="10">
        <v>75.17</v>
      </c>
      <c r="E22" s="10">
        <v>81.91</v>
      </c>
      <c r="G22" s="11">
        <v>40083.761051281159</v>
      </c>
      <c r="H22" s="11">
        <v>12675.608226566061</v>
      </c>
      <c r="I22">
        <f t="shared" ref="I22:I45" si="0">G22-G21</f>
        <v>236.95444230147405</v>
      </c>
      <c r="J22">
        <f t="shared" ref="J22:J45" si="1">H22-H21</f>
        <v>45.86312860351245</v>
      </c>
      <c r="K22">
        <f t="shared" ref="K22:K45" si="2">C22*I22</f>
        <v>17811.865427801804</v>
      </c>
      <c r="L22">
        <f t="shared" ref="L22:L45" si="3">E22*J22</f>
        <v>3756.6488639137046</v>
      </c>
      <c r="M22">
        <f t="shared" ref="M22:M45" si="4">K22^2*0.0001</f>
        <v>31726.255001812115</v>
      </c>
      <c r="N22">
        <f t="shared" ref="N22:N45" si="5">L22^2*0.0001</f>
        <v>1411.2410686744129</v>
      </c>
      <c r="O22">
        <f t="shared" ref="O22:O45" si="6">C22*$F$4*G22+E22*$F$4*H22-K22-L22-M22-N22</f>
        <v>-54706.01036220204</v>
      </c>
      <c r="P22">
        <f t="shared" ref="P22:P45" si="7">O22*EXP(-$C$4*B22)</f>
        <v>-54706.01036220204</v>
      </c>
    </row>
    <row r="23" spans="1:16" x14ac:dyDescent="0.2">
      <c r="A23" s="5">
        <v>42401</v>
      </c>
      <c r="B23" s="13">
        <v>1</v>
      </c>
      <c r="C23" s="7">
        <v>75.09</v>
      </c>
      <c r="E23" s="7">
        <v>82.97</v>
      </c>
      <c r="G23">
        <v>39975.588455304642</v>
      </c>
      <c r="H23">
        <v>12542.925963104317</v>
      </c>
      <c r="I23">
        <f t="shared" si="0"/>
        <v>-108.17259597651719</v>
      </c>
      <c r="J23">
        <f t="shared" si="1"/>
        <v>-132.68226346174379</v>
      </c>
      <c r="K23">
        <f t="shared" si="2"/>
        <v>-8122.6802318766759</v>
      </c>
      <c r="L23">
        <f t="shared" si="3"/>
        <v>-11008.647399420883</v>
      </c>
      <c r="M23">
        <f t="shared" si="4"/>
        <v>6597.7934149320126</v>
      </c>
      <c r="N23">
        <f t="shared" si="5"/>
        <v>12119.031756477618</v>
      </c>
      <c r="O23">
        <f t="shared" si="6"/>
        <v>414.50245988792631</v>
      </c>
      <c r="P23">
        <f t="shared" si="7"/>
        <v>395.22683327412307</v>
      </c>
    </row>
    <row r="24" spans="1:16" x14ac:dyDescent="0.2">
      <c r="A24" s="5">
        <v>42430</v>
      </c>
      <c r="B24" s="13">
        <v>2</v>
      </c>
      <c r="C24" s="7">
        <v>67.61</v>
      </c>
      <c r="E24" s="7">
        <v>76.540000000000006</v>
      </c>
      <c r="G24">
        <v>40326.522983896662</v>
      </c>
      <c r="H24">
        <v>12290.095181445555</v>
      </c>
      <c r="I24">
        <f t="shared" si="0"/>
        <v>350.9345285920208</v>
      </c>
      <c r="J24">
        <f t="shared" si="1"/>
        <v>-252.83078165876213</v>
      </c>
      <c r="K24">
        <f t="shared" si="2"/>
        <v>23726.683478106526</v>
      </c>
      <c r="L24">
        <f t="shared" si="3"/>
        <v>-19351.668028161654</v>
      </c>
      <c r="M24">
        <f t="shared" si="4"/>
        <v>56295.550887025325</v>
      </c>
      <c r="N24">
        <f t="shared" si="5"/>
        <v>37448.705547217396</v>
      </c>
      <c r="O24">
        <f t="shared" si="6"/>
        <v>-98119.27188418759</v>
      </c>
      <c r="P24">
        <f t="shared" si="7"/>
        <v>-89205.768203881074</v>
      </c>
    </row>
    <row r="25" spans="1:16" x14ac:dyDescent="0.2">
      <c r="A25" s="5">
        <v>42461</v>
      </c>
      <c r="B25" s="13">
        <v>3</v>
      </c>
      <c r="C25" s="7">
        <v>64.33</v>
      </c>
      <c r="E25" s="7">
        <v>73.3</v>
      </c>
      <c r="G25">
        <v>40429.185725692951</v>
      </c>
      <c r="H25">
        <v>12134.213454442437</v>
      </c>
      <c r="I25">
        <f t="shared" si="0"/>
        <v>102.66274179628817</v>
      </c>
      <c r="J25">
        <f t="shared" si="1"/>
        <v>-155.8817270031177</v>
      </c>
      <c r="K25">
        <f t="shared" si="2"/>
        <v>6604.2941797552185</v>
      </c>
      <c r="L25">
        <f t="shared" si="3"/>
        <v>-11426.130589328528</v>
      </c>
      <c r="M25">
        <f t="shared" si="4"/>
        <v>4361.6701612748657</v>
      </c>
      <c r="N25">
        <f t="shared" si="5"/>
        <v>13055.646024438911</v>
      </c>
      <c r="O25">
        <f t="shared" si="6"/>
        <v>-12595.479776140466</v>
      </c>
      <c r="P25">
        <f t="shared" si="7"/>
        <v>-10918.743054686534</v>
      </c>
    </row>
    <row r="26" spans="1:16" x14ac:dyDescent="0.2">
      <c r="A26" s="5">
        <v>42491</v>
      </c>
      <c r="B26" s="13">
        <v>4</v>
      </c>
      <c r="C26" s="7">
        <v>66.08</v>
      </c>
      <c r="E26" s="7">
        <v>73.5</v>
      </c>
      <c r="G26">
        <v>40778.230376395331</v>
      </c>
      <c r="H26">
        <v>11733.957526366172</v>
      </c>
      <c r="I26">
        <f t="shared" si="0"/>
        <v>349.04465070238075</v>
      </c>
      <c r="J26">
        <f t="shared" si="1"/>
        <v>-400.25592807626526</v>
      </c>
      <c r="K26">
        <f t="shared" si="2"/>
        <v>23064.870518413318</v>
      </c>
      <c r="L26">
        <f t="shared" si="3"/>
        <v>-29418.810713605497</v>
      </c>
      <c r="M26">
        <f t="shared" si="4"/>
        <v>53198.825203117187</v>
      </c>
      <c r="N26">
        <f t="shared" si="5"/>
        <v>86546.642380294958</v>
      </c>
      <c r="O26">
        <f t="shared" si="6"/>
        <v>-133391.52738821995</v>
      </c>
      <c r="P26">
        <f t="shared" si="7"/>
        <v>-110256.82621100957</v>
      </c>
    </row>
    <row r="27" spans="1:16" x14ac:dyDescent="0.2">
      <c r="A27" s="5">
        <v>42522</v>
      </c>
      <c r="B27" s="13">
        <v>5</v>
      </c>
      <c r="C27" s="7">
        <v>64.260000000000005</v>
      </c>
      <c r="E27" s="7">
        <v>71.209999999999994</v>
      </c>
      <c r="G27">
        <v>41247.275069324911</v>
      </c>
      <c r="H27">
        <v>11573.124558289113</v>
      </c>
      <c r="I27">
        <f t="shared" si="0"/>
        <v>469.04469292957947</v>
      </c>
      <c r="J27">
        <f t="shared" si="1"/>
        <v>-160.83296807705847</v>
      </c>
      <c r="K27">
        <f t="shared" si="2"/>
        <v>30140.811967654779</v>
      </c>
      <c r="L27">
        <f t="shared" si="3"/>
        <v>-11452.915656767333</v>
      </c>
      <c r="M27">
        <f t="shared" si="4"/>
        <v>90846.854606952154</v>
      </c>
      <c r="N27">
        <f t="shared" si="5"/>
        <v>13116.927704102631</v>
      </c>
      <c r="O27">
        <f t="shared" si="6"/>
        <v>-122651.67862194224</v>
      </c>
      <c r="P27">
        <f t="shared" si="7"/>
        <v>-96665.176511291604</v>
      </c>
    </row>
    <row r="28" spans="1:16" s="11" customFormat="1" x14ac:dyDescent="0.2">
      <c r="A28" s="9">
        <v>42552</v>
      </c>
      <c r="B28" s="13">
        <v>6</v>
      </c>
      <c r="C28" s="12">
        <v>67.05</v>
      </c>
      <c r="E28" s="12">
        <v>74.38</v>
      </c>
      <c r="G28" s="11">
        <v>41462.620821832243</v>
      </c>
      <c r="H28" s="11">
        <v>11237.960739073627</v>
      </c>
      <c r="I28">
        <f t="shared" si="0"/>
        <v>215.34575250733178</v>
      </c>
      <c r="J28">
        <f t="shared" si="1"/>
        <v>-335.163819215486</v>
      </c>
      <c r="K28">
        <f t="shared" si="2"/>
        <v>14438.932705616595</v>
      </c>
      <c r="L28">
        <f t="shared" si="3"/>
        <v>-24929.484873247846</v>
      </c>
      <c r="M28">
        <f t="shared" si="4"/>
        <v>20848.277767732456</v>
      </c>
      <c r="N28">
        <f t="shared" si="5"/>
        <v>62147.921604549316</v>
      </c>
      <c r="O28">
        <f t="shared" si="6"/>
        <v>-72505.647204650522</v>
      </c>
      <c r="P28">
        <f t="shared" si="7"/>
        <v>-54486.347494022448</v>
      </c>
    </row>
    <row r="29" spans="1:16" x14ac:dyDescent="0.2">
      <c r="A29" s="5">
        <v>42583</v>
      </c>
      <c r="B29" s="13">
        <v>7</v>
      </c>
      <c r="C29" s="8">
        <v>64.91</v>
      </c>
      <c r="E29" s="8">
        <v>72.5</v>
      </c>
      <c r="G29">
        <v>41608.154631517595</v>
      </c>
      <c r="H29">
        <v>11213.491662637627</v>
      </c>
      <c r="I29">
        <f t="shared" si="0"/>
        <v>145.53380968535203</v>
      </c>
      <c r="J29">
        <f t="shared" si="1"/>
        <v>-24.46907643600025</v>
      </c>
      <c r="K29">
        <f t="shared" si="2"/>
        <v>9446.5995866761987</v>
      </c>
      <c r="L29">
        <f t="shared" si="3"/>
        <v>-1774.0080416100182</v>
      </c>
      <c r="M29">
        <f t="shared" si="4"/>
        <v>8923.8243750990932</v>
      </c>
      <c r="N29">
        <f t="shared" si="5"/>
        <v>314.71045316970122</v>
      </c>
      <c r="O29">
        <f t="shared" si="6"/>
        <v>-16911.126373334973</v>
      </c>
      <c r="P29">
        <f t="shared" si="7"/>
        <v>-12117.35154356468</v>
      </c>
    </row>
    <row r="30" spans="1:16" x14ac:dyDescent="0.2">
      <c r="A30" s="5">
        <v>42614</v>
      </c>
      <c r="B30" s="13">
        <v>8</v>
      </c>
      <c r="C30" s="8">
        <v>63.16</v>
      </c>
      <c r="E30" s="8">
        <v>70.88</v>
      </c>
      <c r="G30">
        <v>41814.962616138822</v>
      </c>
      <c r="H30">
        <v>11067.617253199345</v>
      </c>
      <c r="I30">
        <f t="shared" si="0"/>
        <v>206.80798462122766</v>
      </c>
      <c r="J30">
        <f t="shared" si="1"/>
        <v>-145.87440943828187</v>
      </c>
      <c r="K30">
        <f t="shared" si="2"/>
        <v>13061.992308676738</v>
      </c>
      <c r="L30">
        <f t="shared" si="3"/>
        <v>-10339.578140985419</v>
      </c>
      <c r="M30">
        <f t="shared" si="4"/>
        <v>17061.564307193028</v>
      </c>
      <c r="N30">
        <f t="shared" si="5"/>
        <v>10690.68761335435</v>
      </c>
      <c r="O30">
        <f t="shared" si="6"/>
        <v>-30474.666088238693</v>
      </c>
      <c r="P30">
        <f t="shared" si="7"/>
        <v>-20820.609499023471</v>
      </c>
    </row>
    <row r="31" spans="1:16" x14ac:dyDescent="0.2">
      <c r="A31" s="5">
        <v>42644</v>
      </c>
      <c r="B31" s="13">
        <v>9</v>
      </c>
      <c r="C31" s="7">
        <v>62.9</v>
      </c>
      <c r="E31" s="7">
        <v>68.680000000000007</v>
      </c>
      <c r="G31">
        <v>41280.228055821797</v>
      </c>
      <c r="H31">
        <v>10620.569669009437</v>
      </c>
      <c r="I31">
        <f t="shared" si="0"/>
        <v>-534.73456031702517</v>
      </c>
      <c r="J31">
        <f t="shared" si="1"/>
        <v>-447.04758418990787</v>
      </c>
      <c r="K31">
        <f t="shared" si="2"/>
        <v>-33634.803843940885</v>
      </c>
      <c r="L31">
        <f t="shared" si="3"/>
        <v>-30703.228082162874</v>
      </c>
      <c r="M31">
        <f t="shared" si="4"/>
        <v>113130.00296203805</v>
      </c>
      <c r="N31">
        <f t="shared" si="5"/>
        <v>94268.821466531503</v>
      </c>
      <c r="O31">
        <f t="shared" si="6"/>
        <v>-143060.7925024658</v>
      </c>
      <c r="P31">
        <f t="shared" si="7"/>
        <v>-93195.387837452232</v>
      </c>
    </row>
    <row r="32" spans="1:16" x14ac:dyDescent="0.2">
      <c r="A32" s="5">
        <v>42675</v>
      </c>
      <c r="B32" s="13">
        <v>10</v>
      </c>
      <c r="C32" s="8">
        <v>64.94</v>
      </c>
      <c r="E32" s="8">
        <v>68.84</v>
      </c>
      <c r="G32">
        <v>40553.791817914651</v>
      </c>
      <c r="H32">
        <v>10042.548436764355</v>
      </c>
      <c r="I32">
        <f t="shared" si="0"/>
        <v>-726.43623790714628</v>
      </c>
      <c r="J32">
        <f t="shared" si="1"/>
        <v>-578.0212322450825</v>
      </c>
      <c r="K32">
        <f t="shared" si="2"/>
        <v>-47174.769289690077</v>
      </c>
      <c r="L32">
        <f t="shared" si="3"/>
        <v>-39790.981627751484</v>
      </c>
      <c r="M32">
        <f t="shared" si="4"/>
        <v>222545.88575354865</v>
      </c>
      <c r="N32">
        <f t="shared" si="5"/>
        <v>158332.22189000563</v>
      </c>
      <c r="O32">
        <f t="shared" si="6"/>
        <v>-293912.35672611272</v>
      </c>
      <c r="P32">
        <f t="shared" si="7"/>
        <v>-182562.23714377009</v>
      </c>
    </row>
    <row r="33" spans="1:16" x14ac:dyDescent="0.2">
      <c r="A33" s="5">
        <v>42705</v>
      </c>
      <c r="B33" s="13">
        <v>11</v>
      </c>
      <c r="C33" s="8">
        <v>60.66</v>
      </c>
      <c r="E33" s="8">
        <v>63.81</v>
      </c>
      <c r="G33">
        <v>39398.536396747506</v>
      </c>
      <c r="H33">
        <v>9090.8172929287903</v>
      </c>
      <c r="I33">
        <f t="shared" si="0"/>
        <v>-1155.255421167145</v>
      </c>
      <c r="J33">
        <f t="shared" si="1"/>
        <v>-951.73114383556458</v>
      </c>
      <c r="K33">
        <f t="shared" si="2"/>
        <v>-70077.793847999012</v>
      </c>
      <c r="L33">
        <f t="shared" si="3"/>
        <v>-60729.964288147377</v>
      </c>
      <c r="M33">
        <f t="shared" si="4"/>
        <v>491089.71906026482</v>
      </c>
      <c r="N33">
        <f t="shared" si="5"/>
        <v>368812.85624396562</v>
      </c>
      <c r="O33">
        <f t="shared" si="6"/>
        <v>-729094.81716808397</v>
      </c>
      <c r="P33">
        <f t="shared" si="7"/>
        <v>-431813.70829722052</v>
      </c>
    </row>
    <row r="34" spans="1:16" s="11" customFormat="1" x14ac:dyDescent="0.2">
      <c r="A34" s="9">
        <v>42736</v>
      </c>
      <c r="B34" s="13">
        <v>12</v>
      </c>
      <c r="C34" s="12">
        <v>60.16</v>
      </c>
      <c r="E34" s="12">
        <v>64.430000000000007</v>
      </c>
      <c r="G34" s="11">
        <v>37690.813564154108</v>
      </c>
      <c r="H34" s="11">
        <v>8321.9032300017934</v>
      </c>
      <c r="I34">
        <f t="shared" si="0"/>
        <v>-1707.7228325933975</v>
      </c>
      <c r="J34">
        <f t="shared" si="1"/>
        <v>-768.91406292699685</v>
      </c>
      <c r="K34">
        <f t="shared" si="2"/>
        <v>-102736.60560881879</v>
      </c>
      <c r="L34">
        <f t="shared" si="3"/>
        <v>-49541.133074386409</v>
      </c>
      <c r="M34">
        <f t="shared" si="4"/>
        <v>1055481.0132021976</v>
      </c>
      <c r="N34">
        <f t="shared" si="5"/>
        <v>245432.38662940633</v>
      </c>
      <c r="O34">
        <f t="shared" si="6"/>
        <v>-1148635.6611483986</v>
      </c>
      <c r="P34">
        <f t="shared" si="7"/>
        <v>-648655.37343486468</v>
      </c>
    </row>
    <row r="35" spans="1:16" x14ac:dyDescent="0.2">
      <c r="A35" s="5">
        <v>42767</v>
      </c>
      <c r="B35" s="13">
        <v>13</v>
      </c>
      <c r="C35" s="7">
        <v>57.94</v>
      </c>
      <c r="E35" s="7">
        <v>61.26</v>
      </c>
      <c r="G35">
        <v>35697.588313754495</v>
      </c>
      <c r="H35">
        <v>6861.6461208599694</v>
      </c>
      <c r="I35">
        <f t="shared" si="0"/>
        <v>-1993.2252503996133</v>
      </c>
      <c r="J35">
        <f t="shared" si="1"/>
        <v>-1460.257109141824</v>
      </c>
      <c r="K35">
        <f t="shared" si="2"/>
        <v>-115487.47100815359</v>
      </c>
      <c r="L35">
        <f t="shared" si="3"/>
        <v>-89455.350506028131</v>
      </c>
      <c r="M35">
        <f t="shared" si="4"/>
        <v>1333735.5959859116</v>
      </c>
      <c r="N35">
        <f t="shared" si="5"/>
        <v>800225.97341563471</v>
      </c>
      <c r="O35">
        <f t="shared" si="6"/>
        <v>-1929018.7478873646</v>
      </c>
      <c r="P35">
        <f t="shared" si="7"/>
        <v>-1038693.6665918932</v>
      </c>
    </row>
    <row r="36" spans="1:16" x14ac:dyDescent="0.2">
      <c r="A36" s="5">
        <v>42795</v>
      </c>
      <c r="B36" s="13">
        <v>14</v>
      </c>
      <c r="C36" s="7">
        <v>56.38</v>
      </c>
      <c r="E36" s="7">
        <v>60.6</v>
      </c>
      <c r="G36">
        <v>33928.975776448126</v>
      </c>
      <c r="H36">
        <v>5512.0124193722031</v>
      </c>
      <c r="I36">
        <f t="shared" si="0"/>
        <v>-1768.6125373063696</v>
      </c>
      <c r="J36">
        <f t="shared" si="1"/>
        <v>-1349.6337014877663</v>
      </c>
      <c r="K36">
        <f t="shared" si="2"/>
        <v>-99714.374853333124</v>
      </c>
      <c r="L36">
        <f t="shared" si="3"/>
        <v>-81787.802310158644</v>
      </c>
      <c r="M36">
        <f t="shared" si="4"/>
        <v>994295.65523910336</v>
      </c>
      <c r="N36">
        <f t="shared" si="5"/>
        <v>668924.46067255922</v>
      </c>
      <c r="O36">
        <f t="shared" si="6"/>
        <v>-1481717.9387481709</v>
      </c>
      <c r="P36">
        <f t="shared" si="7"/>
        <v>-760739.35533099656</v>
      </c>
    </row>
    <row r="37" spans="1:16" x14ac:dyDescent="0.2">
      <c r="A37" s="5">
        <v>42826</v>
      </c>
      <c r="B37" s="13">
        <v>15</v>
      </c>
      <c r="C37" s="7">
        <v>56.98</v>
      </c>
      <c r="E37" s="7">
        <v>62.04</v>
      </c>
      <c r="G37">
        <v>32216.014035530439</v>
      </c>
      <c r="H37">
        <v>4786.5081968947961</v>
      </c>
      <c r="I37">
        <f t="shared" si="0"/>
        <v>-1712.9617409176863</v>
      </c>
      <c r="J37">
        <f t="shared" si="1"/>
        <v>-725.50422247740698</v>
      </c>
      <c r="K37">
        <f t="shared" si="2"/>
        <v>-97604.559997489763</v>
      </c>
      <c r="L37">
        <f t="shared" si="3"/>
        <v>-45010.281962498331</v>
      </c>
      <c r="M37">
        <f t="shared" si="4"/>
        <v>952665.01323035802</v>
      </c>
      <c r="N37">
        <f t="shared" si="5"/>
        <v>202592.54823436026</v>
      </c>
      <c r="O37">
        <f t="shared" si="6"/>
        <v>-1012642.7195047302</v>
      </c>
      <c r="P37">
        <f t="shared" si="7"/>
        <v>-495730.79744461185</v>
      </c>
    </row>
    <row r="38" spans="1:16" x14ac:dyDescent="0.2">
      <c r="A38" s="5">
        <v>42856</v>
      </c>
      <c r="B38" s="13">
        <v>16</v>
      </c>
      <c r="C38" s="7">
        <v>56.52</v>
      </c>
      <c r="E38" s="7">
        <v>62.95</v>
      </c>
      <c r="G38">
        <v>29827.915468739662</v>
      </c>
      <c r="H38">
        <v>4271.6449328904118</v>
      </c>
      <c r="I38">
        <f t="shared" si="0"/>
        <v>-2388.0985667907771</v>
      </c>
      <c r="J38">
        <f t="shared" si="1"/>
        <v>-514.86326400438429</v>
      </c>
      <c r="K38">
        <f t="shared" si="2"/>
        <v>-134975.33099501472</v>
      </c>
      <c r="L38">
        <f t="shared" si="3"/>
        <v>-32410.642469075992</v>
      </c>
      <c r="M38">
        <f t="shared" si="4"/>
        <v>1821833.9977213785</v>
      </c>
      <c r="N38">
        <f t="shared" si="5"/>
        <v>105044.97452582723</v>
      </c>
      <c r="O38">
        <f t="shared" si="6"/>
        <v>-1759492.9987831151</v>
      </c>
      <c r="P38">
        <f t="shared" si="7"/>
        <v>-821289.95146274858</v>
      </c>
    </row>
    <row r="39" spans="1:16" x14ac:dyDescent="0.2">
      <c r="A39" s="5">
        <v>42887</v>
      </c>
      <c r="B39" s="13">
        <v>17</v>
      </c>
      <c r="C39" s="7">
        <v>59.09</v>
      </c>
      <c r="E39" s="7">
        <v>67.5</v>
      </c>
      <c r="G39">
        <v>27465.792139005607</v>
      </c>
      <c r="H39">
        <v>4142.4423576224062</v>
      </c>
      <c r="I39">
        <f t="shared" si="0"/>
        <v>-2362.123329734055</v>
      </c>
      <c r="J39">
        <f t="shared" si="1"/>
        <v>-129.2025752680056</v>
      </c>
      <c r="K39">
        <f t="shared" si="2"/>
        <v>-139577.86755398533</v>
      </c>
      <c r="L39">
        <f t="shared" si="3"/>
        <v>-8721.1738305903782</v>
      </c>
      <c r="M39">
        <f t="shared" si="4"/>
        <v>1948198.111091787</v>
      </c>
      <c r="N39">
        <f t="shared" si="5"/>
        <v>7605.8872983374449</v>
      </c>
      <c r="O39">
        <f t="shared" si="6"/>
        <v>-1807504.9570055488</v>
      </c>
      <c r="P39">
        <f t="shared" si="7"/>
        <v>-804466.14778502379</v>
      </c>
    </row>
    <row r="40" spans="1:16" s="11" customFormat="1" x14ac:dyDescent="0.2">
      <c r="A40" s="9">
        <v>42917</v>
      </c>
      <c r="B40" s="13">
        <v>18</v>
      </c>
      <c r="C40" s="12">
        <v>59.54</v>
      </c>
      <c r="E40" s="12">
        <v>69.680000000000007</v>
      </c>
      <c r="G40" s="11">
        <v>24643.478426390451</v>
      </c>
      <c r="H40" s="11">
        <v>4002.0695098706296</v>
      </c>
      <c r="I40">
        <f t="shared" si="0"/>
        <v>-2822.313712615156</v>
      </c>
      <c r="J40">
        <f t="shared" si="1"/>
        <v>-140.37284775177659</v>
      </c>
      <c r="K40">
        <f t="shared" si="2"/>
        <v>-168040.55844910638</v>
      </c>
      <c r="L40">
        <f t="shared" si="3"/>
        <v>-9781.1800313437943</v>
      </c>
      <c r="M40">
        <f t="shared" si="4"/>
        <v>2823762.9283887539</v>
      </c>
      <c r="N40">
        <f t="shared" si="5"/>
        <v>9567.1482805558589</v>
      </c>
      <c r="O40">
        <f t="shared" si="6"/>
        <v>-2655508.3381888596</v>
      </c>
      <c r="P40">
        <f t="shared" si="7"/>
        <v>-1126925.630196075</v>
      </c>
    </row>
    <row r="41" spans="1:16" x14ac:dyDescent="0.2">
      <c r="A41" s="5">
        <v>42948</v>
      </c>
      <c r="B41" s="13">
        <v>19</v>
      </c>
      <c r="C41" s="8">
        <v>58.73</v>
      </c>
      <c r="E41" s="8">
        <v>70.2</v>
      </c>
      <c r="G41">
        <v>21045.102482972427</v>
      </c>
      <c r="H41">
        <v>3410.9148995634018</v>
      </c>
      <c r="I41">
        <f t="shared" si="0"/>
        <v>-3598.3759434180247</v>
      </c>
      <c r="J41">
        <f t="shared" si="1"/>
        <v>-591.15461030722781</v>
      </c>
      <c r="K41">
        <f t="shared" si="2"/>
        <v>-211332.61915694058</v>
      </c>
      <c r="L41">
        <f t="shared" si="3"/>
        <v>-41499.053643567393</v>
      </c>
      <c r="M41">
        <f t="shared" si="4"/>
        <v>4466147.5919732489</v>
      </c>
      <c r="N41">
        <f t="shared" si="5"/>
        <v>172217.14533116843</v>
      </c>
      <c r="O41">
        <f t="shared" si="6"/>
        <v>-4385533.0645039091</v>
      </c>
      <c r="P41">
        <f t="shared" si="7"/>
        <v>-1774554.2757236559</v>
      </c>
    </row>
    <row r="42" spans="1:16" x14ac:dyDescent="0.2">
      <c r="A42" s="5">
        <v>42979</v>
      </c>
      <c r="B42" s="13">
        <v>20</v>
      </c>
      <c r="C42" s="8">
        <v>58.02</v>
      </c>
      <c r="E42" s="8">
        <v>68.45</v>
      </c>
      <c r="G42">
        <v>16881.978346544696</v>
      </c>
      <c r="H42">
        <v>2820.9290919634841</v>
      </c>
      <c r="I42">
        <f t="shared" si="0"/>
        <v>-4163.1241364277303</v>
      </c>
      <c r="J42">
        <f t="shared" si="1"/>
        <v>-589.98580759991773</v>
      </c>
      <c r="K42">
        <f t="shared" si="2"/>
        <v>-241544.46239553692</v>
      </c>
      <c r="L42">
        <f t="shared" si="3"/>
        <v>-40384.528530214367</v>
      </c>
      <c r="M42">
        <f t="shared" si="4"/>
        <v>5834372.7313948944</v>
      </c>
      <c r="N42">
        <f t="shared" si="5"/>
        <v>163091.01446076983</v>
      </c>
      <c r="O42">
        <f t="shared" si="6"/>
        <v>-5715534.7549299123</v>
      </c>
      <c r="P42">
        <f t="shared" si="7"/>
        <v>-2205175.0883743367</v>
      </c>
    </row>
    <row r="43" spans="1:16" x14ac:dyDescent="0.2">
      <c r="A43" s="5">
        <v>43009</v>
      </c>
      <c r="B43" s="13">
        <v>21</v>
      </c>
      <c r="C43" s="7">
        <v>57.87</v>
      </c>
      <c r="E43" s="7">
        <v>67.22</v>
      </c>
      <c r="G43">
        <v>12599.100271936783</v>
      </c>
      <c r="H43">
        <v>1877.8147752631046</v>
      </c>
      <c r="I43">
        <f t="shared" si="0"/>
        <v>-4282.8780746079137</v>
      </c>
      <c r="J43">
        <f t="shared" si="1"/>
        <v>-943.1143167003795</v>
      </c>
      <c r="K43">
        <f t="shared" si="2"/>
        <v>-247850.15417755995</v>
      </c>
      <c r="L43">
        <f t="shared" si="3"/>
        <v>-63396.144368599511</v>
      </c>
      <c r="M43">
        <f t="shared" si="4"/>
        <v>6142969.892584024</v>
      </c>
      <c r="N43">
        <f t="shared" si="5"/>
        <v>401907.11208043114</v>
      </c>
      <c r="O43">
        <f t="shared" si="6"/>
        <v>-6233630.7061182959</v>
      </c>
      <c r="P43">
        <f t="shared" si="7"/>
        <v>-2293224.5806359421</v>
      </c>
    </row>
    <row r="44" spans="1:16" x14ac:dyDescent="0.2">
      <c r="A44" s="5">
        <v>43040</v>
      </c>
      <c r="B44" s="13">
        <v>22</v>
      </c>
      <c r="C44" s="8">
        <v>58.33</v>
      </c>
      <c r="E44" s="8">
        <v>69.2</v>
      </c>
      <c r="G44">
        <v>6617.273077785233</v>
      </c>
      <c r="H44">
        <v>708.93556601959892</v>
      </c>
      <c r="I44">
        <f t="shared" si="0"/>
        <v>-5981.8271941515495</v>
      </c>
      <c r="J44">
        <f t="shared" si="1"/>
        <v>-1168.8792092435056</v>
      </c>
      <c r="K44">
        <f t="shared" si="2"/>
        <v>-348919.98023485986</v>
      </c>
      <c r="L44">
        <f t="shared" si="3"/>
        <v>-80886.441279650593</v>
      </c>
      <c r="M44">
        <f t="shared" si="4"/>
        <v>12174515.2607095</v>
      </c>
      <c r="N44">
        <f t="shared" si="5"/>
        <v>654261.63828863634</v>
      </c>
      <c r="O44">
        <f t="shared" si="6"/>
        <v>-12398970.477483625</v>
      </c>
      <c r="P44">
        <f t="shared" si="7"/>
        <v>-4349210.7659980031</v>
      </c>
    </row>
    <row r="45" spans="1:16" x14ac:dyDescent="0.2">
      <c r="A45" s="5">
        <v>43070</v>
      </c>
      <c r="B45" s="13">
        <v>23</v>
      </c>
      <c r="C45" s="8">
        <v>57.6</v>
      </c>
      <c r="E45" s="8">
        <v>68.87</v>
      </c>
      <c r="G45">
        <v>0</v>
      </c>
      <c r="H45">
        <v>0</v>
      </c>
      <c r="I45">
        <f t="shared" si="0"/>
        <v>-6617.273077785233</v>
      </c>
      <c r="J45">
        <f t="shared" si="1"/>
        <v>-708.93556601959892</v>
      </c>
      <c r="K45">
        <f t="shared" si="2"/>
        <v>-381154.92928042944</v>
      </c>
      <c r="L45">
        <f t="shared" si="3"/>
        <v>-48824.392431769782</v>
      </c>
      <c r="M45">
        <f t="shared" si="4"/>
        <v>14527908.011476917</v>
      </c>
      <c r="N45">
        <f t="shared" si="5"/>
        <v>238382.12963314587</v>
      </c>
      <c r="O45">
        <f t="shared" si="6"/>
        <v>-14336310.819397863</v>
      </c>
      <c r="P45">
        <f t="shared" si="7"/>
        <v>-4794922.0025973013</v>
      </c>
    </row>
    <row r="46" spans="1:16" x14ac:dyDescent="0.2">
      <c r="A46" s="5"/>
      <c r="B46" s="5"/>
    </row>
    <row r="47" spans="1:16" x14ac:dyDescent="0.2">
      <c r="A47" s="5"/>
      <c r="B47" s="5"/>
      <c r="P47">
        <f>SUM(P22:P45)</f>
        <v>-22269940.574900307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1454-E833-8E4A-B062-CDCD1ECA11E1}">
  <dimension ref="A1:M56"/>
  <sheetViews>
    <sheetView topLeftCell="F1" zoomScale="67" workbookViewId="0">
      <selection activeCell="P38" sqref="P38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13" x14ac:dyDescent="0.2">
      <c r="A4" s="14" t="s">
        <v>23</v>
      </c>
      <c r="B4" s="14">
        <v>1</v>
      </c>
      <c r="D4" t="s">
        <v>47</v>
      </c>
      <c r="E4">
        <f>(0.4+D2/33-H2/100)/100</f>
        <v>3.003030303030303E-3</v>
      </c>
      <c r="F4">
        <f>(0.4+D2/33+H2/100)/100</f>
        <v>5.6030303030303033E-3</v>
      </c>
      <c r="H4" t="s">
        <v>48</v>
      </c>
      <c r="I4">
        <f>(0.4+D2/33+E2/100-G2/100)/100</f>
        <v>4.503030303030303E-3</v>
      </c>
      <c r="J4">
        <f>(0.4+D2/33+E2/100+G2/100)/100</f>
        <v>7.7030303030303036E-3</v>
      </c>
    </row>
    <row r="6" spans="1:13" x14ac:dyDescent="0.2">
      <c r="A6" t="s">
        <v>10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19</v>
      </c>
      <c r="J6" t="s">
        <v>59</v>
      </c>
      <c r="L6" t="s">
        <v>49</v>
      </c>
    </row>
    <row r="7" spans="1:13" x14ac:dyDescent="0.2">
      <c r="A7">
        <v>0</v>
      </c>
      <c r="B7">
        <f>1000+100*G2+10*H2+I2</f>
        <v>2736</v>
      </c>
      <c r="C7">
        <f>1000+100*D2+10*E2+F2</f>
        <v>1290</v>
      </c>
      <c r="G7">
        <v>4.8759933650680473E-3</v>
      </c>
      <c r="H7">
        <v>6.2255242138344507E-3</v>
      </c>
      <c r="L7" t="s">
        <v>45</v>
      </c>
      <c r="M7" t="s">
        <v>46</v>
      </c>
    </row>
    <row r="8" spans="1:13" x14ac:dyDescent="0.2">
      <c r="A8">
        <v>1</v>
      </c>
      <c r="B8">
        <v>2737.7436105946799</v>
      </c>
      <c r="C8">
        <v>1288.3680010401863</v>
      </c>
      <c r="D8">
        <f>B8-B7</f>
        <v>1.7436105946799216</v>
      </c>
      <c r="E8">
        <f>C8-C7</f>
        <v>-1.6319989598136999</v>
      </c>
      <c r="F8">
        <f>$A$2/1000*(D8^2+E8^2)</f>
        <v>1.7110795532139206E-2</v>
      </c>
      <c r="G8">
        <v>5.1509888863189657E-3</v>
      </c>
      <c r="H8">
        <v>6.3805283582374344E-3</v>
      </c>
      <c r="I8">
        <f>H8*B8-G8*C8-F8</f>
        <v>10.814770694603581</v>
      </c>
      <c r="J8">
        <f>I8/((1+$B$4)^A8)</f>
        <v>5.4073853473017905</v>
      </c>
      <c r="L8">
        <f ca="1">RAND()*($F$4-$E$4)+$E$4</f>
        <v>4.6278005645993235E-3</v>
      </c>
      <c r="M8">
        <f ca="1">RAND()*($J$4-$I$4)+$I$4</f>
        <v>7.4273339817423449E-3</v>
      </c>
    </row>
    <row r="9" spans="1:13" x14ac:dyDescent="0.2">
      <c r="A9">
        <v>2</v>
      </c>
      <c r="B9">
        <v>2739.7970980921809</v>
      </c>
      <c r="C9">
        <v>1287.067061818025</v>
      </c>
      <c r="D9">
        <f t="shared" ref="D9:D54" si="0">B9-B8</f>
        <v>2.0534874975010098</v>
      </c>
      <c r="E9">
        <f t="shared" ref="E9:E54" si="1">C9-C8</f>
        <v>-1.3009392221613325</v>
      </c>
      <c r="F9">
        <f t="shared" ref="F9:F54" si="2">$A$2/1000*(D9^2+E9^2)</f>
        <v>1.7727761286452079E-2</v>
      </c>
      <c r="G9">
        <v>4.5015693273275014E-3</v>
      </c>
      <c r="H9">
        <v>7.4424068428807621E-3</v>
      </c>
      <c r="I9">
        <f>H9*B9-G9*C9-F9</f>
        <v>14.579135301966099</v>
      </c>
      <c r="J9">
        <f>I9/((1+$B$4)^A9)</f>
        <v>3.6447838254915248</v>
      </c>
      <c r="L9">
        <f ca="1">RAND()*($F$4-$E$4)+$E$4</f>
        <v>3.979335584982235E-3</v>
      </c>
      <c r="M9">
        <f ca="1">RAND()*($J$4-$I$4)+$I$4</f>
        <v>4.7098442819338213E-3</v>
      </c>
    </row>
    <row r="10" spans="1:13" x14ac:dyDescent="0.2">
      <c r="A10">
        <v>3</v>
      </c>
      <c r="B10">
        <v>2741.108214571952</v>
      </c>
      <c r="C10">
        <v>1285.5022838520895</v>
      </c>
      <c r="D10">
        <f t="shared" si="0"/>
        <v>1.3111164797710444</v>
      </c>
      <c r="E10">
        <f t="shared" si="1"/>
        <v>-1.564777965935491</v>
      </c>
      <c r="F10">
        <f t="shared" si="2"/>
        <v>1.2502669518613284E-2</v>
      </c>
      <c r="G10">
        <v>4.1855486605999939E-3</v>
      </c>
      <c r="H10">
        <v>7.4896671918113795E-3</v>
      </c>
      <c r="I10">
        <f t="shared" ref="I9:I54" si="3">H10*B10-G10*C10-F10</f>
        <v>15.136953231990258</v>
      </c>
      <c r="J10">
        <f t="shared" ref="J9:J54" si="4">I10/((1+$B$4)^A10)</f>
        <v>1.8921191539987823</v>
      </c>
      <c r="L10">
        <f t="shared" ref="L10:L55" ca="1" si="5">RAND()*($F$4-$E$4)+$E$4</f>
        <v>3.504846270145379E-3</v>
      </c>
      <c r="M10">
        <f t="shared" ref="M10:M55" ca="1" si="6">RAND()*($J$4-$I$4)+$I$4</f>
        <v>7.0243516837315452E-3</v>
      </c>
    </row>
    <row r="11" spans="1:13" x14ac:dyDescent="0.2">
      <c r="A11">
        <v>4</v>
      </c>
      <c r="B11">
        <v>2742.021022245267</v>
      </c>
      <c r="C11">
        <v>1284.4587069351896</v>
      </c>
      <c r="D11">
        <f t="shared" si="0"/>
        <v>0.91280767331500101</v>
      </c>
      <c r="E11">
        <f t="shared" si="1"/>
        <v>-1.0435769168998377</v>
      </c>
      <c r="F11">
        <f t="shared" si="2"/>
        <v>5.7668118898467494E-3</v>
      </c>
      <c r="G11">
        <v>4.7146917076522658E-3</v>
      </c>
      <c r="H11">
        <v>6.2234979742100084E-3</v>
      </c>
      <c r="I11">
        <f t="shared" si="3"/>
        <v>11.003368650885738</v>
      </c>
      <c r="J11">
        <f t="shared" si="4"/>
        <v>0.68771054068035864</v>
      </c>
      <c r="L11">
        <f t="shared" ca="1" si="5"/>
        <v>3.0342797024802116E-3</v>
      </c>
      <c r="M11">
        <f t="shared" ca="1" si="6"/>
        <v>5.5872161142638344E-3</v>
      </c>
    </row>
    <row r="12" spans="1:13" x14ac:dyDescent="0.2">
      <c r="A12">
        <v>5</v>
      </c>
      <c r="B12">
        <v>2741.5596218643823</v>
      </c>
      <c r="C12">
        <v>1282.1480918632949</v>
      </c>
      <c r="D12">
        <f t="shared" si="0"/>
        <v>-0.46140038088469737</v>
      </c>
      <c r="E12">
        <f t="shared" si="1"/>
        <v>-2.3106150718947447</v>
      </c>
      <c r="F12">
        <f t="shared" si="2"/>
        <v>1.6655496965843099E-2</v>
      </c>
      <c r="G12">
        <v>3.9164630541299247E-3</v>
      </c>
      <c r="H12">
        <v>7.6850642480068426E-3</v>
      </c>
      <c r="I12">
        <f t="shared" si="3"/>
        <v>16.030920705097504</v>
      </c>
      <c r="J12">
        <f t="shared" si="4"/>
        <v>0.500966272034297</v>
      </c>
      <c r="L12">
        <f t="shared" ca="1" si="5"/>
        <v>3.0938506860994563E-3</v>
      </c>
      <c r="M12">
        <f t="shared" ca="1" si="6"/>
        <v>6.6821616760609926E-3</v>
      </c>
    </row>
    <row r="13" spans="1:13" x14ac:dyDescent="0.2">
      <c r="A13">
        <v>6</v>
      </c>
      <c r="B13">
        <v>2739.2336269323982</v>
      </c>
      <c r="C13">
        <v>1276.5074458822962</v>
      </c>
      <c r="D13">
        <f t="shared" si="0"/>
        <v>-2.3259949319840416</v>
      </c>
      <c r="E13">
        <f t="shared" si="1"/>
        <v>-5.64064598099867</v>
      </c>
      <c r="F13">
        <f t="shared" si="2"/>
        <v>0.11168141851971569</v>
      </c>
      <c r="G13">
        <v>4.4881360835465319E-3</v>
      </c>
      <c r="H13">
        <v>5.0293777075242655E-3</v>
      </c>
      <c r="I13">
        <f t="shared" si="3"/>
        <v>7.9358199916947747</v>
      </c>
      <c r="J13">
        <f t="shared" si="4"/>
        <v>0.12399718737023085</v>
      </c>
      <c r="L13">
        <f t="shared" ca="1" si="5"/>
        <v>4.7648358906602611E-3</v>
      </c>
      <c r="M13">
        <f t="shared" ca="1" si="6"/>
        <v>5.1184806818106486E-3</v>
      </c>
    </row>
    <row r="14" spans="1:13" x14ac:dyDescent="0.2">
      <c r="A14">
        <v>7</v>
      </c>
      <c r="B14">
        <v>2730.6225785893089</v>
      </c>
      <c r="C14">
        <v>1272.5464295509228</v>
      </c>
      <c r="D14">
        <f t="shared" si="0"/>
        <v>-8.611048343089351</v>
      </c>
      <c r="E14">
        <f t="shared" si="1"/>
        <v>-3.9610163313734574</v>
      </c>
      <c r="F14">
        <f t="shared" si="2"/>
        <v>0.26951941183328731</v>
      </c>
      <c r="G14">
        <v>5.0751579024748764E-3</v>
      </c>
      <c r="H14">
        <v>6.9103101958059767E-3</v>
      </c>
      <c r="I14">
        <f t="shared" si="3"/>
        <v>12.141555565688869</v>
      </c>
      <c r="J14">
        <f t="shared" si="4"/>
        <v>9.4855902856944285E-2</v>
      </c>
      <c r="L14">
        <f t="shared" ca="1" si="5"/>
        <v>3.9165549178320899E-3</v>
      </c>
      <c r="M14">
        <f t="shared" ca="1" si="6"/>
        <v>6.3144436532952845E-3</v>
      </c>
    </row>
    <row r="15" spans="1:13" x14ac:dyDescent="0.2">
      <c r="A15">
        <v>8</v>
      </c>
      <c r="B15">
        <v>2715.2694879451151</v>
      </c>
      <c r="C15">
        <v>1257.6733914031051</v>
      </c>
      <c r="D15">
        <f t="shared" si="0"/>
        <v>-15.353090644193799</v>
      </c>
      <c r="E15">
        <f t="shared" si="1"/>
        <v>-14.873038147817624</v>
      </c>
      <c r="F15">
        <f t="shared" si="2"/>
        <v>1.3707739682258084</v>
      </c>
      <c r="G15">
        <v>3.8784790579160641E-3</v>
      </c>
      <c r="H15">
        <v>5.0057311009259068E-3</v>
      </c>
      <c r="I15">
        <f t="shared" si="3"/>
        <v>7.3432750447209969</v>
      </c>
      <c r="J15">
        <f t="shared" si="4"/>
        <v>2.8684668143441394E-2</v>
      </c>
      <c r="L15">
        <f t="shared" ca="1" si="5"/>
        <v>4.3607776231740659E-3</v>
      </c>
      <c r="M15">
        <f t="shared" ca="1" si="6"/>
        <v>6.1589748478299983E-3</v>
      </c>
    </row>
    <row r="16" spans="1:13" x14ac:dyDescent="0.2">
      <c r="A16">
        <v>9</v>
      </c>
      <c r="B16">
        <v>2678.3145052166046</v>
      </c>
      <c r="C16">
        <v>1242.6591869173822</v>
      </c>
      <c r="D16">
        <f t="shared" si="0"/>
        <v>-36.954982728510458</v>
      </c>
      <c r="E16">
        <f t="shared" si="1"/>
        <v>-15.014204485722985</v>
      </c>
      <c r="F16">
        <f t="shared" si="2"/>
        <v>4.7732912544108315</v>
      </c>
      <c r="G16">
        <v>4.4596520466471867E-3</v>
      </c>
      <c r="H16">
        <v>4.9081271272205596E-3</v>
      </c>
      <c r="I16">
        <f t="shared" si="3"/>
        <v>2.8303892376500643</v>
      </c>
      <c r="J16">
        <f t="shared" si="4"/>
        <v>5.5281039797852819E-3</v>
      </c>
      <c r="L16">
        <f t="shared" ca="1" si="5"/>
        <v>5.2861265933665854E-3</v>
      </c>
      <c r="M16">
        <f t="shared" ca="1" si="6"/>
        <v>6.05174814141463E-3</v>
      </c>
    </row>
    <row r="17" spans="1:13" x14ac:dyDescent="0.2">
      <c r="A17">
        <v>10</v>
      </c>
      <c r="B17">
        <v>2591.4627390297173</v>
      </c>
      <c r="C17">
        <v>1199.4617290038871</v>
      </c>
      <c r="D17">
        <f t="shared" si="0"/>
        <v>-86.851766186887289</v>
      </c>
      <c r="E17">
        <f t="shared" si="1"/>
        <v>-43.1974579134951</v>
      </c>
      <c r="F17">
        <f t="shared" si="2"/>
        <v>28.227748979909759</v>
      </c>
      <c r="G17">
        <v>3.7199306005884E-3</v>
      </c>
      <c r="H17">
        <v>5.9471845557033248E-3</v>
      </c>
      <c r="I17">
        <f t="shared" si="3"/>
        <v>-17.27775619162782</v>
      </c>
      <c r="J17">
        <f t="shared" si="4"/>
        <v>-1.6872808780886542E-2</v>
      </c>
      <c r="L17">
        <f t="shared" ca="1" si="5"/>
        <v>4.1132997088258556E-3</v>
      </c>
      <c r="M17">
        <f t="shared" ca="1" si="6"/>
        <v>4.5263327079100406E-3</v>
      </c>
    </row>
    <row r="18" spans="1:13" x14ac:dyDescent="0.2">
      <c r="A18">
        <v>11</v>
      </c>
      <c r="B18">
        <v>2422.4323676245403</v>
      </c>
      <c r="C18">
        <v>1119.4365435154141</v>
      </c>
      <c r="D18">
        <f t="shared" si="0"/>
        <v>-169.03037140517699</v>
      </c>
      <c r="E18">
        <f t="shared" si="1"/>
        <v>-80.025185488472971</v>
      </c>
      <c r="F18">
        <f t="shared" si="2"/>
        <v>104.92589030950975</v>
      </c>
      <c r="G18">
        <v>5.4049890761767826E-3</v>
      </c>
      <c r="H18">
        <v>4.6286170663375056E-3</v>
      </c>
      <c r="I18">
        <f t="shared" si="3"/>
        <v>-99.76392079984835</v>
      </c>
      <c r="J18">
        <f t="shared" si="4"/>
        <v>-4.8712851953050952E-2</v>
      </c>
      <c r="L18">
        <f t="shared" ca="1" si="5"/>
        <v>5.4177751481356866E-3</v>
      </c>
      <c r="M18">
        <f t="shared" ca="1" si="6"/>
        <v>4.9925567112931489E-3</v>
      </c>
    </row>
    <row r="19" spans="1:13" x14ac:dyDescent="0.2">
      <c r="A19">
        <v>12</v>
      </c>
      <c r="B19">
        <v>2079.0920794768758</v>
      </c>
      <c r="C19">
        <v>959.34221860839057</v>
      </c>
      <c r="D19">
        <f t="shared" si="0"/>
        <v>-343.34028814766452</v>
      </c>
      <c r="E19">
        <f t="shared" si="1"/>
        <v>-160.09432490702352</v>
      </c>
      <c r="F19">
        <f t="shared" si="2"/>
        <v>430.53823899827074</v>
      </c>
      <c r="G19">
        <v>3.6601221662911493E-3</v>
      </c>
      <c r="H19">
        <v>6.8756015881632666E-3</v>
      </c>
      <c r="I19">
        <f t="shared" si="3"/>
        <v>-419.75453991406937</v>
      </c>
      <c r="J19">
        <f t="shared" si="4"/>
        <v>-0.10247913572120834</v>
      </c>
      <c r="L19">
        <f t="shared" ca="1" si="5"/>
        <v>5.0202395635273334E-3</v>
      </c>
      <c r="M19">
        <f t="shared" ca="1" si="6"/>
        <v>6.9922004697034815E-3</v>
      </c>
    </row>
    <row r="20" spans="1:13" x14ac:dyDescent="0.2">
      <c r="A20">
        <v>13</v>
      </c>
      <c r="B20">
        <v>1389.7134118181214</v>
      </c>
      <c r="C20">
        <v>639.95580375324823</v>
      </c>
      <c r="D20">
        <f t="shared" si="0"/>
        <v>-689.37866765875447</v>
      </c>
      <c r="E20">
        <f t="shared" si="1"/>
        <v>-319.38641485514233</v>
      </c>
      <c r="F20">
        <f t="shared" si="2"/>
        <v>1731.7518882509416</v>
      </c>
      <c r="G20">
        <v>5.5501756813787122E-3</v>
      </c>
      <c r="H20">
        <v>4.5464024209707346E-3</v>
      </c>
      <c r="I20">
        <f t="shared" si="3"/>
        <v>-1728.9855589701447</v>
      </c>
      <c r="J20">
        <f t="shared" si="4"/>
        <v>-0.21105780749147274</v>
      </c>
      <c r="L20">
        <f t="shared" ca="1" si="5"/>
        <v>5.3222084610342491E-3</v>
      </c>
      <c r="M20">
        <f t="shared" ca="1" si="6"/>
        <v>7.0191825622650059E-3</v>
      </c>
    </row>
    <row r="21" spans="1:13" x14ac:dyDescent="0.2">
      <c r="A21">
        <v>14</v>
      </c>
      <c r="B21">
        <v>12.006800210236518</v>
      </c>
      <c r="C21">
        <v>3.0357917712868971</v>
      </c>
      <c r="D21">
        <f t="shared" si="0"/>
        <v>-1377.706611607885</v>
      </c>
      <c r="E21">
        <f t="shared" si="1"/>
        <v>-636.92001198196135</v>
      </c>
      <c r="F21">
        <f t="shared" si="2"/>
        <v>6911.2278279935435</v>
      </c>
      <c r="G21">
        <v>4.6391290057361716E-3</v>
      </c>
      <c r="H21">
        <v>7.3251240120551283E-3</v>
      </c>
      <c r="I21">
        <f t="shared" si="3"/>
        <v>-6911.1539601226768</v>
      </c>
      <c r="J21">
        <f t="shared" si="4"/>
        <v>-0.42182336182389385</v>
      </c>
      <c r="L21">
        <f t="shared" ca="1" si="5"/>
        <v>4.2088553463679283E-3</v>
      </c>
      <c r="M21">
        <f t="shared" ca="1" si="6"/>
        <v>4.6172406197465552E-3</v>
      </c>
    </row>
    <row r="22" spans="1:13" x14ac:dyDescent="0.2">
      <c r="A22">
        <v>15</v>
      </c>
      <c r="B22">
        <v>0.8411306733176922</v>
      </c>
      <c r="C22">
        <v>-0.48901821593690054</v>
      </c>
      <c r="D22">
        <f t="shared" si="0"/>
        <v>-11.165669536918825</v>
      </c>
      <c r="E22">
        <f t="shared" si="1"/>
        <v>-3.5248099872237977</v>
      </c>
      <c r="F22">
        <f t="shared" si="2"/>
        <v>0.4112893849611291</v>
      </c>
      <c r="G22">
        <v>3.4406242391829636E-3</v>
      </c>
      <c r="H22">
        <v>6.2286825289780143E-3</v>
      </c>
      <c r="I22">
        <f t="shared" si="3"/>
        <v>-0.40436772110449315</v>
      </c>
      <c r="J22">
        <f t="shared" si="4"/>
        <v>-1.2340323520034581E-5</v>
      </c>
      <c r="L22">
        <f t="shared" ca="1" si="5"/>
        <v>3.1141499846714378E-3</v>
      </c>
      <c r="M22">
        <f t="shared" ca="1" si="6"/>
        <v>7.6509767737724787E-3</v>
      </c>
    </row>
    <row r="23" spans="1:13" x14ac:dyDescent="0.2">
      <c r="A23">
        <v>16</v>
      </c>
      <c r="B23">
        <v>0.34637219576087935</v>
      </c>
      <c r="C23">
        <v>-0.19208153804289493</v>
      </c>
      <c r="D23">
        <f t="shared" si="0"/>
        <v>-0.49475847755681285</v>
      </c>
      <c r="E23">
        <f t="shared" si="1"/>
        <v>0.29693667789400557</v>
      </c>
      <c r="F23">
        <f t="shared" si="2"/>
        <v>9.9887202537919098E-4</v>
      </c>
      <c r="G23">
        <v>3.3229065613474716E-3</v>
      </c>
      <c r="H23">
        <v>6.7069078224288158E-3</v>
      </c>
      <c r="I23">
        <f t="shared" si="3"/>
        <v>1.9624833669177454E-3</v>
      </c>
      <c r="J23">
        <f t="shared" si="4"/>
        <v>2.9945119734462668E-8</v>
      </c>
      <c r="L23">
        <f t="shared" ca="1" si="5"/>
        <v>3.729153121301267E-3</v>
      </c>
      <c r="M23">
        <f t="shared" ca="1" si="6"/>
        <v>4.9475865434322292E-3</v>
      </c>
    </row>
    <row r="24" spans="1:13" x14ac:dyDescent="0.2">
      <c r="A24">
        <v>17</v>
      </c>
      <c r="B24">
        <v>0.20842036886446969</v>
      </c>
      <c r="C24">
        <v>-0.16470518673322476</v>
      </c>
      <c r="D24">
        <f t="shared" si="0"/>
        <v>-0.13795182689640967</v>
      </c>
      <c r="E24">
        <f t="shared" si="1"/>
        <v>2.7376351309670172E-2</v>
      </c>
      <c r="F24">
        <f t="shared" si="2"/>
        <v>5.9340513465262371E-5</v>
      </c>
      <c r="G24">
        <v>4.9711624165392028E-3</v>
      </c>
      <c r="H24">
        <v>7.0256434942673959E-3</v>
      </c>
      <c r="I24">
        <f t="shared" si="3"/>
        <v>2.2237229292174886E-3</v>
      </c>
      <c r="J24">
        <f t="shared" si="4"/>
        <v>1.6965659555187138E-8</v>
      </c>
      <c r="L24">
        <f t="shared" ca="1" si="5"/>
        <v>3.3841362837843695E-3</v>
      </c>
      <c r="M24">
        <f t="shared" ca="1" si="6"/>
        <v>6.561690360447717E-3</v>
      </c>
    </row>
    <row r="25" spans="1:13" x14ac:dyDescent="0.2">
      <c r="A25">
        <v>18</v>
      </c>
      <c r="B25">
        <v>9.4586443924275038E-2</v>
      </c>
      <c r="C25">
        <v>-0.15413786026302947</v>
      </c>
      <c r="D25">
        <f t="shared" si="0"/>
        <v>-0.11383392494019465</v>
      </c>
      <c r="E25">
        <f t="shared" si="1"/>
        <v>1.0567326470195287E-2</v>
      </c>
      <c r="F25">
        <f t="shared" si="2"/>
        <v>3.9209492568052674E-5</v>
      </c>
      <c r="G25">
        <v>5.4727764764948561E-3</v>
      </c>
      <c r="H25">
        <v>4.6292892786746285E-3</v>
      </c>
      <c r="I25">
        <f t="shared" si="3"/>
        <v>1.2422205739833117E-3</v>
      </c>
      <c r="J25">
        <f t="shared" si="4"/>
        <v>4.738695426877257E-9</v>
      </c>
      <c r="L25">
        <f t="shared" ca="1" si="5"/>
        <v>3.0902618046982134E-3</v>
      </c>
      <c r="M25">
        <f t="shared" ca="1" si="6"/>
        <v>7.1703138455663021E-3</v>
      </c>
    </row>
    <row r="26" spans="1:13" x14ac:dyDescent="0.2">
      <c r="A26">
        <v>19</v>
      </c>
      <c r="B26">
        <v>9.5617915837309109E-2</v>
      </c>
      <c r="C26">
        <v>-9.3914834531678898E-2</v>
      </c>
      <c r="D26">
        <f t="shared" si="0"/>
        <v>1.031471913034071E-3</v>
      </c>
      <c r="E26">
        <f t="shared" si="1"/>
        <v>6.0223025731350577E-2</v>
      </c>
      <c r="F26">
        <f t="shared" si="2"/>
        <v>1.0883630287638876E-5</v>
      </c>
      <c r="G26">
        <v>5.2950952327885884E-3</v>
      </c>
      <c r="H26">
        <v>5.8369704002992082E-3</v>
      </c>
      <c r="I26">
        <f t="shared" si="3"/>
        <v>1.0445233068098574E-3</v>
      </c>
      <c r="J26">
        <f t="shared" si="4"/>
        <v>1.9922701011845729E-9</v>
      </c>
      <c r="L26">
        <f t="shared" ca="1" si="5"/>
        <v>4.4965543696747672E-3</v>
      </c>
      <c r="M26">
        <f t="shared" ca="1" si="6"/>
        <v>7.6609072726646849E-3</v>
      </c>
    </row>
    <row r="27" spans="1:13" x14ac:dyDescent="0.2">
      <c r="A27">
        <v>20</v>
      </c>
      <c r="B27">
        <v>5.5453710756762697E-2</v>
      </c>
      <c r="C27">
        <v>-3.7626504411345787E-3</v>
      </c>
      <c r="D27">
        <f t="shared" si="0"/>
        <v>-4.0164205080546411E-2</v>
      </c>
      <c r="E27">
        <f t="shared" si="1"/>
        <v>9.0152184090544318E-2</v>
      </c>
      <c r="F27">
        <f t="shared" si="2"/>
        <v>2.922173899814275E-5</v>
      </c>
      <c r="G27">
        <v>3.8743852747035114E-3</v>
      </c>
      <c r="H27">
        <v>4.5298217103361257E-3</v>
      </c>
      <c r="I27">
        <f t="shared" si="3"/>
        <v>2.3655164136952936E-4</v>
      </c>
      <c r="J27">
        <f t="shared" si="4"/>
        <v>2.2559322487786232E-10</v>
      </c>
      <c r="L27">
        <f t="shared" ca="1" si="5"/>
        <v>4.0337479284914693E-3</v>
      </c>
      <c r="M27">
        <f t="shared" ca="1" si="6"/>
        <v>7.1306662015128228E-3</v>
      </c>
    </row>
    <row r="28" spans="1:13" x14ac:dyDescent="0.2">
      <c r="A28">
        <v>21</v>
      </c>
      <c r="B28">
        <v>0.12176324285833907</v>
      </c>
      <c r="C28">
        <v>-3.4747950397632253E-2</v>
      </c>
      <c r="D28">
        <f t="shared" si="0"/>
        <v>6.6309532101576377E-2</v>
      </c>
      <c r="E28">
        <f t="shared" si="1"/>
        <v>-3.0985299956497674E-2</v>
      </c>
      <c r="F28">
        <f t="shared" si="2"/>
        <v>1.6071128582772369E-5</v>
      </c>
      <c r="G28">
        <v>3.1833027374011474E-3</v>
      </c>
      <c r="H28">
        <v>6.8599474373673645E-3</v>
      </c>
      <c r="I28">
        <f t="shared" si="3"/>
        <v>9.2983156284869289E-4</v>
      </c>
      <c r="J28">
        <f t="shared" si="4"/>
        <v>4.4337824003634114E-10</v>
      </c>
      <c r="L28">
        <f t="shared" ca="1" si="5"/>
        <v>3.126006107469285E-3</v>
      </c>
      <c r="M28">
        <f t="shared" ca="1" si="6"/>
        <v>6.0055466443908337E-3</v>
      </c>
    </row>
    <row r="29" spans="1:13" x14ac:dyDescent="0.2">
      <c r="A29">
        <v>22</v>
      </c>
      <c r="B29">
        <v>5.4154112831444959E-2</v>
      </c>
      <c r="C29">
        <v>-5.8869745757003003E-2</v>
      </c>
      <c r="D29">
        <f t="shared" si="0"/>
        <v>-6.7609130026894115E-2</v>
      </c>
      <c r="E29">
        <f t="shared" si="1"/>
        <v>-2.412179535937075E-2</v>
      </c>
      <c r="F29">
        <f t="shared" si="2"/>
        <v>1.5458566423058505E-5</v>
      </c>
      <c r="G29">
        <v>3.3517777588031117E-3</v>
      </c>
      <c r="H29">
        <v>6.9381872838636238E-3</v>
      </c>
      <c r="I29">
        <f t="shared" si="3"/>
        <v>5.5759111508770528E-4</v>
      </c>
      <c r="J29">
        <f t="shared" si="4"/>
        <v>1.329400813788665E-10</v>
      </c>
      <c r="L29">
        <f t="shared" ca="1" si="5"/>
        <v>4.4530032012599918E-3</v>
      </c>
      <c r="M29">
        <f t="shared" ca="1" si="6"/>
        <v>6.0316064559034488E-3</v>
      </c>
    </row>
    <row r="30" spans="1:13" x14ac:dyDescent="0.2">
      <c r="A30">
        <v>23</v>
      </c>
      <c r="B30">
        <v>4.6027261814519417E-2</v>
      </c>
      <c r="C30">
        <v>0.11844030377579823</v>
      </c>
      <c r="D30">
        <f t="shared" si="0"/>
        <v>-8.1268510169255417E-3</v>
      </c>
      <c r="E30">
        <f t="shared" si="1"/>
        <v>0.17731004953280122</v>
      </c>
      <c r="F30">
        <f t="shared" si="2"/>
        <v>9.4514698118327195E-5</v>
      </c>
      <c r="G30">
        <v>4.9143819597613509E-3</v>
      </c>
      <c r="H30">
        <v>5.0633043738969839E-3</v>
      </c>
      <c r="I30">
        <f t="shared" si="3"/>
        <v>-4.4352555423880649E-4</v>
      </c>
      <c r="J30">
        <f t="shared" si="4"/>
        <v>-5.2872366218424618E-11</v>
      </c>
      <c r="L30">
        <f t="shared" ca="1" si="5"/>
        <v>3.4713060087893464E-3</v>
      </c>
      <c r="M30">
        <f t="shared" ca="1" si="6"/>
        <v>7.5957950547643127E-3</v>
      </c>
    </row>
    <row r="31" spans="1:13" x14ac:dyDescent="0.2">
      <c r="A31">
        <v>24</v>
      </c>
      <c r="B31">
        <v>5.2245907000665233E-2</v>
      </c>
      <c r="C31">
        <v>5.3508664280412954E-2</v>
      </c>
      <c r="D31">
        <f t="shared" si="0"/>
        <v>6.2186451861458159E-3</v>
      </c>
      <c r="E31">
        <f t="shared" si="1"/>
        <v>-6.4931639495385274E-2</v>
      </c>
      <c r="F31">
        <f t="shared" si="2"/>
        <v>1.2764368066529556E-5</v>
      </c>
      <c r="G31">
        <v>3.9394432711210734E-3</v>
      </c>
      <c r="H31">
        <v>7.6737065012777135E-3</v>
      </c>
      <c r="I31">
        <f t="shared" si="3"/>
        <v>1.7736104070347673E-4</v>
      </c>
      <c r="J31">
        <f t="shared" si="4"/>
        <v>1.0571541828124328E-11</v>
      </c>
      <c r="L31">
        <f t="shared" ca="1" si="5"/>
        <v>3.7648550110201745E-3</v>
      </c>
      <c r="M31">
        <f t="shared" ca="1" si="6"/>
        <v>5.4045834960550956E-3</v>
      </c>
    </row>
    <row r="32" spans="1:13" x14ac:dyDescent="0.2">
      <c r="A32">
        <v>25</v>
      </c>
      <c r="B32">
        <v>5.8620865022938444E-3</v>
      </c>
      <c r="C32">
        <v>-7.2524406089350915E-2</v>
      </c>
      <c r="D32">
        <f t="shared" si="0"/>
        <v>-4.6383820498371392E-2</v>
      </c>
      <c r="E32">
        <f t="shared" si="1"/>
        <v>-0.12603307036976386</v>
      </c>
      <c r="F32">
        <f t="shared" si="2"/>
        <v>5.4107380892564961E-5</v>
      </c>
      <c r="G32">
        <v>4.2049959012987505E-3</v>
      </c>
      <c r="H32">
        <v>4.6495133231304331E-3</v>
      </c>
      <c r="I32">
        <f t="shared" si="3"/>
        <v>2.781132987510401E-4</v>
      </c>
      <c r="J32">
        <f t="shared" si="4"/>
        <v>8.2884221896839172E-12</v>
      </c>
      <c r="L32">
        <f t="shared" ca="1" si="5"/>
        <v>3.423302883514035E-3</v>
      </c>
      <c r="M32">
        <f t="shared" ca="1" si="6"/>
        <v>7.2386616908149543E-3</v>
      </c>
    </row>
    <row r="33" spans="1:13" x14ac:dyDescent="0.2">
      <c r="A33">
        <v>26</v>
      </c>
      <c r="B33">
        <v>-2.1607171497792871E-2</v>
      </c>
      <c r="C33">
        <v>-2.7707967389492903E-2</v>
      </c>
      <c r="D33">
        <f t="shared" si="0"/>
        <v>-2.7469258000086715E-2</v>
      </c>
      <c r="E33">
        <f t="shared" si="1"/>
        <v>4.4816438699858012E-2</v>
      </c>
      <c r="F33">
        <f t="shared" si="2"/>
        <v>8.2892199384403778E-6</v>
      </c>
      <c r="G33">
        <v>5.30598531464712E-3</v>
      </c>
      <c r="H33">
        <v>6.5904802186642075E-3</v>
      </c>
      <c r="I33">
        <f t="shared" si="3"/>
        <v>-3.6727882085587311E-6</v>
      </c>
      <c r="J33">
        <f t="shared" si="4"/>
        <v>-5.4728809126596616E-14</v>
      </c>
      <c r="L33">
        <f t="shared" ca="1" si="5"/>
        <v>3.9740536999230813E-3</v>
      </c>
      <c r="M33">
        <f t="shared" ca="1" si="6"/>
        <v>6.820704893958059E-3</v>
      </c>
    </row>
    <row r="34" spans="1:13" x14ac:dyDescent="0.2">
      <c r="A34">
        <v>27</v>
      </c>
      <c r="B34">
        <v>-8.3930805852058046E-2</v>
      </c>
      <c r="C34">
        <v>6.430563995245793E-2</v>
      </c>
      <c r="D34">
        <f t="shared" si="0"/>
        <v>-6.2323634354265176E-2</v>
      </c>
      <c r="E34">
        <f t="shared" si="1"/>
        <v>9.2013607341950826E-2</v>
      </c>
      <c r="F34">
        <f t="shared" si="2"/>
        <v>3.7052218005608544E-5</v>
      </c>
      <c r="G34">
        <v>5.5634433195204495E-3</v>
      </c>
      <c r="H34">
        <v>7.5475396479668571E-3</v>
      </c>
      <c r="I34">
        <f t="shared" si="3"/>
        <v>-1.0282840858608145E-3</v>
      </c>
      <c r="J34">
        <f t="shared" si="4"/>
        <v>-7.6613134582401404E-12</v>
      </c>
      <c r="L34">
        <f t="shared" ca="1" si="5"/>
        <v>4.147582998510529E-3</v>
      </c>
      <c r="M34">
        <f t="shared" ca="1" si="6"/>
        <v>5.8043473547177002E-3</v>
      </c>
    </row>
    <row r="35" spans="1:13" x14ac:dyDescent="0.2">
      <c r="A35">
        <v>28</v>
      </c>
      <c r="B35">
        <v>-6.5105902047705902E-2</v>
      </c>
      <c r="C35">
        <v>-5.615775897348424E-2</v>
      </c>
      <c r="D35">
        <f t="shared" si="0"/>
        <v>1.8824903804352144E-2</v>
      </c>
      <c r="E35">
        <f t="shared" si="1"/>
        <v>-0.12046339892594217</v>
      </c>
      <c r="F35">
        <f t="shared" si="2"/>
        <v>4.4597422452101391E-5</v>
      </c>
      <c r="G35">
        <v>5.0510153841242973E-3</v>
      </c>
      <c r="H35">
        <v>6.9063149113879514E-3</v>
      </c>
      <c r="I35">
        <f t="shared" si="3"/>
        <v>-2.1058558007052279E-4</v>
      </c>
      <c r="J35">
        <f t="shared" si="4"/>
        <v>-7.8449241843269314E-13</v>
      </c>
      <c r="L35">
        <f t="shared" ca="1" si="5"/>
        <v>3.1655403859273293E-3</v>
      </c>
      <c r="M35">
        <f t="shared" ca="1" si="6"/>
        <v>6.1856936983864484E-3</v>
      </c>
    </row>
    <row r="36" spans="1:13" x14ac:dyDescent="0.2">
      <c r="A36">
        <v>29</v>
      </c>
      <c r="B36">
        <v>-4.331992563934934E-2</v>
      </c>
      <c r="C36">
        <v>6.4672557464618849E-2</v>
      </c>
      <c r="D36">
        <f t="shared" si="0"/>
        <v>2.1785976408356562E-2</v>
      </c>
      <c r="E36">
        <f t="shared" si="1"/>
        <v>0.12083031643810309</v>
      </c>
      <c r="F36">
        <f t="shared" si="2"/>
        <v>4.5223782415792783E-5</v>
      </c>
      <c r="G36">
        <v>3.3570267465090806E-3</v>
      </c>
      <c r="H36">
        <v>5.4386767862945771E-3</v>
      </c>
      <c r="I36">
        <f t="shared" si="3"/>
        <v>-4.9793436154840027E-4</v>
      </c>
      <c r="J36">
        <f t="shared" si="4"/>
        <v>-9.2747502317354134E-13</v>
      </c>
      <c r="L36">
        <f t="shared" ca="1" si="5"/>
        <v>4.6360172714394257E-3</v>
      </c>
      <c r="M36">
        <f t="shared" ca="1" si="6"/>
        <v>7.4723899388699656E-3</v>
      </c>
    </row>
    <row r="37" spans="1:13" x14ac:dyDescent="0.2">
      <c r="A37">
        <v>30</v>
      </c>
      <c r="B37">
        <v>9.3575483846082594E-2</v>
      </c>
      <c r="C37">
        <v>-6.4702887906605139E-2</v>
      </c>
      <c r="D37">
        <f t="shared" si="0"/>
        <v>0.13689540948543194</v>
      </c>
      <c r="E37">
        <f t="shared" si="1"/>
        <v>-0.12937544537122397</v>
      </c>
      <c r="F37">
        <f t="shared" si="2"/>
        <v>1.0643507700955994E-4</v>
      </c>
      <c r="G37">
        <v>3.0717351225757962E-3</v>
      </c>
      <c r="H37">
        <v>5.4689434210887823E-3</v>
      </c>
      <c r="I37">
        <f t="shared" si="3"/>
        <v>6.040740830604767E-4</v>
      </c>
      <c r="J37">
        <f t="shared" si="4"/>
        <v>5.6258783029436758E-13</v>
      </c>
      <c r="L37">
        <f t="shared" ca="1" si="5"/>
        <v>4.2220481359458769E-3</v>
      </c>
      <c r="M37">
        <f t="shared" ca="1" si="6"/>
        <v>7.4000891259741429E-3</v>
      </c>
    </row>
    <row r="38" spans="1:13" x14ac:dyDescent="0.2">
      <c r="A38">
        <v>31</v>
      </c>
      <c r="B38">
        <v>-9.3555306969935487E-3</v>
      </c>
      <c r="C38">
        <v>2.6838348031097813E-2</v>
      </c>
      <c r="D38">
        <f t="shared" si="0"/>
        <v>-0.10293101454307614</v>
      </c>
      <c r="E38">
        <f t="shared" si="1"/>
        <v>9.1541235937702956E-2</v>
      </c>
      <c r="F38">
        <f t="shared" si="2"/>
        <v>5.6923774895607462E-5</v>
      </c>
      <c r="G38">
        <v>3.5331710920735769E-3</v>
      </c>
      <c r="H38">
        <v>6.2035146419297301E-3</v>
      </c>
      <c r="I38">
        <f t="shared" si="3"/>
        <v>-2.0978542197991459E-4</v>
      </c>
      <c r="J38">
        <f t="shared" si="4"/>
        <v>-9.7688949657564327E-14</v>
      </c>
      <c r="L38">
        <f t="shared" ca="1" si="5"/>
        <v>3.2195783612436984E-3</v>
      </c>
      <c r="M38">
        <f t="shared" ca="1" si="6"/>
        <v>5.7488715108021775E-3</v>
      </c>
    </row>
    <row r="39" spans="1:13" x14ac:dyDescent="0.2">
      <c r="A39">
        <v>32</v>
      </c>
      <c r="B39">
        <v>-3.9233957852313171E-2</v>
      </c>
      <c r="C39">
        <v>6.8008468121656201E-2</v>
      </c>
      <c r="D39">
        <f t="shared" si="0"/>
        <v>-2.9878427155319624E-2</v>
      </c>
      <c r="E39">
        <f t="shared" si="1"/>
        <v>4.1170120090558385E-2</v>
      </c>
      <c r="F39">
        <f t="shared" si="2"/>
        <v>7.7630975926402222E-6</v>
      </c>
      <c r="G39">
        <v>4.7879629088918981E-3</v>
      </c>
      <c r="H39">
        <v>6.7159889190160377E-3</v>
      </c>
      <c r="I39">
        <f t="shared" si="3"/>
        <v>-5.9687994663496467E-4</v>
      </c>
      <c r="J39">
        <f t="shared" si="4"/>
        <v>-1.3897194215910618E-13</v>
      </c>
      <c r="L39">
        <f t="shared" ca="1" si="5"/>
        <v>3.7703767989710722E-3</v>
      </c>
      <c r="M39">
        <f t="shared" ca="1" si="6"/>
        <v>7.3053800800638429E-3</v>
      </c>
    </row>
    <row r="40" spans="1:13" x14ac:dyDescent="0.2">
      <c r="A40">
        <v>33</v>
      </c>
      <c r="B40">
        <v>7.5602501771703618E-3</v>
      </c>
      <c r="C40">
        <v>6.0695551120950224E-3</v>
      </c>
      <c r="D40">
        <f t="shared" si="0"/>
        <v>4.6794208029483531E-2</v>
      </c>
      <c r="E40">
        <f t="shared" si="1"/>
        <v>-6.1938913009561176E-2</v>
      </c>
      <c r="F40">
        <f t="shared" si="2"/>
        <v>1.8078380549737703E-5</v>
      </c>
      <c r="G40">
        <v>4.8707354892264226E-3</v>
      </c>
      <c r="H40">
        <v>6.1855110011642695E-3</v>
      </c>
      <c r="I40">
        <f t="shared" si="3"/>
        <v>-8.7756739559319524E-7</v>
      </c>
      <c r="J40">
        <f t="shared" si="4"/>
        <v>-1.0216229078280684E-16</v>
      </c>
      <c r="L40">
        <f t="shared" ca="1" si="5"/>
        <v>4.6801316480010033E-3</v>
      </c>
      <c r="M40">
        <f t="shared" ca="1" si="6"/>
        <v>7.2921330513395308E-3</v>
      </c>
    </row>
    <row r="41" spans="1:13" x14ac:dyDescent="0.2">
      <c r="A41">
        <v>34</v>
      </c>
      <c r="B41">
        <v>5.0993280062828293E-2</v>
      </c>
      <c r="C41">
        <v>-9.1367364822636271E-2</v>
      </c>
      <c r="D41">
        <f t="shared" si="0"/>
        <v>4.3433029885657934E-2</v>
      </c>
      <c r="E41">
        <f t="shared" si="1"/>
        <v>-9.7436919934731289E-2</v>
      </c>
      <c r="F41">
        <f t="shared" si="2"/>
        <v>3.4141144354247072E-5</v>
      </c>
      <c r="G41">
        <v>5.3124623795990748E-3</v>
      </c>
      <c r="H41">
        <v>5.6058418495846547E-3</v>
      </c>
      <c r="I41">
        <f t="shared" si="3"/>
        <v>7.3710480741290567E-4</v>
      </c>
      <c r="J41">
        <f t="shared" si="4"/>
        <v>4.290514668757711E-14</v>
      </c>
      <c r="L41">
        <f t="shared" ca="1" si="5"/>
        <v>3.0533531486563424E-3</v>
      </c>
      <c r="M41">
        <f t="shared" ca="1" si="6"/>
        <v>5.824126027515154E-3</v>
      </c>
    </row>
    <row r="42" spans="1:13" x14ac:dyDescent="0.2">
      <c r="A42">
        <v>35</v>
      </c>
      <c r="B42">
        <v>-2.3173952382637357E-2</v>
      </c>
      <c r="C42">
        <v>5.9876319309967112E-2</v>
      </c>
      <c r="D42">
        <f t="shared" si="0"/>
        <v>-7.416723244546565E-2</v>
      </c>
      <c r="E42">
        <f t="shared" si="1"/>
        <v>0.15124368413260339</v>
      </c>
      <c r="F42">
        <f t="shared" si="2"/>
        <v>8.5126291075867319E-5</v>
      </c>
      <c r="G42">
        <v>3.7380679103762816E-3</v>
      </c>
      <c r="H42">
        <v>7.1417200027759503E-3</v>
      </c>
      <c r="I42">
        <f t="shared" si="3"/>
        <v>-4.7444991815435772E-4</v>
      </c>
      <c r="J42">
        <f t="shared" si="4"/>
        <v>-1.3808309978175609E-14</v>
      </c>
      <c r="L42">
        <f t="shared" ca="1" si="5"/>
        <v>5.5560587909396055E-3</v>
      </c>
      <c r="M42">
        <f t="shared" ca="1" si="6"/>
        <v>5.1581565534552006E-3</v>
      </c>
    </row>
    <row r="43" spans="1:13" x14ac:dyDescent="0.2">
      <c r="A43">
        <v>36</v>
      </c>
      <c r="B43">
        <v>8.8070107027014583E-3</v>
      </c>
      <c r="C43">
        <v>-1.126190504633957E-2</v>
      </c>
      <c r="D43">
        <f t="shared" si="0"/>
        <v>3.1980963085338814E-2</v>
      </c>
      <c r="E43">
        <f t="shared" si="1"/>
        <v>-7.1138224356306679E-2</v>
      </c>
      <c r="F43">
        <f t="shared" si="2"/>
        <v>1.8250286893302087E-5</v>
      </c>
      <c r="G43">
        <v>4.0756644242793353E-3</v>
      </c>
      <c r="H43">
        <v>7.5213349962452583E-3</v>
      </c>
      <c r="I43">
        <f t="shared" si="3"/>
        <v>9.3889936664211032E-5</v>
      </c>
      <c r="J43">
        <f t="shared" si="4"/>
        <v>1.3662783991343317E-15</v>
      </c>
      <c r="L43">
        <f t="shared" ca="1" si="5"/>
        <v>4.5798091706650123E-3</v>
      </c>
      <c r="M43">
        <f t="shared" ca="1" si="6"/>
        <v>5.8306024833467175E-3</v>
      </c>
    </row>
    <row r="44" spans="1:13" x14ac:dyDescent="0.2">
      <c r="A44">
        <v>37</v>
      </c>
      <c r="B44">
        <v>6.3316014469727063E-3</v>
      </c>
      <c r="C44">
        <v>-1.0270758332251783E-2</v>
      </c>
      <c r="D44">
        <f t="shared" si="0"/>
        <v>-2.475409255728752E-3</v>
      </c>
      <c r="E44">
        <f t="shared" si="1"/>
        <v>9.9114671408778721E-4</v>
      </c>
      <c r="F44">
        <f t="shared" si="2"/>
        <v>2.1330068376583776E-8</v>
      </c>
      <c r="G44">
        <v>3.5547058076982291E-3</v>
      </c>
      <c r="H44">
        <v>7.2086934441183189E-3</v>
      </c>
      <c r="I44">
        <f t="shared" si="3"/>
        <v>8.2130768066306019E-5</v>
      </c>
      <c r="J44">
        <f t="shared" si="4"/>
        <v>5.9757998727077225E-16</v>
      </c>
      <c r="L44">
        <f t="shared" ca="1" si="5"/>
        <v>3.7601236277260974E-3</v>
      </c>
      <c r="M44">
        <f t="shared" ca="1" si="6"/>
        <v>4.8145499804765606E-3</v>
      </c>
    </row>
    <row r="45" spans="1:13" x14ac:dyDescent="0.2">
      <c r="A45">
        <v>38</v>
      </c>
      <c r="B45">
        <v>6.2050145842627608E-2</v>
      </c>
      <c r="C45">
        <v>-7.0442514717423507E-2</v>
      </c>
      <c r="D45">
        <f t="shared" si="0"/>
        <v>5.57185443956549E-2</v>
      </c>
      <c r="E45">
        <f t="shared" si="1"/>
        <v>-6.0171756385171721E-2</v>
      </c>
      <c r="F45">
        <f t="shared" si="2"/>
        <v>2.0175589368141058E-5</v>
      </c>
      <c r="G45">
        <v>3.1149777862682455E-3</v>
      </c>
      <c r="H45">
        <v>5.4692739845592347E-3</v>
      </c>
      <c r="I45">
        <f t="shared" si="3"/>
        <v>5.3862052758069665E-4</v>
      </c>
      <c r="J45">
        <f t="shared" si="4"/>
        <v>1.9594900644031319E-15</v>
      </c>
      <c r="L45">
        <f t="shared" ca="1" si="5"/>
        <v>3.8301663591959962E-3</v>
      </c>
      <c r="M45">
        <f t="shared" ca="1" si="6"/>
        <v>5.8670418048178503E-3</v>
      </c>
    </row>
    <row r="46" spans="1:13" x14ac:dyDescent="0.2">
      <c r="A46">
        <v>39</v>
      </c>
      <c r="B46">
        <v>1.8089664502848418E-2</v>
      </c>
      <c r="C46">
        <v>3.2029811617651546E-2</v>
      </c>
      <c r="D46">
        <f t="shared" si="0"/>
        <v>-4.3960481339779187E-2</v>
      </c>
      <c r="E46">
        <f t="shared" si="1"/>
        <v>0.10247232633507505</v>
      </c>
      <c r="F46">
        <f t="shared" si="2"/>
        <v>3.7299304752441574E-5</v>
      </c>
      <c r="G46">
        <v>5.5625932669317322E-3</v>
      </c>
      <c r="H46">
        <v>6.0337672111666126E-3</v>
      </c>
      <c r="I46">
        <f t="shared" si="3"/>
        <v>-1.0631929465959047E-4</v>
      </c>
      <c r="J46">
        <f t="shared" si="4"/>
        <v>-1.9339367037826462E-16</v>
      </c>
      <c r="L46">
        <f t="shared" ca="1" si="5"/>
        <v>3.2574781489063892E-3</v>
      </c>
      <c r="M46">
        <f t="shared" ca="1" si="6"/>
        <v>4.8407963736541533E-3</v>
      </c>
    </row>
    <row r="47" spans="1:13" x14ac:dyDescent="0.2">
      <c r="A47">
        <v>40</v>
      </c>
      <c r="B47">
        <v>-8.5353720944804264E-3</v>
      </c>
      <c r="C47">
        <v>-6.3355803774976932E-2</v>
      </c>
      <c r="D47">
        <f t="shared" si="0"/>
        <v>-2.6625036597328844E-2</v>
      </c>
      <c r="E47">
        <f t="shared" si="1"/>
        <v>-9.5385615392628478E-2</v>
      </c>
      <c r="F47">
        <f t="shared" si="2"/>
        <v>2.9421924592918627E-5</v>
      </c>
      <c r="G47">
        <v>3.1089411589750927E-3</v>
      </c>
      <c r="H47">
        <v>5.4674493710716405E-3</v>
      </c>
      <c r="I47">
        <f t="shared" si="3"/>
        <v>1.2088082663322728E-4</v>
      </c>
      <c r="J47">
        <f t="shared" si="4"/>
        <v>1.0994047136885208E-16</v>
      </c>
      <c r="L47">
        <f t="shared" ca="1" si="5"/>
        <v>4.3456160786861445E-3</v>
      </c>
      <c r="M47">
        <f t="shared" ca="1" si="6"/>
        <v>7.2317040361282812E-3</v>
      </c>
    </row>
    <row r="48" spans="1:13" x14ac:dyDescent="0.2">
      <c r="A48">
        <v>41</v>
      </c>
      <c r="B48">
        <v>0.12419375314275211</v>
      </c>
      <c r="C48">
        <v>-0.13091516396588601</v>
      </c>
      <c r="D48">
        <f t="shared" si="0"/>
        <v>0.13272912523723254</v>
      </c>
      <c r="E48">
        <f t="shared" si="1"/>
        <v>-6.7559360190909079E-2</v>
      </c>
      <c r="F48">
        <f t="shared" si="2"/>
        <v>6.6543863506937845E-5</v>
      </c>
      <c r="G48">
        <v>5.4655496487245499E-3</v>
      </c>
      <c r="H48">
        <v>7.5886505508820671E-3</v>
      </c>
      <c r="I48">
        <f t="shared" si="3"/>
        <v>1.5914424581223844E-3</v>
      </c>
      <c r="J48">
        <f t="shared" si="4"/>
        <v>7.2370424191939693E-16</v>
      </c>
      <c r="L48">
        <f t="shared" ca="1" si="5"/>
        <v>5.4460851029736641E-3</v>
      </c>
      <c r="M48">
        <f t="shared" ca="1" si="6"/>
        <v>7.0203808778931676E-3</v>
      </c>
    </row>
    <row r="49" spans="1:13" x14ac:dyDescent="0.2">
      <c r="A49">
        <v>42</v>
      </c>
      <c r="B49">
        <v>-5.4825379035796769E-2</v>
      </c>
      <c r="C49">
        <v>-6.4893038308345238E-2</v>
      </c>
      <c r="D49">
        <f t="shared" si="0"/>
        <v>-0.17901913217854887</v>
      </c>
      <c r="E49">
        <f t="shared" si="1"/>
        <v>6.6022125657540773E-2</v>
      </c>
      <c r="F49">
        <f t="shared" si="2"/>
        <v>1.0922031228690256E-4</v>
      </c>
      <c r="G49">
        <v>4.0781930351349235E-3</v>
      </c>
      <c r="H49">
        <v>5.8565279604481926E-3</v>
      </c>
      <c r="I49">
        <f t="shared" si="3"/>
        <v>-1.6566034069437916E-4</v>
      </c>
      <c r="J49">
        <f t="shared" si="4"/>
        <v>-3.7666800538859015E-17</v>
      </c>
      <c r="L49">
        <f t="shared" ca="1" si="5"/>
        <v>5.1950519710625247E-3</v>
      </c>
      <c r="M49">
        <f t="shared" ca="1" si="6"/>
        <v>6.1528550604209326E-3</v>
      </c>
    </row>
    <row r="50" spans="1:13" x14ac:dyDescent="0.2">
      <c r="A50">
        <v>43</v>
      </c>
      <c r="B50">
        <v>2.8257806551196082E-2</v>
      </c>
      <c r="C50">
        <v>0.13053789894568701</v>
      </c>
      <c r="D50">
        <f t="shared" si="0"/>
        <v>8.3083185586992847E-2</v>
      </c>
      <c r="E50">
        <f t="shared" si="1"/>
        <v>0.19543093725403227</v>
      </c>
      <c r="F50">
        <f t="shared" si="2"/>
        <v>1.3528820088981659E-4</v>
      </c>
      <c r="G50">
        <v>3.6821311967709723E-3</v>
      </c>
      <c r="H50">
        <v>7.5651652168174498E-3</v>
      </c>
      <c r="I50">
        <f t="shared" si="3"/>
        <v>-4.0217089573400258E-4</v>
      </c>
      <c r="J50">
        <f t="shared" si="4"/>
        <v>-4.5721537359668511E-17</v>
      </c>
      <c r="L50">
        <f t="shared" ca="1" si="5"/>
        <v>3.8127431800662175E-3</v>
      </c>
      <c r="M50">
        <f t="shared" ca="1" si="6"/>
        <v>6.1545045840348655E-3</v>
      </c>
    </row>
    <row r="51" spans="1:13" x14ac:dyDescent="0.2">
      <c r="A51">
        <v>44</v>
      </c>
      <c r="B51">
        <v>5.8435062870392081E-2</v>
      </c>
      <c r="C51">
        <v>2.1367590526585198E-2</v>
      </c>
      <c r="D51">
        <f t="shared" si="0"/>
        <v>3.0177256319195999E-2</v>
      </c>
      <c r="E51">
        <f t="shared" si="1"/>
        <v>-0.10917030841910182</v>
      </c>
      <c r="F51">
        <f t="shared" si="2"/>
        <v>3.8486469117828809E-5</v>
      </c>
      <c r="G51">
        <v>3.8216029761123562E-3</v>
      </c>
      <c r="H51">
        <v>6.1027596946767841E-3</v>
      </c>
      <c r="I51">
        <f t="shared" si="3"/>
        <v>2.3647022977475566E-4</v>
      </c>
      <c r="J51">
        <f t="shared" si="4"/>
        <v>1.3441776319197951E-17</v>
      </c>
      <c r="L51">
        <f t="shared" ca="1" si="5"/>
        <v>3.9369154895800432E-3</v>
      </c>
      <c r="M51">
        <f t="shared" ca="1" si="6"/>
        <v>5.5269153773179255E-3</v>
      </c>
    </row>
    <row r="52" spans="1:13" x14ac:dyDescent="0.2">
      <c r="A52">
        <v>45</v>
      </c>
      <c r="B52">
        <v>-0.11676746679299492</v>
      </c>
      <c r="C52">
        <v>-0.12773042774193721</v>
      </c>
      <c r="D52">
        <f t="shared" si="0"/>
        <v>-0.17520252966338701</v>
      </c>
      <c r="E52">
        <f t="shared" si="1"/>
        <v>-0.14909801826852243</v>
      </c>
      <c r="F52">
        <f t="shared" si="2"/>
        <v>1.5877843635615197E-4</v>
      </c>
      <c r="G52">
        <v>5.1436590074255429E-3</v>
      </c>
      <c r="H52">
        <v>5.2403741691782486E-3</v>
      </c>
      <c r="I52">
        <f t="shared" si="3"/>
        <v>-1.1368188796140872E-4</v>
      </c>
      <c r="J52">
        <f t="shared" si="4"/>
        <v>-3.231033587138902E-18</v>
      </c>
      <c r="L52">
        <f t="shared" ca="1" si="5"/>
        <v>3.1597584489343254E-3</v>
      </c>
      <c r="M52">
        <f t="shared" ca="1" si="6"/>
        <v>6.9698794111099829E-3</v>
      </c>
    </row>
    <row r="53" spans="1:13" x14ac:dyDescent="0.2">
      <c r="A53">
        <v>46</v>
      </c>
      <c r="B53">
        <v>-0.10205210273174321</v>
      </c>
      <c r="C53">
        <v>-6.3895765090468071E-2</v>
      </c>
      <c r="D53">
        <f t="shared" si="0"/>
        <v>1.4715364061251707E-2</v>
      </c>
      <c r="E53">
        <f t="shared" si="1"/>
        <v>6.3834662651469143E-2</v>
      </c>
      <c r="F53">
        <f t="shared" si="2"/>
        <v>1.2874218285846144E-5</v>
      </c>
      <c r="G53">
        <v>4.1837521403095736E-3</v>
      </c>
      <c r="H53">
        <v>4.5730690125039873E-3</v>
      </c>
      <c r="I53">
        <f t="shared" si="3"/>
        <v>-2.1224148299529104E-4</v>
      </c>
      <c r="J53">
        <f t="shared" si="4"/>
        <v>-3.0161328793850975E-18</v>
      </c>
      <c r="L53">
        <f t="shared" ca="1" si="5"/>
        <v>5.0330248508375919E-3</v>
      </c>
      <c r="M53">
        <f t="shared" ca="1" si="6"/>
        <v>7.4567280489356048E-3</v>
      </c>
    </row>
    <row r="54" spans="1:13" x14ac:dyDescent="0.2">
      <c r="A54">
        <v>47</v>
      </c>
      <c r="B54">
        <v>-3.0055123621451064E-2</v>
      </c>
      <c r="C54">
        <v>4.349631847836672E-2</v>
      </c>
      <c r="D54">
        <f t="shared" si="0"/>
        <v>7.1996979110292153E-2</v>
      </c>
      <c r="E54">
        <f t="shared" si="1"/>
        <v>0.10739208356883478</v>
      </c>
      <c r="F54">
        <f t="shared" si="2"/>
        <v>5.0149873842790314E-5</v>
      </c>
      <c r="G54">
        <v>4.4193592579044429E-3</v>
      </c>
      <c r="H54">
        <v>5.5184230121031108E-3</v>
      </c>
      <c r="I54">
        <f t="shared" si="3"/>
        <v>-4.082326174191397E-4</v>
      </c>
      <c r="J54">
        <f t="shared" si="4"/>
        <v>-2.9006672080750185E-18</v>
      </c>
      <c r="L54">
        <f t="shared" ca="1" si="5"/>
        <v>5.4628073542297862E-3</v>
      </c>
      <c r="M54">
        <f t="shared" ca="1" si="6"/>
        <v>4.9588304179795034E-3</v>
      </c>
    </row>
    <row r="55" spans="1:13" x14ac:dyDescent="0.2">
      <c r="L55">
        <f t="shared" ca="1" si="5"/>
        <v>3.0720257668995967E-3</v>
      </c>
      <c r="M55">
        <f t="shared" ca="1" si="6"/>
        <v>5.7331114444757972E-3</v>
      </c>
    </row>
    <row r="56" spans="1:13" x14ac:dyDescent="0.2">
      <c r="J56">
        <f>SUM(J7:J54)</f>
        <v>11.585072750163695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BE9C-32A5-1244-B4B2-F6F098CAC17C}">
  <dimension ref="A1:M56"/>
  <sheetViews>
    <sheetView topLeftCell="I4" zoomScale="67" workbookViewId="0">
      <selection activeCell="J56" sqref="J5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13" x14ac:dyDescent="0.2">
      <c r="A4" s="14" t="s">
        <v>23</v>
      </c>
      <c r="B4" s="14">
        <v>1</v>
      </c>
      <c r="D4" t="s">
        <v>47</v>
      </c>
      <c r="E4">
        <f>(0.4+D2/33-H2/100)/100</f>
        <v>3.003030303030303E-3</v>
      </c>
      <c r="F4">
        <f>(0.4+D2/33+H2/100)/100</f>
        <v>5.6030303030303033E-3</v>
      </c>
      <c r="H4" t="s">
        <v>48</v>
      </c>
      <c r="I4">
        <f>(0.4+D2/33+E2/100-G2/100)/100</f>
        <v>4.503030303030303E-3</v>
      </c>
      <c r="J4">
        <f>(0.4+D2/33+E2/100+G2/100)/100</f>
        <v>7.7030303030303036E-3</v>
      </c>
    </row>
    <row r="6" spans="1:13" x14ac:dyDescent="0.2">
      <c r="A6" t="s">
        <v>10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19</v>
      </c>
      <c r="J6" t="s">
        <v>59</v>
      </c>
      <c r="L6" t="s">
        <v>50</v>
      </c>
    </row>
    <row r="7" spans="1:13" x14ac:dyDescent="0.2">
      <c r="A7">
        <v>0</v>
      </c>
      <c r="B7">
        <f>1000+100*G2+10*H2+I2</f>
        <v>2736</v>
      </c>
      <c r="C7">
        <f>1000+100*D2+10*E2+F2</f>
        <v>1290</v>
      </c>
      <c r="G7">
        <v>3.3374794682108594E-3</v>
      </c>
      <c r="H7">
        <v>7.1374609652523954E-3</v>
      </c>
      <c r="L7" t="s">
        <v>45</v>
      </c>
      <c r="M7" t="s">
        <v>46</v>
      </c>
    </row>
    <row r="8" spans="1:13" x14ac:dyDescent="0.2">
      <c r="A8">
        <v>1</v>
      </c>
      <c r="B8">
        <v>2738.358507733743</v>
      </c>
      <c r="C8">
        <v>1288.5911866831568</v>
      </c>
      <c r="D8">
        <f>B8-B7</f>
        <v>2.3585077337429539</v>
      </c>
      <c r="E8">
        <f>C8-C7</f>
        <v>-1.4088133168431796</v>
      </c>
      <c r="F8">
        <f>$A$2/1000*(D8^2+E8^2)</f>
        <v>2.2641941075520016E-2</v>
      </c>
      <c r="G8">
        <v>4.4075897546862128E-3</v>
      </c>
      <c r="H8">
        <v>7.2411544815554627E-3</v>
      </c>
      <c r="I8">
        <f>H8*B8-G8*C8-F8</f>
        <v>14.126653726902571</v>
      </c>
      <c r="J8">
        <f>I8/((1+$B$4)^A8)</f>
        <v>7.0633268634512856</v>
      </c>
      <c r="L8">
        <f ca="1">RAND()*($F$4-$E$4)+$E$4</f>
        <v>4.7694142410964558E-3</v>
      </c>
      <c r="M8">
        <f ca="1">RAND()*($J$4-$I$4)+$I$4</f>
        <v>5.3216781215194419E-3</v>
      </c>
    </row>
    <row r="9" spans="1:13" x14ac:dyDescent="0.2">
      <c r="A9">
        <v>2</v>
      </c>
      <c r="B9">
        <v>2740.6659871481074</v>
      </c>
      <c r="C9">
        <v>1287.2448113449166</v>
      </c>
      <c r="D9">
        <f t="shared" ref="D9:E54" si="0">B9-B8</f>
        <v>2.3074794143644795</v>
      </c>
      <c r="E9">
        <f t="shared" si="0"/>
        <v>-1.3463753382402501</v>
      </c>
      <c r="F9">
        <f t="shared" ref="F9:F54" si="1">$A$2/1000*(D9^2+E9^2)</f>
        <v>2.1411563397412167E-2</v>
      </c>
      <c r="G9">
        <v>3.3606227848232786E-3</v>
      </c>
      <c r="H9">
        <v>7.1085594300932427E-3</v>
      </c>
      <c r="I9">
        <f>H9*B9-G9*C9-F9</f>
        <v>15.134831241628802</v>
      </c>
      <c r="J9">
        <f>I9/((1+$B$4)^A9)</f>
        <v>3.7837078104072006</v>
      </c>
      <c r="L9">
        <f ca="1">RAND()*($F$4-$E$4)+$E$4</f>
        <v>5.3417081706254076E-3</v>
      </c>
      <c r="M9">
        <f ca="1">RAND()*($J$4-$I$4)+$I$4</f>
        <v>7.3044593985847461E-3</v>
      </c>
    </row>
    <row r="10" spans="1:13" x14ac:dyDescent="0.2">
      <c r="A10">
        <v>3</v>
      </c>
      <c r="B10">
        <v>2742.9139727412239</v>
      </c>
      <c r="C10">
        <v>1285.6736758284794</v>
      </c>
      <c r="D10">
        <f t="shared" si="0"/>
        <v>2.2479855931164821</v>
      </c>
      <c r="E10">
        <f t="shared" si="0"/>
        <v>-1.5711355164371525</v>
      </c>
      <c r="F10">
        <f t="shared" si="1"/>
        <v>2.2565718113608496E-2</v>
      </c>
      <c r="G10">
        <v>5.2113488913942008E-3</v>
      </c>
      <c r="H10">
        <v>7.234686360616735E-3</v>
      </c>
      <c r="I10">
        <f t="shared" ref="I10:I54" si="2">H10*B10-G10*C10-F10</f>
        <v>13.121462503598936</v>
      </c>
      <c r="J10">
        <f t="shared" ref="J10:J54" si="3">I10/((1+$B$4)^A10)</f>
        <v>1.640182812949867</v>
      </c>
      <c r="L10">
        <f t="shared" ref="L10:L55" ca="1" si="4">RAND()*($F$4-$E$4)+$E$4</f>
        <v>4.8176359179364367E-3</v>
      </c>
      <c r="M10">
        <f t="shared" ref="M10:M55" ca="1" si="5">RAND()*($J$4-$I$4)+$I$4</f>
        <v>7.2679815038060903E-3</v>
      </c>
    </row>
    <row r="11" spans="1:13" x14ac:dyDescent="0.2">
      <c r="A11">
        <v>4</v>
      </c>
      <c r="B11">
        <v>2744.9996896686694</v>
      </c>
      <c r="C11">
        <v>1284.2677231354069</v>
      </c>
      <c r="D11">
        <f t="shared" si="0"/>
        <v>2.0857169274454463</v>
      </c>
      <c r="E11">
        <f t="shared" si="0"/>
        <v>-1.4059526930725497</v>
      </c>
      <c r="F11">
        <f t="shared" si="1"/>
        <v>1.8980754229771284E-2</v>
      </c>
      <c r="G11">
        <v>4.7942699489189368E-3</v>
      </c>
      <c r="H11">
        <v>7.1443215378666717E-3</v>
      </c>
      <c r="I11">
        <f t="shared" si="2"/>
        <v>13.435053498712808</v>
      </c>
      <c r="J11">
        <f t="shared" si="3"/>
        <v>0.83969084366955049</v>
      </c>
      <c r="L11">
        <f t="shared" ca="1" si="4"/>
        <v>3.5378425277511217E-3</v>
      </c>
      <c r="M11">
        <f t="shared" ca="1" si="5"/>
        <v>5.0506486533728632E-3</v>
      </c>
    </row>
    <row r="12" spans="1:13" x14ac:dyDescent="0.2">
      <c r="A12">
        <v>5</v>
      </c>
      <c r="B12">
        <v>2746.7809640524997</v>
      </c>
      <c r="C12">
        <v>1283.0481841077665</v>
      </c>
      <c r="D12">
        <f t="shared" si="0"/>
        <v>1.7812743838303504</v>
      </c>
      <c r="E12">
        <f t="shared" si="0"/>
        <v>-1.2195390276403941</v>
      </c>
      <c r="F12">
        <f t="shared" si="1"/>
        <v>1.3980641611284816E-2</v>
      </c>
      <c r="G12">
        <v>3.8095888967588616E-3</v>
      </c>
      <c r="H12">
        <v>5.7132005338593117E-3</v>
      </c>
      <c r="I12">
        <f t="shared" si="2"/>
        <v>10.791043712424484</v>
      </c>
      <c r="J12">
        <f t="shared" si="3"/>
        <v>0.33722011601326513</v>
      </c>
      <c r="L12">
        <f t="shared" ca="1" si="4"/>
        <v>4.6159976381403827E-3</v>
      </c>
      <c r="M12">
        <f t="shared" ca="1" si="5"/>
        <v>5.2163880923567123E-3</v>
      </c>
    </row>
    <row r="13" spans="1:13" x14ac:dyDescent="0.2">
      <c r="A13">
        <v>6</v>
      </c>
      <c r="B13">
        <v>2748.4382685815795</v>
      </c>
      <c r="C13">
        <v>1281.8692163701123</v>
      </c>
      <c r="D13">
        <f t="shared" si="0"/>
        <v>1.6573045290797381</v>
      </c>
      <c r="E13">
        <f t="shared" si="0"/>
        <v>-1.1789677376541476</v>
      </c>
      <c r="F13">
        <f t="shared" si="1"/>
        <v>1.2409869685612656E-2</v>
      </c>
      <c r="G13">
        <v>3.3855501928035533E-3</v>
      </c>
      <c r="H13">
        <v>5.6937760518192054E-3</v>
      </c>
      <c r="I13">
        <f t="shared" si="2"/>
        <v>11.296749551236854</v>
      </c>
      <c r="J13">
        <f t="shared" si="3"/>
        <v>0.17651171173807584</v>
      </c>
      <c r="L13">
        <f t="shared" ca="1" si="4"/>
        <v>3.1476944437775827E-3</v>
      </c>
      <c r="M13">
        <f t="shared" ca="1" si="5"/>
        <v>5.4422371229135326E-3</v>
      </c>
    </row>
    <row r="14" spans="1:13" x14ac:dyDescent="0.2">
      <c r="A14">
        <v>7</v>
      </c>
      <c r="B14">
        <v>2749.9867472216183</v>
      </c>
      <c r="C14">
        <v>1280.6835768305621</v>
      </c>
      <c r="D14">
        <f t="shared" si="0"/>
        <v>1.5484786400388657</v>
      </c>
      <c r="E14">
        <f t="shared" si="0"/>
        <v>-1.1856395395502659</v>
      </c>
      <c r="F14">
        <f t="shared" si="1"/>
        <v>1.1410581649204745E-2</v>
      </c>
      <c r="G14">
        <v>4.8363458204295461E-3</v>
      </c>
      <c r="H14">
        <v>4.8685417061279414E-3</v>
      </c>
      <c r="I14">
        <f t="shared" si="2"/>
        <v>7.1831859244011103</v>
      </c>
      <c r="J14">
        <f t="shared" si="3"/>
        <v>5.6118640034383674E-2</v>
      </c>
      <c r="L14">
        <f t="shared" ca="1" si="4"/>
        <v>3.1445554021467914E-3</v>
      </c>
      <c r="M14">
        <f t="shared" ca="1" si="5"/>
        <v>4.9886892258493706E-3</v>
      </c>
    </row>
    <row r="15" spans="1:13" x14ac:dyDescent="0.2">
      <c r="A15">
        <v>8</v>
      </c>
      <c r="B15">
        <v>2751.464070565863</v>
      </c>
      <c r="C15">
        <v>1279.8167279432034</v>
      </c>
      <c r="D15">
        <f t="shared" si="0"/>
        <v>1.4773233442447236</v>
      </c>
      <c r="E15">
        <f t="shared" si="0"/>
        <v>-0.86684888735862842</v>
      </c>
      <c r="F15">
        <f t="shared" si="1"/>
        <v>8.8017337708959191E-3</v>
      </c>
      <c r="G15">
        <v>5.4493447505464367E-3</v>
      </c>
      <c r="H15">
        <v>5.9653429087874847E-3</v>
      </c>
      <c r="I15">
        <f t="shared" si="2"/>
        <v>9.4304623802839078</v>
      </c>
      <c r="J15">
        <f t="shared" si="3"/>
        <v>3.6837743672984015E-2</v>
      </c>
      <c r="L15">
        <f t="shared" ca="1" si="4"/>
        <v>3.4008459258431057E-3</v>
      </c>
      <c r="M15">
        <f t="shared" ca="1" si="5"/>
        <v>6.836815461718544E-3</v>
      </c>
    </row>
    <row r="16" spans="1:13" x14ac:dyDescent="0.2">
      <c r="A16">
        <v>9</v>
      </c>
      <c r="B16">
        <v>2752.3593382401982</v>
      </c>
      <c r="C16">
        <v>1279.5531935619006</v>
      </c>
      <c r="D16">
        <f t="shared" si="0"/>
        <v>0.89526767433517307</v>
      </c>
      <c r="E16">
        <f t="shared" si="0"/>
        <v>-0.26353438130286122</v>
      </c>
      <c r="F16">
        <f t="shared" si="1"/>
        <v>2.6128637365145741E-3</v>
      </c>
      <c r="G16">
        <v>3.5637605922398726E-3</v>
      </c>
      <c r="H16">
        <v>7.3563511945602001E-3</v>
      </c>
      <c r="I16">
        <f t="shared" si="2"/>
        <v>15.68468779509511</v>
      </c>
      <c r="J16">
        <f t="shared" si="3"/>
        <v>3.0634155849795137E-2</v>
      </c>
      <c r="L16">
        <f t="shared" ca="1" si="4"/>
        <v>4.0157513302870214E-3</v>
      </c>
      <c r="M16">
        <f t="shared" ca="1" si="5"/>
        <v>5.583768620444898E-3</v>
      </c>
    </row>
    <row r="17" spans="1:13" x14ac:dyDescent="0.2">
      <c r="A17">
        <v>10</v>
      </c>
      <c r="B17">
        <v>2752.4123174728898</v>
      </c>
      <c r="C17">
        <v>1279.1288918948012</v>
      </c>
      <c r="D17">
        <f t="shared" si="0"/>
        <v>5.2979232691541256E-2</v>
      </c>
      <c r="E17">
        <f t="shared" si="0"/>
        <v>-0.42430166709937112</v>
      </c>
      <c r="F17">
        <f t="shared" si="1"/>
        <v>5.4851611139967007E-4</v>
      </c>
      <c r="G17">
        <v>3.7862966822484988E-3</v>
      </c>
      <c r="H17">
        <v>7.0259588380265376E-3</v>
      </c>
      <c r="I17">
        <f t="shared" si="2"/>
        <v>14.494625652180869</v>
      </c>
      <c r="J17">
        <f t="shared" si="3"/>
        <v>1.4154907863457879E-2</v>
      </c>
      <c r="L17">
        <f t="shared" ca="1" si="4"/>
        <v>3.1997580040272122E-3</v>
      </c>
      <c r="M17">
        <f t="shared" ca="1" si="5"/>
        <v>7.1699340737895918E-3</v>
      </c>
    </row>
    <row r="18" spans="1:13" x14ac:dyDescent="0.2">
      <c r="A18">
        <v>11</v>
      </c>
      <c r="B18">
        <v>2751.2347230072273</v>
      </c>
      <c r="C18">
        <v>1277.275389000378</v>
      </c>
      <c r="D18">
        <f t="shared" si="0"/>
        <v>-1.1775944656624233</v>
      </c>
      <c r="E18">
        <f t="shared" si="0"/>
        <v>-1.8535028944231726</v>
      </c>
      <c r="F18">
        <f t="shared" si="1"/>
        <v>1.4466605115581541E-2</v>
      </c>
      <c r="G18">
        <v>4.0421709861862502E-3</v>
      </c>
      <c r="H18">
        <v>6.0813177092272309E-3</v>
      </c>
      <c r="I18">
        <f t="shared" si="2"/>
        <v>11.553700319362061</v>
      </c>
      <c r="J18">
        <f t="shared" si="3"/>
        <v>5.6414552340635065E-3</v>
      </c>
      <c r="L18">
        <f t="shared" ca="1" si="4"/>
        <v>5.3797155277998977E-3</v>
      </c>
      <c r="M18">
        <f t="shared" ca="1" si="5"/>
        <v>7.2550302547763346E-3</v>
      </c>
    </row>
    <row r="19" spans="1:13" x14ac:dyDescent="0.2">
      <c r="A19">
        <v>12</v>
      </c>
      <c r="B19">
        <v>2748.9367335723582</v>
      </c>
      <c r="C19">
        <v>1271.3035799655643</v>
      </c>
      <c r="D19">
        <f t="shared" si="0"/>
        <v>-2.2979894348691232</v>
      </c>
      <c r="E19">
        <f t="shared" si="0"/>
        <v>-5.9718090348137594</v>
      </c>
      <c r="F19">
        <f t="shared" si="1"/>
        <v>0.12282977577316008</v>
      </c>
      <c r="G19">
        <v>3.5212895279402522E-3</v>
      </c>
      <c r="H19">
        <v>7.4493883072740286E-3</v>
      </c>
      <c r="I19">
        <f t="shared" si="2"/>
        <v>15.87843940177113</v>
      </c>
      <c r="J19">
        <f t="shared" si="3"/>
        <v>3.8765721195730299E-3</v>
      </c>
      <c r="L19">
        <f t="shared" ca="1" si="4"/>
        <v>3.3336134799743481E-3</v>
      </c>
      <c r="M19">
        <f t="shared" ca="1" si="5"/>
        <v>5.6932952954317616E-3</v>
      </c>
    </row>
    <row r="20" spans="1:13" x14ac:dyDescent="0.2">
      <c r="A20">
        <v>13</v>
      </c>
      <c r="B20">
        <v>2744.2210867184376</v>
      </c>
      <c r="C20">
        <v>1256.3834757715335</v>
      </c>
      <c r="D20">
        <f t="shared" si="0"/>
        <v>-4.7156468539205889</v>
      </c>
      <c r="E20">
        <f t="shared" si="0"/>
        <v>-14.920104194030728</v>
      </c>
      <c r="F20">
        <f t="shared" si="1"/>
        <v>0.73454050323487341</v>
      </c>
      <c r="G20">
        <v>4.3149144163053934E-3</v>
      </c>
      <c r="H20">
        <v>6.8435929312007284E-3</v>
      </c>
      <c r="I20">
        <f t="shared" si="2"/>
        <v>12.624604355468939</v>
      </c>
      <c r="J20">
        <f t="shared" si="3"/>
        <v>1.5410893988609545E-3</v>
      </c>
      <c r="L20">
        <f t="shared" ca="1" si="4"/>
        <v>4.2519628293011067E-3</v>
      </c>
      <c r="M20">
        <f t="shared" ca="1" si="5"/>
        <v>4.9119305970725495E-3</v>
      </c>
    </row>
    <row r="21" spans="1:13" x14ac:dyDescent="0.2">
      <c r="A21">
        <v>14</v>
      </c>
      <c r="B21">
        <v>2722.4924330470603</v>
      </c>
      <c r="C21">
        <v>1250.5875130077152</v>
      </c>
      <c r="D21">
        <f t="shared" si="0"/>
        <v>-21.728653671377288</v>
      </c>
      <c r="E21">
        <f t="shared" si="0"/>
        <v>-5.795962763818352</v>
      </c>
      <c r="F21">
        <f t="shared" si="1"/>
        <v>1.5171827241906797</v>
      </c>
      <c r="G21">
        <v>3.1481801343553658E-3</v>
      </c>
      <c r="H21">
        <v>5.5225503366995261E-3</v>
      </c>
      <c r="I21">
        <f t="shared" si="2"/>
        <v>9.5808440138715039</v>
      </c>
      <c r="J21">
        <f t="shared" si="3"/>
        <v>5.8476831139352441E-4</v>
      </c>
      <c r="L21">
        <f t="shared" ca="1" si="4"/>
        <v>3.5492559409171474E-3</v>
      </c>
      <c r="M21">
        <f t="shared" ca="1" si="5"/>
        <v>7.6624394427614994E-3</v>
      </c>
    </row>
    <row r="22" spans="1:13" x14ac:dyDescent="0.2">
      <c r="A22">
        <v>15</v>
      </c>
      <c r="B22">
        <v>2681.5180128561924</v>
      </c>
      <c r="C22">
        <v>1230.7480514707449</v>
      </c>
      <c r="D22">
        <f t="shared" si="0"/>
        <v>-40.974420190867932</v>
      </c>
      <c r="E22">
        <f t="shared" si="0"/>
        <v>-19.839461536970248</v>
      </c>
      <c r="F22">
        <f t="shared" si="1"/>
        <v>6.2175220321641831</v>
      </c>
      <c r="G22">
        <v>4.8842778120981433E-3</v>
      </c>
      <c r="H22">
        <v>7.0069166097979849E-3</v>
      </c>
      <c r="I22">
        <f t="shared" si="2"/>
        <v>6.5603356715087724</v>
      </c>
      <c r="J22">
        <f t="shared" si="3"/>
        <v>2.002055563814933E-4</v>
      </c>
      <c r="L22">
        <f t="shared" ca="1" si="4"/>
        <v>3.9073664880701284E-3</v>
      </c>
      <c r="M22">
        <f t="shared" ca="1" si="5"/>
        <v>6.5207694675775219E-3</v>
      </c>
    </row>
    <row r="23" spans="1:13" x14ac:dyDescent="0.2">
      <c r="A23">
        <v>16</v>
      </c>
      <c r="B23">
        <v>2596.9592094405616</v>
      </c>
      <c r="C23">
        <v>1188.9434403995194</v>
      </c>
      <c r="D23">
        <f t="shared" si="0"/>
        <v>-84.558803415630791</v>
      </c>
      <c r="E23">
        <f t="shared" si="0"/>
        <v>-41.804611071225509</v>
      </c>
      <c r="F23">
        <f t="shared" si="1"/>
        <v>26.69345022569917</v>
      </c>
      <c r="G23">
        <v>4.007233071667885E-3</v>
      </c>
      <c r="H23">
        <v>4.6621325007554434E-3</v>
      </c>
      <c r="I23">
        <f t="shared" si="2"/>
        <v>-19.350455766941714</v>
      </c>
      <c r="J23">
        <f t="shared" si="3"/>
        <v>-2.9526452281100027E-4</v>
      </c>
      <c r="L23">
        <f t="shared" ca="1" si="4"/>
        <v>3.8372932814408878E-3</v>
      </c>
      <c r="M23">
        <f t="shared" ca="1" si="5"/>
        <v>7.135191798878315E-3</v>
      </c>
    </row>
    <row r="24" spans="1:13" x14ac:dyDescent="0.2">
      <c r="A24">
        <v>17</v>
      </c>
      <c r="B24">
        <v>2426.0663782266097</v>
      </c>
      <c r="C24">
        <v>1109.0091179477424</v>
      </c>
      <c r="D24">
        <f t="shared" si="0"/>
        <v>-170.89283121395192</v>
      </c>
      <c r="E24">
        <f t="shared" si="0"/>
        <v>-79.934322451777007</v>
      </c>
      <c r="F24">
        <f t="shared" si="1"/>
        <v>106.78156699843478</v>
      </c>
      <c r="G24">
        <v>4.8211940098987225E-3</v>
      </c>
      <c r="H24">
        <v>7.2538588020991564E-3</v>
      </c>
      <c r="I24">
        <f t="shared" si="2"/>
        <v>-94.529972162631594</v>
      </c>
      <c r="J24">
        <f t="shared" si="3"/>
        <v>-7.2120645265679622E-4</v>
      </c>
      <c r="L24">
        <f t="shared" ca="1" si="4"/>
        <v>3.175590577041928E-3</v>
      </c>
      <c r="M24">
        <f t="shared" ca="1" si="5"/>
        <v>6.3208472296915419E-3</v>
      </c>
    </row>
    <row r="25" spans="1:13" x14ac:dyDescent="0.2">
      <c r="A25">
        <v>18</v>
      </c>
      <c r="B25">
        <v>2085.2740657644586</v>
      </c>
      <c r="C25">
        <v>951.96702358307448</v>
      </c>
      <c r="D25">
        <f t="shared" si="0"/>
        <v>-340.79231246215113</v>
      </c>
      <c r="E25">
        <f t="shared" si="0"/>
        <v>-157.04209436466795</v>
      </c>
      <c r="F25">
        <f t="shared" si="1"/>
        <v>422.40485890722516</v>
      </c>
      <c r="G25">
        <v>3.3639734732210133E-3</v>
      </c>
      <c r="H25">
        <v>6.5740207571415776E-3</v>
      </c>
      <c r="I25">
        <f t="shared" si="2"/>
        <v>-411.89861572927521</v>
      </c>
      <c r="J25">
        <f t="shared" si="3"/>
        <v>-1.5712685231371887E-3</v>
      </c>
      <c r="L25">
        <f t="shared" ca="1" si="4"/>
        <v>3.487815239596662E-3</v>
      </c>
      <c r="M25">
        <f t="shared" ca="1" si="5"/>
        <v>5.1806554394445243E-3</v>
      </c>
    </row>
    <row r="26" spans="1:13" x14ac:dyDescent="0.2">
      <c r="A26">
        <v>19</v>
      </c>
      <c r="B26">
        <v>1409.6107006527848</v>
      </c>
      <c r="C26">
        <v>642.52467687637966</v>
      </c>
      <c r="D26">
        <f t="shared" si="0"/>
        <v>-675.66336511167378</v>
      </c>
      <c r="E26">
        <f t="shared" si="0"/>
        <v>-309.44234670669482</v>
      </c>
      <c r="F26">
        <f t="shared" si="1"/>
        <v>1656.8266466681318</v>
      </c>
      <c r="G26">
        <v>3.2264493778711061E-3</v>
      </c>
      <c r="H26">
        <v>4.9065347296616945E-3</v>
      </c>
      <c r="I26">
        <f t="shared" si="2"/>
        <v>-1651.9834161540509</v>
      </c>
      <c r="J26">
        <f t="shared" si="3"/>
        <v>-3.1509083102303523E-3</v>
      </c>
      <c r="L26">
        <f t="shared" ca="1" si="4"/>
        <v>3.1497477714502366E-3</v>
      </c>
      <c r="M26">
        <f t="shared" ca="1" si="5"/>
        <v>7.1904897801111653E-3</v>
      </c>
    </row>
    <row r="27" spans="1:13" x14ac:dyDescent="0.2">
      <c r="A27">
        <v>20</v>
      </c>
      <c r="B27">
        <v>36.757081099597713</v>
      </c>
      <c r="C27">
        <v>14.541443302544115</v>
      </c>
      <c r="D27">
        <f t="shared" si="0"/>
        <v>-1372.8536195531869</v>
      </c>
      <c r="E27">
        <f t="shared" si="0"/>
        <v>-627.98323357383549</v>
      </c>
      <c r="F27">
        <f t="shared" si="1"/>
        <v>6837.2700071104109</v>
      </c>
      <c r="G27">
        <v>5.1037318925545539E-3</v>
      </c>
      <c r="H27">
        <v>5.6854005822493548E-3</v>
      </c>
      <c r="I27">
        <f t="shared" si="2"/>
        <v>-6837.1352440080727</v>
      </c>
      <c r="J27">
        <f t="shared" si="3"/>
        <v>-6.5204002800064781E-3</v>
      </c>
      <c r="L27">
        <f t="shared" ca="1" si="4"/>
        <v>3.2016510006868107E-3</v>
      </c>
      <c r="M27">
        <f t="shared" ca="1" si="5"/>
        <v>5.8711906300298487E-3</v>
      </c>
    </row>
    <row r="28" spans="1:13" x14ac:dyDescent="0.2">
      <c r="A28">
        <v>21</v>
      </c>
      <c r="B28">
        <v>1.0265959308699097</v>
      </c>
      <c r="C28">
        <v>-0.47627973728262207</v>
      </c>
      <c r="D28">
        <f t="shared" si="0"/>
        <v>-35.730485168727803</v>
      </c>
      <c r="E28">
        <f t="shared" si="0"/>
        <v>-15.017723039826738</v>
      </c>
      <c r="F28">
        <f t="shared" si="1"/>
        <v>4.5065987270808607</v>
      </c>
      <c r="G28">
        <v>4.5900947683299503E-3</v>
      </c>
      <c r="H28">
        <v>5.5438383452879013E-3</v>
      </c>
      <c r="I28">
        <f t="shared" si="2"/>
        <v>-4.4987212760638249</v>
      </c>
      <c r="J28">
        <f t="shared" si="3"/>
        <v>-2.1451574688262104E-6</v>
      </c>
      <c r="L28">
        <f t="shared" ca="1" si="4"/>
        <v>3.7886420852832636E-3</v>
      </c>
      <c r="M28">
        <f t="shared" ca="1" si="5"/>
        <v>4.945741567165751E-3</v>
      </c>
    </row>
    <row r="29" spans="1:13" x14ac:dyDescent="0.2">
      <c r="A29">
        <v>22</v>
      </c>
      <c r="B29">
        <v>0.27215374920935764</v>
      </c>
      <c r="C29">
        <v>-0.34938828530774618</v>
      </c>
      <c r="D29">
        <f t="shared" si="0"/>
        <v>-0.7544421816605521</v>
      </c>
      <c r="E29">
        <f t="shared" si="0"/>
        <v>0.12689145197487589</v>
      </c>
      <c r="F29">
        <f t="shared" si="1"/>
        <v>1.7558533381590771E-3</v>
      </c>
      <c r="G29">
        <v>4.0284925117004917E-3</v>
      </c>
      <c r="H29">
        <v>4.5149269122224641E-3</v>
      </c>
      <c r="I29">
        <f t="shared" si="2"/>
        <v>8.8040903944662519E-4</v>
      </c>
      <c r="J29">
        <f t="shared" si="3"/>
        <v>2.0990587221303587E-10</v>
      </c>
      <c r="L29">
        <f t="shared" ca="1" si="4"/>
        <v>4.2141319984152822E-3</v>
      </c>
      <c r="M29">
        <f t="shared" ca="1" si="5"/>
        <v>7.699550828742751E-3</v>
      </c>
    </row>
    <row r="30" spans="1:13" x14ac:dyDescent="0.2">
      <c r="A30">
        <v>23</v>
      </c>
      <c r="B30">
        <v>0.20763541199074298</v>
      </c>
      <c r="C30">
        <v>-8.9403041192622032E-2</v>
      </c>
      <c r="D30">
        <f t="shared" si="0"/>
        <v>-6.4518337218614663E-2</v>
      </c>
      <c r="E30">
        <f t="shared" si="0"/>
        <v>0.25998524411512414</v>
      </c>
      <c r="F30">
        <f t="shared" si="1"/>
        <v>2.152648289851667E-4</v>
      </c>
      <c r="G30">
        <v>3.8242157384408941E-3</v>
      </c>
      <c r="H30">
        <v>6.8887732342258062E-3</v>
      </c>
      <c r="I30">
        <f t="shared" si="2"/>
        <v>1.5569849568074163E-3</v>
      </c>
      <c r="J30">
        <f t="shared" si="3"/>
        <v>1.8560707054226592E-10</v>
      </c>
      <c r="L30">
        <f t="shared" ca="1" si="4"/>
        <v>4.0907184686831601E-3</v>
      </c>
      <c r="M30">
        <f t="shared" ca="1" si="5"/>
        <v>6.3238382110089777E-3</v>
      </c>
    </row>
    <row r="31" spans="1:13" x14ac:dyDescent="0.2">
      <c r="A31">
        <v>24</v>
      </c>
      <c r="B31">
        <v>0.17060509100418131</v>
      </c>
      <c r="C31">
        <v>2.4763689670033714E-2</v>
      </c>
      <c r="D31">
        <f t="shared" si="0"/>
        <v>-3.7030320986561671E-2</v>
      </c>
      <c r="E31">
        <f t="shared" si="0"/>
        <v>0.11416673086265575</v>
      </c>
      <c r="F31">
        <f t="shared" si="1"/>
        <v>4.321586132470159E-5</v>
      </c>
      <c r="G31">
        <v>4.8486934379218588E-3</v>
      </c>
      <c r="H31">
        <v>7.5398493525831081E-3</v>
      </c>
      <c r="I31">
        <f t="shared" si="2"/>
        <v>1.1230492840287314E-3</v>
      </c>
      <c r="J31">
        <f t="shared" si="3"/>
        <v>6.6938953639789307E-11</v>
      </c>
      <c r="L31">
        <f t="shared" ca="1" si="4"/>
        <v>3.7128518769186801E-3</v>
      </c>
      <c r="M31">
        <f t="shared" ca="1" si="5"/>
        <v>5.1848977153465276E-3</v>
      </c>
    </row>
    <row r="32" spans="1:13" x14ac:dyDescent="0.2">
      <c r="A32">
        <v>25</v>
      </c>
      <c r="B32">
        <v>3.4171679537795846E-2</v>
      </c>
      <c r="C32">
        <v>-8.6731165865280652E-2</v>
      </c>
      <c r="D32">
        <f t="shared" si="0"/>
        <v>-0.13643341146638546</v>
      </c>
      <c r="E32">
        <f t="shared" si="0"/>
        <v>-0.11149485553531437</v>
      </c>
      <c r="F32">
        <f t="shared" si="1"/>
        <v>9.3135535725589983E-5</v>
      </c>
      <c r="G32">
        <v>4.5973670788548634E-3</v>
      </c>
      <c r="H32">
        <v>5.8236669517757276E-3</v>
      </c>
      <c r="I32">
        <f t="shared" si="2"/>
        <v>5.0460395174508439E-4</v>
      </c>
      <c r="J32">
        <f t="shared" si="3"/>
        <v>1.5038369648012054E-11</v>
      </c>
      <c r="L32">
        <f t="shared" ca="1" si="4"/>
        <v>5.5590435906498897E-3</v>
      </c>
      <c r="M32">
        <f t="shared" ca="1" si="5"/>
        <v>4.6270266436173697E-3</v>
      </c>
    </row>
    <row r="33" spans="1:13" x14ac:dyDescent="0.2">
      <c r="A33">
        <v>26</v>
      </c>
      <c r="B33">
        <v>-2.1607171497792871E-2</v>
      </c>
      <c r="C33">
        <v>-2.7707984188741413E-2</v>
      </c>
      <c r="D33">
        <f t="shared" si="0"/>
        <v>-5.5778851035588717E-2</v>
      </c>
      <c r="E33">
        <f t="shared" si="0"/>
        <v>5.9023181676539235E-2</v>
      </c>
      <c r="F33">
        <f t="shared" si="1"/>
        <v>1.9785048594216461E-5</v>
      </c>
      <c r="G33">
        <v>5.2098977885508086E-3</v>
      </c>
      <c r="H33">
        <v>7.4211673866542271E-3</v>
      </c>
      <c r="I33">
        <f t="shared" si="2"/>
        <v>-3.5779719481357031E-5</v>
      </c>
      <c r="J33">
        <f t="shared" si="3"/>
        <v>-5.3315936746235238E-13</v>
      </c>
      <c r="L33">
        <f t="shared" ca="1" si="4"/>
        <v>4.6876579171182334E-3</v>
      </c>
      <c r="M33">
        <f t="shared" ca="1" si="5"/>
        <v>5.5670873991818135E-3</v>
      </c>
    </row>
    <row r="34" spans="1:13" x14ac:dyDescent="0.2">
      <c r="A34">
        <v>27</v>
      </c>
      <c r="B34">
        <v>-8.3930805852058046E-2</v>
      </c>
      <c r="C34">
        <v>6.430563995245793E-2</v>
      </c>
      <c r="D34">
        <f t="shared" si="0"/>
        <v>-6.2323634354265176E-2</v>
      </c>
      <c r="E34">
        <f t="shared" si="0"/>
        <v>9.2013624141199346E-2</v>
      </c>
      <c r="F34">
        <f t="shared" si="1"/>
        <v>3.7052227280166133E-5</v>
      </c>
      <c r="G34">
        <v>5.0907841958121106E-3</v>
      </c>
      <c r="H34">
        <v>6.2378847087418239E-3</v>
      </c>
      <c r="I34">
        <f t="shared" si="2"/>
        <v>-8.8796905326865442E-4</v>
      </c>
      <c r="J34">
        <f t="shared" si="3"/>
        <v>-6.6158849989522578E-12</v>
      </c>
      <c r="L34">
        <f t="shared" ca="1" si="4"/>
        <v>5.379381054367827E-3</v>
      </c>
      <c r="M34">
        <f t="shared" ca="1" si="5"/>
        <v>6.5207608432728027E-3</v>
      </c>
    </row>
    <row r="35" spans="1:13" x14ac:dyDescent="0.2">
      <c r="A35">
        <v>28</v>
      </c>
      <c r="B35">
        <v>-6.5105902047705902E-2</v>
      </c>
      <c r="C35">
        <v>-5.615775897348424E-2</v>
      </c>
      <c r="D35">
        <f t="shared" si="0"/>
        <v>1.8824903804352144E-2</v>
      </c>
      <c r="E35">
        <f t="shared" si="0"/>
        <v>-0.12046339892594217</v>
      </c>
      <c r="F35">
        <f t="shared" si="1"/>
        <v>4.4597422452101391E-5</v>
      </c>
      <c r="G35">
        <v>3.572031623233207E-3</v>
      </c>
      <c r="H35">
        <v>4.9255490290385472E-3</v>
      </c>
      <c r="I35">
        <f t="shared" si="2"/>
        <v>-1.6468244412466384E-4</v>
      </c>
      <c r="J35">
        <f t="shared" si="3"/>
        <v>-6.1348991142460643E-13</v>
      </c>
      <c r="L35">
        <f t="shared" ca="1" si="4"/>
        <v>5.0586515957415853E-3</v>
      </c>
      <c r="M35">
        <f t="shared" ca="1" si="5"/>
        <v>5.4841579955637165E-3</v>
      </c>
    </row>
    <row r="36" spans="1:13" x14ac:dyDescent="0.2">
      <c r="A36">
        <v>29</v>
      </c>
      <c r="B36">
        <v>-4.331992563934934E-2</v>
      </c>
      <c r="C36">
        <v>6.4672557464618849E-2</v>
      </c>
      <c r="D36">
        <f t="shared" si="0"/>
        <v>2.1785976408356562E-2</v>
      </c>
      <c r="E36">
        <f t="shared" si="0"/>
        <v>0.12083031643810309</v>
      </c>
      <c r="F36">
        <f t="shared" si="1"/>
        <v>4.5223782415792783E-5</v>
      </c>
      <c r="G36">
        <v>4.1703512545141919E-3</v>
      </c>
      <c r="H36">
        <v>5.5874031190540959E-3</v>
      </c>
      <c r="I36">
        <f t="shared" si="2"/>
        <v>-5.5697695120549917E-4</v>
      </c>
      <c r="J36">
        <f t="shared" si="3"/>
        <v>-1.0374504163963705E-12</v>
      </c>
      <c r="L36">
        <f t="shared" ca="1" si="4"/>
        <v>3.9653698586697697E-3</v>
      </c>
      <c r="M36">
        <f t="shared" ca="1" si="5"/>
        <v>4.6055169551655305E-3</v>
      </c>
    </row>
    <row r="37" spans="1:13" x14ac:dyDescent="0.2">
      <c r="A37">
        <v>30</v>
      </c>
      <c r="B37">
        <v>9.3575483846082594E-2</v>
      </c>
      <c r="C37">
        <v>-6.4702887906605139E-2</v>
      </c>
      <c r="D37">
        <f t="shared" si="0"/>
        <v>0.13689540948543194</v>
      </c>
      <c r="E37">
        <f t="shared" si="0"/>
        <v>-0.12937544537122397</v>
      </c>
      <c r="F37">
        <f t="shared" si="1"/>
        <v>1.0643507700955994E-4</v>
      </c>
      <c r="G37">
        <v>4.295543964380243E-3</v>
      </c>
      <c r="H37">
        <v>6.4319088426717025E-3</v>
      </c>
      <c r="I37">
        <f t="shared" si="2"/>
        <v>7.7336800462253085E-4</v>
      </c>
      <c r="J37">
        <f t="shared" si="3"/>
        <v>7.2025508119029072E-13</v>
      </c>
      <c r="L37">
        <f t="shared" ca="1" si="4"/>
        <v>3.1647510400266889E-3</v>
      </c>
      <c r="M37">
        <f t="shared" ca="1" si="5"/>
        <v>5.5849547361074663E-3</v>
      </c>
    </row>
    <row r="38" spans="1:13" x14ac:dyDescent="0.2">
      <c r="A38">
        <v>31</v>
      </c>
      <c r="B38">
        <v>-9.3555306969935487E-3</v>
      </c>
      <c r="C38">
        <v>2.6838348031097813E-2</v>
      </c>
      <c r="D38">
        <f t="shared" si="0"/>
        <v>-0.10293101454307614</v>
      </c>
      <c r="E38">
        <f t="shared" si="0"/>
        <v>9.1541235937702956E-2</v>
      </c>
      <c r="F38">
        <f t="shared" si="1"/>
        <v>5.6923774895607462E-5</v>
      </c>
      <c r="G38">
        <v>3.9295068102392552E-3</v>
      </c>
      <c r="H38">
        <v>6.1065597094019392E-3</v>
      </c>
      <c r="I38">
        <f t="shared" si="2"/>
        <v>-2.1951535307371145E-4</v>
      </c>
      <c r="J38">
        <f t="shared" si="3"/>
        <v>-1.0221980189611737E-13</v>
      </c>
      <c r="L38">
        <f t="shared" ca="1" si="4"/>
        <v>3.1870449199040917E-3</v>
      </c>
      <c r="M38">
        <f t="shared" ca="1" si="5"/>
        <v>5.744063674177559E-3</v>
      </c>
    </row>
    <row r="39" spans="1:13" x14ac:dyDescent="0.2">
      <c r="A39">
        <v>32</v>
      </c>
      <c r="B39">
        <v>-3.9233957852313171E-2</v>
      </c>
      <c r="C39">
        <v>6.8008468121656201E-2</v>
      </c>
      <c r="D39">
        <f t="shared" si="0"/>
        <v>-2.9878427155319624E-2</v>
      </c>
      <c r="E39">
        <f t="shared" si="0"/>
        <v>4.1170120090558385E-2</v>
      </c>
      <c r="F39">
        <f t="shared" si="1"/>
        <v>7.7630975926402222E-6</v>
      </c>
      <c r="G39">
        <v>5.4641131854025471E-3</v>
      </c>
      <c r="H39">
        <v>5.4330768422470492E-3</v>
      </c>
      <c r="I39">
        <f t="shared" si="2"/>
        <v>-5.9253017281231E-4</v>
      </c>
      <c r="J39">
        <f t="shared" si="3"/>
        <v>-1.3795918152022874E-13</v>
      </c>
      <c r="L39">
        <f t="shared" ca="1" si="4"/>
        <v>4.9229648752216384E-3</v>
      </c>
      <c r="M39">
        <f t="shared" ca="1" si="5"/>
        <v>5.4155316024239505E-3</v>
      </c>
    </row>
    <row r="40" spans="1:13" x14ac:dyDescent="0.2">
      <c r="A40">
        <v>33</v>
      </c>
      <c r="B40">
        <v>7.5602501771703618E-3</v>
      </c>
      <c r="C40">
        <v>6.0695551120950224E-3</v>
      </c>
      <c r="D40">
        <f t="shared" si="0"/>
        <v>4.6794208029483531E-2</v>
      </c>
      <c r="E40">
        <f t="shared" si="0"/>
        <v>-6.1938913009561176E-2</v>
      </c>
      <c r="F40">
        <f t="shared" si="1"/>
        <v>1.8078380549737703E-5</v>
      </c>
      <c r="G40">
        <v>4.86256743188343E-3</v>
      </c>
      <c r="H40">
        <v>5.7998454440035905E-3</v>
      </c>
      <c r="I40">
        <f t="shared" si="2"/>
        <v>-3.7437190182436816E-6</v>
      </c>
      <c r="J40">
        <f t="shared" si="3"/>
        <v>-4.3582625433845465E-16</v>
      </c>
      <c r="L40">
        <f t="shared" ca="1" si="4"/>
        <v>4.4735482281134872E-3</v>
      </c>
      <c r="M40">
        <f t="shared" ca="1" si="5"/>
        <v>5.4022574672716829E-3</v>
      </c>
    </row>
    <row r="41" spans="1:13" x14ac:dyDescent="0.2">
      <c r="A41">
        <v>34</v>
      </c>
      <c r="B41">
        <v>5.0993280062828293E-2</v>
      </c>
      <c r="C41">
        <v>-9.1367364822636271E-2</v>
      </c>
      <c r="D41">
        <f t="shared" si="0"/>
        <v>4.3433029885657934E-2</v>
      </c>
      <c r="E41">
        <f t="shared" si="0"/>
        <v>-9.7436919934731289E-2</v>
      </c>
      <c r="F41">
        <f t="shared" si="1"/>
        <v>3.4141144354247072E-5</v>
      </c>
      <c r="G41">
        <v>3.507288795230319E-3</v>
      </c>
      <c r="H41">
        <v>7.3438725008088939E-3</v>
      </c>
      <c r="I41">
        <f t="shared" si="2"/>
        <v>6.6079873771735702E-4</v>
      </c>
      <c r="J41">
        <f t="shared" si="3"/>
        <v>3.8463548857099203E-14</v>
      </c>
      <c r="L41">
        <f t="shared" ca="1" si="4"/>
        <v>3.6666895302138228E-3</v>
      </c>
      <c r="M41">
        <f t="shared" ca="1" si="5"/>
        <v>6.6148455535123144E-3</v>
      </c>
    </row>
    <row r="42" spans="1:13" x14ac:dyDescent="0.2">
      <c r="A42">
        <v>35</v>
      </c>
      <c r="B42">
        <v>-2.3173952382637357E-2</v>
      </c>
      <c r="C42">
        <v>5.9876319309967112E-2</v>
      </c>
      <c r="D42">
        <f t="shared" si="0"/>
        <v>-7.416723244546565E-2</v>
      </c>
      <c r="E42">
        <f t="shared" si="0"/>
        <v>0.15124368413260339</v>
      </c>
      <c r="F42">
        <f t="shared" si="1"/>
        <v>8.5126291075867319E-5</v>
      </c>
      <c r="G42">
        <v>3.6967250923774456E-3</v>
      </c>
      <c r="H42">
        <v>5.8850329393320602E-3</v>
      </c>
      <c r="I42">
        <f t="shared" si="2"/>
        <v>-4.4285205621456044E-4</v>
      </c>
      <c r="J42">
        <f t="shared" si="3"/>
        <v>-1.288869116148447E-14</v>
      </c>
      <c r="L42">
        <f t="shared" ca="1" si="4"/>
        <v>4.3097478791520542E-3</v>
      </c>
      <c r="M42">
        <f t="shared" ca="1" si="5"/>
        <v>7.1823720323039315E-3</v>
      </c>
    </row>
    <row r="43" spans="1:13" x14ac:dyDescent="0.2">
      <c r="A43">
        <v>36</v>
      </c>
      <c r="B43">
        <v>8.8070107027014583E-3</v>
      </c>
      <c r="C43">
        <v>-1.126190504633957E-2</v>
      </c>
      <c r="D43">
        <f t="shared" si="0"/>
        <v>3.1980963085338814E-2</v>
      </c>
      <c r="E43">
        <f t="shared" si="0"/>
        <v>-7.1138224356306679E-2</v>
      </c>
      <c r="F43">
        <f t="shared" si="1"/>
        <v>1.8250286893302087E-5</v>
      </c>
      <c r="G43">
        <v>3.6182033820854912E-3</v>
      </c>
      <c r="H43">
        <v>5.582433443121454E-3</v>
      </c>
      <c r="I43">
        <f t="shared" si="2"/>
        <v>7.1662127114778589E-5</v>
      </c>
      <c r="J43">
        <f t="shared" si="3"/>
        <v>1.0428211988587076E-15</v>
      </c>
      <c r="L43">
        <f t="shared" ca="1" si="4"/>
        <v>4.6941635302735771E-3</v>
      </c>
      <c r="M43">
        <f t="shared" ca="1" si="5"/>
        <v>4.9665097103396613E-3</v>
      </c>
    </row>
    <row r="44" spans="1:13" x14ac:dyDescent="0.2">
      <c r="A44">
        <v>37</v>
      </c>
      <c r="B44">
        <v>6.3316014469727063E-3</v>
      </c>
      <c r="C44">
        <v>-1.0270758332251783E-2</v>
      </c>
      <c r="D44">
        <f t="shared" si="0"/>
        <v>-2.475409255728752E-3</v>
      </c>
      <c r="E44">
        <f t="shared" si="0"/>
        <v>9.9114671408778721E-4</v>
      </c>
      <c r="F44">
        <f t="shared" si="1"/>
        <v>2.1330068376583776E-8</v>
      </c>
      <c r="G44">
        <v>5.4533010590040558E-3</v>
      </c>
      <c r="H44">
        <v>5.1494933320503106E-3</v>
      </c>
      <c r="I44">
        <f t="shared" si="2"/>
        <v>8.8592746654052844E-5</v>
      </c>
      <c r="J44">
        <f t="shared" si="3"/>
        <v>6.4459706957897902E-16</v>
      </c>
      <c r="L44">
        <f t="shared" ca="1" si="4"/>
        <v>4.6012254715238751E-3</v>
      </c>
      <c r="M44">
        <f t="shared" ca="1" si="5"/>
        <v>6.5262869623387123E-3</v>
      </c>
    </row>
    <row r="45" spans="1:13" x14ac:dyDescent="0.2">
      <c r="A45">
        <v>38</v>
      </c>
      <c r="B45">
        <v>6.2050145842627608E-2</v>
      </c>
      <c r="C45">
        <v>-7.0442514717423507E-2</v>
      </c>
      <c r="D45">
        <f t="shared" si="0"/>
        <v>5.57185443956549E-2</v>
      </c>
      <c r="E45">
        <f t="shared" si="0"/>
        <v>-6.0171756385171721E-2</v>
      </c>
      <c r="F45">
        <f t="shared" si="1"/>
        <v>2.0175589368141058E-5</v>
      </c>
      <c r="G45">
        <v>5.036127297526366E-3</v>
      </c>
      <c r="H45">
        <v>4.8166273448578181E-3</v>
      </c>
      <c r="I45">
        <f t="shared" si="2"/>
        <v>6.3345431112469403E-4</v>
      </c>
      <c r="J45">
        <f t="shared" si="3"/>
        <v>2.3044933591325172E-15</v>
      </c>
      <c r="L45">
        <f t="shared" ca="1" si="4"/>
        <v>3.2023970538919092E-3</v>
      </c>
      <c r="M45">
        <f t="shared" ca="1" si="5"/>
        <v>6.8396771495625903E-3</v>
      </c>
    </row>
    <row r="46" spans="1:13" x14ac:dyDescent="0.2">
      <c r="A46">
        <v>39</v>
      </c>
      <c r="B46">
        <v>1.8089664502848418E-2</v>
      </c>
      <c r="C46">
        <v>3.2029811617651546E-2</v>
      </c>
      <c r="D46">
        <f t="shared" si="0"/>
        <v>-4.3960481339779187E-2</v>
      </c>
      <c r="E46">
        <f t="shared" si="0"/>
        <v>0.10247232633507505</v>
      </c>
      <c r="F46">
        <f t="shared" si="1"/>
        <v>3.7299304752441574E-5</v>
      </c>
      <c r="G46">
        <v>5.1370227327628692E-3</v>
      </c>
      <c r="H46">
        <v>5.5380372231157897E-3</v>
      </c>
      <c r="I46">
        <f t="shared" si="2"/>
        <v>-1.0165593978797891E-4</v>
      </c>
      <c r="J46">
        <f t="shared" si="3"/>
        <v>-1.8491107728182926E-16</v>
      </c>
      <c r="L46">
        <f t="shared" ca="1" si="4"/>
        <v>4.0510149123511707E-3</v>
      </c>
      <c r="M46">
        <f t="shared" ca="1" si="5"/>
        <v>4.7101764486000225E-3</v>
      </c>
    </row>
    <row r="47" spans="1:13" x14ac:dyDescent="0.2">
      <c r="A47">
        <v>40</v>
      </c>
      <c r="B47">
        <v>-8.5353720944804264E-3</v>
      </c>
      <c r="C47">
        <v>-6.3355803774976932E-2</v>
      </c>
      <c r="D47">
        <f t="shared" si="0"/>
        <v>-2.6625036597328844E-2</v>
      </c>
      <c r="E47">
        <f t="shared" si="0"/>
        <v>-9.5385615392628478E-2</v>
      </c>
      <c r="F47">
        <f t="shared" si="1"/>
        <v>2.9421924592918627E-5</v>
      </c>
      <c r="G47">
        <v>3.138511118005101E-3</v>
      </c>
      <c r="H47">
        <v>7.6786465574876913E-3</v>
      </c>
      <c r="I47">
        <f t="shared" si="2"/>
        <v>1.0388086439483738E-4</v>
      </c>
      <c r="J47">
        <f t="shared" si="3"/>
        <v>9.4479095782696622E-17</v>
      </c>
      <c r="L47">
        <f t="shared" ca="1" si="4"/>
        <v>4.3170322763373039E-3</v>
      </c>
      <c r="M47">
        <f t="shared" ca="1" si="5"/>
        <v>6.0246197703429155E-3</v>
      </c>
    </row>
    <row r="48" spans="1:13" x14ac:dyDescent="0.2">
      <c r="A48">
        <v>41</v>
      </c>
      <c r="B48">
        <v>0.12419375314275211</v>
      </c>
      <c r="C48">
        <v>-0.13091516396588601</v>
      </c>
      <c r="D48">
        <f t="shared" si="0"/>
        <v>0.13272912523723254</v>
      </c>
      <c r="E48">
        <f t="shared" si="0"/>
        <v>-6.7559360190909079E-2</v>
      </c>
      <c r="F48">
        <f t="shared" si="1"/>
        <v>6.6543863506937845E-5</v>
      </c>
      <c r="G48">
        <v>4.6813718910752389E-3</v>
      </c>
      <c r="H48">
        <v>4.8099999762324123E-3</v>
      </c>
      <c r="I48">
        <f t="shared" si="2"/>
        <v>1.1436906548633187E-3</v>
      </c>
      <c r="J48">
        <f t="shared" si="3"/>
        <v>5.2009029553269951E-16</v>
      </c>
      <c r="L48">
        <f t="shared" ca="1" si="4"/>
        <v>3.1040898862287683E-3</v>
      </c>
      <c r="M48">
        <f t="shared" ca="1" si="5"/>
        <v>7.1743446095576553E-3</v>
      </c>
    </row>
    <row r="49" spans="1:13" x14ac:dyDescent="0.2">
      <c r="A49">
        <v>42</v>
      </c>
      <c r="B49">
        <v>-5.4825379035796769E-2</v>
      </c>
      <c r="C49">
        <v>-6.4893038308345238E-2</v>
      </c>
      <c r="D49">
        <f t="shared" si="0"/>
        <v>-0.17901913217854887</v>
      </c>
      <c r="E49">
        <f t="shared" si="0"/>
        <v>6.6022125657540773E-2</v>
      </c>
      <c r="F49">
        <f t="shared" si="1"/>
        <v>1.0922031228690256E-4</v>
      </c>
      <c r="G49">
        <v>4.0278449561405982E-3</v>
      </c>
      <c r="H49">
        <v>5.7421098504281207E-3</v>
      </c>
      <c r="I49">
        <f t="shared" si="2"/>
        <v>-1.6265456426289957E-4</v>
      </c>
      <c r="J49">
        <f t="shared" si="3"/>
        <v>-3.6983366104072858E-17</v>
      </c>
      <c r="L49">
        <f t="shared" ca="1" si="4"/>
        <v>3.4268335858031488E-3</v>
      </c>
      <c r="M49">
        <f t="shared" ca="1" si="5"/>
        <v>5.1055101625670785E-3</v>
      </c>
    </row>
    <row r="50" spans="1:13" x14ac:dyDescent="0.2">
      <c r="A50">
        <v>43</v>
      </c>
      <c r="B50">
        <v>2.8257806551196082E-2</v>
      </c>
      <c r="C50">
        <v>0.13053789894568701</v>
      </c>
      <c r="D50">
        <f t="shared" si="0"/>
        <v>8.3083185586992847E-2</v>
      </c>
      <c r="E50">
        <f t="shared" si="0"/>
        <v>0.19543093725403227</v>
      </c>
      <c r="F50">
        <f t="shared" si="1"/>
        <v>1.3528820088981659E-4</v>
      </c>
      <c r="G50">
        <v>3.309242912701022E-3</v>
      </c>
      <c r="H50">
        <v>6.4511296189042281E-3</v>
      </c>
      <c r="I50">
        <f t="shared" si="2"/>
        <v>-3.8497504500702661E-4</v>
      </c>
      <c r="J50">
        <f t="shared" si="3"/>
        <v>-4.3766595468585661E-17</v>
      </c>
      <c r="L50">
        <f t="shared" ca="1" si="4"/>
        <v>4.5961498047168616E-3</v>
      </c>
      <c r="M50">
        <f t="shared" ca="1" si="5"/>
        <v>7.6362291088217134E-3</v>
      </c>
    </row>
    <row r="51" spans="1:13" x14ac:dyDescent="0.2">
      <c r="A51">
        <v>44</v>
      </c>
      <c r="B51">
        <v>5.8435062870392081E-2</v>
      </c>
      <c r="C51">
        <v>2.1367590526585198E-2</v>
      </c>
      <c r="D51">
        <f t="shared" si="0"/>
        <v>3.0177256319195999E-2</v>
      </c>
      <c r="E51">
        <f t="shared" si="0"/>
        <v>-0.10917030841910182</v>
      </c>
      <c r="F51">
        <f t="shared" si="1"/>
        <v>3.8486469117828809E-5</v>
      </c>
      <c r="G51">
        <v>5.4312255966827558E-3</v>
      </c>
      <c r="H51">
        <v>7.0700493050877538E-3</v>
      </c>
      <c r="I51">
        <f t="shared" si="2"/>
        <v>2.586001019143204E-4</v>
      </c>
      <c r="J51">
        <f t="shared" si="3"/>
        <v>1.4699713910563355E-17</v>
      </c>
      <c r="L51">
        <f t="shared" ca="1" si="4"/>
        <v>5.2128087502974225E-3</v>
      </c>
      <c r="M51">
        <f t="shared" ca="1" si="5"/>
        <v>5.3834314273799831E-3</v>
      </c>
    </row>
    <row r="52" spans="1:13" x14ac:dyDescent="0.2">
      <c r="A52">
        <v>45</v>
      </c>
      <c r="B52">
        <v>-0.11676746679299492</v>
      </c>
      <c r="C52">
        <v>-0.12773042774193721</v>
      </c>
      <c r="D52">
        <f t="shared" si="0"/>
        <v>-0.17520252966338701</v>
      </c>
      <c r="E52">
        <f t="shared" si="0"/>
        <v>-0.14909801826852243</v>
      </c>
      <c r="F52">
        <f t="shared" si="1"/>
        <v>1.5877843635615197E-4</v>
      </c>
      <c r="G52">
        <v>5.1350313414772787E-3</v>
      </c>
      <c r="H52">
        <v>7.6708376366299326E-3</v>
      </c>
      <c r="I52">
        <f t="shared" si="2"/>
        <v>-3.9858296565064687E-4</v>
      </c>
      <c r="J52">
        <f t="shared" si="3"/>
        <v>-1.1328409233631387E-17</v>
      </c>
      <c r="L52">
        <f t="shared" ca="1" si="4"/>
        <v>3.3219424381536753E-3</v>
      </c>
      <c r="M52">
        <f t="shared" ca="1" si="5"/>
        <v>4.739392016957617E-3</v>
      </c>
    </row>
    <row r="53" spans="1:13" x14ac:dyDescent="0.2">
      <c r="A53">
        <v>46</v>
      </c>
      <c r="B53">
        <v>-0.10205210273174321</v>
      </c>
      <c r="C53">
        <v>-6.3895765090468071E-2</v>
      </c>
      <c r="D53">
        <f t="shared" si="0"/>
        <v>1.4715364061251707E-2</v>
      </c>
      <c r="E53">
        <f t="shared" si="0"/>
        <v>6.3834662651469143E-2</v>
      </c>
      <c r="F53">
        <f t="shared" si="1"/>
        <v>1.2874218285846144E-5</v>
      </c>
      <c r="G53">
        <v>4.2748475348993601E-3</v>
      </c>
      <c r="H53">
        <v>5.1877480482745231E-3</v>
      </c>
      <c r="I53">
        <f t="shared" si="2"/>
        <v>-2.6915016116726216E-4</v>
      </c>
      <c r="J53">
        <f t="shared" si="3"/>
        <v>-3.8248538369211667E-18</v>
      </c>
      <c r="L53">
        <f t="shared" ca="1" si="4"/>
        <v>3.4631508451196803E-3</v>
      </c>
      <c r="M53">
        <f t="shared" ca="1" si="5"/>
        <v>6.9276792271414306E-3</v>
      </c>
    </row>
    <row r="54" spans="1:13" x14ac:dyDescent="0.2">
      <c r="A54">
        <v>47</v>
      </c>
      <c r="B54">
        <v>-3.0055123621451064E-2</v>
      </c>
      <c r="C54">
        <v>4.349631847836672E-2</v>
      </c>
      <c r="D54">
        <f t="shared" si="0"/>
        <v>7.1996979110292153E-2</v>
      </c>
      <c r="E54">
        <f t="shared" si="0"/>
        <v>0.10739208356883478</v>
      </c>
      <c r="F54">
        <f t="shared" si="1"/>
        <v>5.0149873842790314E-5</v>
      </c>
      <c r="G54">
        <v>3.87580487827382E-3</v>
      </c>
      <c r="H54">
        <v>5.2772871224227936E-3</v>
      </c>
      <c r="I54">
        <f t="shared" si="2"/>
        <v>-3.7734263403850455E-4</v>
      </c>
      <c r="J54">
        <f t="shared" si="3"/>
        <v>-2.6811806750864133E-18</v>
      </c>
      <c r="L54">
        <f t="shared" ca="1" si="4"/>
        <v>4.497330259140557E-3</v>
      </c>
      <c r="M54">
        <f t="shared" ca="1" si="5"/>
        <v>5.9607788664310726E-3</v>
      </c>
    </row>
    <row r="55" spans="1:13" x14ac:dyDescent="0.2">
      <c r="L55">
        <f t="shared" ca="1" si="4"/>
        <v>4.9637193738785289E-3</v>
      </c>
      <c r="M55">
        <f t="shared" ca="1" si="5"/>
        <v>6.0574671525778206E-3</v>
      </c>
    </row>
    <row r="56" spans="1:13" x14ac:dyDescent="0.2">
      <c r="J56">
        <f>SUM(J7:J54)</f>
        <v>13.977968503493031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599-8594-FD43-88F5-CFAC64DE0358}">
  <dimension ref="A1:M56"/>
  <sheetViews>
    <sheetView topLeftCell="D3" zoomScale="67" workbookViewId="0">
      <selection activeCell="Q6" sqref="Q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13" x14ac:dyDescent="0.2">
      <c r="A4" s="14" t="s">
        <v>23</v>
      </c>
      <c r="B4" s="14">
        <v>1</v>
      </c>
      <c r="D4" t="s">
        <v>47</v>
      </c>
      <c r="E4">
        <f>(0.4+D2/33-H2/100)/100</f>
        <v>3.003030303030303E-3</v>
      </c>
      <c r="F4">
        <f>(0.4+D2/33+H2/100)/100</f>
        <v>5.6030303030303033E-3</v>
      </c>
      <c r="H4" t="s">
        <v>48</v>
      </c>
      <c r="I4">
        <f>(0.4+D2/33+E2/100-G2/100)/100</f>
        <v>4.503030303030303E-3</v>
      </c>
      <c r="J4">
        <f>(0.4+D2/33+E2/100+G2/100)/100</f>
        <v>7.7030303030303036E-3</v>
      </c>
    </row>
    <row r="6" spans="1:13" x14ac:dyDescent="0.2">
      <c r="A6" t="s">
        <v>10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19</v>
      </c>
      <c r="J6" t="s">
        <v>59</v>
      </c>
      <c r="L6" t="s">
        <v>51</v>
      </c>
    </row>
    <row r="7" spans="1:13" x14ac:dyDescent="0.2">
      <c r="A7">
        <v>0</v>
      </c>
      <c r="B7">
        <f>1000+100*G2+10*H2+I2</f>
        <v>2736</v>
      </c>
      <c r="C7">
        <f>1000+100*D2+10*E2+F2</f>
        <v>1290</v>
      </c>
      <c r="G7">
        <v>4.5841120506090842E-3</v>
      </c>
      <c r="H7">
        <v>6.7372774344670993E-3</v>
      </c>
      <c r="L7" t="s">
        <v>45</v>
      </c>
      <c r="M7" t="s">
        <v>46</v>
      </c>
    </row>
    <row r="8" spans="1:13" x14ac:dyDescent="0.2">
      <c r="A8">
        <v>1</v>
      </c>
      <c r="B8">
        <v>2738.0137326890977</v>
      </c>
      <c r="C8">
        <v>1288.4754844210065</v>
      </c>
      <c r="D8">
        <f>B8-B7</f>
        <v>2.013732689097651</v>
      </c>
      <c r="E8">
        <f>C8-C7</f>
        <v>-1.524515578993487</v>
      </c>
      <c r="F8">
        <f>$A$2/1000*(D8^2+E8^2)</f>
        <v>1.9137801281202915E-2</v>
      </c>
      <c r="G8">
        <v>4.828761581842686E-3</v>
      </c>
      <c r="H8">
        <v>6.2565288152853426E-3</v>
      </c>
      <c r="I8">
        <f>H8*B8-G8*C8-F8</f>
        <v>10.889583095616814</v>
      </c>
      <c r="J8">
        <f>I8/((1+$B$4)^A8)</f>
        <v>5.444791547808407</v>
      </c>
      <c r="L8">
        <f ca="1">RAND()*($F$4-$E$4)+$E$4</f>
        <v>4.9521352280563515E-3</v>
      </c>
      <c r="M8">
        <f ca="1">RAND()*($J$4-$I$4)+$I$4</f>
        <v>5.589441574631298E-3</v>
      </c>
    </row>
    <row r="9" spans="1:13" x14ac:dyDescent="0.2">
      <c r="A9">
        <v>2</v>
      </c>
      <c r="B9">
        <v>2739.9266132397574</v>
      </c>
      <c r="C9">
        <v>1287.0361116798742</v>
      </c>
      <c r="D9">
        <f t="shared" ref="D9:E54" si="0">B9-B8</f>
        <v>1.9128805506597928</v>
      </c>
      <c r="E9">
        <f t="shared" si="0"/>
        <v>-1.4393727411322743</v>
      </c>
      <c r="F9">
        <f t="shared" ref="F9:F54" si="1">$A$2/1000*(D9^2+E9^2)</f>
        <v>1.7192717667021448E-2</v>
      </c>
      <c r="G9">
        <v>4.153566964654333E-3</v>
      </c>
      <c r="H9">
        <v>5.766137006173286E-3</v>
      </c>
      <c r="I9">
        <f>H9*B9-G9*C9-F9</f>
        <v>10.435808845343095</v>
      </c>
      <c r="J9">
        <f>I9/((1+$B$4)^A9)</f>
        <v>2.6089522113357737</v>
      </c>
      <c r="L9">
        <f ca="1">RAND()*($F$4-$E$4)+$E$4</f>
        <v>5.3549975080848982E-3</v>
      </c>
      <c r="M9">
        <f ca="1">RAND()*($J$4-$I$4)+$I$4</f>
        <v>4.9651327198197955E-3</v>
      </c>
    </row>
    <row r="10" spans="1:13" x14ac:dyDescent="0.2">
      <c r="A10">
        <v>3</v>
      </c>
      <c r="B10">
        <v>2741.8487898409262</v>
      </c>
      <c r="C10">
        <v>1285.5487957467683</v>
      </c>
      <c r="D10">
        <f t="shared" si="0"/>
        <v>1.9221766011687578</v>
      </c>
      <c r="E10">
        <f t="shared" si="0"/>
        <v>-1.4873159331059469</v>
      </c>
      <c r="F10">
        <f t="shared" si="1"/>
        <v>1.7720614712854472E-2</v>
      </c>
      <c r="G10">
        <v>4.1268389835996773E-3</v>
      </c>
      <c r="H10">
        <v>6.6327435946008642E-3</v>
      </c>
      <c r="I10">
        <f t="shared" ref="I10:I54" si="2">H10*B10-G10*C10-F10</f>
        <v>12.863006497861297</v>
      </c>
      <c r="J10">
        <f t="shared" ref="J10:J54" si="3">I10/((1+$B$4)^A10)</f>
        <v>1.6078758122326622</v>
      </c>
      <c r="L10">
        <f t="shared" ref="L10:L55" ca="1" si="4">RAND()*($F$4-$E$4)+$E$4</f>
        <v>5.46786005051033E-3</v>
      </c>
      <c r="M10">
        <f t="shared" ref="M10:M55" ca="1" si="5">RAND()*($J$4-$I$4)+$I$4</f>
        <v>6.7274660529051782E-3</v>
      </c>
    </row>
    <row r="11" spans="1:13" x14ac:dyDescent="0.2">
      <c r="A11">
        <v>4</v>
      </c>
      <c r="B11">
        <v>2743.5028312207432</v>
      </c>
      <c r="C11">
        <v>1283.945479030557</v>
      </c>
      <c r="D11">
        <f t="shared" si="0"/>
        <v>1.6540413798170448</v>
      </c>
      <c r="E11">
        <f t="shared" si="0"/>
        <v>-1.6033167162113386</v>
      </c>
      <c r="F11">
        <f t="shared" si="1"/>
        <v>1.5919432135889353E-2</v>
      </c>
      <c r="G11">
        <v>4.3256087519349048E-3</v>
      </c>
      <c r="H11">
        <v>5.2161713000666776E-3</v>
      </c>
      <c r="I11">
        <f t="shared" si="2"/>
        <v>8.7408154966275937</v>
      </c>
      <c r="J11">
        <f t="shared" si="3"/>
        <v>0.54630096853922461</v>
      </c>
      <c r="L11">
        <f t="shared" ca="1" si="4"/>
        <v>5.5771023157751062E-3</v>
      </c>
      <c r="M11">
        <f t="shared" ca="1" si="5"/>
        <v>7.5020044940195627E-3</v>
      </c>
    </row>
    <row r="12" spans="1:13" x14ac:dyDescent="0.2">
      <c r="A12">
        <v>5</v>
      </c>
      <c r="B12">
        <v>2745.1311348169356</v>
      </c>
      <c r="C12">
        <v>1282.1742172769277</v>
      </c>
      <c r="D12">
        <f t="shared" si="0"/>
        <v>1.6283035961923815</v>
      </c>
      <c r="E12">
        <f t="shared" si="0"/>
        <v>-1.7712617536292328</v>
      </c>
      <c r="F12">
        <f t="shared" si="1"/>
        <v>1.7366222403728242E-2</v>
      </c>
      <c r="G12">
        <v>5.5939786335279882E-3</v>
      </c>
      <c r="H12">
        <v>5.7704166983836205E-3</v>
      </c>
      <c r="I12">
        <f t="shared" si="2"/>
        <v>8.650729141289089</v>
      </c>
      <c r="J12">
        <f t="shared" si="3"/>
        <v>0.27033528566528403</v>
      </c>
      <c r="L12">
        <f t="shared" ca="1" si="4"/>
        <v>3.396239383176341E-3</v>
      </c>
      <c r="M12">
        <f t="shared" ca="1" si="5"/>
        <v>6.1215845381945889E-3</v>
      </c>
    </row>
    <row r="13" spans="1:13" x14ac:dyDescent="0.2">
      <c r="A13">
        <v>6</v>
      </c>
      <c r="B13">
        <v>2746.4516754456095</v>
      </c>
      <c r="C13">
        <v>1280.5868105206719</v>
      </c>
      <c r="D13">
        <f t="shared" si="0"/>
        <v>1.3205406286738253</v>
      </c>
      <c r="E13">
        <f t="shared" si="0"/>
        <v>-1.5874067562558594</v>
      </c>
      <c r="F13">
        <f t="shared" si="1"/>
        <v>1.2791063285355033E-2</v>
      </c>
      <c r="G13">
        <v>4.088378857491244E-3</v>
      </c>
      <c r="H13">
        <v>4.5948313622032055E-3</v>
      </c>
      <c r="I13">
        <f t="shared" si="2"/>
        <v>7.3711671885128096</v>
      </c>
      <c r="J13">
        <f t="shared" si="3"/>
        <v>0.11517448732051265</v>
      </c>
      <c r="L13">
        <f t="shared" ca="1" si="4"/>
        <v>4.4357788269417438E-3</v>
      </c>
      <c r="M13">
        <f t="shared" ca="1" si="5"/>
        <v>6.9943938634671014E-3</v>
      </c>
    </row>
    <row r="14" spans="1:13" x14ac:dyDescent="0.2">
      <c r="A14">
        <v>7</v>
      </c>
      <c r="B14">
        <v>2747.6475138093397</v>
      </c>
      <c r="C14">
        <v>1278.7895238011101</v>
      </c>
      <c r="D14">
        <f t="shared" si="0"/>
        <v>1.1958383637302177</v>
      </c>
      <c r="E14">
        <f t="shared" si="0"/>
        <v>-1.7972867195617255</v>
      </c>
      <c r="F14">
        <f t="shared" si="1"/>
        <v>1.3980806833445738E-2</v>
      </c>
      <c r="G14">
        <v>4.7171745558083848E-3</v>
      </c>
      <c r="H14">
        <v>6.0330457239624732E-3</v>
      </c>
      <c r="I14">
        <f t="shared" si="2"/>
        <v>10.530428873401194</v>
      </c>
      <c r="J14">
        <f t="shared" si="3"/>
        <v>8.2268975573446826E-2</v>
      </c>
      <c r="L14">
        <f t="shared" ca="1" si="4"/>
        <v>3.7208657177677665E-3</v>
      </c>
      <c r="M14">
        <f t="shared" ca="1" si="5"/>
        <v>7.6661841052977197E-3</v>
      </c>
    </row>
    <row r="15" spans="1:13" x14ac:dyDescent="0.2">
      <c r="A15">
        <v>8</v>
      </c>
      <c r="B15">
        <v>2748.001016410426</v>
      </c>
      <c r="C15">
        <v>1276.3868075125379</v>
      </c>
      <c r="D15">
        <f t="shared" si="0"/>
        <v>0.35350260108634757</v>
      </c>
      <c r="E15">
        <f t="shared" si="0"/>
        <v>-2.4027162885722646</v>
      </c>
      <c r="F15">
        <f t="shared" si="1"/>
        <v>1.7694028957035875E-2</v>
      </c>
      <c r="G15">
        <v>4.8986240683131094E-3</v>
      </c>
      <c r="H15">
        <v>7.0246368733816091E-3</v>
      </c>
      <c r="I15">
        <f t="shared" si="2"/>
        <v>13.033476103251534</v>
      </c>
      <c r="J15">
        <f t="shared" si="3"/>
        <v>5.0912016028326304E-2</v>
      </c>
      <c r="L15">
        <f t="shared" ca="1" si="4"/>
        <v>4.5456771239528815E-3</v>
      </c>
      <c r="M15">
        <f t="shared" ca="1" si="5"/>
        <v>5.9946763352918715E-3</v>
      </c>
    </row>
    <row r="16" spans="1:13" x14ac:dyDescent="0.2">
      <c r="A16">
        <v>9</v>
      </c>
      <c r="B16">
        <v>2746.014462819503</v>
      </c>
      <c r="C16">
        <v>1273.2589409223083</v>
      </c>
      <c r="D16">
        <f t="shared" si="0"/>
        <v>-1.9865535909229948</v>
      </c>
      <c r="E16">
        <f t="shared" si="0"/>
        <v>-3.127866590229587</v>
      </c>
      <c r="F16">
        <f t="shared" si="1"/>
        <v>4.1189833727650532E-2</v>
      </c>
      <c r="G16">
        <v>4.577536583727072E-3</v>
      </c>
      <c r="H16">
        <v>4.878758974721494E-3</v>
      </c>
      <c r="I16">
        <f t="shared" si="2"/>
        <v>7.5275634888385694</v>
      </c>
      <c r="J16">
        <f t="shared" si="3"/>
        <v>1.4702272439137831E-2</v>
      </c>
      <c r="L16">
        <f t="shared" ca="1" si="4"/>
        <v>5.3057886791245869E-3</v>
      </c>
      <c r="M16">
        <f t="shared" ca="1" si="5"/>
        <v>7.5630818071204895E-3</v>
      </c>
    </row>
    <row r="17" spans="1:13" x14ac:dyDescent="0.2">
      <c r="A17">
        <v>10</v>
      </c>
      <c r="B17">
        <v>2740.5455212899751</v>
      </c>
      <c r="C17">
        <v>1268.3408757203672</v>
      </c>
      <c r="D17">
        <f t="shared" si="0"/>
        <v>-5.4689415295279105</v>
      </c>
      <c r="E17">
        <f t="shared" si="0"/>
        <v>-4.91806520194109</v>
      </c>
      <c r="F17">
        <f t="shared" si="1"/>
        <v>0.16229006035181681</v>
      </c>
      <c r="G17">
        <v>3.0856392949192625E-3</v>
      </c>
      <c r="H17">
        <v>5.6178019831994129E-3</v>
      </c>
      <c r="I17">
        <f t="shared" si="2"/>
        <v>11.319909558724202</v>
      </c>
      <c r="J17">
        <f t="shared" si="3"/>
        <v>1.1054599178441604E-2</v>
      </c>
      <c r="L17">
        <f t="shared" ca="1" si="4"/>
        <v>3.657755341897764E-3</v>
      </c>
      <c r="M17">
        <f t="shared" ca="1" si="5"/>
        <v>6.6722802792053698E-3</v>
      </c>
    </row>
    <row r="18" spans="1:13" x14ac:dyDescent="0.2">
      <c r="A18">
        <v>11</v>
      </c>
      <c r="B18">
        <v>2727.3555654026936</v>
      </c>
      <c r="C18">
        <v>1260.3207510141835</v>
      </c>
      <c r="D18">
        <f t="shared" si="0"/>
        <v>-13.189955887281485</v>
      </c>
      <c r="E18">
        <f t="shared" si="0"/>
        <v>-8.0201247061836511</v>
      </c>
      <c r="F18">
        <f t="shared" si="1"/>
        <v>0.71489200983350665</v>
      </c>
      <c r="G18">
        <v>4.1558899135139436E-3</v>
      </c>
      <c r="H18">
        <v>6.115512403716267E-3</v>
      </c>
      <c r="I18">
        <f t="shared" si="2"/>
        <v>10.726530482799093</v>
      </c>
      <c r="J18">
        <f t="shared" si="3"/>
        <v>5.2375637123042449E-3</v>
      </c>
      <c r="L18">
        <f t="shared" ca="1" si="4"/>
        <v>4.5951364358899176E-3</v>
      </c>
      <c r="M18">
        <f t="shared" ca="1" si="5"/>
        <v>7.3925458036669363E-3</v>
      </c>
    </row>
    <row r="19" spans="1:13" x14ac:dyDescent="0.2">
      <c r="A19">
        <v>12</v>
      </c>
      <c r="B19">
        <v>2697.7744068164834</v>
      </c>
      <c r="C19">
        <v>1244.2927209361317</v>
      </c>
      <c r="D19">
        <f t="shared" si="0"/>
        <v>-29.581158586210222</v>
      </c>
      <c r="E19">
        <f t="shared" si="0"/>
        <v>-16.02803007805187</v>
      </c>
      <c r="F19">
        <f t="shared" si="1"/>
        <v>3.3958280744563623</v>
      </c>
      <c r="G19">
        <v>5.0110924372836043E-3</v>
      </c>
      <c r="H19">
        <v>5.5963410855238869E-3</v>
      </c>
      <c r="I19">
        <f t="shared" si="2"/>
        <v>5.4665718342354683</v>
      </c>
      <c r="J19">
        <f t="shared" si="3"/>
        <v>1.3346122642176436E-3</v>
      </c>
      <c r="L19">
        <f t="shared" ca="1" si="4"/>
        <v>4.2141730483024765E-3</v>
      </c>
      <c r="M19">
        <f t="shared" ca="1" si="5"/>
        <v>5.6614263879654807E-3</v>
      </c>
    </row>
    <row r="20" spans="1:13" x14ac:dyDescent="0.2">
      <c r="A20">
        <v>13</v>
      </c>
      <c r="B20">
        <v>2629.9188177664128</v>
      </c>
      <c r="C20">
        <v>1211.0254764442263</v>
      </c>
      <c r="D20">
        <f t="shared" si="0"/>
        <v>-67.855589050070648</v>
      </c>
      <c r="E20">
        <f t="shared" si="0"/>
        <v>-33.267244491905331</v>
      </c>
      <c r="F20">
        <f t="shared" si="1"/>
        <v>17.133271564248819</v>
      </c>
      <c r="G20">
        <v>4.4631544580890758E-3</v>
      </c>
      <c r="H20">
        <v>4.7340446729939745E-3</v>
      </c>
      <c r="I20">
        <f t="shared" si="2"/>
        <v>-10.088112148646617</v>
      </c>
      <c r="J20">
        <f t="shared" si="3"/>
        <v>-1.231459002520339E-3</v>
      </c>
      <c r="L20">
        <f t="shared" ca="1" si="4"/>
        <v>4.7958104958857753E-3</v>
      </c>
      <c r="M20">
        <f t="shared" ca="1" si="5"/>
        <v>7.1562088916345048E-3</v>
      </c>
    </row>
    <row r="21" spans="1:13" x14ac:dyDescent="0.2">
      <c r="A21">
        <v>14</v>
      </c>
      <c r="B21">
        <v>2477.9955909856567</v>
      </c>
      <c r="C21">
        <v>1139.0839319358331</v>
      </c>
      <c r="D21">
        <f t="shared" si="0"/>
        <v>-151.92322678075607</v>
      </c>
      <c r="E21">
        <f t="shared" si="0"/>
        <v>-71.941544508393235</v>
      </c>
      <c r="F21">
        <f t="shared" si="1"/>
        <v>84.76875798519049</v>
      </c>
      <c r="G21">
        <v>4.7108030556432326E-3</v>
      </c>
      <c r="H21">
        <v>6.3022722941153192E-3</v>
      </c>
      <c r="I21">
        <f t="shared" si="2"/>
        <v>-74.517755094379098</v>
      </c>
      <c r="J21">
        <f t="shared" si="3"/>
        <v>-4.5482028255846617E-3</v>
      </c>
      <c r="L21">
        <f t="shared" ca="1" si="4"/>
        <v>3.696376298899772E-3</v>
      </c>
      <c r="M21">
        <f t="shared" ca="1" si="5"/>
        <v>5.5688649604154188E-3</v>
      </c>
    </row>
    <row r="22" spans="1:13" x14ac:dyDescent="0.2">
      <c r="A22">
        <v>15</v>
      </c>
      <c r="B22">
        <v>2171.9115082398716</v>
      </c>
      <c r="C22">
        <v>996.66472961509919</v>
      </c>
      <c r="D22">
        <f t="shared" si="0"/>
        <v>-306.08408274578505</v>
      </c>
      <c r="E22">
        <f t="shared" si="0"/>
        <v>-142.41920232073392</v>
      </c>
      <c r="F22">
        <f t="shared" si="1"/>
        <v>341.91208470000817</v>
      </c>
      <c r="G22">
        <v>4.0308010297184366E-3</v>
      </c>
      <c r="H22">
        <v>7.2684354629270424E-3</v>
      </c>
      <c r="I22">
        <f t="shared" si="2"/>
        <v>-330.14304328959469</v>
      </c>
      <c r="J22">
        <f t="shared" si="3"/>
        <v>-1.0075166116015463E-2</v>
      </c>
      <c r="L22">
        <f t="shared" ca="1" si="4"/>
        <v>3.0198018337785461E-3</v>
      </c>
      <c r="M22">
        <f t="shared" ca="1" si="5"/>
        <v>6.1677458381729187E-3</v>
      </c>
    </row>
    <row r="23" spans="1:13" x14ac:dyDescent="0.2">
      <c r="A23">
        <v>16</v>
      </c>
      <c r="B23">
        <v>1672.8214447356424</v>
      </c>
      <c r="C23">
        <v>766.81378581684953</v>
      </c>
      <c r="D23">
        <f t="shared" si="0"/>
        <v>-499.09006350422919</v>
      </c>
      <c r="E23">
        <f t="shared" si="0"/>
        <v>-229.85094379824966</v>
      </c>
      <c r="F23">
        <f t="shared" si="1"/>
        <v>905.76704356080506</v>
      </c>
      <c r="G23">
        <v>3.2398093065550424E-3</v>
      </c>
      <c r="H23">
        <v>7.6812455686940204E-3</v>
      </c>
      <c r="I23">
        <f t="shared" si="2"/>
        <v>-895.40202169089719</v>
      </c>
      <c r="J23">
        <f t="shared" si="3"/>
        <v>-1.366275057511745E-2</v>
      </c>
      <c r="L23">
        <f t="shared" ca="1" si="4"/>
        <v>4.9219463894990623E-3</v>
      </c>
      <c r="M23">
        <f t="shared" ca="1" si="5"/>
        <v>5.3195018663138079E-3</v>
      </c>
    </row>
    <row r="24" spans="1:13" x14ac:dyDescent="0.2">
      <c r="A24">
        <v>17</v>
      </c>
      <c r="B24">
        <v>294.63360509998267</v>
      </c>
      <c r="C24">
        <v>132.6818941372826</v>
      </c>
      <c r="D24">
        <f t="shared" si="0"/>
        <v>-1378.1878396356597</v>
      </c>
      <c r="E24">
        <f t="shared" si="0"/>
        <v>-634.13189167956693</v>
      </c>
      <c r="F24">
        <f t="shared" si="1"/>
        <v>6904.5749320941386</v>
      </c>
      <c r="G24">
        <v>3.4780104831257487E-3</v>
      </c>
      <c r="H24">
        <v>7.2891423667158801E-3</v>
      </c>
      <c r="I24">
        <f t="shared" si="2"/>
        <v>-6902.8887748192765</v>
      </c>
      <c r="J24">
        <f t="shared" si="3"/>
        <v>-5.2664861868433201E-2</v>
      </c>
      <c r="L24">
        <f t="shared" ca="1" si="4"/>
        <v>3.4872220312120042E-3</v>
      </c>
      <c r="M24">
        <f t="shared" ca="1" si="5"/>
        <v>7.0462154232979329E-3</v>
      </c>
    </row>
    <row r="25" spans="1:13" x14ac:dyDescent="0.2">
      <c r="A25">
        <v>18</v>
      </c>
      <c r="B25">
        <v>9.0455151908512619</v>
      </c>
      <c r="C25">
        <v>2.7904338340381694</v>
      </c>
      <c r="D25">
        <f t="shared" si="0"/>
        <v>-285.58808990913144</v>
      </c>
      <c r="E25">
        <f t="shared" si="0"/>
        <v>-129.89146030324443</v>
      </c>
      <c r="F25">
        <f t="shared" si="1"/>
        <v>295.29704567296642</v>
      </c>
      <c r="G25">
        <v>4.8001317614639249E-3</v>
      </c>
      <c r="H25">
        <v>5.9710730977011401E-3</v>
      </c>
      <c r="I25">
        <f t="shared" si="2"/>
        <v>-295.25642869063051</v>
      </c>
      <c r="J25">
        <f t="shared" si="3"/>
        <v>-1.126313891184351E-3</v>
      </c>
      <c r="L25">
        <f t="shared" ca="1" si="4"/>
        <v>5.126234106029923E-3</v>
      </c>
      <c r="M25">
        <f t="shared" ca="1" si="5"/>
        <v>5.6818830750333931E-3</v>
      </c>
    </row>
    <row r="26" spans="1:13" x14ac:dyDescent="0.2">
      <c r="A26">
        <v>19</v>
      </c>
      <c r="B26">
        <v>0.54126237747657091</v>
      </c>
      <c r="C26">
        <v>-0.34850681455758736</v>
      </c>
      <c r="D26">
        <f t="shared" si="0"/>
        <v>-8.5042528133746913</v>
      </c>
      <c r="E26">
        <f t="shared" si="0"/>
        <v>-3.1389406485957565</v>
      </c>
      <c r="F26">
        <f t="shared" si="1"/>
        <v>0.2465257929275943</v>
      </c>
      <c r="G26">
        <v>4.0608886837002669E-3</v>
      </c>
      <c r="H26">
        <v>5.4777963015417508E-3</v>
      </c>
      <c r="I26">
        <f t="shared" si="2"/>
        <v>-0.24214562049866012</v>
      </c>
      <c r="J26">
        <f t="shared" si="3"/>
        <v>-4.6185611819965385E-7</v>
      </c>
      <c r="L26">
        <f t="shared" ca="1" si="4"/>
        <v>4.1770552903885047E-3</v>
      </c>
      <c r="M26">
        <f t="shared" ca="1" si="5"/>
        <v>6.1936737400862182E-3</v>
      </c>
    </row>
    <row r="27" spans="1:13" x14ac:dyDescent="0.2">
      <c r="A27">
        <v>20</v>
      </c>
      <c r="B27">
        <v>0.23918621017636296</v>
      </c>
      <c r="C27">
        <v>-0.14548081446741368</v>
      </c>
      <c r="D27">
        <f t="shared" si="0"/>
        <v>-0.30207616730020792</v>
      </c>
      <c r="E27">
        <f t="shared" si="0"/>
        <v>0.20302600009017369</v>
      </c>
      <c r="F27">
        <f t="shared" si="1"/>
        <v>3.9740870269019518E-4</v>
      </c>
      <c r="G27">
        <v>3.7925115812963454E-3</v>
      </c>
      <c r="H27">
        <v>5.0878915692231345E-3</v>
      </c>
      <c r="I27">
        <f t="shared" si="2"/>
        <v>1.3712824732646459E-3</v>
      </c>
      <c r="J27">
        <f t="shared" si="3"/>
        <v>1.307756875290533E-9</v>
      </c>
      <c r="L27">
        <f t="shared" ca="1" si="4"/>
        <v>5.0549027724701573E-3</v>
      </c>
      <c r="M27">
        <f t="shared" ca="1" si="5"/>
        <v>4.5093408333024051E-3</v>
      </c>
    </row>
    <row r="28" spans="1:13" x14ac:dyDescent="0.2">
      <c r="A28">
        <v>21</v>
      </c>
      <c r="B28">
        <v>0.18842872403343008</v>
      </c>
      <c r="C28">
        <v>-0.12937093407542322</v>
      </c>
      <c r="D28">
        <f t="shared" si="0"/>
        <v>-5.0757486142932878E-2</v>
      </c>
      <c r="E28">
        <f t="shared" si="0"/>
        <v>1.6109880391990461E-2</v>
      </c>
      <c r="F28">
        <f t="shared" si="1"/>
        <v>8.5075519373827862E-6</v>
      </c>
      <c r="G28">
        <v>4.8916885885395573E-3</v>
      </c>
      <c r="H28">
        <v>5.6695967819898468E-3</v>
      </c>
      <c r="I28">
        <f t="shared" si="2"/>
        <v>1.6926496573824565E-3</v>
      </c>
      <c r="J28">
        <f t="shared" si="3"/>
        <v>8.0711825245974373E-10</v>
      </c>
      <c r="L28">
        <f t="shared" ca="1" si="4"/>
        <v>4.933483599490006E-3</v>
      </c>
      <c r="M28">
        <f t="shared" ca="1" si="5"/>
        <v>7.2862138208251255E-3</v>
      </c>
    </row>
    <row r="29" spans="1:13" x14ac:dyDescent="0.2">
      <c r="A29">
        <v>22</v>
      </c>
      <c r="B29">
        <v>9.3250551016558589E-2</v>
      </c>
      <c r="C29">
        <v>-0.10408660955118818</v>
      </c>
      <c r="D29">
        <f t="shared" si="0"/>
        <v>-9.5178173016871495E-2</v>
      </c>
      <c r="E29">
        <f t="shared" si="0"/>
        <v>2.5284324524235041E-2</v>
      </c>
      <c r="F29">
        <f t="shared" si="1"/>
        <v>2.9094545056429081E-5</v>
      </c>
      <c r="G29">
        <v>4.3496155327057548E-3</v>
      </c>
      <c r="H29">
        <v>5.3497697366948916E-3</v>
      </c>
      <c r="I29">
        <f t="shared" si="2"/>
        <v>9.2251116435260649E-4</v>
      </c>
      <c r="J29">
        <f t="shared" si="3"/>
        <v>2.1994380101027644E-10</v>
      </c>
      <c r="L29">
        <f t="shared" ca="1" si="4"/>
        <v>3.316271647626364E-3</v>
      </c>
      <c r="M29">
        <f t="shared" ca="1" si="5"/>
        <v>6.9590015171110669E-3</v>
      </c>
    </row>
    <row r="30" spans="1:13" x14ac:dyDescent="0.2">
      <c r="A30">
        <v>23</v>
      </c>
      <c r="B30">
        <v>4.9526004798851567E-2</v>
      </c>
      <c r="C30">
        <v>9.8643396693052526E-2</v>
      </c>
      <c r="D30">
        <f t="shared" si="0"/>
        <v>-4.3724546217707022E-2</v>
      </c>
      <c r="E30">
        <f t="shared" si="0"/>
        <v>0.2027300062442407</v>
      </c>
      <c r="F30">
        <f t="shared" si="1"/>
        <v>1.2903387412120283E-4</v>
      </c>
      <c r="G30">
        <v>4.6949181723122176E-3</v>
      </c>
      <c r="H30">
        <v>5.6658214653424995E-3</v>
      </c>
      <c r="I30">
        <f t="shared" si="2"/>
        <v>-3.1155104875202919E-4</v>
      </c>
      <c r="J30">
        <f t="shared" si="3"/>
        <v>-3.7139779180530213E-11</v>
      </c>
      <c r="L30">
        <f t="shared" ca="1" si="4"/>
        <v>3.325579760555059E-3</v>
      </c>
      <c r="M30">
        <f t="shared" ca="1" si="5"/>
        <v>5.6042432339597666E-3</v>
      </c>
    </row>
    <row r="31" spans="1:13" x14ac:dyDescent="0.2">
      <c r="A31">
        <v>24</v>
      </c>
      <c r="B31">
        <v>5.3453908710426108E-2</v>
      </c>
      <c r="C31">
        <v>4.7943464740836203E-2</v>
      </c>
      <c r="D31">
        <f t="shared" si="0"/>
        <v>3.9279039115745415E-3</v>
      </c>
      <c r="E31">
        <f t="shared" si="0"/>
        <v>-5.0699931952216323E-2</v>
      </c>
      <c r="F31">
        <f t="shared" si="1"/>
        <v>7.7577345872937837E-6</v>
      </c>
      <c r="G31">
        <v>3.3595051718248803E-3</v>
      </c>
      <c r="H31">
        <v>4.6841255943350967E-3</v>
      </c>
      <c r="I31">
        <f t="shared" si="2"/>
        <v>8.1560769568421885E-5</v>
      </c>
      <c r="J31">
        <f t="shared" si="3"/>
        <v>4.8614006977332762E-12</v>
      </c>
      <c r="L31">
        <f t="shared" ca="1" si="4"/>
        <v>3.8736667568862104E-3</v>
      </c>
      <c r="M31">
        <f t="shared" ca="1" si="5"/>
        <v>6.5186460875630544E-3</v>
      </c>
    </row>
    <row r="32" spans="1:13" x14ac:dyDescent="0.2">
      <c r="A32">
        <v>25</v>
      </c>
      <c r="B32">
        <v>7.8061035578639139E-3</v>
      </c>
      <c r="C32">
        <v>-7.9610586453756307E-2</v>
      </c>
      <c r="D32">
        <f t="shared" si="0"/>
        <v>-4.5647805152562192E-2</v>
      </c>
      <c r="E32">
        <f t="shared" si="0"/>
        <v>-0.12755405119459251</v>
      </c>
      <c r="F32">
        <f t="shared" si="1"/>
        <v>5.5061274274197036E-5</v>
      </c>
      <c r="G32">
        <v>3.210322608098982E-3</v>
      </c>
      <c r="H32">
        <v>6.5053003681222231E-3</v>
      </c>
      <c r="I32">
        <f t="shared" si="2"/>
        <v>2.5129543961088774E-4</v>
      </c>
      <c r="J32">
        <f t="shared" si="3"/>
        <v>7.4891877058412952E-12</v>
      </c>
      <c r="L32">
        <f t="shared" ca="1" si="4"/>
        <v>4.4558923635671698E-3</v>
      </c>
      <c r="M32">
        <f t="shared" ca="1" si="5"/>
        <v>5.6068855506385988E-3</v>
      </c>
    </row>
    <row r="33" spans="1:13" x14ac:dyDescent="0.2">
      <c r="A33">
        <v>26</v>
      </c>
      <c r="B33">
        <v>-1.8556691898097766E-2</v>
      </c>
      <c r="C33">
        <v>-3.0395552948953432E-2</v>
      </c>
      <c r="D33">
        <f t="shared" si="0"/>
        <v>-2.636279545596168E-2</v>
      </c>
      <c r="E33">
        <f t="shared" si="0"/>
        <v>4.9215033504802871E-2</v>
      </c>
      <c r="F33">
        <f t="shared" si="1"/>
        <v>9.3513495213952291E-6</v>
      </c>
      <c r="G33">
        <v>4.6507026169512709E-3</v>
      </c>
      <c r="H33">
        <v>6.0537157501561753E-3</v>
      </c>
      <c r="I33">
        <f t="shared" si="2"/>
        <v>1.9672390107673477E-5</v>
      </c>
      <c r="J33">
        <f t="shared" si="3"/>
        <v>2.9314145606269654E-13</v>
      </c>
      <c r="L33">
        <f t="shared" ca="1" si="4"/>
        <v>4.3552791019795993E-3</v>
      </c>
      <c r="M33">
        <f t="shared" ca="1" si="5"/>
        <v>6.8884826001361721E-3</v>
      </c>
    </row>
    <row r="34" spans="1:13" x14ac:dyDescent="0.2">
      <c r="A34">
        <v>27</v>
      </c>
      <c r="B34">
        <v>-8.2461215521521844E-2</v>
      </c>
      <c r="C34">
        <v>6.1440165691268749E-2</v>
      </c>
      <c r="D34">
        <f t="shared" si="0"/>
        <v>-6.3904523623424081E-2</v>
      </c>
      <c r="E34">
        <f t="shared" si="0"/>
        <v>9.1835718640222178E-2</v>
      </c>
      <c r="F34">
        <f t="shared" si="1"/>
        <v>3.7552762073108457E-5</v>
      </c>
      <c r="G34">
        <v>5.5775849169686798E-3</v>
      </c>
      <c r="H34">
        <v>7.5704398013458837E-3</v>
      </c>
      <c r="I34">
        <f t="shared" si="2"/>
        <v>-1.0045081715802757E-3</v>
      </c>
      <c r="J34">
        <f t="shared" si="3"/>
        <v>-7.4841690926274336E-12</v>
      </c>
      <c r="L34">
        <f t="shared" ca="1" si="4"/>
        <v>5.4354284737088455E-3</v>
      </c>
      <c r="M34">
        <f t="shared" ca="1" si="5"/>
        <v>6.3630491695471662E-3</v>
      </c>
    </row>
    <row r="35" spans="1:13" x14ac:dyDescent="0.2">
      <c r="A35">
        <v>28</v>
      </c>
      <c r="B35">
        <v>-6.4098955059857146E-2</v>
      </c>
      <c r="C35">
        <v>-5.9021688991301592E-2</v>
      </c>
      <c r="D35">
        <f t="shared" si="0"/>
        <v>1.8362260461664698E-2</v>
      </c>
      <c r="E35">
        <f t="shared" si="0"/>
        <v>-0.12046185468257034</v>
      </c>
      <c r="F35">
        <f t="shared" si="1"/>
        <v>4.4544693128480121E-5</v>
      </c>
      <c r="G35">
        <v>4.5233445848615692E-3</v>
      </c>
      <c r="H35">
        <v>4.8243083026713752E-3</v>
      </c>
      <c r="I35">
        <f t="shared" si="2"/>
        <v>-8.6802376928120592E-5</v>
      </c>
      <c r="J35">
        <f t="shared" si="3"/>
        <v>-3.2336405265376192E-13</v>
      </c>
      <c r="L35">
        <f t="shared" ca="1" si="4"/>
        <v>4.8237839216348395E-3</v>
      </c>
      <c r="M35">
        <f t="shared" ca="1" si="5"/>
        <v>6.7835130940872273E-3</v>
      </c>
    </row>
    <row r="36" spans="1:13" x14ac:dyDescent="0.2">
      <c r="A36">
        <v>29</v>
      </c>
      <c r="B36">
        <v>-4.2636761675947828E-2</v>
      </c>
      <c r="C36">
        <v>6.4579847307665833E-2</v>
      </c>
      <c r="D36">
        <f t="shared" si="0"/>
        <v>2.1462193383909318E-2</v>
      </c>
      <c r="E36">
        <f t="shared" si="0"/>
        <v>0.12360153629896742</v>
      </c>
      <c r="F36">
        <f t="shared" si="1"/>
        <v>4.7213896560939846E-5</v>
      </c>
      <c r="G36">
        <v>3.3461381721293796E-3</v>
      </c>
      <c r="H36">
        <v>5.4719325971898016E-3</v>
      </c>
      <c r="I36">
        <f t="shared" si="2"/>
        <v>-4.9661247484063904E-4</v>
      </c>
      <c r="J36">
        <f t="shared" si="3"/>
        <v>-9.25012817309497E-13</v>
      </c>
      <c r="L36">
        <f t="shared" ca="1" si="4"/>
        <v>3.1844382627477159E-3</v>
      </c>
      <c r="M36">
        <f t="shared" ca="1" si="5"/>
        <v>4.8041924488637462E-3</v>
      </c>
    </row>
    <row r="37" spans="1:13" x14ac:dyDescent="0.2">
      <c r="A37">
        <v>30</v>
      </c>
      <c r="B37">
        <v>9.3575483846082594E-2</v>
      </c>
      <c r="C37">
        <v>-6.4702887906605139E-2</v>
      </c>
      <c r="D37">
        <f t="shared" si="0"/>
        <v>0.13621224552203043</v>
      </c>
      <c r="E37">
        <f t="shared" si="0"/>
        <v>-0.12928273521427097</v>
      </c>
      <c r="F37">
        <f t="shared" si="1"/>
        <v>1.0580340436391159E-4</v>
      </c>
      <c r="G37">
        <v>4.3129781795781287E-3</v>
      </c>
      <c r="H37">
        <v>7.1335751222599709E-3</v>
      </c>
      <c r="I37">
        <f t="shared" si="2"/>
        <v>8.4078648295082055E-4</v>
      </c>
      <c r="J37">
        <f t="shared" si="3"/>
        <v>7.8304343200365133E-13</v>
      </c>
      <c r="L37">
        <f t="shared" ca="1" si="4"/>
        <v>4.5570944596682976E-3</v>
      </c>
      <c r="M37">
        <f t="shared" ca="1" si="5"/>
        <v>7.0408037836962182E-3</v>
      </c>
    </row>
    <row r="38" spans="1:13" x14ac:dyDescent="0.2">
      <c r="A38">
        <v>31</v>
      </c>
      <c r="B38">
        <v>-9.3555306969935487E-3</v>
      </c>
      <c r="C38">
        <v>2.6838348031097813E-2</v>
      </c>
      <c r="D38">
        <f t="shared" si="0"/>
        <v>-0.10293101454307614</v>
      </c>
      <c r="E38">
        <f t="shared" si="0"/>
        <v>9.1541235937702956E-2</v>
      </c>
      <c r="F38">
        <f t="shared" si="1"/>
        <v>5.6923774895607462E-5</v>
      </c>
      <c r="G38">
        <v>4.4056800599241172E-3</v>
      </c>
      <c r="H38">
        <v>6.8660299295257368E-3</v>
      </c>
      <c r="I38">
        <f t="shared" si="2"/>
        <v>-2.3940030342967328E-4</v>
      </c>
      <c r="J38">
        <f t="shared" si="3"/>
        <v>-1.1147945347692504E-13</v>
      </c>
      <c r="L38">
        <f t="shared" ca="1" si="4"/>
        <v>4.2492065431414192E-3</v>
      </c>
      <c r="M38">
        <f t="shared" ca="1" si="5"/>
        <v>7.2768544848007396E-3</v>
      </c>
    </row>
    <row r="39" spans="1:13" x14ac:dyDescent="0.2">
      <c r="A39">
        <v>32</v>
      </c>
      <c r="B39">
        <v>-3.9233957852313171E-2</v>
      </c>
      <c r="C39">
        <v>6.8008468121656201E-2</v>
      </c>
      <c r="D39">
        <f t="shared" si="0"/>
        <v>-2.9878427155319624E-2</v>
      </c>
      <c r="E39">
        <f t="shared" si="0"/>
        <v>4.1170120090558385E-2</v>
      </c>
      <c r="F39">
        <f t="shared" si="1"/>
        <v>7.7630975926402222E-6</v>
      </c>
      <c r="G39">
        <v>5.5209933475643628E-3</v>
      </c>
      <c r="H39">
        <v>5.9678237381753001E-3</v>
      </c>
      <c r="I39">
        <f t="shared" si="2"/>
        <v>-6.1737874268395082E-4</v>
      </c>
      <c r="J39">
        <f t="shared" si="3"/>
        <v>-1.4374469003732102E-13</v>
      </c>
      <c r="L39">
        <f t="shared" ca="1" si="4"/>
        <v>5.303178466311057E-3</v>
      </c>
      <c r="M39">
        <f t="shared" ca="1" si="5"/>
        <v>6.8648111947661287E-3</v>
      </c>
    </row>
    <row r="40" spans="1:13" x14ac:dyDescent="0.2">
      <c r="A40">
        <v>33</v>
      </c>
      <c r="B40">
        <v>7.5602501771703618E-3</v>
      </c>
      <c r="C40">
        <v>6.0695551120950224E-3</v>
      </c>
      <c r="D40">
        <f t="shared" si="0"/>
        <v>4.6794208029483531E-2</v>
      </c>
      <c r="E40">
        <f t="shared" si="0"/>
        <v>-6.1938913009561176E-2</v>
      </c>
      <c r="F40">
        <f t="shared" si="1"/>
        <v>1.8078380549737703E-5</v>
      </c>
      <c r="G40">
        <v>4.8157104321870986E-3</v>
      </c>
      <c r="H40">
        <v>4.872153332805303E-3</v>
      </c>
      <c r="I40">
        <f t="shared" si="2"/>
        <v>-1.0472902324245776E-5</v>
      </c>
      <c r="J40">
        <f t="shared" si="3"/>
        <v>-1.2192062945391256E-15</v>
      </c>
      <c r="L40">
        <f t="shared" ca="1" si="4"/>
        <v>5.1692312517480268E-3</v>
      </c>
      <c r="M40">
        <f t="shared" ca="1" si="5"/>
        <v>7.333227179826431E-3</v>
      </c>
    </row>
    <row r="41" spans="1:13" x14ac:dyDescent="0.2">
      <c r="A41">
        <v>34</v>
      </c>
      <c r="B41">
        <v>5.0993280062828293E-2</v>
      </c>
      <c r="C41">
        <v>-9.1367364822636271E-2</v>
      </c>
      <c r="D41">
        <f t="shared" si="0"/>
        <v>4.3433029885657934E-2</v>
      </c>
      <c r="E41">
        <f t="shared" si="0"/>
        <v>-9.7436919934731289E-2</v>
      </c>
      <c r="F41">
        <f t="shared" si="1"/>
        <v>3.4141144354247072E-5</v>
      </c>
      <c r="G41">
        <v>5.2654750386430145E-3</v>
      </c>
      <c r="H41">
        <v>6.7515513565093929E-3</v>
      </c>
      <c r="I41">
        <f t="shared" si="2"/>
        <v>7.9123518364698569E-4</v>
      </c>
      <c r="J41">
        <f t="shared" si="3"/>
        <v>4.6055949272528855E-14</v>
      </c>
      <c r="L41">
        <f t="shared" ca="1" si="4"/>
        <v>3.8991943174344346E-3</v>
      </c>
      <c r="M41">
        <f t="shared" ca="1" si="5"/>
        <v>7.6802682477603631E-3</v>
      </c>
    </row>
    <row r="42" spans="1:13" x14ac:dyDescent="0.2">
      <c r="A42">
        <v>35</v>
      </c>
      <c r="B42">
        <v>-2.3173952382637357E-2</v>
      </c>
      <c r="C42">
        <v>5.9876319309967112E-2</v>
      </c>
      <c r="D42">
        <f t="shared" si="0"/>
        <v>-7.416723244546565E-2</v>
      </c>
      <c r="E42">
        <f t="shared" si="0"/>
        <v>0.15124368413260339</v>
      </c>
      <c r="F42">
        <f t="shared" si="1"/>
        <v>8.5126291075867319E-5</v>
      </c>
      <c r="G42">
        <v>4.4961460685838204E-3</v>
      </c>
      <c r="H42">
        <v>4.7799186649355296E-3</v>
      </c>
      <c r="I42">
        <f t="shared" si="2"/>
        <v>-4.6510857627674095E-4</v>
      </c>
      <c r="J42">
        <f t="shared" si="3"/>
        <v>-1.3536441147931064E-14</v>
      </c>
      <c r="L42">
        <f t="shared" ca="1" si="4"/>
        <v>3.7377956242755318E-3</v>
      </c>
      <c r="M42">
        <f t="shared" ca="1" si="5"/>
        <v>6.1816303704622091E-3</v>
      </c>
    </row>
    <row r="43" spans="1:13" x14ac:dyDescent="0.2">
      <c r="A43">
        <v>36</v>
      </c>
      <c r="B43">
        <v>8.8070107027014583E-3</v>
      </c>
      <c r="C43">
        <v>-1.126190504633957E-2</v>
      </c>
      <c r="D43">
        <f t="shared" si="0"/>
        <v>3.1980963085338814E-2</v>
      </c>
      <c r="E43">
        <f t="shared" si="0"/>
        <v>-7.1138224356306679E-2</v>
      </c>
      <c r="F43">
        <f t="shared" si="1"/>
        <v>1.8250286893302087E-5</v>
      </c>
      <c r="G43">
        <v>3.1023127538546964E-3</v>
      </c>
      <c r="H43">
        <v>5.4749998772817485E-3</v>
      </c>
      <c r="I43">
        <f t="shared" si="2"/>
        <v>6.4906047281167254E-5</v>
      </c>
      <c r="J43">
        <f t="shared" si="3"/>
        <v>9.4450729784391666E-16</v>
      </c>
      <c r="L43">
        <f t="shared" ca="1" si="4"/>
        <v>3.0527862725265283E-3</v>
      </c>
      <c r="M43">
        <f t="shared" ca="1" si="5"/>
        <v>5.9916276319650925E-3</v>
      </c>
    </row>
    <row r="44" spans="1:13" x14ac:dyDescent="0.2">
      <c r="A44">
        <v>37</v>
      </c>
      <c r="B44">
        <v>6.3316014469727063E-3</v>
      </c>
      <c r="C44">
        <v>-1.0270758332251783E-2</v>
      </c>
      <c r="D44">
        <f t="shared" si="0"/>
        <v>-2.475409255728752E-3</v>
      </c>
      <c r="E44">
        <f t="shared" si="0"/>
        <v>9.9114671408778721E-4</v>
      </c>
      <c r="F44">
        <f t="shared" si="1"/>
        <v>2.1330068376583776E-8</v>
      </c>
      <c r="G44">
        <v>3.8208387875732558E-3</v>
      </c>
      <c r="H44">
        <v>4.9350617228535515E-3</v>
      </c>
      <c r="I44">
        <f t="shared" si="2"/>
        <v>7.0468425690601411E-5</v>
      </c>
      <c r="J44">
        <f t="shared" si="3"/>
        <v>5.1272527846305028E-16</v>
      </c>
      <c r="L44">
        <f t="shared" ca="1" si="4"/>
        <v>5.1641721279191343E-3</v>
      </c>
      <c r="M44">
        <f t="shared" ca="1" si="5"/>
        <v>5.6723313252295083E-3</v>
      </c>
    </row>
    <row r="45" spans="1:13" x14ac:dyDescent="0.2">
      <c r="A45">
        <v>38</v>
      </c>
      <c r="B45">
        <v>6.2050145842627608E-2</v>
      </c>
      <c r="C45">
        <v>-7.0442514717423507E-2</v>
      </c>
      <c r="D45">
        <f t="shared" si="0"/>
        <v>5.57185443956549E-2</v>
      </c>
      <c r="E45">
        <f t="shared" si="0"/>
        <v>-6.0171756385171721E-2</v>
      </c>
      <c r="F45">
        <f t="shared" si="1"/>
        <v>2.0175589368141058E-5</v>
      </c>
      <c r="G45">
        <v>3.1632921962647699E-3</v>
      </c>
      <c r="H45">
        <v>6.8375996640954988E-3</v>
      </c>
      <c r="I45">
        <f t="shared" si="2"/>
        <v>6.2692872409337815E-4</v>
      </c>
      <c r="J45">
        <f t="shared" si="3"/>
        <v>2.2807534118087575E-15</v>
      </c>
      <c r="L45">
        <f t="shared" ca="1" si="4"/>
        <v>4.8431549357305561E-3</v>
      </c>
      <c r="M45">
        <f t="shared" ca="1" si="5"/>
        <v>5.9789648882007228E-3</v>
      </c>
    </row>
    <row r="46" spans="1:13" x14ac:dyDescent="0.2">
      <c r="A46">
        <v>39</v>
      </c>
      <c r="B46">
        <v>1.8089664502848418E-2</v>
      </c>
      <c r="C46">
        <v>3.2029811617651546E-2</v>
      </c>
      <c r="D46">
        <f t="shared" si="0"/>
        <v>-4.3960481339779187E-2</v>
      </c>
      <c r="E46">
        <f t="shared" si="0"/>
        <v>0.10247232633507505</v>
      </c>
      <c r="F46">
        <f t="shared" si="1"/>
        <v>3.7299304752441574E-5</v>
      </c>
      <c r="G46">
        <v>3.0872502410653549E-3</v>
      </c>
      <c r="H46">
        <v>5.8522989098590897E-3</v>
      </c>
      <c r="I46">
        <f t="shared" si="2"/>
        <v>-3.0317224540577749E-5</v>
      </c>
      <c r="J46">
        <f t="shared" si="3"/>
        <v>-5.5146710184231322E-17</v>
      </c>
      <c r="L46">
        <f t="shared" ca="1" si="4"/>
        <v>4.7997339547000192E-3</v>
      </c>
      <c r="M46">
        <f t="shared" ca="1" si="5"/>
        <v>5.8558167448073553E-3</v>
      </c>
    </row>
    <row r="47" spans="1:13" x14ac:dyDescent="0.2">
      <c r="A47">
        <v>40</v>
      </c>
      <c r="B47">
        <v>-8.5353720944804264E-3</v>
      </c>
      <c r="C47">
        <v>-6.3355803774976932E-2</v>
      </c>
      <c r="D47">
        <f t="shared" si="0"/>
        <v>-2.6625036597328844E-2</v>
      </c>
      <c r="E47">
        <f t="shared" si="0"/>
        <v>-9.5385615392628478E-2</v>
      </c>
      <c r="F47">
        <f t="shared" si="1"/>
        <v>2.9421924592918627E-5</v>
      </c>
      <c r="G47">
        <v>4.8471743096823745E-3</v>
      </c>
      <c r="H47">
        <v>5.7377456522991182E-3</v>
      </c>
      <c r="I47">
        <f t="shared" si="2"/>
        <v>2.2870090570856688E-4</v>
      </c>
      <c r="J47">
        <f t="shared" si="3"/>
        <v>2.0800226203261161E-16</v>
      </c>
      <c r="L47">
        <f t="shared" ca="1" si="4"/>
        <v>5.3658252741177557E-3</v>
      </c>
      <c r="M47">
        <f t="shared" ca="1" si="5"/>
        <v>4.8663364428407638E-3</v>
      </c>
    </row>
    <row r="48" spans="1:13" x14ac:dyDescent="0.2">
      <c r="A48">
        <v>41</v>
      </c>
      <c r="B48">
        <v>0.12419375314275211</v>
      </c>
      <c r="C48">
        <v>-0.13091516396588601</v>
      </c>
      <c r="D48">
        <f t="shared" si="0"/>
        <v>0.13272912523723254</v>
      </c>
      <c r="E48">
        <f t="shared" si="0"/>
        <v>-6.7559360190909079E-2</v>
      </c>
      <c r="F48">
        <f t="shared" si="1"/>
        <v>6.6543863506937845E-5</v>
      </c>
      <c r="G48">
        <v>3.9062273403735661E-3</v>
      </c>
      <c r="H48">
        <v>6.1626083077365992E-3</v>
      </c>
      <c r="I48">
        <f t="shared" si="2"/>
        <v>1.2101979841326069E-3</v>
      </c>
      <c r="J48">
        <f t="shared" si="3"/>
        <v>5.5033432733244212E-16</v>
      </c>
      <c r="L48">
        <f t="shared" ca="1" si="4"/>
        <v>3.4450093604812761E-3</v>
      </c>
      <c r="M48">
        <f t="shared" ca="1" si="5"/>
        <v>6.3252072340085281E-3</v>
      </c>
    </row>
    <row r="49" spans="1:13" x14ac:dyDescent="0.2">
      <c r="A49">
        <v>42</v>
      </c>
      <c r="B49">
        <v>-5.4825379035796769E-2</v>
      </c>
      <c r="C49">
        <v>-6.4893038308345238E-2</v>
      </c>
      <c r="D49">
        <f t="shared" si="0"/>
        <v>-0.17901913217854887</v>
      </c>
      <c r="E49">
        <f t="shared" si="0"/>
        <v>6.6022125657540773E-2</v>
      </c>
      <c r="F49">
        <f t="shared" si="1"/>
        <v>1.0922031228690256E-4</v>
      </c>
      <c r="G49">
        <v>3.2319430808139715E-3</v>
      </c>
      <c r="H49">
        <v>7.0860397464312481E-3</v>
      </c>
      <c r="I49">
        <f t="shared" si="2"/>
        <v>-2.8798452109406457E-4</v>
      </c>
      <c r="J49">
        <f t="shared" si="3"/>
        <v>-6.5480099031916455E-17</v>
      </c>
      <c r="L49">
        <f t="shared" ca="1" si="4"/>
        <v>3.0032266990792826E-3</v>
      </c>
      <c r="M49">
        <f t="shared" ca="1" si="5"/>
        <v>5.6029887465889145E-3</v>
      </c>
    </row>
    <row r="50" spans="1:13" x14ac:dyDescent="0.2">
      <c r="A50">
        <v>43</v>
      </c>
      <c r="B50">
        <v>2.8257806551196082E-2</v>
      </c>
      <c r="C50">
        <v>0.13053789894568701</v>
      </c>
      <c r="D50">
        <f t="shared" si="0"/>
        <v>8.3083185586992847E-2</v>
      </c>
      <c r="E50">
        <f t="shared" si="0"/>
        <v>0.19543093725403227</v>
      </c>
      <c r="F50">
        <f t="shared" si="1"/>
        <v>1.3528820088981659E-4</v>
      </c>
      <c r="G50">
        <v>3.2044472287678398E-3</v>
      </c>
      <c r="H50">
        <v>5.9289379208899758E-3</v>
      </c>
      <c r="I50">
        <f t="shared" si="2"/>
        <v>-3.8605122859294004E-4</v>
      </c>
      <c r="J50">
        <f t="shared" si="3"/>
        <v>-4.3888943377276068E-17</v>
      </c>
      <c r="L50">
        <f t="shared" ca="1" si="4"/>
        <v>5.5401001579646579E-3</v>
      </c>
      <c r="M50">
        <f t="shared" ca="1" si="5"/>
        <v>6.9460758720241988E-3</v>
      </c>
    </row>
    <row r="51" spans="1:13" x14ac:dyDescent="0.2">
      <c r="A51">
        <v>44</v>
      </c>
      <c r="B51">
        <v>5.8435062870392081E-2</v>
      </c>
      <c r="C51">
        <v>2.1367590526585198E-2</v>
      </c>
      <c r="D51">
        <f t="shared" si="0"/>
        <v>3.0177256319195999E-2</v>
      </c>
      <c r="E51">
        <f t="shared" si="0"/>
        <v>-0.10917030841910182</v>
      </c>
      <c r="F51">
        <f t="shared" si="1"/>
        <v>3.8486469117828809E-5</v>
      </c>
      <c r="G51">
        <v>4.4370207037725791E-3</v>
      </c>
      <c r="H51">
        <v>5.6651003880818472E-3</v>
      </c>
      <c r="I51">
        <f t="shared" si="2"/>
        <v>1.977455866706232E-4</v>
      </c>
      <c r="J51">
        <f t="shared" si="3"/>
        <v>1.1240535210994449E-17</v>
      </c>
      <c r="L51">
        <f t="shared" ca="1" si="4"/>
        <v>3.7107716754092978E-3</v>
      </c>
      <c r="M51">
        <f t="shared" ca="1" si="5"/>
        <v>6.5462815959968258E-3</v>
      </c>
    </row>
    <row r="52" spans="1:13" x14ac:dyDescent="0.2">
      <c r="A52">
        <v>45</v>
      </c>
      <c r="B52">
        <v>-0.11676746679299492</v>
      </c>
      <c r="C52">
        <v>-0.12773042774193721</v>
      </c>
      <c r="D52">
        <f t="shared" si="0"/>
        <v>-0.17520252966338701</v>
      </c>
      <c r="E52">
        <f t="shared" si="0"/>
        <v>-0.14909801826852243</v>
      </c>
      <c r="F52">
        <f t="shared" si="1"/>
        <v>1.5877843635615197E-4</v>
      </c>
      <c r="G52">
        <v>3.2711376440251322E-3</v>
      </c>
      <c r="H52">
        <v>6.1628830454701893E-3</v>
      </c>
      <c r="I52">
        <f t="shared" si="2"/>
        <v>-4.6057886724312086E-4</v>
      </c>
      <c r="J52">
        <f t="shared" si="3"/>
        <v>-1.3090438734568603E-17</v>
      </c>
      <c r="L52">
        <f t="shared" ca="1" si="4"/>
        <v>5.1352688725445801E-3</v>
      </c>
      <c r="M52">
        <f t="shared" ca="1" si="5"/>
        <v>6.9693186615018702E-3</v>
      </c>
    </row>
    <row r="53" spans="1:13" x14ac:dyDescent="0.2">
      <c r="A53">
        <v>46</v>
      </c>
      <c r="B53">
        <v>-0.10205210273174321</v>
      </c>
      <c r="C53">
        <v>-6.3895765090468071E-2</v>
      </c>
      <c r="D53">
        <f t="shared" si="0"/>
        <v>1.4715364061251707E-2</v>
      </c>
      <c r="E53">
        <f t="shared" si="0"/>
        <v>6.3834662651469143E-2</v>
      </c>
      <c r="F53">
        <f t="shared" si="1"/>
        <v>1.2874218285846144E-5</v>
      </c>
      <c r="G53">
        <v>5.0140795568503985E-3</v>
      </c>
      <c r="H53">
        <v>4.865906671040655E-3</v>
      </c>
      <c r="I53">
        <f t="shared" si="2"/>
        <v>-1.8907177625253035E-4</v>
      </c>
      <c r="J53">
        <f t="shared" si="3"/>
        <v>-2.6868715430698891E-18</v>
      </c>
      <c r="L53">
        <f t="shared" ca="1" si="4"/>
        <v>3.8648224595089755E-3</v>
      </c>
      <c r="M53">
        <f t="shared" ca="1" si="5"/>
        <v>5.9856432180018853E-3</v>
      </c>
    </row>
    <row r="54" spans="1:13" x14ac:dyDescent="0.2">
      <c r="A54">
        <v>47</v>
      </c>
      <c r="B54">
        <v>-3.0055123621451064E-2</v>
      </c>
      <c r="C54">
        <v>4.349631847836672E-2</v>
      </c>
      <c r="D54">
        <f t="shared" si="0"/>
        <v>7.1996979110292153E-2</v>
      </c>
      <c r="E54">
        <f t="shared" si="0"/>
        <v>0.10739208356883478</v>
      </c>
      <c r="F54">
        <f t="shared" si="1"/>
        <v>5.0149873842790314E-5</v>
      </c>
      <c r="G54">
        <v>3.64979013854298E-3</v>
      </c>
      <c r="H54">
        <v>5.9655705687873244E-3</v>
      </c>
      <c r="I54">
        <f t="shared" si="2"/>
        <v>-3.8819826900545113E-4</v>
      </c>
      <c r="J54">
        <f t="shared" si="3"/>
        <v>-2.7583146007646855E-18</v>
      </c>
      <c r="L54">
        <f t="shared" ca="1" si="4"/>
        <v>4.1422009563156677E-3</v>
      </c>
      <c r="M54">
        <f t="shared" ca="1" si="5"/>
        <v>7.07146454069554E-3</v>
      </c>
    </row>
    <row r="55" spans="1:13" x14ac:dyDescent="0.2">
      <c r="L55">
        <f t="shared" ca="1" si="4"/>
        <v>4.1259146498026558E-3</v>
      </c>
      <c r="M55">
        <f t="shared" ca="1" si="5"/>
        <v>5.0585090106149535E-3</v>
      </c>
    </row>
    <row r="56" spans="1:13" x14ac:dyDescent="0.2">
      <c r="J56">
        <f>SUM(J7:J54)</f>
        <v>10.675631138264917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1E39-DE1A-C344-A7CA-A4108CA6CBFE}">
  <dimension ref="A1:M56"/>
  <sheetViews>
    <sheetView topLeftCell="D1" zoomScale="67" workbookViewId="0">
      <selection activeCell="J56" sqref="J5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13" x14ac:dyDescent="0.2">
      <c r="A4" s="14" t="s">
        <v>23</v>
      </c>
      <c r="B4" s="14">
        <v>1</v>
      </c>
      <c r="D4" t="s">
        <v>47</v>
      </c>
      <c r="E4">
        <f>(0.4+D2/33-H2/100)/100</f>
        <v>3.003030303030303E-3</v>
      </c>
      <c r="F4">
        <f>(0.4+D2/33+H2/100)/100</f>
        <v>5.6030303030303033E-3</v>
      </c>
      <c r="H4" t="s">
        <v>48</v>
      </c>
      <c r="I4">
        <f>(0.4+D2/33+E2/100-G2/100)/100</f>
        <v>4.503030303030303E-3</v>
      </c>
      <c r="J4">
        <f>(0.4+D2/33+E2/100+G2/100)/100</f>
        <v>7.7030303030303036E-3</v>
      </c>
    </row>
    <row r="6" spans="1:13" x14ac:dyDescent="0.2">
      <c r="A6" t="s">
        <v>10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19</v>
      </c>
      <c r="J6" t="s">
        <v>59</v>
      </c>
      <c r="L6" t="s">
        <v>52</v>
      </c>
    </row>
    <row r="7" spans="1:13" x14ac:dyDescent="0.2">
      <c r="A7">
        <v>0</v>
      </c>
      <c r="B7">
        <f>1000+100*G2+10*H2+I2</f>
        <v>2736</v>
      </c>
      <c r="C7">
        <f>1000+100*D2+10*E2+F2</f>
        <v>1290</v>
      </c>
      <c r="G7">
        <v>4.2795207798996468E-3</v>
      </c>
      <c r="H7">
        <v>7.1538446214161272E-3</v>
      </c>
      <c r="L7" t="s">
        <v>45</v>
      </c>
      <c r="M7" t="s">
        <v>46</v>
      </c>
    </row>
    <row r="8" spans="1:13" x14ac:dyDescent="0.2">
      <c r="A8">
        <v>1</v>
      </c>
      <c r="B8">
        <v>2738.1265309951573</v>
      </c>
      <c r="C8">
        <v>1288.4529145352847</v>
      </c>
      <c r="D8">
        <f>B8-B7</f>
        <v>2.1265309951572817</v>
      </c>
      <c r="E8">
        <f>C8-C7</f>
        <v>-1.5470854647153374</v>
      </c>
      <c r="F8">
        <f>$A$2/1000*(D8^2+E8^2)</f>
        <v>2.0746822525494268E-2</v>
      </c>
      <c r="G8">
        <v>5.0490453921786639E-3</v>
      </c>
      <c r="H8">
        <v>7.134491622613536E-3</v>
      </c>
      <c r="I8">
        <f>H8*B8-G8*C8-F8</f>
        <v>13.008936723341767</v>
      </c>
      <c r="J8">
        <f>I8/((1+$B$4)^A8)</f>
        <v>6.5044683616708836</v>
      </c>
      <c r="L8">
        <f ca="1">RAND()*($F$4-$E$4)+$E$4</f>
        <v>4.2577422070851226E-3</v>
      </c>
      <c r="M8">
        <f ca="1">RAND()*($J$4-$I$4)+$I$4</f>
        <v>7.3850464169072831E-3</v>
      </c>
    </row>
    <row r="9" spans="1:13" x14ac:dyDescent="0.2">
      <c r="A9">
        <v>2</v>
      </c>
      <c r="B9">
        <v>2740.0181832838284</v>
      </c>
      <c r="C9">
        <v>1287.0531680664651</v>
      </c>
      <c r="D9">
        <f t="shared" ref="D9:E54" si="0">B9-B8</f>
        <v>1.8916522886711391</v>
      </c>
      <c r="E9">
        <f t="shared" si="0"/>
        <v>-1.3997464688195578</v>
      </c>
      <c r="F9">
        <f t="shared" ref="F9:F54" si="1">$A$2/1000*(D9^2+E9^2)</f>
        <v>1.6612915674622742E-2</v>
      </c>
      <c r="G9">
        <v>3.9580196341580847E-3</v>
      </c>
      <c r="H9">
        <v>4.8001265332238991E-3</v>
      </c>
      <c r="I9">
        <f>H9*B9-G9*C9-F9</f>
        <v>8.0416393580095917</v>
      </c>
      <c r="J9">
        <f>I9/((1+$B$4)^A9)</f>
        <v>2.0104098395023979</v>
      </c>
      <c r="L9">
        <f ca="1">RAND()*($F$4-$E$4)+$E$4</f>
        <v>4.5124470777411774E-3</v>
      </c>
      <c r="M9">
        <f ca="1">RAND()*($J$4-$I$4)+$I$4</f>
        <v>5.2932882056590394E-3</v>
      </c>
    </row>
    <row r="10" spans="1:13" x14ac:dyDescent="0.2">
      <c r="A10">
        <v>3</v>
      </c>
      <c r="B10">
        <v>2742.1971840422498</v>
      </c>
      <c r="C10">
        <v>1285.5732725868813</v>
      </c>
      <c r="D10">
        <f t="shared" si="0"/>
        <v>2.1790007584213527</v>
      </c>
      <c r="E10">
        <f t="shared" si="0"/>
        <v>-1.4798954795837744</v>
      </c>
      <c r="F10">
        <f t="shared" si="1"/>
        <v>2.081440480707996E-2</v>
      </c>
      <c r="G10">
        <v>4.2144923591072095E-3</v>
      </c>
      <c r="H10">
        <v>7.1975000489558133E-3</v>
      </c>
      <c r="I10">
        <f t="shared" ref="I10:I54" si="2">H10*B10-G10*C10-F10</f>
        <v>14.298111227193647</v>
      </c>
      <c r="J10">
        <f t="shared" ref="J10:J54" si="3">I10/((1+$B$4)^A10)</f>
        <v>1.7872639033992059</v>
      </c>
      <c r="L10">
        <f t="shared" ref="L10:L55" ca="1" si="4">RAND()*($F$4-$E$4)+$E$4</f>
        <v>5.1907452883896664E-3</v>
      </c>
      <c r="M10">
        <f t="shared" ref="M10:M55" ca="1" si="5">RAND()*($J$4-$I$4)+$I$4</f>
        <v>6.4760329955443844E-3</v>
      </c>
    </row>
    <row r="11" spans="1:13" x14ac:dyDescent="0.2">
      <c r="A11">
        <v>4</v>
      </c>
      <c r="B11">
        <v>2744.1657496992129</v>
      </c>
      <c r="C11">
        <v>1284.0084823614925</v>
      </c>
      <c r="D11">
        <f t="shared" si="0"/>
        <v>1.9685656569631647</v>
      </c>
      <c r="E11">
        <f t="shared" si="0"/>
        <v>-1.5647902253888333</v>
      </c>
      <c r="F11">
        <f t="shared" si="1"/>
        <v>1.8971457585741754E-2</v>
      </c>
      <c r="G11">
        <v>4.9892420933735967E-3</v>
      </c>
      <c r="H11">
        <v>5.3940044917871847E-3</v>
      </c>
      <c r="I11">
        <f t="shared" si="2"/>
        <v>8.3768417540536504</v>
      </c>
      <c r="J11">
        <f t="shared" si="3"/>
        <v>0.52355260962835315</v>
      </c>
      <c r="L11">
        <f t="shared" ca="1" si="4"/>
        <v>3.9160284289671554E-3</v>
      </c>
      <c r="M11">
        <f t="shared" ca="1" si="5"/>
        <v>6.3320783866895186E-3</v>
      </c>
    </row>
    <row r="12" spans="1:13" x14ac:dyDescent="0.2">
      <c r="A12">
        <v>5</v>
      </c>
      <c r="B12">
        <v>2746.2658040466922</v>
      </c>
      <c r="C12">
        <v>1282.5581879006807</v>
      </c>
      <c r="D12">
        <f t="shared" si="0"/>
        <v>2.1000543474792721</v>
      </c>
      <c r="E12">
        <f t="shared" si="0"/>
        <v>-1.4502944608118469</v>
      </c>
      <c r="F12">
        <f t="shared" si="1"/>
        <v>1.954074685628435E-2</v>
      </c>
      <c r="G12">
        <v>3.8207464918782368E-3</v>
      </c>
      <c r="H12">
        <v>7.2384099893396184E-3</v>
      </c>
      <c r="I12">
        <f t="shared" si="2"/>
        <v>14.958727385485856</v>
      </c>
      <c r="J12">
        <f t="shared" si="3"/>
        <v>0.46746023079643301</v>
      </c>
      <c r="L12">
        <f t="shared" ca="1" si="4"/>
        <v>5.2808545647591593E-3</v>
      </c>
      <c r="M12">
        <f t="shared" ca="1" si="5"/>
        <v>4.7939016995073684E-3</v>
      </c>
    </row>
    <row r="13" spans="1:13" x14ac:dyDescent="0.2">
      <c r="A13">
        <v>6</v>
      </c>
      <c r="B13">
        <v>2748.2060569684891</v>
      </c>
      <c r="C13">
        <v>1280.9483700568833</v>
      </c>
      <c r="D13">
        <f t="shared" si="0"/>
        <v>1.9402529217968549</v>
      </c>
      <c r="E13">
        <f t="shared" si="0"/>
        <v>-1.6098178437973729</v>
      </c>
      <c r="F13">
        <f t="shared" si="1"/>
        <v>1.906828467224897E-2</v>
      </c>
      <c r="G13">
        <v>3.4526604030248845E-3</v>
      </c>
      <c r="H13">
        <v>7.4951121118699161E-3</v>
      </c>
      <c r="I13">
        <f t="shared" si="2"/>
        <v>16.156364503211872</v>
      </c>
      <c r="J13">
        <f t="shared" si="3"/>
        <v>0.2524431953626855</v>
      </c>
      <c r="L13">
        <f t="shared" ca="1" si="4"/>
        <v>3.7843440426950548E-3</v>
      </c>
      <c r="M13">
        <f t="shared" ca="1" si="5"/>
        <v>4.5950746706315704E-3</v>
      </c>
    </row>
    <row r="14" spans="1:13" x14ac:dyDescent="0.2">
      <c r="A14">
        <v>7</v>
      </c>
      <c r="B14">
        <v>2749.6560799177978</v>
      </c>
      <c r="C14">
        <v>1278.8912654849196</v>
      </c>
      <c r="D14">
        <f t="shared" si="0"/>
        <v>1.4500229493087318</v>
      </c>
      <c r="E14">
        <f t="shared" si="0"/>
        <v>-2.0571045719636913</v>
      </c>
      <c r="F14">
        <f t="shared" si="1"/>
        <v>1.9002737320547743E-2</v>
      </c>
      <c r="G14">
        <v>5.4845777577098853E-3</v>
      </c>
      <c r="H14">
        <v>6.1999438065468105E-3</v>
      </c>
      <c r="I14">
        <f t="shared" si="2"/>
        <v>10.014531856291546</v>
      </c>
      <c r="J14">
        <f t="shared" si="3"/>
        <v>7.8238530127277703E-2</v>
      </c>
      <c r="L14">
        <f t="shared" ca="1" si="4"/>
        <v>4.573477507279558E-3</v>
      </c>
      <c r="M14">
        <f t="shared" ca="1" si="5"/>
        <v>6.9063223770825227E-3</v>
      </c>
    </row>
    <row r="15" spans="1:13" x14ac:dyDescent="0.2">
      <c r="A15">
        <v>8</v>
      </c>
      <c r="B15">
        <v>2750.5497690205175</v>
      </c>
      <c r="C15">
        <v>1276.6013498682491</v>
      </c>
      <c r="D15">
        <f t="shared" si="0"/>
        <v>0.89368910271969071</v>
      </c>
      <c r="E15">
        <f t="shared" si="0"/>
        <v>-2.2899156166704415</v>
      </c>
      <c r="F15">
        <f t="shared" si="1"/>
        <v>1.8127181231373284E-2</v>
      </c>
      <c r="G15">
        <v>4.7936444396871605E-3</v>
      </c>
      <c r="H15">
        <v>7.5911925710128447E-3</v>
      </c>
      <c r="I15">
        <f t="shared" si="2"/>
        <v>14.742252829065221</v>
      </c>
      <c r="J15">
        <f t="shared" si="3"/>
        <v>5.7586925113536018E-2</v>
      </c>
      <c r="L15">
        <f t="shared" ca="1" si="4"/>
        <v>3.2893031827120065E-3</v>
      </c>
      <c r="M15">
        <f t="shared" ca="1" si="5"/>
        <v>5.7498064418277954E-3</v>
      </c>
    </row>
    <row r="16" spans="1:13" x14ac:dyDescent="0.2">
      <c r="A16">
        <v>9</v>
      </c>
      <c r="B16">
        <v>2749.41414339724</v>
      </c>
      <c r="C16">
        <v>1273.6016782075581</v>
      </c>
      <c r="D16">
        <f t="shared" si="0"/>
        <v>-1.1356256232775195</v>
      </c>
      <c r="E16">
        <f t="shared" si="0"/>
        <v>-2.9996716606910923</v>
      </c>
      <c r="F16">
        <f t="shared" si="1"/>
        <v>3.0863026884593133E-2</v>
      </c>
      <c r="G16">
        <v>4.2103287410549389E-3</v>
      </c>
      <c r="H16">
        <v>6.9460199361478141E-3</v>
      </c>
      <c r="I16">
        <f t="shared" si="2"/>
        <v>13.704340675466316</v>
      </c>
      <c r="J16">
        <f t="shared" si="3"/>
        <v>2.6766290381770148E-2</v>
      </c>
      <c r="L16">
        <f t="shared" ca="1" si="4"/>
        <v>4.9669223679200715E-3</v>
      </c>
      <c r="M16">
        <f t="shared" ca="1" si="5"/>
        <v>5.3426432996681733E-3</v>
      </c>
    </row>
    <row r="17" spans="1:13" x14ac:dyDescent="0.2">
      <c r="A17">
        <v>10</v>
      </c>
      <c r="B17">
        <v>2744.5049796096755</v>
      </c>
      <c r="C17">
        <v>1269.2293603053249</v>
      </c>
      <c r="D17">
        <f t="shared" si="0"/>
        <v>-4.9091637875644665</v>
      </c>
      <c r="E17">
        <f t="shared" si="0"/>
        <v>-4.3723179022331351</v>
      </c>
      <c r="F17">
        <f t="shared" si="1"/>
        <v>0.12965115879396799</v>
      </c>
      <c r="G17">
        <v>4.4750907677691106E-3</v>
      </c>
      <c r="H17">
        <v>7.6059125045282224E-3</v>
      </c>
      <c r="I17">
        <f t="shared" si="2"/>
        <v>15.064896991875385</v>
      </c>
      <c r="J17">
        <f t="shared" si="3"/>
        <v>1.4711813468628305E-2</v>
      </c>
      <c r="L17">
        <f t="shared" ca="1" si="4"/>
        <v>4.8491397532600877E-3</v>
      </c>
      <c r="M17">
        <f t="shared" ca="1" si="5"/>
        <v>6.6818917477647283E-3</v>
      </c>
    </row>
    <row r="18" spans="1:13" x14ac:dyDescent="0.2">
      <c r="A18">
        <v>11</v>
      </c>
      <c r="B18">
        <v>2731.911192531466</v>
      </c>
      <c r="C18">
        <v>1260.9302639742575</v>
      </c>
      <c r="D18">
        <f t="shared" si="0"/>
        <v>-12.593787078209516</v>
      </c>
      <c r="E18">
        <f t="shared" si="0"/>
        <v>-8.2990963310674033</v>
      </c>
      <c r="F18">
        <f t="shared" si="1"/>
        <v>0.68243541865084023</v>
      </c>
      <c r="G18">
        <v>3.2830723572180687E-3</v>
      </c>
      <c r="H18">
        <v>6.2269224751888355E-3</v>
      </c>
      <c r="I18">
        <f t="shared" si="2"/>
        <v>12.189238492309713</v>
      </c>
      <c r="J18">
        <f t="shared" si="3"/>
        <v>5.9517766075731018E-3</v>
      </c>
      <c r="L18">
        <f t="shared" ca="1" si="4"/>
        <v>4.6703467379684682E-3</v>
      </c>
      <c r="M18">
        <f t="shared" ca="1" si="5"/>
        <v>5.2634945415029385E-3</v>
      </c>
    </row>
    <row r="19" spans="1:13" x14ac:dyDescent="0.2">
      <c r="A19">
        <v>12</v>
      </c>
      <c r="B19">
        <v>2702.5482502108712</v>
      </c>
      <c r="C19">
        <v>1245.1110751436825</v>
      </c>
      <c r="D19">
        <f t="shared" si="0"/>
        <v>-29.362942320594811</v>
      </c>
      <c r="E19">
        <f t="shared" si="0"/>
        <v>-15.819188830575058</v>
      </c>
      <c r="F19">
        <f t="shared" si="1"/>
        <v>3.3372873509399055</v>
      </c>
      <c r="G19">
        <v>4.1069951266660184E-3</v>
      </c>
      <c r="H19">
        <v>7.2678864199638895E-3</v>
      </c>
      <c r="I19">
        <f t="shared" si="2"/>
        <v>11.190861258291868</v>
      </c>
      <c r="J19">
        <f t="shared" si="3"/>
        <v>2.732143861887663E-3</v>
      </c>
      <c r="L19">
        <f t="shared" ca="1" si="4"/>
        <v>3.0447778221359915E-3</v>
      </c>
      <c r="M19">
        <f t="shared" ca="1" si="5"/>
        <v>6.680476846176002E-3</v>
      </c>
    </row>
    <row r="20" spans="1:13" x14ac:dyDescent="0.2">
      <c r="A20">
        <v>13</v>
      </c>
      <c r="B20">
        <v>2634.5104795962125</v>
      </c>
      <c r="C20">
        <v>1211.4800131451987</v>
      </c>
      <c r="D20">
        <f t="shared" si="0"/>
        <v>-68.037770614658712</v>
      </c>
      <c r="E20">
        <f t="shared" si="0"/>
        <v>-33.631061998483801</v>
      </c>
      <c r="F20">
        <f t="shared" si="1"/>
        <v>17.280559684076334</v>
      </c>
      <c r="G20">
        <v>5.1281749426193846E-3</v>
      </c>
      <c r="H20">
        <v>6.1635489550574928E-3</v>
      </c>
      <c r="I20">
        <f t="shared" si="2"/>
        <v>-7.255306817368492</v>
      </c>
      <c r="J20">
        <f t="shared" si="3"/>
        <v>-8.8565757047955225E-4</v>
      </c>
      <c r="L20">
        <f t="shared" ca="1" si="4"/>
        <v>5.071042907375237E-3</v>
      </c>
      <c r="M20">
        <f t="shared" ca="1" si="5"/>
        <v>7.1470198959465402E-3</v>
      </c>
    </row>
    <row r="21" spans="1:13" x14ac:dyDescent="0.2">
      <c r="A21">
        <v>14</v>
      </c>
      <c r="B21">
        <v>2481.0839353736555</v>
      </c>
      <c r="C21">
        <v>1138.9260843965126</v>
      </c>
      <c r="D21">
        <f t="shared" si="0"/>
        <v>-153.42654422255691</v>
      </c>
      <c r="E21">
        <f t="shared" si="0"/>
        <v>-72.553928748686076</v>
      </c>
      <c r="F21">
        <f t="shared" si="1"/>
        <v>86.411331146836901</v>
      </c>
      <c r="G21">
        <v>5.0801736225516893E-3</v>
      </c>
      <c r="H21">
        <v>5.3015392501194799E-3</v>
      </c>
      <c r="I21">
        <f t="shared" si="2"/>
        <v>-79.043709532599806</v>
      </c>
      <c r="J21">
        <f t="shared" si="3"/>
        <v>-4.8244451619018436E-3</v>
      </c>
      <c r="L21">
        <f t="shared" ca="1" si="4"/>
        <v>3.9374943786832008E-3</v>
      </c>
      <c r="M21">
        <f t="shared" ca="1" si="5"/>
        <v>4.729900836075847E-3</v>
      </c>
    </row>
    <row r="22" spans="1:13" x14ac:dyDescent="0.2">
      <c r="A22">
        <v>15</v>
      </c>
      <c r="B22">
        <v>2170.6075235092635</v>
      </c>
      <c r="C22">
        <v>994.66135155779648</v>
      </c>
      <c r="D22">
        <f t="shared" si="0"/>
        <v>-310.47641186439205</v>
      </c>
      <c r="E22">
        <f t="shared" si="0"/>
        <v>-144.2647328387161</v>
      </c>
      <c r="F22">
        <f t="shared" si="1"/>
        <v>351.62374639564121</v>
      </c>
      <c r="G22">
        <v>5.5818416791188928E-3</v>
      </c>
      <c r="H22">
        <v>5.5466784502563871E-3</v>
      </c>
      <c r="I22">
        <f t="shared" si="2"/>
        <v>-345.13612660976202</v>
      </c>
      <c r="J22">
        <f t="shared" si="3"/>
        <v>-1.0532718707573304E-2</v>
      </c>
      <c r="L22">
        <f t="shared" ca="1" si="4"/>
        <v>5.3625799298825366E-3</v>
      </c>
      <c r="M22">
        <f t="shared" ca="1" si="5"/>
        <v>7.0735314522890353E-3</v>
      </c>
    </row>
    <row r="23" spans="1:13" x14ac:dyDescent="0.2">
      <c r="A23">
        <v>16</v>
      </c>
      <c r="B23">
        <v>1668.6755853847051</v>
      </c>
      <c r="C23">
        <v>763.3996008064147</v>
      </c>
      <c r="D23">
        <f t="shared" si="0"/>
        <v>-501.93193812455843</v>
      </c>
      <c r="E23">
        <f t="shared" si="0"/>
        <v>-231.26175075138178</v>
      </c>
      <c r="F23">
        <f t="shared" si="1"/>
        <v>916.25300361020936</v>
      </c>
      <c r="G23">
        <v>4.8082212224316075E-3</v>
      </c>
      <c r="H23">
        <v>7.2759263591083796E-3</v>
      </c>
      <c r="I23">
        <f t="shared" si="2"/>
        <v>-907.78243709550145</v>
      </c>
      <c r="J23">
        <f t="shared" si="3"/>
        <v>-1.3851660722282432E-2</v>
      </c>
      <c r="L23">
        <f t="shared" ca="1" si="4"/>
        <v>3.7831899384096752E-3</v>
      </c>
      <c r="M23">
        <f t="shared" ca="1" si="5"/>
        <v>7.5879004172676352E-3</v>
      </c>
    </row>
    <row r="24" spans="1:13" x14ac:dyDescent="0.2">
      <c r="A24">
        <v>17</v>
      </c>
      <c r="B24">
        <v>293.38702077778578</v>
      </c>
      <c r="C24">
        <v>131.74937160775693</v>
      </c>
      <c r="D24">
        <f t="shared" si="0"/>
        <v>-1375.2885646069194</v>
      </c>
      <c r="E24">
        <f t="shared" si="0"/>
        <v>-631.65022919865783</v>
      </c>
      <c r="F24">
        <f t="shared" si="1"/>
        <v>6871.2019439558335</v>
      </c>
      <c r="G24">
        <v>4.693672108155255E-3</v>
      </c>
      <c r="H24">
        <v>7.1484521070368599E-3</v>
      </c>
      <c r="I24">
        <f t="shared" si="2"/>
        <v>-6869.7230692397598</v>
      </c>
      <c r="J24">
        <f t="shared" si="3"/>
        <v>-5.2411827615659788E-2</v>
      </c>
      <c r="L24">
        <f t="shared" ca="1" si="4"/>
        <v>4.0142616136607714E-3</v>
      </c>
      <c r="M24">
        <f t="shared" ca="1" si="5"/>
        <v>5.8756812215023969E-3</v>
      </c>
    </row>
    <row r="25" spans="1:13" x14ac:dyDescent="0.2">
      <c r="A25">
        <v>18</v>
      </c>
      <c r="B25">
        <v>8.8890795999822085</v>
      </c>
      <c r="C25">
        <v>2.6548158353525326</v>
      </c>
      <c r="D25">
        <f t="shared" si="0"/>
        <v>-284.49794117780357</v>
      </c>
      <c r="E25">
        <f t="shared" si="0"/>
        <v>-129.09455577240439</v>
      </c>
      <c r="F25">
        <f t="shared" si="1"/>
        <v>292.81344859345023</v>
      </c>
      <c r="G25">
        <v>5.3064628044568705E-3</v>
      </c>
      <c r="H25">
        <v>4.9150012625844598E-3</v>
      </c>
      <c r="I25">
        <f t="shared" si="2"/>
        <v>-292.78384643747609</v>
      </c>
      <c r="J25">
        <f t="shared" si="3"/>
        <v>-1.1168817384242099E-3</v>
      </c>
      <c r="L25">
        <f t="shared" ca="1" si="4"/>
        <v>3.3376923667991823E-3</v>
      </c>
      <c r="M25">
        <f t="shared" ca="1" si="5"/>
        <v>5.4866748977659228E-3</v>
      </c>
    </row>
    <row r="26" spans="1:13" x14ac:dyDescent="0.2">
      <c r="A26">
        <v>19</v>
      </c>
      <c r="B26">
        <v>0.480345203126822</v>
      </c>
      <c r="C26">
        <v>-0.34212986757932223</v>
      </c>
      <c r="D26">
        <f t="shared" si="0"/>
        <v>-8.4087343968553867</v>
      </c>
      <c r="E26">
        <f t="shared" si="0"/>
        <v>-2.9969457029318547</v>
      </c>
      <c r="F26">
        <f t="shared" si="1"/>
        <v>0.23906549310954189</v>
      </c>
      <c r="G26">
        <v>3.4006240896497213E-3</v>
      </c>
      <c r="H26">
        <v>4.8751539805887249E-3</v>
      </c>
      <c r="I26">
        <f t="shared" si="2"/>
        <v>-0.23556028121098255</v>
      </c>
      <c r="J26">
        <f t="shared" si="3"/>
        <v>-4.4929558031269559E-7</v>
      </c>
      <c r="L26">
        <f t="shared" ca="1" si="4"/>
        <v>4.031466695045568E-3</v>
      </c>
      <c r="M26">
        <f t="shared" ca="1" si="5"/>
        <v>7.4964810060993842E-3</v>
      </c>
    </row>
    <row r="27" spans="1:13" x14ac:dyDescent="0.2">
      <c r="A27">
        <v>20</v>
      </c>
      <c r="B27">
        <v>0.24754275306635382</v>
      </c>
      <c r="C27">
        <v>-0.12496023573681884</v>
      </c>
      <c r="D27">
        <f t="shared" si="0"/>
        <v>-0.23280245006046818</v>
      </c>
      <c r="E27">
        <f t="shared" si="0"/>
        <v>0.21716963184250337</v>
      </c>
      <c r="F27">
        <f t="shared" si="1"/>
        <v>3.0407888924629574E-4</v>
      </c>
      <c r="G27">
        <v>3.256709308310745E-3</v>
      </c>
      <c r="H27">
        <v>5.6776476284881392E-3</v>
      </c>
      <c r="I27">
        <f t="shared" si="2"/>
        <v>1.5083407985431159E-3</v>
      </c>
      <c r="J27">
        <f t="shared" si="3"/>
        <v>1.4384658799582633E-9</v>
      </c>
      <c r="L27">
        <f t="shared" ca="1" si="4"/>
        <v>4.5405534317540484E-3</v>
      </c>
      <c r="M27">
        <f t="shared" ca="1" si="5"/>
        <v>5.570314795397489E-3</v>
      </c>
    </row>
    <row r="28" spans="1:13" x14ac:dyDescent="0.2">
      <c r="A28">
        <v>21</v>
      </c>
      <c r="B28">
        <v>0.20120964832901847</v>
      </c>
      <c r="C28">
        <v>-9.8246824944178551E-2</v>
      </c>
      <c r="D28">
        <f t="shared" si="0"/>
        <v>-4.6333104737335346E-2</v>
      </c>
      <c r="E28">
        <f t="shared" si="0"/>
        <v>2.6713410792640294E-2</v>
      </c>
      <c r="F28">
        <f t="shared" si="1"/>
        <v>8.5810887323317134E-6</v>
      </c>
      <c r="G28">
        <v>3.1165166475324128E-3</v>
      </c>
      <c r="H28">
        <v>5.7762320196465457E-3</v>
      </c>
      <c r="I28">
        <f t="shared" si="2"/>
        <v>1.4598403901133013E-3</v>
      </c>
      <c r="J28">
        <f t="shared" si="3"/>
        <v>6.9610614305176795E-10</v>
      </c>
      <c r="L28">
        <f t="shared" ca="1" si="4"/>
        <v>4.1857739986997655E-3</v>
      </c>
      <c r="M28">
        <f t="shared" ca="1" si="5"/>
        <v>4.8266320297955688E-3</v>
      </c>
    </row>
    <row r="29" spans="1:13" x14ac:dyDescent="0.2">
      <c r="A29">
        <v>22</v>
      </c>
      <c r="B29">
        <v>9.6208517096933968E-2</v>
      </c>
      <c r="C29">
        <v>-8.3560151228245755E-2</v>
      </c>
      <c r="D29">
        <f t="shared" si="0"/>
        <v>-0.1050011312320845</v>
      </c>
      <c r="E29">
        <f t="shared" si="0"/>
        <v>1.4686673715932796E-2</v>
      </c>
      <c r="F29">
        <f t="shared" si="1"/>
        <v>3.372280783456711E-5</v>
      </c>
      <c r="G29">
        <v>3.0267604352764155E-3</v>
      </c>
      <c r="H29">
        <v>6.3276431472867036E-3</v>
      </c>
      <c r="I29">
        <f t="shared" si="2"/>
        <v>8.2796691578783106E-4</v>
      </c>
      <c r="J29">
        <f t="shared" si="3"/>
        <v>1.9740269560523774E-10</v>
      </c>
      <c r="L29">
        <f t="shared" ca="1" si="4"/>
        <v>5.3404414148435792E-3</v>
      </c>
      <c r="M29">
        <f t="shared" ca="1" si="5"/>
        <v>4.9873202065505683E-3</v>
      </c>
    </row>
    <row r="30" spans="1:13" x14ac:dyDescent="0.2">
      <c r="A30">
        <v>23</v>
      </c>
      <c r="B30">
        <v>7.6870044656499992E-2</v>
      </c>
      <c r="C30">
        <v>0.11083288065475383</v>
      </c>
      <c r="D30">
        <f t="shared" si="0"/>
        <v>-1.9338472440433976E-2</v>
      </c>
      <c r="E30">
        <f t="shared" si="0"/>
        <v>0.19439303188299958</v>
      </c>
      <c r="F30">
        <f t="shared" si="1"/>
        <v>1.1448788208298295E-4</v>
      </c>
      <c r="G30">
        <v>3.156879688835634E-3</v>
      </c>
      <c r="H30">
        <v>7.1379424964116058E-3</v>
      </c>
      <c r="I30">
        <f t="shared" si="2"/>
        <v>8.432000657756997E-5</v>
      </c>
      <c r="J30">
        <f t="shared" si="3"/>
        <v>1.0051728079029318E-11</v>
      </c>
      <c r="L30">
        <f t="shared" ca="1" si="4"/>
        <v>5.5620129352212042E-3</v>
      </c>
      <c r="M30">
        <f t="shared" ca="1" si="5"/>
        <v>6.0831371398078144E-3</v>
      </c>
    </row>
    <row r="31" spans="1:13" x14ac:dyDescent="0.2">
      <c r="A31">
        <v>24</v>
      </c>
      <c r="B31">
        <v>7.6406896842034611E-2</v>
      </c>
      <c r="C31">
        <v>4.793877001533596E-2</v>
      </c>
      <c r="D31">
        <f t="shared" si="0"/>
        <v>-4.6314781446538111E-4</v>
      </c>
      <c r="E31">
        <f t="shared" si="0"/>
        <v>-6.2894110639417869E-2</v>
      </c>
      <c r="F31">
        <f t="shared" si="1"/>
        <v>1.1867650977064141E-5</v>
      </c>
      <c r="G31">
        <v>4.0391600581292609E-3</v>
      </c>
      <c r="H31">
        <v>4.7239833837994438E-3</v>
      </c>
      <c r="I31">
        <f t="shared" si="2"/>
        <v>1.5544489503059586E-4</v>
      </c>
      <c r="J31">
        <f t="shared" si="3"/>
        <v>9.2652377504465496E-12</v>
      </c>
      <c r="L31">
        <f t="shared" ca="1" si="4"/>
        <v>3.1371631014634645E-3</v>
      </c>
      <c r="M31">
        <f t="shared" ca="1" si="5"/>
        <v>5.7151558713853263E-3</v>
      </c>
    </row>
    <row r="32" spans="1:13" x14ac:dyDescent="0.2">
      <c r="A32">
        <v>25</v>
      </c>
      <c r="B32">
        <v>5.9939724966866399E-3</v>
      </c>
      <c r="C32">
        <v>-7.4781823169791553E-2</v>
      </c>
      <c r="D32">
        <f t="shared" si="0"/>
        <v>-7.0412924345347974E-2</v>
      </c>
      <c r="E32">
        <f t="shared" si="0"/>
        <v>-0.12272059318512751</v>
      </c>
      <c r="F32">
        <f t="shared" si="1"/>
        <v>6.005497171971979E-5</v>
      </c>
      <c r="G32">
        <v>4.3782406883708901E-3</v>
      </c>
      <c r="H32">
        <v>5.3128956092782058E-3</v>
      </c>
      <c r="I32">
        <f t="shared" si="2"/>
        <v>2.9920319939259928E-4</v>
      </c>
      <c r="J32">
        <f t="shared" si="3"/>
        <v>8.9169502077281259E-12</v>
      </c>
      <c r="L32">
        <f t="shared" ca="1" si="4"/>
        <v>3.4303902533287041E-3</v>
      </c>
      <c r="M32">
        <f t="shared" ca="1" si="5"/>
        <v>5.3480200458787498E-3</v>
      </c>
    </row>
    <row r="33" spans="1:13" x14ac:dyDescent="0.2">
      <c r="A33">
        <v>26</v>
      </c>
      <c r="B33">
        <v>-2.1606216646223093E-2</v>
      </c>
      <c r="C33">
        <v>-3.7466355435175666E-2</v>
      </c>
      <c r="D33">
        <f t="shared" si="0"/>
        <v>-2.7600189142909733E-2</v>
      </c>
      <c r="E33">
        <f t="shared" si="0"/>
        <v>3.7315467734615887E-2</v>
      </c>
      <c r="F33">
        <f t="shared" si="1"/>
        <v>6.4626437189326546E-6</v>
      </c>
      <c r="G33">
        <v>3.6896329898857168E-3</v>
      </c>
      <c r="H33">
        <v>5.4825788620339972E-3</v>
      </c>
      <c r="I33">
        <f t="shared" si="2"/>
        <v>1.3316670632365703E-5</v>
      </c>
      <c r="J33">
        <f t="shared" si="3"/>
        <v>1.9843385565825855E-13</v>
      </c>
      <c r="L33">
        <f t="shared" ca="1" si="4"/>
        <v>4.5241454275192286E-3</v>
      </c>
      <c r="M33">
        <f t="shared" ca="1" si="5"/>
        <v>6.8211538527686274E-3</v>
      </c>
    </row>
    <row r="34" spans="1:13" x14ac:dyDescent="0.2">
      <c r="A34">
        <v>27</v>
      </c>
      <c r="B34">
        <v>-8.3930805852058046E-2</v>
      </c>
      <c r="C34">
        <v>6.430563995245793E-2</v>
      </c>
      <c r="D34">
        <f t="shared" si="0"/>
        <v>-6.2324589205834953E-2</v>
      </c>
      <c r="E34">
        <f t="shared" si="0"/>
        <v>0.1017719953876336</v>
      </c>
      <c r="F34">
        <f t="shared" si="1"/>
        <v>4.2725680394569782E-5</v>
      </c>
      <c r="G34">
        <v>4.7321571235108047E-3</v>
      </c>
      <c r="H34">
        <v>4.7516099896768235E-3</v>
      </c>
      <c r="I34">
        <f t="shared" si="2"/>
        <v>-7.4583652810577953E-4</v>
      </c>
      <c r="J34">
        <f t="shared" si="3"/>
        <v>-5.5569151647819544E-12</v>
      </c>
      <c r="L34">
        <f t="shared" ca="1" si="4"/>
        <v>3.4538237118594394E-3</v>
      </c>
      <c r="M34">
        <f t="shared" ca="1" si="5"/>
        <v>5.4660362484350048E-3</v>
      </c>
    </row>
    <row r="35" spans="1:13" x14ac:dyDescent="0.2">
      <c r="A35">
        <v>28</v>
      </c>
      <c r="B35">
        <v>-6.5105902047705902E-2</v>
      </c>
      <c r="C35">
        <v>-5.615775897348424E-2</v>
      </c>
      <c r="D35">
        <f t="shared" si="0"/>
        <v>1.8824903804352144E-2</v>
      </c>
      <c r="E35">
        <f t="shared" si="0"/>
        <v>-0.12046339892594217</v>
      </c>
      <c r="F35">
        <f t="shared" si="1"/>
        <v>4.4597422452101391E-5</v>
      </c>
      <c r="G35">
        <v>4.7862942213129454E-3</v>
      </c>
      <c r="H35">
        <v>4.5852536522264014E-3</v>
      </c>
      <c r="I35">
        <f t="shared" si="2"/>
        <v>-7.4336940341166385E-5</v>
      </c>
      <c r="J35">
        <f t="shared" si="3"/>
        <v>-2.7692668267028922E-13</v>
      </c>
      <c r="L35">
        <f t="shared" ca="1" si="4"/>
        <v>3.4805776387700879E-3</v>
      </c>
      <c r="M35">
        <f t="shared" ca="1" si="5"/>
        <v>6.4307930744700471E-3</v>
      </c>
    </row>
    <row r="36" spans="1:13" x14ac:dyDescent="0.2">
      <c r="A36">
        <v>29</v>
      </c>
      <c r="B36">
        <v>-4.331992563934934E-2</v>
      </c>
      <c r="C36">
        <v>6.4672557464618849E-2</v>
      </c>
      <c r="D36">
        <f t="shared" si="0"/>
        <v>2.1785976408356562E-2</v>
      </c>
      <c r="E36">
        <f t="shared" si="0"/>
        <v>0.12083031643810309</v>
      </c>
      <c r="F36">
        <f t="shared" si="1"/>
        <v>4.5223782415792783E-5</v>
      </c>
      <c r="G36">
        <v>3.548525308889933E-3</v>
      </c>
      <c r="H36">
        <v>7.6470209927661896E-3</v>
      </c>
      <c r="I36">
        <f t="shared" si="2"/>
        <v>-6.0598437013880606E-4</v>
      </c>
      <c r="J36">
        <f t="shared" si="3"/>
        <v>-1.1287338475488239E-12</v>
      </c>
      <c r="L36">
        <f t="shared" ca="1" si="4"/>
        <v>5.1498070192037872E-3</v>
      </c>
      <c r="M36">
        <f t="shared" ca="1" si="5"/>
        <v>5.7816785667005712E-3</v>
      </c>
    </row>
    <row r="37" spans="1:13" x14ac:dyDescent="0.2">
      <c r="A37">
        <v>30</v>
      </c>
      <c r="B37">
        <v>9.3575483846082594E-2</v>
      </c>
      <c r="C37">
        <v>-6.4702887906605139E-2</v>
      </c>
      <c r="D37">
        <f t="shared" si="0"/>
        <v>0.13689540948543194</v>
      </c>
      <c r="E37">
        <f t="shared" si="0"/>
        <v>-0.12937544537122397</v>
      </c>
      <c r="F37">
        <f t="shared" si="1"/>
        <v>1.0643507700955994E-4</v>
      </c>
      <c r="G37">
        <v>5.396154614835301E-3</v>
      </c>
      <c r="H37">
        <v>6.6057573707411724E-3</v>
      </c>
      <c r="I37">
        <f t="shared" si="2"/>
        <v>8.6084865229777026E-4</v>
      </c>
      <c r="J37">
        <f t="shared" si="3"/>
        <v>8.0172778321222427E-13</v>
      </c>
      <c r="L37">
        <f t="shared" ca="1" si="4"/>
        <v>5.0870045571251117E-3</v>
      </c>
      <c r="M37">
        <f t="shared" ca="1" si="5"/>
        <v>5.7664406490835407E-3</v>
      </c>
    </row>
    <row r="38" spans="1:13" x14ac:dyDescent="0.2">
      <c r="A38">
        <v>31</v>
      </c>
      <c r="B38">
        <v>-9.3555306969935487E-3</v>
      </c>
      <c r="C38">
        <v>2.6838348031097813E-2</v>
      </c>
      <c r="D38">
        <f t="shared" si="0"/>
        <v>-0.10293101454307614</v>
      </c>
      <c r="E38">
        <f t="shared" si="0"/>
        <v>9.1541235937702956E-2</v>
      </c>
      <c r="F38">
        <f t="shared" si="1"/>
        <v>5.6923774895607462E-5</v>
      </c>
      <c r="G38">
        <v>4.0492344053454938E-3</v>
      </c>
      <c r="H38">
        <v>6.1047403852843227E-3</v>
      </c>
      <c r="I38">
        <f t="shared" si="2"/>
        <v>-2.2271162319746892E-4</v>
      </c>
      <c r="J38">
        <f t="shared" si="3"/>
        <v>-1.0370818115652954E-13</v>
      </c>
      <c r="L38">
        <f t="shared" ca="1" si="4"/>
        <v>5.2433553403421606E-3</v>
      </c>
      <c r="M38">
        <f t="shared" ca="1" si="5"/>
        <v>6.8202908548022669E-3</v>
      </c>
    </row>
    <row r="39" spans="1:13" x14ac:dyDescent="0.2">
      <c r="A39">
        <v>32</v>
      </c>
      <c r="B39">
        <v>-3.9233957852313171E-2</v>
      </c>
      <c r="C39">
        <v>6.8008468121656201E-2</v>
      </c>
      <c r="D39">
        <f t="shared" si="0"/>
        <v>-2.9878427155319624E-2</v>
      </c>
      <c r="E39">
        <f t="shared" si="0"/>
        <v>4.1170120090558385E-2</v>
      </c>
      <c r="F39">
        <f t="shared" si="1"/>
        <v>7.7630975926402222E-6</v>
      </c>
      <c r="G39">
        <v>3.6270964289271661E-3</v>
      </c>
      <c r="H39">
        <v>7.4992950689502002E-3</v>
      </c>
      <c r="I39">
        <f t="shared" si="2"/>
        <v>-5.4866339611075858E-4</v>
      </c>
      <c r="J39">
        <f t="shared" si="3"/>
        <v>-1.2774565166578595E-13</v>
      </c>
      <c r="L39">
        <f t="shared" ca="1" si="4"/>
        <v>3.8518176867696216E-3</v>
      </c>
      <c r="M39">
        <f t="shared" ca="1" si="5"/>
        <v>6.9397343482838682E-3</v>
      </c>
    </row>
    <row r="40" spans="1:13" x14ac:dyDescent="0.2">
      <c r="A40">
        <v>33</v>
      </c>
      <c r="B40">
        <v>7.5602501771703618E-3</v>
      </c>
      <c r="C40">
        <v>6.0695551120950224E-3</v>
      </c>
      <c r="D40">
        <f t="shared" si="0"/>
        <v>4.6794208029483531E-2</v>
      </c>
      <c r="E40">
        <f t="shared" si="0"/>
        <v>-6.1938913009561176E-2</v>
      </c>
      <c r="F40">
        <f t="shared" si="1"/>
        <v>1.8078380549737703E-5</v>
      </c>
      <c r="G40">
        <v>5.4284508985315231E-3</v>
      </c>
      <c r="H40">
        <v>7.5302159082990617E-3</v>
      </c>
      <c r="I40">
        <f t="shared" si="2"/>
        <v>5.9036537031725332E-6</v>
      </c>
      <c r="J40">
        <f t="shared" si="3"/>
        <v>6.8727574580960595E-16</v>
      </c>
      <c r="L40">
        <f t="shared" ca="1" si="4"/>
        <v>3.528609838683144E-3</v>
      </c>
      <c r="M40">
        <f t="shared" ca="1" si="5"/>
        <v>5.3158565386198916E-3</v>
      </c>
    </row>
    <row r="41" spans="1:13" x14ac:dyDescent="0.2">
      <c r="A41">
        <v>34</v>
      </c>
      <c r="B41">
        <v>5.0993280062828293E-2</v>
      </c>
      <c r="C41">
        <v>-9.1367364822636271E-2</v>
      </c>
      <c r="D41">
        <f t="shared" si="0"/>
        <v>4.3433029885657934E-2</v>
      </c>
      <c r="E41">
        <f t="shared" si="0"/>
        <v>-9.7436919934731289E-2</v>
      </c>
      <c r="F41">
        <f t="shared" si="1"/>
        <v>3.4141144354247072E-5</v>
      </c>
      <c r="G41">
        <v>3.4949141891548103E-3</v>
      </c>
      <c r="H41">
        <v>7.3904606308853316E-3</v>
      </c>
      <c r="I41">
        <f t="shared" si="2"/>
        <v>6.620437841341108E-4</v>
      </c>
      <c r="J41">
        <f t="shared" si="3"/>
        <v>3.8536020096747135E-14</v>
      </c>
      <c r="L41">
        <f t="shared" ca="1" si="4"/>
        <v>3.3502019144167092E-3</v>
      </c>
      <c r="M41">
        <f t="shared" ca="1" si="5"/>
        <v>4.8326090736719556E-3</v>
      </c>
    </row>
    <row r="42" spans="1:13" x14ac:dyDescent="0.2">
      <c r="A42">
        <v>35</v>
      </c>
      <c r="B42">
        <v>-2.3173952382637357E-2</v>
      </c>
      <c r="C42">
        <v>5.9876319309967112E-2</v>
      </c>
      <c r="D42">
        <f t="shared" si="0"/>
        <v>-7.416723244546565E-2</v>
      </c>
      <c r="E42">
        <f t="shared" si="0"/>
        <v>0.15124368413260339</v>
      </c>
      <c r="F42">
        <f t="shared" si="1"/>
        <v>8.5126291075867319E-5</v>
      </c>
      <c r="G42">
        <v>4.6457865453442444E-3</v>
      </c>
      <c r="H42">
        <v>6.2311385119867245E-3</v>
      </c>
      <c r="I42">
        <f t="shared" si="2"/>
        <v>-5.0769899687724644E-4</v>
      </c>
      <c r="J42">
        <f t="shared" si="3"/>
        <v>-1.4775985528169155E-14</v>
      </c>
      <c r="L42">
        <f t="shared" ca="1" si="4"/>
        <v>4.1680338826146262E-3</v>
      </c>
      <c r="M42">
        <f t="shared" ca="1" si="5"/>
        <v>4.6162175756289609E-3</v>
      </c>
    </row>
    <row r="43" spans="1:13" x14ac:dyDescent="0.2">
      <c r="A43">
        <v>36</v>
      </c>
      <c r="B43">
        <v>8.8070107027014583E-3</v>
      </c>
      <c r="C43">
        <v>-1.126190504633957E-2</v>
      </c>
      <c r="D43">
        <f t="shared" si="0"/>
        <v>3.1980963085338814E-2</v>
      </c>
      <c r="E43">
        <f t="shared" si="0"/>
        <v>-7.1138224356306679E-2</v>
      </c>
      <c r="F43">
        <f t="shared" si="1"/>
        <v>1.8250286893302087E-5</v>
      </c>
      <c r="G43">
        <v>3.4708780937898116E-3</v>
      </c>
      <c r="H43">
        <v>4.5273894048911559E-3</v>
      </c>
      <c r="I43">
        <f t="shared" si="2"/>
        <v>6.0711179570552454E-5</v>
      </c>
      <c r="J43">
        <f t="shared" si="3"/>
        <v>8.8346393852483676E-16</v>
      </c>
      <c r="L43">
        <f t="shared" ca="1" si="4"/>
        <v>3.1420219282577888E-3</v>
      </c>
      <c r="M43">
        <f t="shared" ca="1" si="5"/>
        <v>4.9835710027353831E-3</v>
      </c>
    </row>
    <row r="44" spans="1:13" x14ac:dyDescent="0.2">
      <c r="A44">
        <v>37</v>
      </c>
      <c r="B44">
        <v>6.3316014469727063E-3</v>
      </c>
      <c r="C44">
        <v>-1.0270758332251783E-2</v>
      </c>
      <c r="D44">
        <f t="shared" si="0"/>
        <v>-2.475409255728752E-3</v>
      </c>
      <c r="E44">
        <f t="shared" si="0"/>
        <v>9.9114671408778721E-4</v>
      </c>
      <c r="F44">
        <f t="shared" si="1"/>
        <v>2.1330068376583776E-8</v>
      </c>
      <c r="G44">
        <v>3.6173692341918795E-3</v>
      </c>
      <c r="H44">
        <v>7.3630767364888019E-3</v>
      </c>
      <c r="I44">
        <f t="shared" si="2"/>
        <v>8.3751862453454483E-5</v>
      </c>
      <c r="J44">
        <f t="shared" si="3"/>
        <v>6.0937500132025513E-16</v>
      </c>
      <c r="L44">
        <f t="shared" ca="1" si="4"/>
        <v>4.6195719756067111E-3</v>
      </c>
      <c r="M44">
        <f t="shared" ca="1" si="5"/>
        <v>5.254016929456283E-3</v>
      </c>
    </row>
    <row r="45" spans="1:13" x14ac:dyDescent="0.2">
      <c r="A45">
        <v>38</v>
      </c>
      <c r="B45">
        <v>6.2050145842627608E-2</v>
      </c>
      <c r="C45">
        <v>-7.0442514717423507E-2</v>
      </c>
      <c r="D45">
        <f t="shared" si="0"/>
        <v>5.57185443956549E-2</v>
      </c>
      <c r="E45">
        <f t="shared" si="0"/>
        <v>-6.0171756385171721E-2</v>
      </c>
      <c r="F45">
        <f t="shared" si="1"/>
        <v>2.0175589368141058E-5</v>
      </c>
      <c r="G45">
        <v>4.1100785927077731E-3</v>
      </c>
      <c r="H45">
        <v>6.208919798019321E-3</v>
      </c>
      <c r="I45">
        <f t="shared" si="2"/>
        <v>6.5461306138072035E-4</v>
      </c>
      <c r="J45">
        <f t="shared" si="3"/>
        <v>2.3814684441484873E-15</v>
      </c>
      <c r="L45">
        <f t="shared" ca="1" si="4"/>
        <v>5.5425384289835185E-3</v>
      </c>
      <c r="M45">
        <f t="shared" ca="1" si="5"/>
        <v>7.4991582251200031E-3</v>
      </c>
    </row>
    <row r="46" spans="1:13" x14ac:dyDescent="0.2">
      <c r="A46">
        <v>39</v>
      </c>
      <c r="B46">
        <v>1.8089664502848418E-2</v>
      </c>
      <c r="C46">
        <v>3.2029811617651546E-2</v>
      </c>
      <c r="D46">
        <f t="shared" si="0"/>
        <v>-4.3960481339779187E-2</v>
      </c>
      <c r="E46">
        <f t="shared" si="0"/>
        <v>0.10247232633507505</v>
      </c>
      <c r="F46">
        <f t="shared" si="1"/>
        <v>3.7299304752441574E-5</v>
      </c>
      <c r="G46">
        <v>3.0915637671920151E-3</v>
      </c>
      <c r="H46">
        <v>5.9810828927032086E-3</v>
      </c>
      <c r="I46">
        <f t="shared" si="2"/>
        <v>-2.8125726926831798E-5</v>
      </c>
      <c r="J46">
        <f t="shared" si="3"/>
        <v>-5.1160399246931407E-17</v>
      </c>
      <c r="L46">
        <f t="shared" ca="1" si="4"/>
        <v>5.2152725159101297E-3</v>
      </c>
      <c r="M46">
        <f t="shared" ca="1" si="5"/>
        <v>7.2380791252975012E-3</v>
      </c>
    </row>
    <row r="47" spans="1:13" x14ac:dyDescent="0.2">
      <c r="A47">
        <v>40</v>
      </c>
      <c r="B47">
        <v>-8.5353720944804264E-3</v>
      </c>
      <c r="C47">
        <v>-6.3355803774976932E-2</v>
      </c>
      <c r="D47">
        <f t="shared" si="0"/>
        <v>-2.6625036597328844E-2</v>
      </c>
      <c r="E47">
        <f t="shared" si="0"/>
        <v>-9.5385615392628478E-2</v>
      </c>
      <c r="F47">
        <f t="shared" si="1"/>
        <v>2.9421924592918627E-5</v>
      </c>
      <c r="G47">
        <v>5.5329188881955323E-3</v>
      </c>
      <c r="H47">
        <v>6.9475073560928188E-3</v>
      </c>
      <c r="I47">
        <f t="shared" si="2"/>
        <v>2.6182103837706891E-4</v>
      </c>
      <c r="J47">
        <f t="shared" si="3"/>
        <v>2.3812484721663069E-16</v>
      </c>
      <c r="L47">
        <f t="shared" ca="1" si="4"/>
        <v>5.5480733294434375E-3</v>
      </c>
      <c r="M47">
        <f t="shared" ca="1" si="5"/>
        <v>5.8780222812097908E-3</v>
      </c>
    </row>
    <row r="48" spans="1:13" x14ac:dyDescent="0.2">
      <c r="A48">
        <v>41</v>
      </c>
      <c r="B48">
        <v>0.12419375314275211</v>
      </c>
      <c r="C48">
        <v>-0.13091516396588601</v>
      </c>
      <c r="D48">
        <f t="shared" si="0"/>
        <v>0.13272912523723254</v>
      </c>
      <c r="E48">
        <f t="shared" si="0"/>
        <v>-6.7559360190909079E-2</v>
      </c>
      <c r="F48">
        <f t="shared" si="1"/>
        <v>6.6543863506937845E-5</v>
      </c>
      <c r="G48">
        <v>5.5606097748685688E-3</v>
      </c>
      <c r="H48">
        <v>4.5151808104644383E-3</v>
      </c>
      <c r="I48">
        <f t="shared" si="2"/>
        <v>1.2221815278900012E-3</v>
      </c>
      <c r="J48">
        <f t="shared" si="3"/>
        <v>5.5578381211034919E-16</v>
      </c>
      <c r="L48">
        <f t="shared" ca="1" si="4"/>
        <v>5.0852061882094403E-3</v>
      </c>
      <c r="M48">
        <f t="shared" ca="1" si="5"/>
        <v>7.4960043381595027E-3</v>
      </c>
    </row>
    <row r="49" spans="1:13" x14ac:dyDescent="0.2">
      <c r="A49">
        <v>42</v>
      </c>
      <c r="B49">
        <v>-5.4825379035796769E-2</v>
      </c>
      <c r="C49">
        <v>-6.4893038308345238E-2</v>
      </c>
      <c r="D49">
        <f t="shared" si="0"/>
        <v>-0.17901913217854887</v>
      </c>
      <c r="E49">
        <f t="shared" si="0"/>
        <v>6.6022125657540773E-2</v>
      </c>
      <c r="F49">
        <f t="shared" si="1"/>
        <v>1.0922031228690256E-4</v>
      </c>
      <c r="G49">
        <v>4.2198110075563344E-3</v>
      </c>
      <c r="H49">
        <v>6.52873055570867E-3</v>
      </c>
      <c r="I49">
        <f t="shared" si="2"/>
        <v>-1.9332408225888832E-4</v>
      </c>
      <c r="J49">
        <f t="shared" si="3"/>
        <v>-4.395680713489317E-17</v>
      </c>
      <c r="L49">
        <f t="shared" ca="1" si="4"/>
        <v>5.0789316579359567E-3</v>
      </c>
      <c r="M49">
        <f t="shared" ca="1" si="5"/>
        <v>6.291440204651555E-3</v>
      </c>
    </row>
    <row r="50" spans="1:13" x14ac:dyDescent="0.2">
      <c r="A50">
        <v>43</v>
      </c>
      <c r="B50">
        <v>2.8257806551196082E-2</v>
      </c>
      <c r="C50">
        <v>0.13053789894568701</v>
      </c>
      <c r="D50">
        <f t="shared" si="0"/>
        <v>8.3083185586992847E-2</v>
      </c>
      <c r="E50">
        <f t="shared" si="0"/>
        <v>0.19543093725403227</v>
      </c>
      <c r="F50">
        <f t="shared" si="1"/>
        <v>1.3528820088981659E-4</v>
      </c>
      <c r="G50">
        <v>3.3325922814086825E-3</v>
      </c>
      <c r="H50">
        <v>5.8582659872667689E-3</v>
      </c>
      <c r="I50">
        <f t="shared" si="2"/>
        <v>-4.0477604835388364E-4</v>
      </c>
      <c r="J50">
        <f t="shared" si="3"/>
        <v>-4.6017708922804973E-17</v>
      </c>
      <c r="L50">
        <f t="shared" ca="1" si="4"/>
        <v>3.2679338971339979E-3</v>
      </c>
      <c r="M50">
        <f t="shared" ca="1" si="5"/>
        <v>5.7093871981225303E-3</v>
      </c>
    </row>
    <row r="51" spans="1:13" x14ac:dyDescent="0.2">
      <c r="A51">
        <v>44</v>
      </c>
      <c r="B51">
        <v>5.8435062870392081E-2</v>
      </c>
      <c r="C51">
        <v>2.1367590526585198E-2</v>
      </c>
      <c r="D51">
        <f t="shared" si="0"/>
        <v>3.0177256319195999E-2</v>
      </c>
      <c r="E51">
        <f t="shared" si="0"/>
        <v>-0.10917030841910182</v>
      </c>
      <c r="F51">
        <f t="shared" si="1"/>
        <v>3.8486469117828809E-5</v>
      </c>
      <c r="G51">
        <v>3.3226001345154515E-3</v>
      </c>
      <c r="H51">
        <v>5.0215701952829959E-3</v>
      </c>
      <c r="I51">
        <f t="shared" si="2"/>
        <v>1.8395334179371702E-4</v>
      </c>
      <c r="J51">
        <f t="shared" si="3"/>
        <v>1.0456536858425637E-17</v>
      </c>
      <c r="L51">
        <f t="shared" ca="1" si="4"/>
        <v>5.4033401511935156E-3</v>
      </c>
      <c r="M51">
        <f t="shared" ca="1" si="5"/>
        <v>6.7240126647264749E-3</v>
      </c>
    </row>
    <row r="52" spans="1:13" x14ac:dyDescent="0.2">
      <c r="A52">
        <v>45</v>
      </c>
      <c r="B52">
        <v>-0.11676746679299492</v>
      </c>
      <c r="C52">
        <v>-0.12773042774193721</v>
      </c>
      <c r="D52">
        <f t="shared" si="0"/>
        <v>-0.17520252966338701</v>
      </c>
      <c r="E52">
        <f t="shared" si="0"/>
        <v>-0.14909801826852243</v>
      </c>
      <c r="F52">
        <f t="shared" si="1"/>
        <v>1.5877843635615197E-4</v>
      </c>
      <c r="G52">
        <v>5.1177557012658907E-3</v>
      </c>
      <c r="H52">
        <v>5.8084090842341002E-3</v>
      </c>
      <c r="I52">
        <f t="shared" si="2"/>
        <v>-1.8331852641815722E-4</v>
      </c>
      <c r="J52">
        <f t="shared" si="3"/>
        <v>-5.2102258910667051E-18</v>
      </c>
      <c r="L52">
        <f t="shared" ca="1" si="4"/>
        <v>4.5211782741229369E-3</v>
      </c>
      <c r="M52">
        <f t="shared" ca="1" si="5"/>
        <v>5.6856745988302865E-3</v>
      </c>
    </row>
    <row r="53" spans="1:13" x14ac:dyDescent="0.2">
      <c r="A53">
        <v>46</v>
      </c>
      <c r="B53">
        <v>-0.10205210273174321</v>
      </c>
      <c r="C53">
        <v>-6.3895765090468071E-2</v>
      </c>
      <c r="D53">
        <f t="shared" si="0"/>
        <v>1.4715364061251707E-2</v>
      </c>
      <c r="E53">
        <f t="shared" si="0"/>
        <v>6.3834662651469143E-2</v>
      </c>
      <c r="F53">
        <f t="shared" si="1"/>
        <v>1.2874218285846144E-5</v>
      </c>
      <c r="G53">
        <v>3.641630262991503E-3</v>
      </c>
      <c r="H53">
        <v>7.1409249206754307E-3</v>
      </c>
      <c r="I53">
        <f t="shared" si="2"/>
        <v>-5.0893587005983599E-4</v>
      </c>
      <c r="J53">
        <f t="shared" si="3"/>
        <v>-7.2324137087752546E-18</v>
      </c>
      <c r="L53">
        <f t="shared" ca="1" si="4"/>
        <v>3.4337944083341716E-3</v>
      </c>
      <c r="M53">
        <f t="shared" ca="1" si="5"/>
        <v>6.0749853471280986E-3</v>
      </c>
    </row>
    <row r="54" spans="1:13" x14ac:dyDescent="0.2">
      <c r="A54">
        <v>47</v>
      </c>
      <c r="B54">
        <v>-3.0055123621451064E-2</v>
      </c>
      <c r="C54">
        <v>4.349631847836672E-2</v>
      </c>
      <c r="D54">
        <f t="shared" si="0"/>
        <v>7.1996979110292153E-2</v>
      </c>
      <c r="E54">
        <f t="shared" si="0"/>
        <v>0.10739208356883478</v>
      </c>
      <c r="F54">
        <f t="shared" si="1"/>
        <v>5.0149873842790314E-5</v>
      </c>
      <c r="G54">
        <v>5.5898669901247259E-3</v>
      </c>
      <c r="H54">
        <v>5.7091904838163154E-3</v>
      </c>
      <c r="I54">
        <f t="shared" si="2"/>
        <v>-4.6487893446647594E-4</v>
      </c>
      <c r="J54">
        <f t="shared" si="3"/>
        <v>-3.3031634989305014E-18</v>
      </c>
      <c r="L54">
        <f t="shared" ca="1" si="4"/>
        <v>3.3203832198527954E-3</v>
      </c>
      <c r="M54">
        <f t="shared" ca="1" si="5"/>
        <v>5.4606047250307689E-3</v>
      </c>
    </row>
    <row r="55" spans="1:13" x14ac:dyDescent="0.2">
      <c r="L55">
        <f t="shared" ca="1" si="4"/>
        <v>3.8859102934604697E-3</v>
      </c>
      <c r="M55">
        <f t="shared" ca="1" si="5"/>
        <v>6.5445603271568186E-3</v>
      </c>
    </row>
    <row r="56" spans="1:13" x14ac:dyDescent="0.2">
      <c r="J56">
        <f>SUM(J7:J54)</f>
        <v>11.647961981462775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3AB0-E08F-A841-9739-6169C849B254}">
  <dimension ref="A1:M56"/>
  <sheetViews>
    <sheetView tabSelected="1" zoomScale="67" workbookViewId="0">
      <selection activeCell="J56" sqref="J5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13" x14ac:dyDescent="0.2">
      <c r="A4" s="14" t="s">
        <v>23</v>
      </c>
      <c r="B4" s="14">
        <v>1</v>
      </c>
      <c r="D4" t="s">
        <v>47</v>
      </c>
      <c r="E4">
        <f>(0.4+D2/33-H2/100)/100</f>
        <v>3.003030303030303E-3</v>
      </c>
      <c r="F4">
        <f>(0.4+D2/33+H2/100)/100</f>
        <v>5.6030303030303033E-3</v>
      </c>
      <c r="H4" t="s">
        <v>48</v>
      </c>
      <c r="I4">
        <f>(0.4+D2/33+E2/100-G2/100)/100</f>
        <v>4.503030303030303E-3</v>
      </c>
      <c r="J4">
        <f>(0.4+D2/33+E2/100+G2/100)/100</f>
        <v>7.7030303030303036E-3</v>
      </c>
    </row>
    <row r="6" spans="1:13" x14ac:dyDescent="0.2">
      <c r="A6" t="s">
        <v>10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19</v>
      </c>
      <c r="J6" t="s">
        <v>59</v>
      </c>
      <c r="L6" t="s">
        <v>53</v>
      </c>
    </row>
    <row r="7" spans="1:13" x14ac:dyDescent="0.2">
      <c r="A7">
        <v>0</v>
      </c>
      <c r="B7">
        <f>1000+100*G2+10*H2+I2</f>
        <v>2736</v>
      </c>
      <c r="C7">
        <f>1000+100*D2+10*E2+F2</f>
        <v>1290</v>
      </c>
      <c r="G7">
        <v>3.8059408311156167E-3</v>
      </c>
      <c r="H7">
        <v>6.5661508052935616E-3</v>
      </c>
      <c r="L7" t="s">
        <v>45</v>
      </c>
      <c r="M7" t="s">
        <v>46</v>
      </c>
    </row>
    <row r="8" spans="1:13" x14ac:dyDescent="0.2">
      <c r="A8">
        <v>1</v>
      </c>
      <c r="B8">
        <v>2738.1287281976997</v>
      </c>
      <c r="C8">
        <v>1288.5341581052733</v>
      </c>
      <c r="D8">
        <f>B8-B7</f>
        <v>2.1287281976997292</v>
      </c>
      <c r="E8">
        <f>C8-C7</f>
        <v>-1.4658418947267364</v>
      </c>
      <c r="F8">
        <f>$A$2/1000*(D8^2+E8^2)</f>
        <v>2.0040528600054019E-2</v>
      </c>
      <c r="G8">
        <v>4.0065428753426674E-3</v>
      </c>
      <c r="H8">
        <v>6.59917831968501E-3</v>
      </c>
      <c r="I8">
        <f>H8*B8-G8*C8-F8</f>
        <v>12.886791860236551</v>
      </c>
      <c r="J8">
        <f>I8/((1+$B$4)^A8)</f>
        <v>6.4433959301182755</v>
      </c>
      <c r="L8">
        <f ca="1">RAND()*($F$4-$E$4)+$E$4</f>
        <v>4.6414902864414503E-3</v>
      </c>
      <c r="M8">
        <f ca="1">RAND()*($J$4-$I$4)+$I$4</f>
        <v>4.6107893353691904E-3</v>
      </c>
    </row>
    <row r="9" spans="1:13" x14ac:dyDescent="0.2">
      <c r="A9">
        <v>2</v>
      </c>
      <c r="B9">
        <v>2740.2132353063757</v>
      </c>
      <c r="C9">
        <v>1286.9403476748425</v>
      </c>
      <c r="D9">
        <f t="shared" ref="D9:E54" si="0">B9-B8</f>
        <v>2.0845071086760072</v>
      </c>
      <c r="E9">
        <f t="shared" si="0"/>
        <v>-1.5938104304307217</v>
      </c>
      <c r="F9">
        <f t="shared" ref="F9:F54" si="1">$A$2/1000*(D9^2+E9^2)</f>
        <v>2.0656204722811711E-2</v>
      </c>
      <c r="G9">
        <v>5.1811966935865735E-3</v>
      </c>
      <c r="H9">
        <v>7.2634510836057688E-3</v>
      </c>
      <c r="I9">
        <f>H9*B9-G9*C9-F9</f>
        <v>13.214857514358103</v>
      </c>
      <c r="J9">
        <f>I9/((1+$B$4)^A9)</f>
        <v>3.3037143785895258</v>
      </c>
      <c r="L9">
        <f ca="1">RAND()*($F$4-$E$4)+$E$4</f>
        <v>5.4318728856793085E-3</v>
      </c>
      <c r="M9">
        <f ca="1">RAND()*($J$4-$I$4)+$I$4</f>
        <v>4.9955128969048539E-3</v>
      </c>
    </row>
    <row r="10" spans="1:13" x14ac:dyDescent="0.2">
      <c r="A10">
        <v>3</v>
      </c>
      <c r="B10">
        <v>2741.9517316895403</v>
      </c>
      <c r="C10">
        <v>1285.4899271814716</v>
      </c>
      <c r="D10">
        <f t="shared" si="0"/>
        <v>1.7384963831646019</v>
      </c>
      <c r="E10">
        <f t="shared" si="0"/>
        <v>-1.4504204933709843</v>
      </c>
      <c r="F10">
        <f t="shared" si="1"/>
        <v>1.5378267845600795E-2</v>
      </c>
      <c r="G10">
        <v>4.8074110869297752E-3</v>
      </c>
      <c r="H10">
        <v>4.807822181967172E-3</v>
      </c>
      <c r="I10">
        <f t="shared" ref="I10:I54" si="2">H10*B10-G10*C10-F10</f>
        <v>6.9875595615859156</v>
      </c>
      <c r="J10">
        <f t="shared" ref="J10:J54" si="3">I10/((1+$B$4)^A10)</f>
        <v>0.87344494519823945</v>
      </c>
      <c r="L10">
        <f t="shared" ref="L10:L55" ca="1" si="4">RAND()*($F$4-$E$4)+$E$4</f>
        <v>4.6421500641986961E-3</v>
      </c>
      <c r="M10">
        <f t="shared" ref="M10:M55" ca="1" si="5">RAND()*($J$4-$I$4)+$I$4</f>
        <v>6.4403590938812948E-3</v>
      </c>
    </row>
    <row r="11" spans="1:13" x14ac:dyDescent="0.2">
      <c r="A11">
        <v>4</v>
      </c>
      <c r="B11">
        <v>2743.8343805829118</v>
      </c>
      <c r="C11">
        <v>1284.1784323843128</v>
      </c>
      <c r="D11">
        <f t="shared" si="0"/>
        <v>1.8826488933714245</v>
      </c>
      <c r="E11">
        <f t="shared" si="0"/>
        <v>-1.3114947971587299</v>
      </c>
      <c r="F11">
        <f t="shared" si="1"/>
        <v>1.5793156376061202E-2</v>
      </c>
      <c r="G11">
        <v>3.6306791603680439E-3</v>
      </c>
      <c r="H11">
        <v>6.1680871930749285E-3</v>
      </c>
      <c r="I11">
        <f t="shared" si="2"/>
        <v>12.245976673764249</v>
      </c>
      <c r="J11">
        <f t="shared" si="3"/>
        <v>0.76537354211026554</v>
      </c>
      <c r="L11">
        <f t="shared" ca="1" si="4"/>
        <v>4.921460490162022E-3</v>
      </c>
      <c r="M11">
        <f t="shared" ca="1" si="5"/>
        <v>7.3557534531475972E-3</v>
      </c>
    </row>
    <row r="12" spans="1:13" x14ac:dyDescent="0.2">
      <c r="A12">
        <v>5</v>
      </c>
      <c r="B12">
        <v>2745.5901700046957</v>
      </c>
      <c r="C12">
        <v>1282.778645322077</v>
      </c>
      <c r="D12">
        <f t="shared" si="0"/>
        <v>1.7557894217839021</v>
      </c>
      <c r="E12">
        <f t="shared" si="0"/>
        <v>-1.3997870622358732</v>
      </c>
      <c r="F12">
        <f t="shared" si="1"/>
        <v>1.5126600939753557E-2</v>
      </c>
      <c r="G12">
        <v>4.2804173730688474E-3</v>
      </c>
      <c r="H12">
        <v>5.6066653168501419E-3</v>
      </c>
      <c r="I12">
        <f t="shared" si="2"/>
        <v>9.8876505802719183</v>
      </c>
      <c r="J12">
        <f t="shared" si="3"/>
        <v>0.30898908063349745</v>
      </c>
      <c r="L12">
        <f t="shared" ca="1" si="4"/>
        <v>3.0219217140484197E-3</v>
      </c>
      <c r="M12">
        <f t="shared" ca="1" si="5"/>
        <v>5.6199353965923158E-3</v>
      </c>
    </row>
    <row r="13" spans="1:13" x14ac:dyDescent="0.2">
      <c r="A13">
        <v>6</v>
      </c>
      <c r="B13">
        <v>2747.3501087847449</v>
      </c>
      <c r="C13">
        <v>1281.4173960004309</v>
      </c>
      <c r="D13">
        <f t="shared" si="0"/>
        <v>1.7599387800491968</v>
      </c>
      <c r="E13">
        <f t="shared" si="0"/>
        <v>-1.361249321646028</v>
      </c>
      <c r="F13">
        <f t="shared" si="1"/>
        <v>1.485115267560848E-2</v>
      </c>
      <c r="G13">
        <v>3.1130709394253265E-3</v>
      </c>
      <c r="H13">
        <v>4.6629551543506042E-3</v>
      </c>
      <c r="I13">
        <f t="shared" si="2"/>
        <v>8.8067759411248936</v>
      </c>
      <c r="J13">
        <f t="shared" si="3"/>
        <v>0.13760587408007646</v>
      </c>
      <c r="L13">
        <f t="shared" ca="1" si="4"/>
        <v>5.4629926381910311E-3</v>
      </c>
      <c r="M13">
        <f t="shared" ca="1" si="5"/>
        <v>5.1212477662640156E-3</v>
      </c>
    </row>
    <row r="14" spans="1:13" x14ac:dyDescent="0.2">
      <c r="A14">
        <v>7</v>
      </c>
      <c r="B14">
        <v>2749.1988126883916</v>
      </c>
      <c r="C14">
        <v>1279.7200132594842</v>
      </c>
      <c r="D14">
        <f t="shared" si="0"/>
        <v>1.848703903646765</v>
      </c>
      <c r="E14">
        <f t="shared" si="0"/>
        <v>-1.6973827409467503</v>
      </c>
      <c r="F14">
        <f t="shared" si="1"/>
        <v>1.8896442877868073E-2</v>
      </c>
      <c r="G14">
        <v>4.0826524462103317E-3</v>
      </c>
      <c r="H14">
        <v>6.9593577342598771E-3</v>
      </c>
      <c r="I14">
        <f t="shared" si="2"/>
        <v>13.88910953462501</v>
      </c>
      <c r="J14">
        <f t="shared" si="3"/>
        <v>0.10850866823925789</v>
      </c>
      <c r="L14">
        <f t="shared" ca="1" si="4"/>
        <v>4.7462875741464154E-3</v>
      </c>
      <c r="M14">
        <f t="shared" ca="1" si="5"/>
        <v>7.6941761323085864E-3</v>
      </c>
    </row>
    <row r="15" spans="1:13" x14ac:dyDescent="0.2">
      <c r="A15">
        <v>8</v>
      </c>
      <c r="B15">
        <v>2750.9165333667447</v>
      </c>
      <c r="C15">
        <v>1278.0911532134091</v>
      </c>
      <c r="D15">
        <f t="shared" si="0"/>
        <v>1.7177206783530892</v>
      </c>
      <c r="E15">
        <f t="shared" si="0"/>
        <v>-1.6288600460750331</v>
      </c>
      <c r="F15">
        <f t="shared" si="1"/>
        <v>1.6811248135624065E-2</v>
      </c>
      <c r="G15">
        <v>5.14641193514384E-3</v>
      </c>
      <c r="H15">
        <v>7.1444744385668777E-3</v>
      </c>
      <c r="I15">
        <f t="shared" si="2"/>
        <v>13.059458042034848</v>
      </c>
      <c r="J15">
        <f t="shared" si="3"/>
        <v>5.1013507976698624E-2</v>
      </c>
      <c r="L15">
        <f t="shared" ca="1" si="4"/>
        <v>5.045526670318809E-3</v>
      </c>
      <c r="M15">
        <f t="shared" ca="1" si="5"/>
        <v>5.7644554618832659E-3</v>
      </c>
    </row>
    <row r="16" spans="1:13" x14ac:dyDescent="0.2">
      <c r="A16">
        <v>9</v>
      </c>
      <c r="B16">
        <v>2750.5559936745444</v>
      </c>
      <c r="C16">
        <v>1276.5671946192042</v>
      </c>
      <c r="D16">
        <f t="shared" si="0"/>
        <v>-0.36053969220029103</v>
      </c>
      <c r="E16">
        <f t="shared" si="0"/>
        <v>-1.5239585942049416</v>
      </c>
      <c r="F16">
        <f t="shared" si="1"/>
        <v>7.3573159995089475E-3</v>
      </c>
      <c r="G16">
        <v>3.9293320795734058E-3</v>
      </c>
      <c r="H16">
        <v>4.6344224858438556E-3</v>
      </c>
      <c r="I16">
        <f t="shared" si="2"/>
        <v>7.7238248001101235</v>
      </c>
      <c r="J16">
        <f t="shared" si="3"/>
        <v>1.5085595312715085E-2</v>
      </c>
      <c r="L16">
        <f t="shared" ca="1" si="4"/>
        <v>4.7035194017564664E-3</v>
      </c>
      <c r="M16">
        <f t="shared" ca="1" si="5"/>
        <v>5.6615235747390549E-3</v>
      </c>
    </row>
    <row r="17" spans="1:13" x14ac:dyDescent="0.2">
      <c r="A17">
        <v>10</v>
      </c>
      <c r="B17">
        <v>2750.215078615191</v>
      </c>
      <c r="C17">
        <v>1273.2860362679608</v>
      </c>
      <c r="D17">
        <f t="shared" si="0"/>
        <v>-0.34091505935339228</v>
      </c>
      <c r="E17">
        <f t="shared" si="0"/>
        <v>-3.2811583512434481</v>
      </c>
      <c r="F17">
        <f t="shared" si="1"/>
        <v>3.2646669610885651E-2</v>
      </c>
      <c r="G17">
        <v>4.1252744989338326E-3</v>
      </c>
      <c r="H17">
        <v>7.3578668840645761E-3</v>
      </c>
      <c r="I17">
        <f t="shared" si="2"/>
        <v>14.950415366122124</v>
      </c>
      <c r="J17">
        <f t="shared" si="3"/>
        <v>1.4600015005978637E-2</v>
      </c>
      <c r="L17">
        <f t="shared" ca="1" si="4"/>
        <v>4.025593933456589E-3</v>
      </c>
      <c r="M17">
        <f t="shared" ca="1" si="5"/>
        <v>5.9360063273778624E-3</v>
      </c>
    </row>
    <row r="18" spans="1:13" x14ac:dyDescent="0.2">
      <c r="A18">
        <v>11</v>
      </c>
      <c r="B18">
        <v>2743.312699451059</v>
      </c>
      <c r="C18">
        <v>1266.6210626869718</v>
      </c>
      <c r="D18">
        <f t="shared" si="0"/>
        <v>-6.9023791641320713</v>
      </c>
      <c r="E18">
        <f t="shared" si="0"/>
        <v>-6.6649735809889989</v>
      </c>
      <c r="F18">
        <f t="shared" si="1"/>
        <v>0.27619413288217765</v>
      </c>
      <c r="G18">
        <v>4.7556040246961792E-3</v>
      </c>
      <c r="H18">
        <v>5.768998360092004E-3</v>
      </c>
      <c r="I18">
        <f t="shared" si="2"/>
        <v>9.5264241079914349</v>
      </c>
      <c r="J18">
        <f t="shared" si="3"/>
        <v>4.6515742714801928E-3</v>
      </c>
      <c r="L18">
        <f t="shared" ca="1" si="4"/>
        <v>4.4329836264669648E-3</v>
      </c>
      <c r="M18">
        <f t="shared" ca="1" si="5"/>
        <v>5.6320208422204971E-3</v>
      </c>
    </row>
    <row r="19" spans="1:13" x14ac:dyDescent="0.2">
      <c r="A19">
        <v>12</v>
      </c>
      <c r="B19">
        <v>2691.7756726911707</v>
      </c>
      <c r="C19">
        <v>1242.4397175473557</v>
      </c>
      <c r="D19">
        <f t="shared" si="0"/>
        <v>-51.537026759888249</v>
      </c>
      <c r="E19">
        <f t="shared" si="0"/>
        <v>-24.181345139616042</v>
      </c>
      <c r="F19">
        <f t="shared" si="1"/>
        <v>9.7224077400320095</v>
      </c>
      <c r="G19">
        <v>4.6855863709555296E-3</v>
      </c>
      <c r="H19">
        <v>7.4035508258429184E-3</v>
      </c>
      <c r="I19">
        <f t="shared" si="2"/>
        <v>4.3847316572308586</v>
      </c>
      <c r="J19">
        <f t="shared" si="3"/>
        <v>1.0704911272536276E-3</v>
      </c>
      <c r="L19">
        <f t="shared" ca="1" si="4"/>
        <v>4.3428143847563097E-3</v>
      </c>
      <c r="M19">
        <f t="shared" ca="1" si="5"/>
        <v>6.4142248522090113E-3</v>
      </c>
    </row>
    <row r="20" spans="1:13" x14ac:dyDescent="0.2">
      <c r="A20">
        <v>13</v>
      </c>
      <c r="B20">
        <v>2594.3031875909305</v>
      </c>
      <c r="C20">
        <v>1194.6447830291768</v>
      </c>
      <c r="D20">
        <f t="shared" si="0"/>
        <v>-97.472485100240192</v>
      </c>
      <c r="E20">
        <f t="shared" si="0"/>
        <v>-47.794934518178934</v>
      </c>
      <c r="F20">
        <f t="shared" si="1"/>
        <v>35.355723351640677</v>
      </c>
      <c r="G20">
        <v>3.2101760906896892E-3</v>
      </c>
      <c r="H20">
        <v>7.1417814318941713E-3</v>
      </c>
      <c r="I20">
        <f t="shared" si="2"/>
        <v>-20.662797137147344</v>
      </c>
      <c r="J20">
        <f t="shared" si="3"/>
        <v>-2.5223141036556816E-3</v>
      </c>
      <c r="L20">
        <f t="shared" ca="1" si="4"/>
        <v>5.4578637869345473E-3</v>
      </c>
      <c r="M20">
        <f t="shared" ca="1" si="5"/>
        <v>6.786047019291688E-3</v>
      </c>
    </row>
    <row r="21" spans="1:13" x14ac:dyDescent="0.2">
      <c r="A21">
        <v>14</v>
      </c>
      <c r="B21">
        <v>2351.0580532940544</v>
      </c>
      <c r="C21">
        <v>1081.2263897105079</v>
      </c>
      <c r="D21">
        <f t="shared" si="0"/>
        <v>-243.24513429687613</v>
      </c>
      <c r="E21">
        <f t="shared" si="0"/>
        <v>-113.4183933186689</v>
      </c>
      <c r="F21">
        <f t="shared" si="1"/>
        <v>216.09578190628073</v>
      </c>
      <c r="G21">
        <v>3.6133733163634654E-3</v>
      </c>
      <c r="H21">
        <v>6.4504511035264958E-3</v>
      </c>
      <c r="I21">
        <f t="shared" si="2"/>
        <v>-204.8372714774832</v>
      </c>
      <c r="J21">
        <f t="shared" si="3"/>
        <v>-1.2502274870451855E-2</v>
      </c>
      <c r="L21">
        <f t="shared" ca="1" si="4"/>
        <v>3.70188412901089E-3</v>
      </c>
      <c r="M21">
        <f t="shared" ca="1" si="5"/>
        <v>5.4458887657156596E-3</v>
      </c>
    </row>
    <row r="22" spans="1:13" x14ac:dyDescent="0.2">
      <c r="A22">
        <v>15</v>
      </c>
      <c r="B22">
        <v>1861.7256927893452</v>
      </c>
      <c r="C22">
        <v>854.34985454068033</v>
      </c>
      <c r="D22">
        <f t="shared" si="0"/>
        <v>-489.33236050470919</v>
      </c>
      <c r="E22">
        <f t="shared" si="0"/>
        <v>-226.87653516982755</v>
      </c>
      <c r="F22">
        <f t="shared" si="1"/>
        <v>872.75736374333007</v>
      </c>
      <c r="G22">
        <v>3.8324434674894964E-3</v>
      </c>
      <c r="H22">
        <v>7.0783584474823384E-3</v>
      </c>
      <c r="I22">
        <f t="shared" si="2"/>
        <v>-862.85364947786479</v>
      </c>
      <c r="J22">
        <f t="shared" si="3"/>
        <v>-2.6332203658382104E-2</v>
      </c>
      <c r="L22">
        <f t="shared" ca="1" si="4"/>
        <v>3.3437443689404984E-3</v>
      </c>
      <c r="M22">
        <f t="shared" ca="1" si="5"/>
        <v>5.296825994085169E-3</v>
      </c>
    </row>
    <row r="23" spans="1:13" x14ac:dyDescent="0.2">
      <c r="A23">
        <v>16</v>
      </c>
      <c r="B23">
        <v>1154.0835172361035</v>
      </c>
      <c r="C23">
        <v>528.48050903792762</v>
      </c>
      <c r="D23">
        <f t="shared" si="0"/>
        <v>-707.64217555324171</v>
      </c>
      <c r="E23">
        <f t="shared" si="0"/>
        <v>-325.86934550275271</v>
      </c>
      <c r="F23">
        <f t="shared" si="1"/>
        <v>1820.8448368803522</v>
      </c>
      <c r="G23">
        <v>3.6839464497553562E-3</v>
      </c>
      <c r="H23">
        <v>7.3992532765524152E-3</v>
      </c>
      <c r="I23">
        <f t="shared" si="2"/>
        <v>-1814.252374529063</v>
      </c>
      <c r="J23">
        <f t="shared" si="3"/>
        <v>-2.768329428907872E-2</v>
      </c>
      <c r="L23">
        <f t="shared" ca="1" si="4"/>
        <v>4.2828408875980172E-3</v>
      </c>
      <c r="M23">
        <f t="shared" ca="1" si="5"/>
        <v>6.6779386457446657E-3</v>
      </c>
    </row>
    <row r="24" spans="1:13" x14ac:dyDescent="0.2">
      <c r="A24">
        <v>17</v>
      </c>
      <c r="B24">
        <v>195.64254099883573</v>
      </c>
      <c r="C24">
        <v>87.975482685207638</v>
      </c>
      <c r="D24">
        <f t="shared" si="0"/>
        <v>-958.44097623726771</v>
      </c>
      <c r="E24">
        <f t="shared" si="0"/>
        <v>-440.50502635271999</v>
      </c>
      <c r="F24">
        <f t="shared" si="1"/>
        <v>3337.9613495179719</v>
      </c>
      <c r="G24">
        <v>3.3054384574604297E-3</v>
      </c>
      <c r="H24">
        <v>4.5648673316137896E-3</v>
      </c>
      <c r="I24">
        <f t="shared" si="2"/>
        <v>-3337.3590648176737</v>
      </c>
      <c r="J24">
        <f t="shared" si="3"/>
        <v>-2.5462028997937574E-2</v>
      </c>
      <c r="L24">
        <f t="shared" ca="1" si="4"/>
        <v>3.8529615610450262E-3</v>
      </c>
      <c r="M24">
        <f t="shared" ca="1" si="5"/>
        <v>6.0574585850632218E-3</v>
      </c>
    </row>
    <row r="25" spans="1:13" x14ac:dyDescent="0.2">
      <c r="A25">
        <v>18</v>
      </c>
      <c r="B25">
        <v>6.1574223357287599</v>
      </c>
      <c r="C25">
        <v>0</v>
      </c>
      <c r="D25">
        <f t="shared" si="0"/>
        <v>-189.48511866310696</v>
      </c>
      <c r="E25">
        <f t="shared" si="0"/>
        <v>-87.975482685207638</v>
      </c>
      <c r="F25">
        <f t="shared" si="1"/>
        <v>130.93288724540099</v>
      </c>
      <c r="G25">
        <v>4.9532711016775132E-3</v>
      </c>
      <c r="H25">
        <v>5.6727603926993077E-3</v>
      </c>
      <c r="I25">
        <f t="shared" si="2"/>
        <v>-130.89795766385376</v>
      </c>
      <c r="J25">
        <f t="shared" si="3"/>
        <v>-4.9933608117619995E-4</v>
      </c>
      <c r="L25">
        <f t="shared" ca="1" si="4"/>
        <v>4.0364118657060886E-3</v>
      </c>
      <c r="M25">
        <f t="shared" ca="1" si="5"/>
        <v>7.5131288475089059E-3</v>
      </c>
    </row>
    <row r="26" spans="1:13" x14ac:dyDescent="0.2">
      <c r="A26">
        <v>19</v>
      </c>
      <c r="B26">
        <v>0.41664362305093883</v>
      </c>
      <c r="C26">
        <v>0</v>
      </c>
      <c r="D26">
        <f t="shared" si="0"/>
        <v>-5.7407787126778214</v>
      </c>
      <c r="E26">
        <f t="shared" si="0"/>
        <v>0</v>
      </c>
      <c r="F26">
        <f t="shared" si="1"/>
        <v>9.8869620683804477E-2</v>
      </c>
      <c r="G26">
        <v>4.4235455853342386E-3</v>
      </c>
      <c r="H26">
        <v>5.4679810159149926E-3</v>
      </c>
      <c r="I26">
        <f t="shared" si="2"/>
        <v>-9.6591421262559901E-2</v>
      </c>
      <c r="J26">
        <f t="shared" si="3"/>
        <v>-1.8423351528655987E-7</v>
      </c>
      <c r="L26">
        <f t="shared" ca="1" si="4"/>
        <v>3.2580702892286264E-3</v>
      </c>
      <c r="M26">
        <f t="shared" ca="1" si="5"/>
        <v>7.1517562686957536E-3</v>
      </c>
    </row>
    <row r="27" spans="1:13" x14ac:dyDescent="0.2">
      <c r="A27">
        <v>20</v>
      </c>
      <c r="B27">
        <v>0.18646134067333017</v>
      </c>
      <c r="C27">
        <v>0</v>
      </c>
      <c r="D27">
        <f t="shared" si="0"/>
        <v>-0.23018228237760865</v>
      </c>
      <c r="E27">
        <f t="shared" si="0"/>
        <v>0</v>
      </c>
      <c r="F27">
        <f t="shared" si="1"/>
        <v>1.5895164936169549E-4</v>
      </c>
      <c r="G27">
        <v>5.3240727396541097E-3</v>
      </c>
      <c r="H27">
        <v>4.5230603209131977E-3</v>
      </c>
      <c r="I27">
        <f t="shared" si="2"/>
        <v>6.8442424202212228E-4</v>
      </c>
      <c r="J27">
        <f t="shared" si="3"/>
        <v>6.5271782114231327E-10</v>
      </c>
      <c r="L27">
        <f t="shared" ca="1" si="4"/>
        <v>5.4471681339587977E-3</v>
      </c>
      <c r="M27">
        <f t="shared" ca="1" si="5"/>
        <v>5.4802768954867118E-3</v>
      </c>
    </row>
    <row r="28" spans="1:13" x14ac:dyDescent="0.2">
      <c r="A28">
        <v>21</v>
      </c>
      <c r="B28">
        <v>0.19928930661075295</v>
      </c>
      <c r="C28">
        <v>0</v>
      </c>
      <c r="D28">
        <f t="shared" si="0"/>
        <v>1.2827965937422775E-2</v>
      </c>
      <c r="E28">
        <f t="shared" si="0"/>
        <v>0</v>
      </c>
      <c r="F28">
        <f t="shared" si="1"/>
        <v>4.9367013027503699E-7</v>
      </c>
      <c r="G28">
        <v>3.7140348197996255E-3</v>
      </c>
      <c r="H28">
        <v>7.0571594848385117E-3</v>
      </c>
      <c r="I28">
        <f t="shared" si="2"/>
        <v>1.4059227502446904E-3</v>
      </c>
      <c r="J28">
        <f t="shared" si="3"/>
        <v>6.7039620887980002E-10</v>
      </c>
      <c r="L28">
        <f t="shared" ca="1" si="4"/>
        <v>4.3696674183654411E-3</v>
      </c>
      <c r="M28">
        <f t="shared" ca="1" si="5"/>
        <v>7.1260820706112483E-3</v>
      </c>
    </row>
    <row r="29" spans="1:13" x14ac:dyDescent="0.2">
      <c r="A29">
        <v>22</v>
      </c>
      <c r="B29">
        <v>9.0873774414615652E-2</v>
      </c>
      <c r="C29">
        <v>0</v>
      </c>
      <c r="D29">
        <f t="shared" si="0"/>
        <v>-0.1084155321961373</v>
      </c>
      <c r="E29">
        <f t="shared" si="0"/>
        <v>0</v>
      </c>
      <c r="F29">
        <f t="shared" si="1"/>
        <v>3.5261782864115046E-5</v>
      </c>
      <c r="G29">
        <v>4.4871346343649064E-3</v>
      </c>
      <c r="H29">
        <v>5.3641583235685547E-3</v>
      </c>
      <c r="I29">
        <f t="shared" si="2"/>
        <v>4.521995305561367E-4</v>
      </c>
      <c r="J29">
        <f t="shared" si="3"/>
        <v>1.0781276954558771E-10</v>
      </c>
      <c r="L29">
        <f t="shared" ca="1" si="4"/>
        <v>4.2716674687657457E-3</v>
      </c>
      <c r="M29">
        <f t="shared" ca="1" si="5"/>
        <v>6.5955265958808837E-3</v>
      </c>
    </row>
    <row r="30" spans="1:13" x14ac:dyDescent="0.2">
      <c r="A30">
        <v>23</v>
      </c>
      <c r="B30">
        <v>5.4134584718650819E-2</v>
      </c>
      <c r="C30">
        <v>8.9143770012277995E-2</v>
      </c>
      <c r="D30">
        <f t="shared" si="0"/>
        <v>-3.6739189695964833E-2</v>
      </c>
      <c r="E30">
        <f t="shared" si="0"/>
        <v>8.9143770012277995E-2</v>
      </c>
      <c r="F30">
        <f t="shared" si="1"/>
        <v>2.7889139374554002E-5</v>
      </c>
      <c r="G30">
        <v>4.7797511829778764E-3</v>
      </c>
      <c r="H30">
        <v>4.8509739524365365E-3</v>
      </c>
      <c r="I30">
        <f t="shared" si="2"/>
        <v>-1.9136871914970341E-4</v>
      </c>
      <c r="J30">
        <f t="shared" si="3"/>
        <v>-2.2812929052079131E-11</v>
      </c>
      <c r="L30">
        <f t="shared" ca="1" si="4"/>
        <v>5.4506571621165834E-3</v>
      </c>
      <c r="M30">
        <f t="shared" ca="1" si="5"/>
        <v>5.6916602222484786E-3</v>
      </c>
    </row>
    <row r="31" spans="1:13" x14ac:dyDescent="0.2">
      <c r="A31">
        <v>24</v>
      </c>
      <c r="B31">
        <v>6.5325791243254439E-2</v>
      </c>
      <c r="C31">
        <v>3.824454141110116E-2</v>
      </c>
      <c r="D31">
        <f t="shared" si="0"/>
        <v>1.119120652460362E-2</v>
      </c>
      <c r="E31">
        <f t="shared" si="0"/>
        <v>-5.0899228601176835E-2</v>
      </c>
      <c r="F31">
        <f t="shared" si="1"/>
        <v>8.1479237270135658E-6</v>
      </c>
      <c r="G31">
        <v>3.2908843568181809E-3</v>
      </c>
      <c r="H31">
        <v>7.2981145231189905E-3</v>
      </c>
      <c r="I31">
        <f t="shared" si="2"/>
        <v>3.4274881901614308E-4</v>
      </c>
      <c r="J31">
        <f t="shared" si="3"/>
        <v>2.0429421604641859E-11</v>
      </c>
      <c r="L31">
        <f t="shared" ca="1" si="4"/>
        <v>4.2089656978608831E-3</v>
      </c>
      <c r="M31">
        <f t="shared" ca="1" si="5"/>
        <v>6.8433366226171004E-3</v>
      </c>
    </row>
    <row r="32" spans="1:13" x14ac:dyDescent="0.2">
      <c r="A32">
        <v>25</v>
      </c>
      <c r="B32">
        <v>5.2113158338254785E-3</v>
      </c>
      <c r="C32">
        <v>0</v>
      </c>
      <c r="D32">
        <f t="shared" si="0"/>
        <v>-6.0114475409428964E-2</v>
      </c>
      <c r="E32">
        <f t="shared" si="0"/>
        <v>-3.824454141110116E-2</v>
      </c>
      <c r="F32">
        <f t="shared" si="1"/>
        <v>1.5229185304488812E-5</v>
      </c>
      <c r="G32">
        <v>5.1604585861141292E-3</v>
      </c>
      <c r="H32">
        <v>7.4187775785042797E-3</v>
      </c>
      <c r="I32">
        <f t="shared" si="2"/>
        <v>2.3432407757999981E-5</v>
      </c>
      <c r="J32">
        <f t="shared" si="3"/>
        <v>6.9834017032384817E-13</v>
      </c>
      <c r="L32">
        <f t="shared" ca="1" si="4"/>
        <v>4.2491429547485077E-3</v>
      </c>
      <c r="M32">
        <f t="shared" ca="1" si="5"/>
        <v>7.6224654087725377E-3</v>
      </c>
    </row>
    <row r="33" spans="1:13" x14ac:dyDescent="0.2">
      <c r="A33">
        <v>26</v>
      </c>
      <c r="B33">
        <v>0</v>
      </c>
      <c r="C33">
        <v>0</v>
      </c>
      <c r="D33">
        <f t="shared" si="0"/>
        <v>-5.2113158338254785E-3</v>
      </c>
      <c r="E33">
        <f t="shared" si="0"/>
        <v>0</v>
      </c>
      <c r="F33">
        <f t="shared" si="1"/>
        <v>8.1473438159640424E-8</v>
      </c>
      <c r="G33">
        <v>4.6616889194057345E-3</v>
      </c>
      <c r="H33">
        <v>7.561280206806611E-3</v>
      </c>
      <c r="I33">
        <f t="shared" si="2"/>
        <v>-8.1473438159640424E-8</v>
      </c>
      <c r="J33">
        <f t="shared" si="3"/>
        <v>-1.2140488350337807E-15</v>
      </c>
      <c r="L33">
        <f t="shared" ca="1" si="4"/>
        <v>4.013154797848288E-3</v>
      </c>
      <c r="M33">
        <f t="shared" ca="1" si="5"/>
        <v>5.9056215547182668E-3</v>
      </c>
    </row>
    <row r="34" spans="1:13" x14ac:dyDescent="0.2">
      <c r="A34">
        <v>27</v>
      </c>
      <c r="B34">
        <v>0</v>
      </c>
      <c r="C34">
        <v>6.430563995245793E-2</v>
      </c>
      <c r="D34">
        <f t="shared" si="0"/>
        <v>0</v>
      </c>
      <c r="E34">
        <f t="shared" si="0"/>
        <v>6.430563995245793E-2</v>
      </c>
      <c r="F34">
        <f t="shared" si="1"/>
        <v>1.240564598908546E-5</v>
      </c>
      <c r="G34">
        <v>4.9878750887400406E-3</v>
      </c>
      <c r="H34">
        <v>6.4651755371630346E-3</v>
      </c>
      <c r="I34">
        <f t="shared" si="2"/>
        <v>-3.3315414557343666E-4</v>
      </c>
      <c r="J34">
        <f t="shared" si="3"/>
        <v>-2.4821918127941837E-12</v>
      </c>
      <c r="L34">
        <f t="shared" ca="1" si="4"/>
        <v>3.1380419253166816E-3</v>
      </c>
      <c r="M34">
        <f t="shared" ca="1" si="5"/>
        <v>7.6112719119144573E-3</v>
      </c>
    </row>
    <row r="35" spans="1:13" x14ac:dyDescent="0.2">
      <c r="A35">
        <v>28</v>
      </c>
      <c r="B35">
        <v>0</v>
      </c>
      <c r="C35">
        <v>0</v>
      </c>
      <c r="D35">
        <f t="shared" si="0"/>
        <v>0</v>
      </c>
      <c r="E35">
        <f t="shared" si="0"/>
        <v>-6.430563995245793E-2</v>
      </c>
      <c r="F35">
        <f t="shared" si="1"/>
        <v>1.240564598908546E-5</v>
      </c>
      <c r="G35">
        <v>5.6013948521932005E-3</v>
      </c>
      <c r="H35">
        <v>7.1674045755580566E-3</v>
      </c>
      <c r="I35">
        <f t="shared" si="2"/>
        <v>-1.240564598908546E-5</v>
      </c>
      <c r="J35">
        <f t="shared" si="3"/>
        <v>-4.621463264929302E-14</v>
      </c>
      <c r="L35">
        <f t="shared" ca="1" si="4"/>
        <v>3.410178873683225E-3</v>
      </c>
      <c r="M35">
        <f t="shared" ca="1" si="5"/>
        <v>5.9532447902001734E-3</v>
      </c>
    </row>
    <row r="36" spans="1:13" x14ac:dyDescent="0.2">
      <c r="A36">
        <v>29</v>
      </c>
      <c r="B36">
        <v>0</v>
      </c>
      <c r="C36">
        <v>6.4672557464618849E-2</v>
      </c>
      <c r="D36">
        <f t="shared" si="0"/>
        <v>0</v>
      </c>
      <c r="E36">
        <f t="shared" si="0"/>
        <v>6.4672557464618849E-2</v>
      </c>
      <c r="F36">
        <f t="shared" si="1"/>
        <v>1.2547619067043281E-5</v>
      </c>
      <c r="G36">
        <v>4.8937539779650837E-3</v>
      </c>
      <c r="H36">
        <v>7.0729536746909245E-3</v>
      </c>
      <c r="I36">
        <f t="shared" si="2"/>
        <v>-3.2903920442469727E-4</v>
      </c>
      <c r="J36">
        <f t="shared" si="3"/>
        <v>-6.1288327802847562E-13</v>
      </c>
      <c r="L36">
        <f t="shared" ca="1" si="4"/>
        <v>4.3939175017723812E-3</v>
      </c>
      <c r="M36">
        <f t="shared" ca="1" si="5"/>
        <v>5.4951794266054213E-3</v>
      </c>
    </row>
    <row r="37" spans="1:13" x14ac:dyDescent="0.2">
      <c r="A37">
        <v>30</v>
      </c>
      <c r="B37">
        <v>9.3575483846082594E-2</v>
      </c>
      <c r="C37">
        <v>0</v>
      </c>
      <c r="D37">
        <f t="shared" si="0"/>
        <v>9.3575483846082594E-2</v>
      </c>
      <c r="E37">
        <f t="shared" si="0"/>
        <v>-6.4672557464618849E-2</v>
      </c>
      <c r="F37">
        <f t="shared" si="1"/>
        <v>3.8816732598128675E-5</v>
      </c>
      <c r="G37">
        <v>5.2634504656319577E-3</v>
      </c>
      <c r="H37">
        <v>5.9119130822222537E-3</v>
      </c>
      <c r="I37">
        <f t="shared" si="2"/>
        <v>5.1439339452680416E-4</v>
      </c>
      <c r="J37">
        <f t="shared" si="3"/>
        <v>4.7906618055589885E-13</v>
      </c>
      <c r="L37">
        <f t="shared" ca="1" si="4"/>
        <v>5.220284743443937E-3</v>
      </c>
      <c r="M37">
        <f t="shared" ca="1" si="5"/>
        <v>5.2212940799028409E-3</v>
      </c>
    </row>
    <row r="38" spans="1:13" x14ac:dyDescent="0.2">
      <c r="A38">
        <v>31</v>
      </c>
      <c r="B38">
        <v>0</v>
      </c>
      <c r="C38">
        <v>2.6838348031097813E-2</v>
      </c>
      <c r="D38">
        <f t="shared" si="0"/>
        <v>-9.3575483846082594E-2</v>
      </c>
      <c r="E38">
        <f t="shared" si="0"/>
        <v>2.6838348031097813E-2</v>
      </c>
      <c r="F38">
        <f t="shared" si="1"/>
        <v>2.8430004306200386E-5</v>
      </c>
      <c r="G38">
        <v>3.1650429370140547E-3</v>
      </c>
      <c r="H38">
        <v>6.0005085182006177E-3</v>
      </c>
      <c r="I38">
        <f t="shared" si="2"/>
        <v>-1.1337452818315158E-4</v>
      </c>
      <c r="J38">
        <f t="shared" si="3"/>
        <v>-5.2794128741673931E-14</v>
      </c>
      <c r="L38">
        <f t="shared" ca="1" si="4"/>
        <v>5.443329185220197E-3</v>
      </c>
      <c r="M38">
        <f t="shared" ca="1" si="5"/>
        <v>7.3045907810017994E-3</v>
      </c>
    </row>
    <row r="39" spans="1:13" x14ac:dyDescent="0.2">
      <c r="A39">
        <v>32</v>
      </c>
      <c r="B39">
        <v>0</v>
      </c>
      <c r="C39">
        <v>6.8008468121656201E-2</v>
      </c>
      <c r="D39">
        <f t="shared" si="0"/>
        <v>0</v>
      </c>
      <c r="E39">
        <f t="shared" si="0"/>
        <v>4.1170120090558385E-2</v>
      </c>
      <c r="F39">
        <f t="shared" si="1"/>
        <v>5.0849363648129979E-6</v>
      </c>
      <c r="G39">
        <v>3.9248555061510253E-3</v>
      </c>
      <c r="H39">
        <v>7.06825234382682E-3</v>
      </c>
      <c r="I39">
        <f t="shared" si="2"/>
        <v>-2.7200834693699179E-4</v>
      </c>
      <c r="J39">
        <f t="shared" si="3"/>
        <v>-6.3331878496564876E-14</v>
      </c>
      <c r="L39">
        <f t="shared" ca="1" si="4"/>
        <v>4.6362768963639838E-3</v>
      </c>
      <c r="M39">
        <f t="shared" ca="1" si="5"/>
        <v>5.0533212475217318E-3</v>
      </c>
    </row>
    <row r="40" spans="1:13" x14ac:dyDescent="0.2">
      <c r="A40">
        <v>33</v>
      </c>
      <c r="B40">
        <v>7.5602501771703618E-3</v>
      </c>
      <c r="C40">
        <v>6.0695551120950224E-3</v>
      </c>
      <c r="D40">
        <f t="shared" si="0"/>
        <v>7.5602501771703618E-3</v>
      </c>
      <c r="E40">
        <f t="shared" si="0"/>
        <v>-6.1938913009561176E-2</v>
      </c>
      <c r="F40">
        <f t="shared" si="1"/>
        <v>1.1680758982642173E-5</v>
      </c>
      <c r="G40">
        <v>4.4664373352717012E-3</v>
      </c>
      <c r="H40">
        <v>7.3519752649184181E-3</v>
      </c>
      <c r="I40">
        <f t="shared" si="2"/>
        <v>1.6792725755358993E-5</v>
      </c>
      <c r="J40">
        <f t="shared" si="3"/>
        <v>1.9549305731615741E-15</v>
      </c>
      <c r="L40">
        <f t="shared" ca="1" si="4"/>
        <v>3.5482746035652292E-3</v>
      </c>
      <c r="M40">
        <f t="shared" ca="1" si="5"/>
        <v>5.2907979854222827E-3</v>
      </c>
    </row>
    <row r="41" spans="1:13" x14ac:dyDescent="0.2">
      <c r="A41">
        <v>34</v>
      </c>
      <c r="B41">
        <v>5.0993280062828293E-2</v>
      </c>
      <c r="C41">
        <v>0</v>
      </c>
      <c r="D41">
        <f t="shared" si="0"/>
        <v>4.3433029885657934E-2</v>
      </c>
      <c r="E41">
        <f t="shared" si="0"/>
        <v>-6.0695551120950224E-3</v>
      </c>
      <c r="F41">
        <f t="shared" si="1"/>
        <v>5.7698027529216422E-6</v>
      </c>
      <c r="G41">
        <v>4.3507703235053652E-3</v>
      </c>
      <c r="H41">
        <v>5.8822983791010867E-3</v>
      </c>
      <c r="I41">
        <f t="shared" si="2"/>
        <v>2.9418788590570102E-4</v>
      </c>
      <c r="J41">
        <f t="shared" si="3"/>
        <v>1.7123988707648882E-14</v>
      </c>
      <c r="L41">
        <f t="shared" ca="1" si="4"/>
        <v>5.0643481580975114E-3</v>
      </c>
      <c r="M41">
        <f t="shared" ca="1" si="5"/>
        <v>6.1188370591830259E-3</v>
      </c>
    </row>
    <row r="42" spans="1:13" x14ac:dyDescent="0.2">
      <c r="A42">
        <v>35</v>
      </c>
      <c r="B42">
        <v>0</v>
      </c>
      <c r="C42">
        <v>5.9876319309967112E-2</v>
      </c>
      <c r="D42">
        <f t="shared" si="0"/>
        <v>-5.0993280062828293E-2</v>
      </c>
      <c r="E42">
        <f t="shared" si="0"/>
        <v>5.9876319309967112E-2</v>
      </c>
      <c r="F42">
        <f t="shared" si="1"/>
        <v>1.8556464677025546E-5</v>
      </c>
      <c r="G42">
        <v>4.6978268523884068E-3</v>
      </c>
      <c r="H42">
        <v>6.6516402129263401E-3</v>
      </c>
      <c r="I42">
        <f t="shared" si="2"/>
        <v>-2.9984504535357157E-4</v>
      </c>
      <c r="J42">
        <f t="shared" si="3"/>
        <v>-8.7266393632619748E-15</v>
      </c>
      <c r="L42">
        <f t="shared" ca="1" si="4"/>
        <v>3.1868334173404352E-3</v>
      </c>
      <c r="M42">
        <f t="shared" ca="1" si="5"/>
        <v>6.9893710998603998E-3</v>
      </c>
    </row>
    <row r="43" spans="1:13" x14ac:dyDescent="0.2">
      <c r="A43">
        <v>36</v>
      </c>
      <c r="B43">
        <v>8.8070107027014583E-3</v>
      </c>
      <c r="C43">
        <v>0</v>
      </c>
      <c r="D43">
        <f t="shared" si="0"/>
        <v>8.8070107027014583E-3</v>
      </c>
      <c r="E43">
        <f t="shared" si="0"/>
        <v>-5.9876319309967112E-2</v>
      </c>
      <c r="F43">
        <f t="shared" si="1"/>
        <v>1.0988211154879916E-5</v>
      </c>
      <c r="G43">
        <v>5.3435482465210918E-3</v>
      </c>
      <c r="H43">
        <v>5.7407244493481837E-3</v>
      </c>
      <c r="I43">
        <f t="shared" si="2"/>
        <v>3.9570410511789474E-5</v>
      </c>
      <c r="J43">
        <f t="shared" si="3"/>
        <v>5.75825259319237E-16</v>
      </c>
      <c r="L43">
        <f t="shared" ca="1" si="4"/>
        <v>5.3511599818881275E-3</v>
      </c>
      <c r="M43">
        <f t="shared" ca="1" si="5"/>
        <v>6.4853666350290643E-3</v>
      </c>
    </row>
    <row r="44" spans="1:13" x14ac:dyDescent="0.2">
      <c r="A44">
        <v>37</v>
      </c>
      <c r="B44">
        <v>6.3316014469727063E-3</v>
      </c>
      <c r="C44">
        <v>0</v>
      </c>
      <c r="D44">
        <f t="shared" si="0"/>
        <v>-2.475409255728752E-3</v>
      </c>
      <c r="E44">
        <f t="shared" si="0"/>
        <v>0</v>
      </c>
      <c r="F44">
        <f t="shared" si="1"/>
        <v>1.838295295004272E-8</v>
      </c>
      <c r="G44">
        <v>4.026207181068938E-3</v>
      </c>
      <c r="H44">
        <v>7.1444896424658604E-3</v>
      </c>
      <c r="I44">
        <f t="shared" si="2"/>
        <v>4.5217678005168309E-5</v>
      </c>
      <c r="J44">
        <f t="shared" si="3"/>
        <v>3.2900190857739879E-16</v>
      </c>
      <c r="L44">
        <f t="shared" ca="1" si="4"/>
        <v>4.7251797943659224E-3</v>
      </c>
      <c r="M44">
        <f t="shared" ca="1" si="5"/>
        <v>6.8484509157532188E-3</v>
      </c>
    </row>
    <row r="45" spans="1:13" x14ac:dyDescent="0.2">
      <c r="A45">
        <v>38</v>
      </c>
      <c r="B45">
        <v>6.2050145842627608E-2</v>
      </c>
      <c r="C45">
        <v>0</v>
      </c>
      <c r="D45">
        <f t="shared" si="0"/>
        <v>5.57185443956549E-2</v>
      </c>
      <c r="E45">
        <f t="shared" si="0"/>
        <v>0</v>
      </c>
      <c r="F45">
        <f t="shared" si="1"/>
        <v>9.313668568711698E-6</v>
      </c>
      <c r="G45">
        <v>4.2540237303957673E-3</v>
      </c>
      <c r="H45">
        <v>5.6363661062290319E-3</v>
      </c>
      <c r="I45">
        <f t="shared" si="2"/>
        <v>3.4042367034524287E-4</v>
      </c>
      <c r="J45">
        <f t="shared" si="3"/>
        <v>1.2384540981483692E-15</v>
      </c>
      <c r="L45">
        <f t="shared" ca="1" si="4"/>
        <v>4.4719937046592932E-3</v>
      </c>
      <c r="M45">
        <f t="shared" ca="1" si="5"/>
        <v>6.136830564173041E-3</v>
      </c>
    </row>
    <row r="46" spans="1:13" x14ac:dyDescent="0.2">
      <c r="A46">
        <v>39</v>
      </c>
      <c r="B46">
        <v>1.8089664502848418E-2</v>
      </c>
      <c r="C46">
        <v>3.2029811617651546E-2</v>
      </c>
      <c r="D46">
        <f t="shared" si="0"/>
        <v>-4.3960481339779187E-2</v>
      </c>
      <c r="E46">
        <f t="shared" si="0"/>
        <v>3.2029811617651546E-2</v>
      </c>
      <c r="F46">
        <f t="shared" si="1"/>
        <v>8.875298255661961E-6</v>
      </c>
      <c r="G46">
        <v>4.6518290778340028E-3</v>
      </c>
      <c r="H46">
        <v>6.4319753579680974E-3</v>
      </c>
      <c r="I46">
        <f t="shared" si="2"/>
        <v>-4.1520230979967556E-5</v>
      </c>
      <c r="J46">
        <f t="shared" si="3"/>
        <v>-7.5524860185337377E-17</v>
      </c>
      <c r="L46">
        <f t="shared" ca="1" si="4"/>
        <v>3.7555651079424707E-3</v>
      </c>
      <c r="M46">
        <f t="shared" ca="1" si="5"/>
        <v>7.6164929585038673E-3</v>
      </c>
    </row>
    <row r="47" spans="1:13" x14ac:dyDescent="0.2">
      <c r="A47">
        <v>40</v>
      </c>
      <c r="B47">
        <v>0</v>
      </c>
      <c r="C47">
        <v>0</v>
      </c>
      <c r="D47">
        <f t="shared" si="0"/>
        <v>-1.8089664502848418E-2</v>
      </c>
      <c r="E47">
        <f t="shared" si="0"/>
        <v>-3.2029811617651546E-2</v>
      </c>
      <c r="F47">
        <f t="shared" si="1"/>
        <v>4.0594343822635806E-6</v>
      </c>
      <c r="G47">
        <v>5.418260649619447E-3</v>
      </c>
      <c r="H47">
        <v>7.3535409459308948E-3</v>
      </c>
      <c r="I47">
        <f t="shared" si="2"/>
        <v>-4.0594343822635806E-6</v>
      </c>
      <c r="J47">
        <f t="shared" si="3"/>
        <v>-3.6920340628635864E-18</v>
      </c>
      <c r="L47">
        <f t="shared" ca="1" si="4"/>
        <v>3.3255254175956592E-3</v>
      </c>
      <c r="M47">
        <f t="shared" ca="1" si="5"/>
        <v>4.9488098409914399E-3</v>
      </c>
    </row>
    <row r="48" spans="1:13" x14ac:dyDescent="0.2">
      <c r="A48">
        <v>41</v>
      </c>
      <c r="B48">
        <v>0.12419375314275211</v>
      </c>
      <c r="C48">
        <v>0</v>
      </c>
      <c r="D48">
        <f t="shared" si="0"/>
        <v>0.12419375314275211</v>
      </c>
      <c r="E48">
        <f t="shared" si="0"/>
        <v>0</v>
      </c>
      <c r="F48">
        <f t="shared" si="1"/>
        <v>4.6272264959048544E-5</v>
      </c>
      <c r="G48">
        <v>4.8581496583827138E-3</v>
      </c>
      <c r="H48">
        <v>7.3680322882023041E-3</v>
      </c>
      <c r="I48">
        <f t="shared" si="2"/>
        <v>8.6879131818977536E-4</v>
      </c>
      <c r="J48">
        <f t="shared" si="3"/>
        <v>3.9508055041995947E-16</v>
      </c>
      <c r="L48">
        <f t="shared" ca="1" si="4"/>
        <v>4.5627919242199194E-3</v>
      </c>
      <c r="M48">
        <f t="shared" ca="1" si="5"/>
        <v>6.0141424464017507E-3</v>
      </c>
    </row>
    <row r="49" spans="1:13" x14ac:dyDescent="0.2">
      <c r="A49">
        <v>42</v>
      </c>
      <c r="B49">
        <v>0</v>
      </c>
      <c r="C49">
        <v>0</v>
      </c>
      <c r="D49">
        <f t="shared" si="0"/>
        <v>-0.12419375314275211</v>
      </c>
      <c r="E49">
        <f t="shared" si="0"/>
        <v>0</v>
      </c>
      <c r="F49">
        <f t="shared" si="1"/>
        <v>4.6272264959048544E-5</v>
      </c>
      <c r="G49">
        <v>5.1110274445468895E-3</v>
      </c>
      <c r="H49">
        <v>6.388810962079659E-3</v>
      </c>
      <c r="I49">
        <f t="shared" si="2"/>
        <v>-4.6272264959048544E-5</v>
      </c>
      <c r="J49">
        <f t="shared" si="3"/>
        <v>-1.0521094954821943E-17</v>
      </c>
      <c r="L49">
        <f t="shared" ca="1" si="4"/>
        <v>3.1298806781687896E-3</v>
      </c>
      <c r="M49">
        <f t="shared" ca="1" si="5"/>
        <v>5.1502462339376581E-3</v>
      </c>
    </row>
    <row r="50" spans="1:13" x14ac:dyDescent="0.2">
      <c r="A50">
        <v>43</v>
      </c>
      <c r="B50">
        <v>2.8257806551196082E-2</v>
      </c>
      <c r="C50">
        <v>0.13053789894568701</v>
      </c>
      <c r="D50">
        <f t="shared" si="0"/>
        <v>2.8257806551196082E-2</v>
      </c>
      <c r="E50">
        <f t="shared" si="0"/>
        <v>0.13053789894568701</v>
      </c>
      <c r="F50">
        <f t="shared" si="1"/>
        <v>5.3515940076717641E-5</v>
      </c>
      <c r="G50">
        <v>3.5941060819778803E-3</v>
      </c>
      <c r="H50">
        <v>4.981125810859733E-3</v>
      </c>
      <c r="I50">
        <f t="shared" si="2"/>
        <v>-3.8192730703558126E-4</v>
      </c>
      <c r="J50">
        <f t="shared" si="3"/>
        <v>-4.3420107776407947E-17</v>
      </c>
      <c r="L50">
        <f t="shared" ca="1" si="4"/>
        <v>4.8947504868545643E-3</v>
      </c>
      <c r="M50">
        <f t="shared" ca="1" si="5"/>
        <v>7.4861526753303006E-3</v>
      </c>
    </row>
    <row r="51" spans="1:13" x14ac:dyDescent="0.2">
      <c r="A51">
        <v>44</v>
      </c>
      <c r="B51">
        <v>5.8435062870392081E-2</v>
      </c>
      <c r="C51">
        <v>2.1367590526585198E-2</v>
      </c>
      <c r="D51">
        <f t="shared" si="0"/>
        <v>3.0177256319195999E-2</v>
      </c>
      <c r="E51">
        <f t="shared" si="0"/>
        <v>-0.10917030841910182</v>
      </c>
      <c r="F51">
        <f t="shared" si="1"/>
        <v>3.8486469117828809E-5</v>
      </c>
      <c r="G51">
        <v>4.3457296562341577E-3</v>
      </c>
      <c r="H51">
        <v>4.7536864459016004E-3</v>
      </c>
      <c r="I51">
        <f t="shared" si="2"/>
        <v>1.4643772538091253E-4</v>
      </c>
      <c r="J51">
        <f t="shared" si="3"/>
        <v>8.3240209608511878E-18</v>
      </c>
      <c r="L51">
        <f t="shared" ca="1" si="4"/>
        <v>3.5531160787619902E-3</v>
      </c>
      <c r="M51">
        <f t="shared" ca="1" si="5"/>
        <v>6.3426254579850155E-3</v>
      </c>
    </row>
    <row r="52" spans="1:13" x14ac:dyDescent="0.2">
      <c r="A52">
        <v>45</v>
      </c>
      <c r="B52">
        <v>0</v>
      </c>
      <c r="C52">
        <v>0</v>
      </c>
      <c r="D52">
        <f t="shared" si="0"/>
        <v>-5.8435062870392081E-2</v>
      </c>
      <c r="E52">
        <f t="shared" si="0"/>
        <v>-2.1367590526585198E-2</v>
      </c>
      <c r="F52">
        <f t="shared" si="1"/>
        <v>1.1613691492735466E-5</v>
      </c>
      <c r="G52">
        <v>5.2177390479761759E-3</v>
      </c>
      <c r="H52">
        <v>4.8851382747648123E-3</v>
      </c>
      <c r="I52">
        <f t="shared" si="2"/>
        <v>-1.1613691492735466E-5</v>
      </c>
      <c r="J52">
        <f t="shared" si="3"/>
        <v>-3.300809650208824E-19</v>
      </c>
      <c r="L52">
        <f t="shared" ca="1" si="4"/>
        <v>5.3861148430999709E-3</v>
      </c>
      <c r="M52">
        <f t="shared" ca="1" si="5"/>
        <v>5.3706799359625693E-3</v>
      </c>
    </row>
    <row r="53" spans="1:13" x14ac:dyDescent="0.2">
      <c r="A53">
        <v>46</v>
      </c>
      <c r="B53">
        <v>0</v>
      </c>
      <c r="C53">
        <v>0</v>
      </c>
      <c r="D53">
        <f t="shared" si="0"/>
        <v>0</v>
      </c>
      <c r="E53">
        <f t="shared" si="0"/>
        <v>0</v>
      </c>
      <c r="F53">
        <f t="shared" si="1"/>
        <v>0</v>
      </c>
      <c r="G53">
        <v>3.2587882406687235E-3</v>
      </c>
      <c r="H53">
        <v>5.4462858130803248E-3</v>
      </c>
      <c r="I53">
        <f t="shared" si="2"/>
        <v>0</v>
      </c>
      <c r="J53">
        <f t="shared" si="3"/>
        <v>0</v>
      </c>
      <c r="L53">
        <f t="shared" ca="1" si="4"/>
        <v>3.3039566182610156E-3</v>
      </c>
      <c r="M53">
        <f t="shared" ca="1" si="5"/>
        <v>4.6494170741290764E-3</v>
      </c>
    </row>
    <row r="54" spans="1:13" x14ac:dyDescent="0.2">
      <c r="A54">
        <v>47</v>
      </c>
      <c r="B54">
        <v>0</v>
      </c>
      <c r="C54">
        <v>4.349631847836672E-2</v>
      </c>
      <c r="D54">
        <f t="shared" si="0"/>
        <v>0</v>
      </c>
      <c r="E54">
        <f t="shared" si="0"/>
        <v>4.349631847836672E-2</v>
      </c>
      <c r="F54">
        <f t="shared" si="1"/>
        <v>5.6757891635145188E-6</v>
      </c>
      <c r="G54">
        <v>3.7303045134190549E-3</v>
      </c>
      <c r="H54">
        <v>6.7815752347975978E-3</v>
      </c>
      <c r="I54">
        <f t="shared" si="2"/>
        <v>-1.6793030230047854E-4</v>
      </c>
      <c r="J54">
        <f t="shared" si="3"/>
        <v>-1.1932165641360267E-18</v>
      </c>
      <c r="L54">
        <f t="shared" ca="1" si="4"/>
        <v>4.2358441628961904E-3</v>
      </c>
      <c r="M54">
        <f t="shared" ca="1" si="5"/>
        <v>7.5433008595691218E-3</v>
      </c>
    </row>
    <row r="55" spans="1:13" x14ac:dyDescent="0.2">
      <c r="L55">
        <f t="shared" ca="1" si="4"/>
        <v>4.9727757629688899E-3</v>
      </c>
      <c r="M55">
        <f t="shared" ca="1" si="5"/>
        <v>5.2391888449806355E-3</v>
      </c>
    </row>
    <row r="56" spans="1:13" x14ac:dyDescent="0.2">
      <c r="J56">
        <f>SUM(J8:J54)</f>
        <v>11.93245196785554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B95A-69B2-7A45-95F9-ADC80CBD32C3}">
  <dimension ref="A1:I29"/>
  <sheetViews>
    <sheetView workbookViewId="0">
      <selection activeCell="D29" sqref="D29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9" x14ac:dyDescent="0.2">
      <c r="A4" t="s">
        <v>9</v>
      </c>
      <c r="B4">
        <f>2/20</f>
        <v>0.1</v>
      </c>
    </row>
    <row r="6" spans="1:9" x14ac:dyDescent="0.2">
      <c r="A6" t="s">
        <v>10</v>
      </c>
      <c r="B6" t="s">
        <v>11</v>
      </c>
      <c r="C6" t="s">
        <v>12</v>
      </c>
      <c r="D6" t="s">
        <v>13</v>
      </c>
    </row>
    <row r="7" spans="1:9" x14ac:dyDescent="0.2">
      <c r="A7">
        <v>0</v>
      </c>
      <c r="B7">
        <f>-E2</f>
        <v>-18</v>
      </c>
    </row>
    <row r="8" spans="1:9" x14ac:dyDescent="0.2">
      <c r="A8">
        <f>A7+$B$4</f>
        <v>0.1</v>
      </c>
      <c r="B8">
        <v>195.26488455249881</v>
      </c>
      <c r="C8">
        <f>(B8-B7)/$B$4</f>
        <v>2132.6488455249878</v>
      </c>
      <c r="D8">
        <f>(C8^2+$D$2*B8^2+$G$2*C8*EXP(4*A8))*$B$4</f>
        <v>463722.40849647694</v>
      </c>
    </row>
    <row r="9" spans="1:9" x14ac:dyDescent="0.2">
      <c r="A9">
        <f t="shared" ref="A9:A27" si="0">A8+$B$4</f>
        <v>0.2</v>
      </c>
      <c r="B9">
        <v>409.89235938827704</v>
      </c>
      <c r="C9">
        <f t="shared" ref="C9:C27" si="1">(B9-B8)/$B$4</f>
        <v>2146.2747483577823</v>
      </c>
      <c r="D9">
        <f t="shared" ref="D9:D27" si="2">(C9^2+$D$2*B9^2+$G$2*C9*EXP(4*A9))*$B$4</f>
        <v>485093.29984633124</v>
      </c>
    </row>
    <row r="10" spans="1:9" x14ac:dyDescent="0.2">
      <c r="A10">
        <f t="shared" si="0"/>
        <v>0.30000000000000004</v>
      </c>
      <c r="B10">
        <v>627.74619567763887</v>
      </c>
      <c r="C10">
        <f t="shared" si="1"/>
        <v>2178.5383628936179</v>
      </c>
      <c r="D10">
        <f t="shared" si="2"/>
        <v>525582.27181545354</v>
      </c>
    </row>
    <row r="11" spans="1:9" x14ac:dyDescent="0.2">
      <c r="A11">
        <f t="shared" si="0"/>
        <v>0.4</v>
      </c>
      <c r="B11">
        <v>850.57049536826594</v>
      </c>
      <c r="C11">
        <f t="shared" si="1"/>
        <v>2228.2429969062705</v>
      </c>
      <c r="D11">
        <f t="shared" si="2"/>
        <v>586512.19778625853</v>
      </c>
    </row>
    <row r="12" spans="1:9" x14ac:dyDescent="0.2">
      <c r="A12">
        <f t="shared" si="0"/>
        <v>0.5</v>
      </c>
      <c r="B12">
        <v>1079.9537623047977</v>
      </c>
      <c r="C12">
        <f t="shared" si="1"/>
        <v>2293.8326693653175</v>
      </c>
      <c r="D12">
        <f t="shared" si="2"/>
        <v>669915.65761719085</v>
      </c>
    </row>
    <row r="13" spans="1:9" x14ac:dyDescent="0.2">
      <c r="A13">
        <f t="shared" si="0"/>
        <v>0.6</v>
      </c>
      <c r="B13">
        <v>1317.2321114626452</v>
      </c>
      <c r="C13">
        <f t="shared" si="1"/>
        <v>2372.7834915784752</v>
      </c>
      <c r="D13">
        <f t="shared" si="2"/>
        <v>778369.1708427585</v>
      </c>
    </row>
    <row r="14" spans="1:9" x14ac:dyDescent="0.2">
      <c r="A14">
        <f t="shared" si="0"/>
        <v>0.7</v>
      </c>
      <c r="B14">
        <v>1563.3482788096849</v>
      </c>
      <c r="C14">
        <f t="shared" si="1"/>
        <v>2461.1616734703966</v>
      </c>
      <c r="D14">
        <f t="shared" si="2"/>
        <v>914894.1573685332</v>
      </c>
    </row>
    <row r="15" spans="1:9" x14ac:dyDescent="0.2">
      <c r="A15">
        <f t="shared" si="0"/>
        <v>0.79999999999999993</v>
      </c>
      <c r="B15">
        <v>1818.630395421766</v>
      </c>
      <c r="C15">
        <f t="shared" si="1"/>
        <v>2552.8211661208115</v>
      </c>
      <c r="D15">
        <f t="shared" si="2"/>
        <v>1082634.701887721</v>
      </c>
    </row>
    <row r="16" spans="1:9" x14ac:dyDescent="0.2">
      <c r="A16">
        <f t="shared" si="0"/>
        <v>0.89999999999999991</v>
      </c>
      <c r="B16">
        <v>2082.4497549903599</v>
      </c>
      <c r="C16">
        <f t="shared" si="1"/>
        <v>2638.1935956859388</v>
      </c>
      <c r="D16">
        <f t="shared" si="2"/>
        <v>1284151.4073941293</v>
      </c>
    </row>
    <row r="17" spans="1:4" x14ac:dyDescent="0.2">
      <c r="A17">
        <f t="shared" si="0"/>
        <v>0.99999999999999989</v>
      </c>
      <c r="B17">
        <v>2352.6978448128334</v>
      </c>
      <c r="C17">
        <f t="shared" si="1"/>
        <v>2702.480898224735</v>
      </c>
      <c r="D17">
        <f t="shared" si="2"/>
        <v>1519939.747494421</v>
      </c>
    </row>
    <row r="18" spans="1:4" x14ac:dyDescent="0.2">
      <c r="A18">
        <f t="shared" si="0"/>
        <v>1.0999999999999999</v>
      </c>
      <c r="B18">
        <v>2624.9954530256564</v>
      </c>
      <c r="C18">
        <f t="shared" si="1"/>
        <v>2722.9760821282298</v>
      </c>
      <c r="D18">
        <f t="shared" si="2"/>
        <v>1785382.0148140185</v>
      </c>
    </row>
    <row r="19" spans="1:4" x14ac:dyDescent="0.2">
      <c r="A19">
        <f t="shared" si="0"/>
        <v>1.2</v>
      </c>
      <c r="B19">
        <v>2891.5005909986917</v>
      </c>
      <c r="C19">
        <f t="shared" si="1"/>
        <v>2665.0513797303529</v>
      </c>
      <c r="D19">
        <f t="shared" si="2"/>
        <v>2064457.8618107093</v>
      </c>
    </row>
    <row r="20" spans="1:4" x14ac:dyDescent="0.2">
      <c r="A20">
        <f t="shared" si="0"/>
        <v>1.3</v>
      </c>
      <c r="B20">
        <v>3139.1170168957019</v>
      </c>
      <c r="C20">
        <f t="shared" si="1"/>
        <v>2476.1642589701023</v>
      </c>
      <c r="D20">
        <f t="shared" si="2"/>
        <v>2316720.2626759256</v>
      </c>
    </row>
    <row r="21" spans="1:4" x14ac:dyDescent="0.2">
      <c r="A21">
        <f t="shared" si="0"/>
        <v>1.4000000000000001</v>
      </c>
      <c r="B21">
        <v>3346.8075275638075</v>
      </c>
      <c r="C21">
        <f t="shared" si="1"/>
        <v>2076.9051066810562</v>
      </c>
      <c r="D21">
        <f t="shared" si="2"/>
        <v>2450105.5233752239</v>
      </c>
    </row>
    <row r="22" spans="1:4" x14ac:dyDescent="0.2">
      <c r="A22">
        <f t="shared" si="0"/>
        <v>1.5000000000000002</v>
      </c>
      <c r="B22">
        <v>3481.5709149440881</v>
      </c>
      <c r="C22">
        <f t="shared" si="1"/>
        <v>1347.6338738028062</v>
      </c>
      <c r="D22">
        <f t="shared" si="2"/>
        <v>2263624.2018056693</v>
      </c>
    </row>
    <row r="23" spans="1:4" x14ac:dyDescent="0.2">
      <c r="A23">
        <f t="shared" si="0"/>
        <v>1.6000000000000003</v>
      </c>
      <c r="B23">
        <v>3492.4241138988132</v>
      </c>
      <c r="C23">
        <f t="shared" si="1"/>
        <v>108.5319895472503</v>
      </c>
      <c r="D23">
        <f t="shared" si="2"/>
        <v>1325391.6413847355</v>
      </c>
    </row>
    <row r="24" spans="1:4" x14ac:dyDescent="0.2">
      <c r="A24">
        <f t="shared" si="0"/>
        <v>1.7000000000000004</v>
      </c>
      <c r="B24">
        <v>3301.4069716479844</v>
      </c>
      <c r="C24">
        <f t="shared" si="1"/>
        <v>-1910.1714225082878</v>
      </c>
      <c r="D24">
        <f t="shared" si="2"/>
        <v>-1289263.2956780265</v>
      </c>
    </row>
    <row r="25" spans="1:4" x14ac:dyDescent="0.2">
      <c r="A25">
        <f t="shared" si="0"/>
        <v>1.8000000000000005</v>
      </c>
      <c r="B25">
        <v>2790.1439264394567</v>
      </c>
      <c r="C25">
        <f t="shared" si="1"/>
        <v>-5112.6304520852773</v>
      </c>
      <c r="D25">
        <f t="shared" si="2"/>
        <v>-7564433.8962207707</v>
      </c>
    </row>
    <row r="26" spans="1:4" x14ac:dyDescent="0.2">
      <c r="A26">
        <f t="shared" si="0"/>
        <v>1.9000000000000006</v>
      </c>
      <c r="B26">
        <v>1779.7760168777982</v>
      </c>
      <c r="C26">
        <f t="shared" si="1"/>
        <v>-10103.679095616584</v>
      </c>
      <c r="D26">
        <f t="shared" si="2"/>
        <v>-21777414.757151332</v>
      </c>
    </row>
    <row r="27" spans="1:4" x14ac:dyDescent="0.2">
      <c r="A27">
        <f t="shared" si="0"/>
        <v>2.0000000000000004</v>
      </c>
      <c r="B27">
        <f>D2</f>
        <v>1</v>
      </c>
      <c r="C27">
        <f t="shared" si="1"/>
        <v>-17787.760168777979</v>
      </c>
      <c r="D27">
        <f t="shared" si="2"/>
        <v>-53198863.912526011</v>
      </c>
    </row>
    <row r="29" spans="1:4" x14ac:dyDescent="0.2">
      <c r="D29">
        <f>SUM(D8:D27)</f>
        <v>-63313479.335160583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EC91-EF08-BE41-BC02-F5D5D42DD724}">
  <dimension ref="A1:I29"/>
  <sheetViews>
    <sheetView workbookViewId="0">
      <selection activeCell="B12" sqref="B12"/>
    </sheetView>
  </sheetViews>
  <sheetFormatPr baseColWidth="10" defaultRowHeight="16" x14ac:dyDescent="0.2"/>
  <cols>
    <col min="4" max="4" width="12.164062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9" x14ac:dyDescent="0.2">
      <c r="A4" t="s">
        <v>9</v>
      </c>
      <c r="B4">
        <f>3/20</f>
        <v>0.15</v>
      </c>
    </row>
    <row r="6" spans="1:9" x14ac:dyDescent="0.2">
      <c r="A6" t="s">
        <v>10</v>
      </c>
      <c r="B6" t="s">
        <v>14</v>
      </c>
      <c r="C6" t="s">
        <v>11</v>
      </c>
      <c r="D6" t="s">
        <v>13</v>
      </c>
    </row>
    <row r="7" spans="1:9" x14ac:dyDescent="0.2">
      <c r="A7">
        <v>0</v>
      </c>
      <c r="C7">
        <f>A2</f>
        <v>3</v>
      </c>
    </row>
    <row r="8" spans="1:9" x14ac:dyDescent="0.2">
      <c r="A8">
        <f>A7+$B$4</f>
        <v>0.15</v>
      </c>
      <c r="B8">
        <v>0</v>
      </c>
      <c r="C8">
        <f>C7+($C$2*C7+B8)*$B$4</f>
        <v>11.549999999999999</v>
      </c>
      <c r="D8">
        <f>$D$2*C8-$E$2*B8^2</f>
        <v>11.549999999999999</v>
      </c>
    </row>
    <row r="9" spans="1:9" x14ac:dyDescent="0.2">
      <c r="A9">
        <f t="shared" ref="A9:A27" si="0">A8+$B$4</f>
        <v>0.3</v>
      </c>
      <c r="B9">
        <v>0</v>
      </c>
      <c r="C9">
        <f t="shared" ref="C9:C27" si="1">C8+($C$2*C8+B9)*$B$4</f>
        <v>44.467499999999994</v>
      </c>
      <c r="D9">
        <f t="shared" ref="D9:D27" si="2">$D$2*C9-$E$2*B9^2</f>
        <v>44.467499999999994</v>
      </c>
    </row>
    <row r="10" spans="1:9" x14ac:dyDescent="0.2">
      <c r="A10">
        <f t="shared" si="0"/>
        <v>0.44999999999999996</v>
      </c>
      <c r="B10">
        <v>0</v>
      </c>
      <c r="C10">
        <f t="shared" si="1"/>
        <v>171.19987499999999</v>
      </c>
      <c r="D10">
        <f t="shared" si="2"/>
        <v>171.19987499999999</v>
      </c>
    </row>
    <row r="11" spans="1:9" x14ac:dyDescent="0.2">
      <c r="A11">
        <f t="shared" si="0"/>
        <v>0.6</v>
      </c>
      <c r="B11">
        <v>0</v>
      </c>
      <c r="C11">
        <f t="shared" si="1"/>
        <v>659.11951874999988</v>
      </c>
      <c r="D11">
        <f t="shared" si="2"/>
        <v>659.11951874999988</v>
      </c>
    </row>
    <row r="12" spans="1:9" x14ac:dyDescent="0.2">
      <c r="A12">
        <f t="shared" si="0"/>
        <v>0.75</v>
      </c>
      <c r="B12">
        <v>0</v>
      </c>
      <c r="C12">
        <f t="shared" si="1"/>
        <v>2537.6101471874995</v>
      </c>
      <c r="D12">
        <f t="shared" si="2"/>
        <v>2537.6101471874995</v>
      </c>
    </row>
    <row r="13" spans="1:9" x14ac:dyDescent="0.2">
      <c r="A13">
        <f t="shared" si="0"/>
        <v>0.9</v>
      </c>
      <c r="B13">
        <v>0</v>
      </c>
      <c r="C13">
        <f t="shared" si="1"/>
        <v>9769.7990666718724</v>
      </c>
      <c r="D13">
        <f t="shared" si="2"/>
        <v>9769.7990666718724</v>
      </c>
    </row>
    <row r="14" spans="1:9" x14ac:dyDescent="0.2">
      <c r="A14">
        <f t="shared" si="0"/>
        <v>1.05</v>
      </c>
      <c r="B14">
        <v>0</v>
      </c>
      <c r="C14">
        <f t="shared" si="1"/>
        <v>37613.726406686706</v>
      </c>
      <c r="D14">
        <f t="shared" si="2"/>
        <v>37613.726406686706</v>
      </c>
    </row>
    <row r="15" spans="1:9" x14ac:dyDescent="0.2">
      <c r="A15">
        <f t="shared" si="0"/>
        <v>1.2</v>
      </c>
      <c r="B15">
        <v>0</v>
      </c>
      <c r="C15">
        <f t="shared" si="1"/>
        <v>144812.8466657438</v>
      </c>
      <c r="D15">
        <f t="shared" si="2"/>
        <v>144812.8466657438</v>
      </c>
    </row>
    <row r="16" spans="1:9" x14ac:dyDescent="0.2">
      <c r="A16">
        <f t="shared" si="0"/>
        <v>1.3499999999999999</v>
      </c>
      <c r="B16">
        <v>0</v>
      </c>
      <c r="C16">
        <f t="shared" si="1"/>
        <v>557529.45966311358</v>
      </c>
      <c r="D16">
        <f t="shared" si="2"/>
        <v>557529.45966311358</v>
      </c>
    </row>
    <row r="17" spans="1:4" x14ac:dyDescent="0.2">
      <c r="A17">
        <f t="shared" si="0"/>
        <v>1.4999999999999998</v>
      </c>
      <c r="B17">
        <v>0</v>
      </c>
      <c r="C17">
        <f t="shared" si="1"/>
        <v>2146488.4197029872</v>
      </c>
      <c r="D17">
        <f t="shared" si="2"/>
        <v>2146488.4197029872</v>
      </c>
    </row>
    <row r="18" spans="1:4" x14ac:dyDescent="0.2">
      <c r="A18">
        <f t="shared" si="0"/>
        <v>1.6499999999999997</v>
      </c>
      <c r="B18">
        <v>0</v>
      </c>
      <c r="C18">
        <f t="shared" si="1"/>
        <v>8263980.4158565002</v>
      </c>
      <c r="D18">
        <f t="shared" si="2"/>
        <v>8263980.4158565002</v>
      </c>
    </row>
    <row r="19" spans="1:4" x14ac:dyDescent="0.2">
      <c r="A19">
        <f t="shared" si="0"/>
        <v>1.7999999999999996</v>
      </c>
      <c r="B19">
        <v>0</v>
      </c>
      <c r="C19">
        <f t="shared" si="1"/>
        <v>31816324.601047523</v>
      </c>
      <c r="D19">
        <f t="shared" si="2"/>
        <v>31816324.601047523</v>
      </c>
    </row>
    <row r="20" spans="1:4" x14ac:dyDescent="0.2">
      <c r="A20">
        <f t="shared" si="0"/>
        <v>1.9499999999999995</v>
      </c>
      <c r="B20">
        <v>0</v>
      </c>
      <c r="C20">
        <f t="shared" si="1"/>
        <v>122492849.71403295</v>
      </c>
      <c r="D20">
        <f t="shared" si="2"/>
        <v>122492849.71403295</v>
      </c>
    </row>
    <row r="21" spans="1:4" x14ac:dyDescent="0.2">
      <c r="A21">
        <f t="shared" si="0"/>
        <v>2.0999999999999996</v>
      </c>
      <c r="B21">
        <v>0</v>
      </c>
      <c r="C21">
        <f t="shared" si="1"/>
        <v>471597471.39902687</v>
      </c>
      <c r="D21">
        <f t="shared" si="2"/>
        <v>471597471.39902687</v>
      </c>
    </row>
    <row r="22" spans="1:4" x14ac:dyDescent="0.2">
      <c r="A22">
        <f t="shared" si="0"/>
        <v>2.2499999999999996</v>
      </c>
      <c r="B22">
        <v>0</v>
      </c>
      <c r="C22">
        <f t="shared" si="1"/>
        <v>1815650264.8862534</v>
      </c>
      <c r="D22">
        <f t="shared" si="2"/>
        <v>1815650264.8862534</v>
      </c>
    </row>
    <row r="23" spans="1:4" x14ac:dyDescent="0.2">
      <c r="A23">
        <f t="shared" si="0"/>
        <v>2.3999999999999995</v>
      </c>
      <c r="B23">
        <v>0</v>
      </c>
      <c r="C23">
        <f t="shared" si="1"/>
        <v>6990253519.8120756</v>
      </c>
      <c r="D23">
        <f t="shared" si="2"/>
        <v>6990253519.8120756</v>
      </c>
    </row>
    <row r="24" spans="1:4" x14ac:dyDescent="0.2">
      <c r="A24">
        <f t="shared" si="0"/>
        <v>2.5499999999999994</v>
      </c>
      <c r="B24">
        <v>0</v>
      </c>
      <c r="C24">
        <f t="shared" si="1"/>
        <v>26912476051.276493</v>
      </c>
      <c r="D24">
        <f t="shared" si="2"/>
        <v>26912476051.276493</v>
      </c>
    </row>
    <row r="25" spans="1:4" x14ac:dyDescent="0.2">
      <c r="A25">
        <f t="shared" si="0"/>
        <v>2.6999999999999993</v>
      </c>
      <c r="B25">
        <v>0</v>
      </c>
      <c r="C25">
        <f t="shared" si="1"/>
        <v>103613032797.41449</v>
      </c>
      <c r="D25">
        <f t="shared" si="2"/>
        <v>103613032797.41449</v>
      </c>
    </row>
    <row r="26" spans="1:4" x14ac:dyDescent="0.2">
      <c r="A26">
        <f t="shared" si="0"/>
        <v>2.8499999999999992</v>
      </c>
      <c r="B26">
        <v>0</v>
      </c>
      <c r="C26">
        <f t="shared" si="1"/>
        <v>398910176270.04578</v>
      </c>
      <c r="D26">
        <f t="shared" si="2"/>
        <v>398910176270.04578</v>
      </c>
    </row>
    <row r="27" spans="1:4" x14ac:dyDescent="0.2">
      <c r="A27">
        <f t="shared" si="0"/>
        <v>2.9999999999999991</v>
      </c>
      <c r="B27">
        <v>0</v>
      </c>
      <c r="C27">
        <f t="shared" si="1"/>
        <v>1535804178639.6763</v>
      </c>
      <c r="D27">
        <f t="shared" si="2"/>
        <v>1535804178639.6763</v>
      </c>
    </row>
    <row r="29" spans="1:4" x14ac:dyDescent="0.2">
      <c r="D29">
        <f>SUM(D8:D27)</f>
        <v>2074682837807.4399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2860-11C2-4C4F-AEA6-625252EE65CC}">
  <dimension ref="A1:I29"/>
  <sheetViews>
    <sheetView zoomScale="63" workbookViewId="0">
      <selection activeCell="D29" sqref="D29"/>
    </sheetView>
  </sheetViews>
  <sheetFormatPr baseColWidth="10" defaultRowHeight="16" x14ac:dyDescent="0.2"/>
  <cols>
    <col min="2" max="2" width="11" bestFit="1" customWidth="1"/>
    <col min="3" max="3" width="11.83203125" bestFit="1" customWidth="1"/>
    <col min="4" max="4" width="12.83203125" bestFit="1" customWidth="1"/>
    <col min="5" max="9" width="11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9" x14ac:dyDescent="0.2">
      <c r="A4" t="s">
        <v>9</v>
      </c>
      <c r="B4">
        <f>3/20</f>
        <v>0.15</v>
      </c>
    </row>
    <row r="6" spans="1:9" x14ac:dyDescent="0.2">
      <c r="A6" t="s">
        <v>10</v>
      </c>
      <c r="B6" t="s">
        <v>14</v>
      </c>
      <c r="C6" t="s">
        <v>11</v>
      </c>
      <c r="D6" t="s">
        <v>13</v>
      </c>
    </row>
    <row r="7" spans="1:9" x14ac:dyDescent="0.2">
      <c r="A7">
        <v>0</v>
      </c>
      <c r="C7">
        <f>A2</f>
        <v>3</v>
      </c>
    </row>
    <row r="8" spans="1:9" x14ac:dyDescent="0.2">
      <c r="A8">
        <f>A7+$B$4</f>
        <v>0.15</v>
      </c>
      <c r="B8">
        <v>0</v>
      </c>
      <c r="C8">
        <f>C7+($C$2*C7+B8)*$B$4</f>
        <v>11.549999999999999</v>
      </c>
      <c r="D8">
        <f>$D$2*C8-$E$2*B8^2</f>
        <v>11.549999999999999</v>
      </c>
    </row>
    <row r="9" spans="1:9" x14ac:dyDescent="0.2">
      <c r="A9">
        <f t="shared" ref="A9:A27" si="0">A8+$B$4</f>
        <v>0.3</v>
      </c>
      <c r="B9">
        <v>0</v>
      </c>
      <c r="C9">
        <f t="shared" ref="C9:C27" si="1">C8+($C$2*C8+B9)*$B$4</f>
        <v>44.467499999999994</v>
      </c>
      <c r="D9">
        <f t="shared" ref="D9:D27" si="2">$D$2*C9-$E$2*B9^2</f>
        <v>44.467499999999994</v>
      </c>
    </row>
    <row r="10" spans="1:9" x14ac:dyDescent="0.2">
      <c r="A10">
        <f t="shared" si="0"/>
        <v>0.44999999999999996</v>
      </c>
      <c r="B10">
        <v>0</v>
      </c>
      <c r="C10">
        <f t="shared" si="1"/>
        <v>171.19987499999999</v>
      </c>
      <c r="D10">
        <f t="shared" si="2"/>
        <v>171.19987499999999</v>
      </c>
    </row>
    <row r="11" spans="1:9" x14ac:dyDescent="0.2">
      <c r="A11">
        <f t="shared" si="0"/>
        <v>0.6</v>
      </c>
      <c r="B11">
        <v>0</v>
      </c>
      <c r="C11">
        <f t="shared" si="1"/>
        <v>659.11951874999988</v>
      </c>
      <c r="D11">
        <f t="shared" si="2"/>
        <v>659.11951874999988</v>
      </c>
    </row>
    <row r="12" spans="1:9" x14ac:dyDescent="0.2">
      <c r="A12">
        <f t="shared" si="0"/>
        <v>0.75</v>
      </c>
      <c r="B12">
        <v>0</v>
      </c>
      <c r="C12">
        <f t="shared" si="1"/>
        <v>2537.6101471874995</v>
      </c>
      <c r="D12">
        <f t="shared" si="2"/>
        <v>2537.6101471874995</v>
      </c>
    </row>
    <row r="13" spans="1:9" x14ac:dyDescent="0.2">
      <c r="A13">
        <f t="shared" si="0"/>
        <v>0.9</v>
      </c>
      <c r="B13">
        <v>0</v>
      </c>
      <c r="C13">
        <f t="shared" si="1"/>
        <v>9769.7990666718724</v>
      </c>
      <c r="D13">
        <f t="shared" si="2"/>
        <v>9769.7990666718724</v>
      </c>
    </row>
    <row r="14" spans="1:9" x14ac:dyDescent="0.2">
      <c r="A14">
        <f t="shared" si="0"/>
        <v>1.05</v>
      </c>
      <c r="B14">
        <v>0</v>
      </c>
      <c r="C14">
        <f t="shared" si="1"/>
        <v>37613.726406686706</v>
      </c>
      <c r="D14">
        <f t="shared" si="2"/>
        <v>37613.726406686706</v>
      </c>
    </row>
    <row r="15" spans="1:9" x14ac:dyDescent="0.2">
      <c r="A15">
        <f t="shared" si="0"/>
        <v>1.2</v>
      </c>
      <c r="B15">
        <v>0</v>
      </c>
      <c r="C15">
        <f t="shared" si="1"/>
        <v>144812.8466657438</v>
      </c>
      <c r="D15">
        <f t="shared" si="2"/>
        <v>144812.8466657438</v>
      </c>
    </row>
    <row r="16" spans="1:9" x14ac:dyDescent="0.2">
      <c r="A16">
        <f t="shared" si="0"/>
        <v>1.3499999999999999</v>
      </c>
      <c r="B16">
        <v>0</v>
      </c>
      <c r="C16">
        <f>C15+($C$2*C15+B16)*$B$4</f>
        <v>557529.45966311358</v>
      </c>
      <c r="D16">
        <f t="shared" si="2"/>
        <v>557529.45966311358</v>
      </c>
    </row>
    <row r="17" spans="1:4" x14ac:dyDescent="0.2">
      <c r="A17">
        <f t="shared" si="0"/>
        <v>1.4999999999999998</v>
      </c>
      <c r="B17">
        <v>0</v>
      </c>
      <c r="C17">
        <f t="shared" si="1"/>
        <v>2146488.4197029872</v>
      </c>
      <c r="D17">
        <f t="shared" si="2"/>
        <v>2146488.4197029872</v>
      </c>
    </row>
    <row r="18" spans="1:4" x14ac:dyDescent="0.2">
      <c r="A18">
        <f t="shared" si="0"/>
        <v>1.6499999999999997</v>
      </c>
      <c r="B18">
        <v>0</v>
      </c>
      <c r="C18">
        <f t="shared" si="1"/>
        <v>8263980.4158565002</v>
      </c>
      <c r="D18">
        <f t="shared" si="2"/>
        <v>8263980.4158565002</v>
      </c>
    </row>
    <row r="19" spans="1:4" x14ac:dyDescent="0.2">
      <c r="A19">
        <f t="shared" si="0"/>
        <v>1.7999999999999996</v>
      </c>
      <c r="B19">
        <v>0</v>
      </c>
      <c r="C19">
        <f t="shared" si="1"/>
        <v>31816324.601047523</v>
      </c>
      <c r="D19">
        <f t="shared" si="2"/>
        <v>31816324.601047523</v>
      </c>
    </row>
    <row r="20" spans="1:4" x14ac:dyDescent="0.2">
      <c r="A20">
        <f t="shared" si="0"/>
        <v>1.9499999999999995</v>
      </c>
      <c r="B20">
        <v>0</v>
      </c>
      <c r="C20">
        <f t="shared" si="1"/>
        <v>122492849.71403295</v>
      </c>
      <c r="D20">
        <f t="shared" si="2"/>
        <v>122492849.71403295</v>
      </c>
    </row>
    <row r="21" spans="1:4" x14ac:dyDescent="0.2">
      <c r="A21">
        <f t="shared" si="0"/>
        <v>2.0999999999999996</v>
      </c>
      <c r="B21">
        <v>0</v>
      </c>
      <c r="C21">
        <f t="shared" si="1"/>
        <v>471597471.39902687</v>
      </c>
      <c r="D21">
        <f t="shared" si="2"/>
        <v>471597471.39902687</v>
      </c>
    </row>
    <row r="22" spans="1:4" x14ac:dyDescent="0.2">
      <c r="A22">
        <f t="shared" si="0"/>
        <v>2.2499999999999996</v>
      </c>
      <c r="B22">
        <v>0</v>
      </c>
      <c r="C22">
        <f t="shared" si="1"/>
        <v>1815650264.8862534</v>
      </c>
      <c r="D22">
        <f t="shared" si="2"/>
        <v>1815650264.8862534</v>
      </c>
    </row>
    <row r="23" spans="1:4" x14ac:dyDescent="0.2">
      <c r="A23">
        <f t="shared" si="0"/>
        <v>2.3999999999999995</v>
      </c>
      <c r="B23">
        <v>0</v>
      </c>
      <c r="C23">
        <f t="shared" si="1"/>
        <v>6990253519.8120756</v>
      </c>
      <c r="D23">
        <f t="shared" si="2"/>
        <v>6990253519.8120756</v>
      </c>
    </row>
    <row r="24" spans="1:4" x14ac:dyDescent="0.2">
      <c r="A24">
        <f t="shared" si="0"/>
        <v>2.5499999999999994</v>
      </c>
      <c r="B24">
        <v>0</v>
      </c>
      <c r="C24">
        <f t="shared" si="1"/>
        <v>26912476051.276493</v>
      </c>
      <c r="D24">
        <f t="shared" si="2"/>
        <v>26912476051.276493</v>
      </c>
    </row>
    <row r="25" spans="1:4" x14ac:dyDescent="0.2">
      <c r="A25">
        <f t="shared" si="0"/>
        <v>2.6999999999999993</v>
      </c>
      <c r="B25">
        <v>0</v>
      </c>
      <c r="C25">
        <f t="shared" si="1"/>
        <v>103613032797.41449</v>
      </c>
      <c r="D25">
        <f t="shared" si="2"/>
        <v>103613032797.41449</v>
      </c>
    </row>
    <row r="26" spans="1:4" x14ac:dyDescent="0.2">
      <c r="A26">
        <f t="shared" si="0"/>
        <v>2.8499999999999992</v>
      </c>
      <c r="B26">
        <v>0</v>
      </c>
      <c r="C26">
        <f t="shared" si="1"/>
        <v>398910176270.04578</v>
      </c>
      <c r="D26">
        <f t="shared" si="2"/>
        <v>398910176270.04578</v>
      </c>
    </row>
    <row r="27" spans="1:4" x14ac:dyDescent="0.2">
      <c r="A27">
        <f t="shared" si="0"/>
        <v>2.9999999999999991</v>
      </c>
      <c r="B27">
        <v>0</v>
      </c>
      <c r="C27">
        <f t="shared" si="1"/>
        <v>1535804178639.6763</v>
      </c>
      <c r="D27">
        <f t="shared" si="2"/>
        <v>1535804178639.6763</v>
      </c>
    </row>
    <row r="29" spans="1:4" x14ac:dyDescent="0.2">
      <c r="D29">
        <f>SUM(D8:D27)</f>
        <v>2074682837807.4399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2C96-B643-E245-B782-3087EA670C8D}">
  <dimension ref="A1:I71"/>
  <sheetViews>
    <sheetView zoomScale="75" workbookViewId="0">
      <selection activeCell="I71" sqref="I7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5" spans="1:9" x14ac:dyDescent="0.2">
      <c r="A5" t="s">
        <v>15</v>
      </c>
      <c r="B5" t="s">
        <v>16</v>
      </c>
    </row>
    <row r="6" spans="1:9" x14ac:dyDescent="0.2">
      <c r="A6">
        <f>1/(5+H2)</f>
        <v>5.5555555555555552E-2</v>
      </c>
      <c r="B6">
        <f>1/(5+G2)</f>
        <v>4.7619047619047616E-2</v>
      </c>
    </row>
    <row r="9" spans="1:9" x14ac:dyDescent="0.2">
      <c r="A9" t="s">
        <v>10</v>
      </c>
      <c r="B9" t="s">
        <v>17</v>
      </c>
      <c r="C9" t="s">
        <v>18</v>
      </c>
      <c r="D9" t="s">
        <v>19</v>
      </c>
      <c r="E9" t="s">
        <v>20</v>
      </c>
      <c r="F9" t="s">
        <v>22</v>
      </c>
      <c r="G9" t="s">
        <v>21</v>
      </c>
      <c r="H9" t="s">
        <v>23</v>
      </c>
      <c r="I9" t="s">
        <v>24</v>
      </c>
    </row>
    <row r="10" spans="1:9" x14ac:dyDescent="0.2">
      <c r="A10">
        <v>0</v>
      </c>
      <c r="B10">
        <f>100*A2+10*B2+C2</f>
        <v>379</v>
      </c>
      <c r="C10">
        <f>$B$6*B10</f>
        <v>18.047619047619047</v>
      </c>
      <c r="D10">
        <f>$A$2*(B10^(0.6))</f>
        <v>105.75594266038581</v>
      </c>
      <c r="E10">
        <f>$A$6*D10</f>
        <v>5.8753301477992119</v>
      </c>
      <c r="F10">
        <v>99.880612512586595</v>
      </c>
      <c r="G10">
        <f>D10-E10-F10</f>
        <v>0</v>
      </c>
      <c r="H10">
        <f>0.003</f>
        <v>3.0000000000000001E-3</v>
      </c>
      <c r="I10">
        <f>G10/((1+H10)^A10)</f>
        <v>0</v>
      </c>
    </row>
    <row r="11" spans="1:9" x14ac:dyDescent="0.2">
      <c r="A11">
        <v>1</v>
      </c>
      <c r="B11">
        <f>B10+F10-C10</f>
        <v>460.83299346496756</v>
      </c>
      <c r="C11">
        <f t="shared" ref="C11:C69" si="0">$B$6*B11</f>
        <v>21.944428260236549</v>
      </c>
      <c r="D11">
        <f t="shared" ref="D11:D59" si="1">$A$2*(B11^(0.6))</f>
        <v>118.91794447012364</v>
      </c>
      <c r="E11">
        <f t="shared" ref="E11:E69" si="2">$A$6*D11</f>
        <v>6.6065524705624243</v>
      </c>
      <c r="F11">
        <v>112.31139199956122</v>
      </c>
      <c r="G11">
        <f t="shared" ref="G11:G59" si="3">D11-E11-F11</f>
        <v>0</v>
      </c>
      <c r="H11">
        <f t="shared" ref="H11:H69" si="4">0.003</f>
        <v>3.0000000000000001E-3</v>
      </c>
      <c r="I11">
        <f t="shared" ref="I11:I59" si="5">G11/((1+H11)^A11)</f>
        <v>0</v>
      </c>
    </row>
    <row r="12" spans="1:9" x14ac:dyDescent="0.2">
      <c r="A12">
        <v>2</v>
      </c>
      <c r="B12">
        <f t="shared" ref="B12:B59" si="6">B11+F11-C11</f>
        <v>551.19995720429222</v>
      </c>
      <c r="C12">
        <f t="shared" si="0"/>
        <v>26.247617009728199</v>
      </c>
      <c r="D12">
        <f t="shared" si="1"/>
        <v>132.40572382871807</v>
      </c>
      <c r="E12">
        <f t="shared" si="2"/>
        <v>7.3558735460398923</v>
      </c>
      <c r="F12">
        <v>125.04985028267818</v>
      </c>
      <c r="G12">
        <f t="shared" si="3"/>
        <v>0</v>
      </c>
      <c r="H12">
        <f t="shared" si="4"/>
        <v>3.0000000000000001E-3</v>
      </c>
      <c r="I12">
        <f t="shared" si="5"/>
        <v>0</v>
      </c>
    </row>
    <row r="13" spans="1:9" x14ac:dyDescent="0.2">
      <c r="A13">
        <v>3</v>
      </c>
      <c r="B13">
        <f t="shared" si="6"/>
        <v>650.00219047724227</v>
      </c>
      <c r="C13">
        <f t="shared" si="0"/>
        <v>30.95248526082106</v>
      </c>
      <c r="D13">
        <f t="shared" si="1"/>
        <v>146.17400518249303</v>
      </c>
      <c r="E13">
        <f t="shared" si="2"/>
        <v>8.1207780656940578</v>
      </c>
      <c r="F13">
        <v>138.05322711679898</v>
      </c>
      <c r="G13">
        <f t="shared" si="3"/>
        <v>0</v>
      </c>
      <c r="H13">
        <f t="shared" si="4"/>
        <v>3.0000000000000001E-3</v>
      </c>
      <c r="I13">
        <f t="shared" si="5"/>
        <v>0</v>
      </c>
    </row>
    <row r="14" spans="1:9" x14ac:dyDescent="0.2">
      <c r="A14">
        <v>4</v>
      </c>
      <c r="B14">
        <f t="shared" si="6"/>
        <v>757.10293233322022</v>
      </c>
      <c r="C14">
        <f t="shared" si="0"/>
        <v>36.0525205872962</v>
      </c>
      <c r="D14">
        <f t="shared" si="1"/>
        <v>160.18218434164828</v>
      </c>
      <c r="E14">
        <f t="shared" si="2"/>
        <v>8.8990102412026815</v>
      </c>
      <c r="F14">
        <v>151.28317410044559</v>
      </c>
      <c r="G14">
        <f t="shared" si="3"/>
        <v>0</v>
      </c>
      <c r="H14">
        <f t="shared" si="4"/>
        <v>3.0000000000000001E-3</v>
      </c>
      <c r="I14">
        <f t="shared" si="5"/>
        <v>0</v>
      </c>
    </row>
    <row r="15" spans="1:9" x14ac:dyDescent="0.2">
      <c r="A15">
        <v>5</v>
      </c>
      <c r="B15">
        <f t="shared" si="6"/>
        <v>872.33358584636972</v>
      </c>
      <c r="C15">
        <f t="shared" si="0"/>
        <v>41.539694564112843</v>
      </c>
      <c r="D15">
        <f t="shared" si="1"/>
        <v>174.39370762052178</v>
      </c>
      <c r="E15">
        <f t="shared" si="2"/>
        <v>9.6885393122512102</v>
      </c>
      <c r="F15">
        <v>164.70516830827057</v>
      </c>
      <c r="G15">
        <f t="shared" si="3"/>
        <v>0</v>
      </c>
      <c r="H15">
        <f t="shared" si="4"/>
        <v>3.0000000000000001E-3</v>
      </c>
      <c r="I15">
        <f t="shared" si="5"/>
        <v>0</v>
      </c>
    </row>
    <row r="16" spans="1:9" x14ac:dyDescent="0.2">
      <c r="A16">
        <v>6</v>
      </c>
      <c r="B16">
        <f t="shared" si="6"/>
        <v>995.49905959052728</v>
      </c>
      <c r="C16">
        <f t="shared" si="0"/>
        <v>47.404717123358438</v>
      </c>
      <c r="D16">
        <f t="shared" si="1"/>
        <v>188.77555996121271</v>
      </c>
      <c r="E16">
        <f t="shared" si="2"/>
        <v>10.487531108956262</v>
      </c>
      <c r="F16">
        <v>178.28802885225645</v>
      </c>
      <c r="G16">
        <f t="shared" si="3"/>
        <v>0</v>
      </c>
      <c r="H16">
        <f t="shared" si="4"/>
        <v>3.0000000000000001E-3</v>
      </c>
      <c r="I16">
        <f t="shared" si="5"/>
        <v>0</v>
      </c>
    </row>
    <row r="17" spans="1:9" x14ac:dyDescent="0.2">
      <c r="A17">
        <v>7</v>
      </c>
      <c r="B17">
        <f t="shared" si="6"/>
        <v>1126.3823713194251</v>
      </c>
      <c r="C17">
        <f t="shared" si="0"/>
        <v>53.637255777115477</v>
      </c>
      <c r="D17">
        <f t="shared" si="1"/>
        <v>203.29783871400173</v>
      </c>
      <c r="E17">
        <f t="shared" si="2"/>
        <v>11.294324373000096</v>
      </c>
      <c r="F17">
        <v>192.00351434100162</v>
      </c>
      <c r="G17">
        <f t="shared" si="3"/>
        <v>0</v>
      </c>
      <c r="H17">
        <f t="shared" si="4"/>
        <v>3.0000000000000001E-3</v>
      </c>
      <c r="I17">
        <f t="shared" si="5"/>
        <v>0</v>
      </c>
    </row>
    <row r="18" spans="1:9" x14ac:dyDescent="0.2">
      <c r="A18">
        <v>8</v>
      </c>
      <c r="B18">
        <f t="shared" si="6"/>
        <v>1264.7486298833112</v>
      </c>
      <c r="C18">
        <f t="shared" si="0"/>
        <v>60.226125232538628</v>
      </c>
      <c r="D18">
        <f t="shared" si="1"/>
        <v>217.93339543623728</v>
      </c>
      <c r="E18">
        <f t="shared" si="2"/>
        <v>12.107410857568738</v>
      </c>
      <c r="F18">
        <v>205.82598457866854</v>
      </c>
      <c r="G18">
        <f t="shared" si="3"/>
        <v>0</v>
      </c>
      <c r="H18">
        <f t="shared" si="4"/>
        <v>3.0000000000000001E-3</v>
      </c>
      <c r="I18">
        <f t="shared" si="5"/>
        <v>0</v>
      </c>
    </row>
    <row r="19" spans="1:9" x14ac:dyDescent="0.2">
      <c r="A19">
        <v>9</v>
      </c>
      <c r="B19">
        <f t="shared" si="6"/>
        <v>1410.3484892294412</v>
      </c>
      <c r="C19">
        <f t="shared" si="0"/>
        <v>67.159451868068629</v>
      </c>
      <c r="D19">
        <f t="shared" si="1"/>
        <v>232.65753225110205</v>
      </c>
      <c r="E19">
        <f t="shared" si="2"/>
        <v>12.925418458394558</v>
      </c>
      <c r="F19">
        <v>219.73211379270751</v>
      </c>
      <c r="G19">
        <f t="shared" si="3"/>
        <v>0</v>
      </c>
      <c r="H19">
        <f t="shared" si="4"/>
        <v>3.0000000000000001E-3</v>
      </c>
      <c r="I19">
        <f t="shared" si="5"/>
        <v>0</v>
      </c>
    </row>
    <row r="20" spans="1:9" x14ac:dyDescent="0.2">
      <c r="A20">
        <v>10</v>
      </c>
      <c r="B20">
        <f t="shared" si="6"/>
        <v>1562.92115115408</v>
      </c>
      <c r="C20">
        <f t="shared" si="0"/>
        <v>74.424816721622847</v>
      </c>
      <c r="D20">
        <f t="shared" si="1"/>
        <v>247.4477423974063</v>
      </c>
      <c r="E20">
        <f t="shared" si="2"/>
        <v>13.747096799855905</v>
      </c>
      <c r="F20">
        <v>233.70064559755039</v>
      </c>
      <c r="G20">
        <f t="shared" si="3"/>
        <v>0</v>
      </c>
      <c r="H20">
        <f t="shared" si="4"/>
        <v>3.0000000000000001E-3</v>
      </c>
      <c r="I20">
        <f t="shared" si="5"/>
        <v>0</v>
      </c>
    </row>
    <row r="21" spans="1:9" x14ac:dyDescent="0.2">
      <c r="A21">
        <v>11</v>
      </c>
      <c r="B21">
        <f t="shared" si="6"/>
        <v>1722.1969800300076</v>
      </c>
      <c r="C21">
        <f t="shared" si="0"/>
        <v>82.009380001428923</v>
      </c>
      <c r="D21">
        <f t="shared" si="1"/>
        <v>262.28348690381296</v>
      </c>
      <c r="E21">
        <f t="shared" si="2"/>
        <v>14.571304827989607</v>
      </c>
      <c r="F21">
        <v>247.71218207582336</v>
      </c>
      <c r="G21">
        <f t="shared" si="3"/>
        <v>0</v>
      </c>
      <c r="H21">
        <f t="shared" si="4"/>
        <v>3.0000000000000001E-3</v>
      </c>
      <c r="I21">
        <f t="shared" si="5"/>
        <v>0</v>
      </c>
    </row>
    <row r="22" spans="1:9" x14ac:dyDescent="0.2">
      <c r="A22">
        <v>12</v>
      </c>
      <c r="B22">
        <f t="shared" si="6"/>
        <v>1887.899782104402</v>
      </c>
      <c r="C22">
        <f t="shared" si="0"/>
        <v>89.899989624019142</v>
      </c>
      <c r="D22">
        <f t="shared" si="1"/>
        <v>277.14600105166016</v>
      </c>
      <c r="E22">
        <f t="shared" si="2"/>
        <v>15.397000058425563</v>
      </c>
      <c r="F22">
        <v>261.74900099323457</v>
      </c>
      <c r="G22">
        <f t="shared" si="3"/>
        <v>0</v>
      </c>
      <c r="H22">
        <f t="shared" si="4"/>
        <v>3.0000000000000001E-3</v>
      </c>
      <c r="I22">
        <f t="shared" si="5"/>
        <v>0</v>
      </c>
    </row>
    <row r="23" spans="1:9" x14ac:dyDescent="0.2">
      <c r="A23">
        <v>13</v>
      </c>
      <c r="B23">
        <f t="shared" si="6"/>
        <v>2059.7487934736173</v>
      </c>
      <c r="C23">
        <f t="shared" si="0"/>
        <v>98.08327587969606</v>
      </c>
      <c r="D23">
        <f t="shared" si="1"/>
        <v>292.0181256037809</v>
      </c>
      <c r="E23">
        <f t="shared" si="2"/>
        <v>16.223229200210049</v>
      </c>
      <c r="F23">
        <v>275.79489640357087</v>
      </c>
      <c r="G23">
        <f t="shared" si="3"/>
        <v>0</v>
      </c>
      <c r="H23">
        <f t="shared" si="4"/>
        <v>3.0000000000000001E-3</v>
      </c>
      <c r="I23">
        <f t="shared" si="5"/>
        <v>0</v>
      </c>
    </row>
    <row r="24" spans="1:9" x14ac:dyDescent="0.2">
      <c r="A24">
        <v>14</v>
      </c>
      <c r="B24">
        <f t="shared" si="6"/>
        <v>2237.4604139974922</v>
      </c>
      <c r="C24">
        <f t="shared" si="0"/>
        <v>106.54573399988057</v>
      </c>
      <c r="D24">
        <f t="shared" si="1"/>
        <v>306.88415878235816</v>
      </c>
      <c r="E24">
        <f t="shared" si="2"/>
        <v>17.049119932353229</v>
      </c>
      <c r="F24">
        <v>289.83503885000493</v>
      </c>
      <c r="G24">
        <f t="shared" si="3"/>
        <v>0</v>
      </c>
      <c r="H24">
        <f t="shared" si="4"/>
        <v>3.0000000000000001E-3</v>
      </c>
      <c r="I24">
        <f t="shared" si="5"/>
        <v>0</v>
      </c>
    </row>
    <row r="25" spans="1:9" x14ac:dyDescent="0.2">
      <c r="A25">
        <v>15</v>
      </c>
      <c r="B25">
        <f t="shared" si="6"/>
        <v>2420.7497188476164</v>
      </c>
      <c r="C25">
        <f t="shared" si="0"/>
        <v>115.27379613560078</v>
      </c>
      <c r="D25">
        <f t="shared" si="1"/>
        <v>321.729725755993</v>
      </c>
      <c r="E25">
        <f t="shared" si="2"/>
        <v>17.873873653110721</v>
      </c>
      <c r="F25">
        <v>303.8558521028823</v>
      </c>
      <c r="G25">
        <f t="shared" si="3"/>
        <v>0</v>
      </c>
      <c r="H25">
        <f t="shared" si="4"/>
        <v>3.0000000000000001E-3</v>
      </c>
      <c r="I25">
        <f t="shared" si="5"/>
        <v>0</v>
      </c>
    </row>
    <row r="26" spans="1:9" x14ac:dyDescent="0.2">
      <c r="A26">
        <v>16</v>
      </c>
      <c r="B26">
        <f t="shared" si="6"/>
        <v>2609.3317748148979</v>
      </c>
      <c r="C26">
        <f t="shared" si="0"/>
        <v>124.25389403880466</v>
      </c>
      <c r="D26">
        <f t="shared" si="1"/>
        <v>336.54166300197278</v>
      </c>
      <c r="E26">
        <f t="shared" si="2"/>
        <v>18.696759055665154</v>
      </c>
      <c r="F26">
        <v>317.84490394630762</v>
      </c>
      <c r="G26">
        <f t="shared" si="3"/>
        <v>0</v>
      </c>
      <c r="H26">
        <f t="shared" si="4"/>
        <v>3.0000000000000001E-3</v>
      </c>
      <c r="I26">
        <f t="shared" si="5"/>
        <v>0</v>
      </c>
    </row>
    <row r="27" spans="1:9" x14ac:dyDescent="0.2">
      <c r="A27">
        <v>17</v>
      </c>
      <c r="B27">
        <f t="shared" si="6"/>
        <v>2802.922784722401</v>
      </c>
      <c r="C27">
        <f t="shared" si="0"/>
        <v>133.47251355820956</v>
      </c>
      <c r="D27">
        <f t="shared" si="1"/>
        <v>351.30791538602881</v>
      </c>
      <c r="E27">
        <f t="shared" si="2"/>
        <v>19.517106410334932</v>
      </c>
      <c r="F27">
        <v>331.79080897569389</v>
      </c>
      <c r="G27">
        <f t="shared" si="3"/>
        <v>0</v>
      </c>
      <c r="H27">
        <f t="shared" si="4"/>
        <v>3.0000000000000001E-3</v>
      </c>
      <c r="I27">
        <f t="shared" si="5"/>
        <v>0</v>
      </c>
    </row>
    <row r="28" spans="1:9" x14ac:dyDescent="0.2">
      <c r="A28">
        <v>18</v>
      </c>
      <c r="B28">
        <f t="shared" si="6"/>
        <v>3001.2410801398855</v>
      </c>
      <c r="C28">
        <f t="shared" si="0"/>
        <v>142.9162419114231</v>
      </c>
      <c r="D28">
        <f t="shared" si="1"/>
        <v>366.01744417932423</v>
      </c>
      <c r="E28">
        <f t="shared" si="2"/>
        <v>20.334302454406899</v>
      </c>
      <c r="F28">
        <v>345.68314172491733</v>
      </c>
      <c r="G28">
        <f t="shared" si="3"/>
        <v>0</v>
      </c>
      <c r="H28">
        <f t="shared" si="4"/>
        <v>3.0000000000000001E-3</v>
      </c>
      <c r="I28">
        <f t="shared" si="5"/>
        <v>0</v>
      </c>
    </row>
    <row r="29" spans="1:9" x14ac:dyDescent="0.2">
      <c r="A29">
        <v>19</v>
      </c>
      <c r="B29">
        <f t="shared" si="6"/>
        <v>3204.0079799533796</v>
      </c>
      <c r="C29">
        <f t="shared" si="0"/>
        <v>152.57180856920854</v>
      </c>
      <c r="D29">
        <f t="shared" si="1"/>
        <v>380.66014453390875</v>
      </c>
      <c r="E29">
        <f t="shared" si="2"/>
        <v>21.147785807439373</v>
      </c>
      <c r="F29">
        <v>359.51235872646936</v>
      </c>
      <c r="G29">
        <f t="shared" si="3"/>
        <v>0</v>
      </c>
      <c r="H29">
        <f t="shared" si="4"/>
        <v>3.0000000000000001E-3</v>
      </c>
      <c r="I29">
        <f t="shared" si="5"/>
        <v>0</v>
      </c>
    </row>
    <row r="30" spans="1:9" x14ac:dyDescent="0.2">
      <c r="A30">
        <v>20</v>
      </c>
      <c r="B30">
        <f t="shared" si="6"/>
        <v>3410.9485301106406</v>
      </c>
      <c r="C30">
        <f t="shared" si="0"/>
        <v>162.42612048145907</v>
      </c>
      <c r="D30">
        <f t="shared" si="1"/>
        <v>395.22677118039866</v>
      </c>
      <c r="E30">
        <f t="shared" si="2"/>
        <v>21.957042843355481</v>
      </c>
      <c r="F30">
        <v>373.26972833704315</v>
      </c>
      <c r="G30">
        <f t="shared" si="3"/>
        <v>0</v>
      </c>
      <c r="H30">
        <f t="shared" si="4"/>
        <v>3.0000000000000001E-3</v>
      </c>
      <c r="I30">
        <f t="shared" si="5"/>
        <v>0</v>
      </c>
    </row>
    <row r="31" spans="1:9" x14ac:dyDescent="0.2">
      <c r="A31">
        <v>21</v>
      </c>
      <c r="B31">
        <f t="shared" si="6"/>
        <v>3621.7921379662248</v>
      </c>
      <c r="C31">
        <f t="shared" si="0"/>
        <v>172.46629228410595</v>
      </c>
      <c r="D31">
        <f t="shared" si="1"/>
        <v>409.70887130815288</v>
      </c>
      <c r="E31">
        <f t="shared" si="2"/>
        <v>22.761603961564049</v>
      </c>
      <c r="F31">
        <v>386.94726734658883</v>
      </c>
      <c r="G31">
        <f t="shared" si="3"/>
        <v>0</v>
      </c>
      <c r="H31">
        <f t="shared" si="4"/>
        <v>3.0000000000000001E-3</v>
      </c>
      <c r="I31">
        <f t="shared" si="5"/>
        <v>0</v>
      </c>
    </row>
    <row r="32" spans="1:9" x14ac:dyDescent="0.2">
      <c r="A32">
        <v>22</v>
      </c>
      <c r="B32">
        <f t="shared" si="6"/>
        <v>3836.2731130287079</v>
      </c>
      <c r="C32">
        <f t="shared" si="0"/>
        <v>182.67967204898608</v>
      </c>
      <c r="D32">
        <f t="shared" si="1"/>
        <v>424.09872374845713</v>
      </c>
      <c r="E32">
        <f t="shared" si="2"/>
        <v>23.561040208247618</v>
      </c>
      <c r="F32">
        <v>400.53768354020951</v>
      </c>
      <c r="G32">
        <f t="shared" si="3"/>
        <v>0</v>
      </c>
      <c r="H32">
        <f t="shared" si="4"/>
        <v>3.0000000000000001E-3</v>
      </c>
      <c r="I32">
        <f t="shared" si="5"/>
        <v>0</v>
      </c>
    </row>
    <row r="33" spans="1:9" x14ac:dyDescent="0.2">
      <c r="A33">
        <v>23</v>
      </c>
      <c r="B33">
        <f t="shared" si="6"/>
        <v>4054.1311245199317</v>
      </c>
      <c r="C33">
        <f t="shared" si="0"/>
        <v>193.05386307237768</v>
      </c>
      <c r="D33">
        <f t="shared" si="1"/>
        <v>438.38928371273965</v>
      </c>
      <c r="E33">
        <f t="shared" si="2"/>
        <v>24.354960206263314</v>
      </c>
      <c r="F33">
        <v>414.03432350647631</v>
      </c>
      <c r="G33">
        <f t="shared" si="3"/>
        <v>0</v>
      </c>
      <c r="H33">
        <f t="shared" si="4"/>
        <v>3.0000000000000001E-3</v>
      </c>
      <c r="I33">
        <f t="shared" si="5"/>
        <v>0</v>
      </c>
    </row>
    <row r="34" spans="1:9" x14ac:dyDescent="0.2">
      <c r="A34">
        <v>24</v>
      </c>
      <c r="B34">
        <f t="shared" si="6"/>
        <v>4275.1115849540301</v>
      </c>
      <c r="C34">
        <f t="shared" si="0"/>
        <v>203.5767421406681</v>
      </c>
      <c r="D34">
        <f t="shared" si="1"/>
        <v>452.57413244642282</v>
      </c>
      <c r="E34">
        <f t="shared" si="2"/>
        <v>25.1430073581346</v>
      </c>
      <c r="F34">
        <v>427.43112508828824</v>
      </c>
      <c r="G34">
        <f t="shared" si="3"/>
        <v>0</v>
      </c>
      <c r="H34">
        <f t="shared" si="4"/>
        <v>3.0000000000000001E-3</v>
      </c>
      <c r="I34">
        <f t="shared" si="5"/>
        <v>0</v>
      </c>
    </row>
    <row r="35" spans="1:9" x14ac:dyDescent="0.2">
      <c r="A35">
        <v>25</v>
      </c>
      <c r="B35">
        <f t="shared" si="6"/>
        <v>4498.9659679016504</v>
      </c>
      <c r="C35">
        <f t="shared" si="0"/>
        <v>214.23647466198335</v>
      </c>
      <c r="D35">
        <f t="shared" si="1"/>
        <v>466.64743124917237</v>
      </c>
      <c r="E35">
        <f t="shared" si="2"/>
        <v>25.924857291620686</v>
      </c>
      <c r="F35">
        <v>440.72257395755167</v>
      </c>
      <c r="G35">
        <f t="shared" si="3"/>
        <v>0</v>
      </c>
      <c r="H35">
        <f t="shared" si="4"/>
        <v>3.0000000000000001E-3</v>
      </c>
      <c r="I35">
        <f t="shared" si="5"/>
        <v>0</v>
      </c>
    </row>
    <row r="36" spans="1:9" x14ac:dyDescent="0.2">
      <c r="A36">
        <v>26</v>
      </c>
      <c r="B36">
        <f t="shared" si="6"/>
        <v>4725.4520671972186</v>
      </c>
      <c r="C36">
        <f t="shared" si="0"/>
        <v>225.02152700939135</v>
      </c>
      <c r="D36">
        <f t="shared" si="1"/>
        <v>480.60387938754752</v>
      </c>
      <c r="E36">
        <f t="shared" si="2"/>
        <v>26.700215521530417</v>
      </c>
      <c r="F36">
        <v>453.9036638660171</v>
      </c>
      <c r="G36">
        <f t="shared" si="3"/>
        <v>0</v>
      </c>
      <c r="H36">
        <f t="shared" si="4"/>
        <v>3.0000000000000001E-3</v>
      </c>
      <c r="I36">
        <f t="shared" si="5"/>
        <v>0</v>
      </c>
    </row>
    <row r="37" spans="1:9" x14ac:dyDescent="0.2">
      <c r="A37">
        <v>27</v>
      </c>
      <c r="B37">
        <f t="shared" si="6"/>
        <v>4954.3342040538446</v>
      </c>
      <c r="C37">
        <f t="shared" si="0"/>
        <v>235.92067638351639</v>
      </c>
      <c r="D37">
        <f t="shared" si="1"/>
        <v>494.43867548923521</v>
      </c>
      <c r="E37">
        <f t="shared" si="2"/>
        <v>27.468815304957509</v>
      </c>
      <c r="F37">
        <v>466.96986018427771</v>
      </c>
      <c r="G37">
        <f t="shared" si="3"/>
        <v>0</v>
      </c>
      <c r="H37">
        <f t="shared" si="4"/>
        <v>3.0000000000000001E-3</v>
      </c>
      <c r="I37">
        <f t="shared" si="5"/>
        <v>0</v>
      </c>
    </row>
    <row r="38" spans="1:9" x14ac:dyDescent="0.2">
      <c r="A38">
        <v>28</v>
      </c>
      <c r="B38">
        <f t="shared" si="6"/>
        <v>5185.3833878546056</v>
      </c>
      <c r="C38">
        <f t="shared" si="0"/>
        <v>246.92301846926694</v>
      </c>
      <c r="D38">
        <f t="shared" si="1"/>
        <v>508.14748206129411</v>
      </c>
      <c r="E38">
        <f t="shared" si="2"/>
        <v>28.230415670071892</v>
      </c>
      <c r="F38">
        <v>479.91706639122219</v>
      </c>
      <c r="G38">
        <f t="shared" si="3"/>
        <v>0</v>
      </c>
      <c r="H38">
        <f t="shared" si="4"/>
        <v>3.0000000000000001E-3</v>
      </c>
      <c r="I38">
        <f t="shared" si="5"/>
        <v>0</v>
      </c>
    </row>
    <row r="39" spans="1:9" x14ac:dyDescent="0.2">
      <c r="A39">
        <v>29</v>
      </c>
      <c r="B39">
        <f t="shared" si="6"/>
        <v>5418.3774357765606</v>
      </c>
      <c r="C39">
        <f t="shared" si="0"/>
        <v>258.01797313221715</v>
      </c>
      <c r="D39">
        <f t="shared" si="1"/>
        <v>521.72639281995203</v>
      </c>
      <c r="E39">
        <f t="shared" si="2"/>
        <v>28.984799601108445</v>
      </c>
      <c r="F39">
        <v>492.7415932188436</v>
      </c>
      <c r="G39">
        <f t="shared" si="3"/>
        <v>0</v>
      </c>
      <c r="H39">
        <f t="shared" si="4"/>
        <v>3.0000000000000001E-3</v>
      </c>
      <c r="I39">
        <f t="shared" si="5"/>
        <v>0</v>
      </c>
    </row>
    <row r="40" spans="1:9" x14ac:dyDescent="0.2">
      <c r="A40">
        <v>30</v>
      </c>
      <c r="B40">
        <f t="shared" si="6"/>
        <v>5653.101055863187</v>
      </c>
      <c r="C40">
        <f t="shared" si="0"/>
        <v>269.19528837443744</v>
      </c>
      <c r="D40">
        <f t="shared" si="1"/>
        <v>535.17190255791195</v>
      </c>
      <c r="E40">
        <f t="shared" si="2"/>
        <v>29.731772364328439</v>
      </c>
      <c r="F40">
        <v>505.44013019358351</v>
      </c>
      <c r="G40">
        <f t="shared" si="3"/>
        <v>0</v>
      </c>
      <c r="H40">
        <f t="shared" si="4"/>
        <v>3.0000000000000001E-3</v>
      </c>
      <c r="I40">
        <f t="shared" si="5"/>
        <v>0</v>
      </c>
    </row>
    <row r="41" spans="1:9" x14ac:dyDescent="0.2">
      <c r="A41">
        <v>31</v>
      </c>
      <c r="B41">
        <f t="shared" si="6"/>
        <v>5889.3458976823331</v>
      </c>
      <c r="C41">
        <f t="shared" si="0"/>
        <v>280.44504274677774</v>
      </c>
      <c r="D41">
        <f t="shared" si="1"/>
        <v>548.48087930792394</v>
      </c>
      <c r="E41">
        <f t="shared" si="2"/>
        <v>30.471159961551329</v>
      </c>
      <c r="F41">
        <v>59.950254292976851</v>
      </c>
      <c r="G41">
        <f t="shared" si="3"/>
        <v>458.0594650533958</v>
      </c>
      <c r="H41">
        <f t="shared" si="4"/>
        <v>3.0000000000000001E-3</v>
      </c>
      <c r="I41">
        <f t="shared" si="5"/>
        <v>417.43891978570372</v>
      </c>
    </row>
    <row r="42" spans="1:9" x14ac:dyDescent="0.2">
      <c r="A42">
        <v>32</v>
      </c>
      <c r="B42">
        <f t="shared" si="6"/>
        <v>5668.8511092285316</v>
      </c>
      <c r="C42">
        <f t="shared" si="0"/>
        <v>269.94529091564436</v>
      </c>
      <c r="D42">
        <f t="shared" si="1"/>
        <v>536.06602724316554</v>
      </c>
      <c r="E42">
        <f t="shared" si="2"/>
        <v>29.78144595795364</v>
      </c>
      <c r="F42">
        <v>0</v>
      </c>
      <c r="G42">
        <f t="shared" si="3"/>
        <v>506.28458128521191</v>
      </c>
      <c r="H42">
        <f t="shared" si="4"/>
        <v>3.0000000000000001E-3</v>
      </c>
      <c r="I42">
        <f t="shared" si="5"/>
        <v>460.00742812279657</v>
      </c>
    </row>
    <row r="43" spans="1:9" x14ac:dyDescent="0.2">
      <c r="A43">
        <v>33</v>
      </c>
      <c r="B43">
        <f t="shared" si="6"/>
        <v>5398.9058183128873</v>
      </c>
      <c r="C43">
        <f t="shared" si="0"/>
        <v>257.0907532529946</v>
      </c>
      <c r="D43">
        <f t="shared" si="1"/>
        <v>520.60064948907939</v>
      </c>
      <c r="E43">
        <f t="shared" si="2"/>
        <v>28.922258304948855</v>
      </c>
      <c r="F43">
        <v>0</v>
      </c>
      <c r="G43">
        <f t="shared" si="3"/>
        <v>491.67839118413053</v>
      </c>
      <c r="H43">
        <f t="shared" si="4"/>
        <v>3.0000000000000001E-3</v>
      </c>
      <c r="I43">
        <f t="shared" si="5"/>
        <v>445.40012254785069</v>
      </c>
    </row>
    <row r="44" spans="1:9" x14ac:dyDescent="0.2">
      <c r="A44">
        <v>34</v>
      </c>
      <c r="B44">
        <f t="shared" si="6"/>
        <v>5141.8150650598927</v>
      </c>
      <c r="C44">
        <f t="shared" si="0"/>
        <v>244.84833643142346</v>
      </c>
      <c r="D44">
        <f t="shared" si="1"/>
        <v>505.58144421547405</v>
      </c>
      <c r="E44">
        <f t="shared" si="2"/>
        <v>28.087858011970781</v>
      </c>
      <c r="F44">
        <v>0</v>
      </c>
      <c r="G44">
        <f t="shared" si="3"/>
        <v>477.49358620350324</v>
      </c>
      <c r="H44">
        <f t="shared" si="4"/>
        <v>3.0000000000000001E-3</v>
      </c>
      <c r="I44">
        <f t="shared" si="5"/>
        <v>431.25666464821421</v>
      </c>
    </row>
    <row r="45" spans="1:9" x14ac:dyDescent="0.2">
      <c r="A45">
        <v>35</v>
      </c>
      <c r="B45">
        <f t="shared" si="6"/>
        <v>4896.9667286284694</v>
      </c>
      <c r="C45">
        <f t="shared" si="0"/>
        <v>233.18889183945092</v>
      </c>
      <c r="D45">
        <f t="shared" si="1"/>
        <v>490.99553945210062</v>
      </c>
      <c r="E45">
        <f t="shared" si="2"/>
        <v>27.277529969561144</v>
      </c>
      <c r="F45">
        <v>0</v>
      </c>
      <c r="G45">
        <f t="shared" si="3"/>
        <v>463.71800948253946</v>
      </c>
      <c r="H45">
        <f t="shared" si="4"/>
        <v>3.0000000000000001E-3</v>
      </c>
      <c r="I45">
        <f t="shared" si="5"/>
        <v>417.56232517318551</v>
      </c>
    </row>
    <row r="46" spans="1:9" x14ac:dyDescent="0.2">
      <c r="A46">
        <v>36</v>
      </c>
      <c r="B46">
        <f t="shared" si="6"/>
        <v>4663.7778367890187</v>
      </c>
      <c r="C46">
        <f t="shared" si="0"/>
        <v>222.08465889471518</v>
      </c>
      <c r="D46">
        <f t="shared" si="1"/>
        <v>476.83043458199961</v>
      </c>
      <c r="E46">
        <f t="shared" si="2"/>
        <v>26.490579698999976</v>
      </c>
      <c r="F46">
        <v>0</v>
      </c>
      <c r="G46">
        <f t="shared" si="3"/>
        <v>450.33985488299965</v>
      </c>
      <c r="H46">
        <f t="shared" si="4"/>
        <v>3.0000000000000001E-3</v>
      </c>
      <c r="I46">
        <f t="shared" si="5"/>
        <v>404.3028425920449</v>
      </c>
    </row>
    <row r="47" spans="1:9" x14ac:dyDescent="0.2">
      <c r="A47">
        <v>37</v>
      </c>
      <c r="B47">
        <f t="shared" si="6"/>
        <v>4441.6931778943035</v>
      </c>
      <c r="C47">
        <f t="shared" si="0"/>
        <v>211.50919894734778</v>
      </c>
      <c r="D47">
        <f t="shared" si="1"/>
        <v>463.07398962804518</v>
      </c>
      <c r="E47">
        <f t="shared" si="2"/>
        <v>25.726332757113621</v>
      </c>
      <c r="F47">
        <v>0</v>
      </c>
      <c r="G47">
        <f t="shared" si="3"/>
        <v>437.34765687093159</v>
      </c>
      <c r="H47">
        <f t="shared" si="4"/>
        <v>3.0000000000000001E-3</v>
      </c>
      <c r="I47">
        <f t="shared" si="5"/>
        <v>391.46440824183981</v>
      </c>
    </row>
    <row r="48" spans="1:9" x14ac:dyDescent="0.2">
      <c r="A48">
        <v>38</v>
      </c>
      <c r="B48">
        <f t="shared" si="6"/>
        <v>4230.1839789469559</v>
      </c>
      <c r="C48">
        <f t="shared" si="0"/>
        <v>201.43733233080741</v>
      </c>
      <c r="D48">
        <f t="shared" si="1"/>
        <v>449.71441484857326</v>
      </c>
      <c r="E48">
        <f t="shared" si="2"/>
        <v>24.984134158254069</v>
      </c>
      <c r="F48">
        <v>0</v>
      </c>
      <c r="G48">
        <f t="shared" si="3"/>
        <v>424.7302806903192</v>
      </c>
      <c r="H48">
        <f t="shared" si="4"/>
        <v>3.0000000000000001E-3</v>
      </c>
      <c r="I48">
        <f t="shared" si="5"/>
        <v>379.03365194679697</v>
      </c>
    </row>
    <row r="49" spans="1:9" x14ac:dyDescent="0.2">
      <c r="A49">
        <v>39</v>
      </c>
      <c r="B49">
        <f t="shared" si="6"/>
        <v>4028.7466466161486</v>
      </c>
      <c r="C49">
        <f t="shared" si="0"/>
        <v>191.84507841029279</v>
      </c>
      <c r="D49">
        <f t="shared" si="1"/>
        <v>436.74026063317069</v>
      </c>
      <c r="E49">
        <f t="shared" si="2"/>
        <v>24.263347812953928</v>
      </c>
      <c r="F49">
        <v>0</v>
      </c>
      <c r="G49">
        <f t="shared" si="3"/>
        <v>412.47691282021674</v>
      </c>
      <c r="H49">
        <f t="shared" si="4"/>
        <v>3.0000000000000001E-3</v>
      </c>
      <c r="I49">
        <f t="shared" si="5"/>
        <v>366.99762809438084</v>
      </c>
    </row>
    <row r="50" spans="1:9" x14ac:dyDescent="0.2">
      <c r="A50">
        <v>40</v>
      </c>
      <c r="B50">
        <f t="shared" si="6"/>
        <v>3836.9015682058557</v>
      </c>
      <c r="C50">
        <f t="shared" si="0"/>
        <v>182.70959848599313</v>
      </c>
      <c r="D50">
        <f t="shared" si="1"/>
        <v>424.14040768996938</v>
      </c>
      <c r="E50">
        <f t="shared" si="2"/>
        <v>23.563355982776077</v>
      </c>
      <c r="F50">
        <v>0</v>
      </c>
      <c r="G50">
        <f t="shared" si="3"/>
        <v>400.57705170719328</v>
      </c>
      <c r="H50">
        <f t="shared" si="4"/>
        <v>3.0000000000000001E-3</v>
      </c>
      <c r="I50">
        <f t="shared" si="5"/>
        <v>355.34380215350075</v>
      </c>
    </row>
    <row r="51" spans="1:9" x14ac:dyDescent="0.2">
      <c r="A51">
        <v>41</v>
      </c>
      <c r="B51">
        <f t="shared" si="6"/>
        <v>3654.1919697198628</v>
      </c>
      <c r="C51">
        <f t="shared" si="0"/>
        <v>174.00914141523154</v>
      </c>
      <c r="D51">
        <f t="shared" si="1"/>
        <v>411.90405751603453</v>
      </c>
      <c r="E51">
        <f t="shared" si="2"/>
        <v>22.883558750890806</v>
      </c>
      <c r="F51">
        <v>0</v>
      </c>
      <c r="G51">
        <f t="shared" si="3"/>
        <v>389.02049876514371</v>
      </c>
      <c r="H51">
        <f t="shared" si="4"/>
        <v>3.0000000000000001E-3</v>
      </c>
      <c r="I51">
        <f t="shared" si="5"/>
        <v>344.06003762082526</v>
      </c>
    </row>
    <row r="52" spans="1:9" x14ac:dyDescent="0.2">
      <c r="A52">
        <v>42</v>
      </c>
      <c r="B52">
        <f t="shared" si="6"/>
        <v>3480.1828283046311</v>
      </c>
      <c r="C52">
        <f t="shared" si="0"/>
        <v>165.72299182403003</v>
      </c>
      <c r="D52">
        <f t="shared" si="1"/>
        <v>400.02072314268003</v>
      </c>
      <c r="E52">
        <f t="shared" si="2"/>
        <v>22.223373507926667</v>
      </c>
      <c r="F52">
        <v>0</v>
      </c>
      <c r="G52">
        <f t="shared" si="3"/>
        <v>377.79734963475335</v>
      </c>
      <c r="H52">
        <f t="shared" si="4"/>
        <v>3.0000000000000001E-3</v>
      </c>
      <c r="I52">
        <f t="shared" si="5"/>
        <v>333.13458338160996</v>
      </c>
    </row>
    <row r="53" spans="1:9" x14ac:dyDescent="0.2">
      <c r="A53">
        <v>43</v>
      </c>
      <c r="B53">
        <f t="shared" si="6"/>
        <v>3314.4598364806011</v>
      </c>
      <c r="C53">
        <f t="shared" si="0"/>
        <v>157.83142078479051</v>
      </c>
      <c r="D53">
        <f t="shared" si="1"/>
        <v>388.48022014777928</v>
      </c>
      <c r="E53">
        <f t="shared" si="2"/>
        <v>21.582234452654404</v>
      </c>
      <c r="F53">
        <v>0</v>
      </c>
      <c r="G53">
        <f t="shared" si="3"/>
        <v>366.89798569512487</v>
      </c>
      <c r="H53">
        <f t="shared" si="4"/>
        <v>3.0000000000000001E-3</v>
      </c>
      <c r="I53">
        <f t="shared" si="5"/>
        <v>322.55606147187558</v>
      </c>
    </row>
    <row r="54" spans="1:9" x14ac:dyDescent="0.2">
      <c r="A54">
        <v>44</v>
      </c>
      <c r="B54">
        <f t="shared" si="6"/>
        <v>3156.6284156958104</v>
      </c>
      <c r="C54">
        <f t="shared" si="0"/>
        <v>150.31563884265762</v>
      </c>
      <c r="D54">
        <f t="shared" si="1"/>
        <v>377.27265792736898</v>
      </c>
      <c r="E54">
        <f t="shared" si="2"/>
        <v>20.959592107076052</v>
      </c>
      <c r="F54">
        <v>0</v>
      </c>
      <c r="G54">
        <f t="shared" si="3"/>
        <v>356.31306582029293</v>
      </c>
      <c r="H54">
        <f t="shared" si="4"/>
        <v>3.0000000000000001E-3</v>
      </c>
      <c r="I54">
        <f t="shared" si="5"/>
        <v>312.31345522919349</v>
      </c>
    </row>
    <row r="55" spans="1:9" x14ac:dyDescent="0.2">
      <c r="A55">
        <v>45</v>
      </c>
      <c r="B55">
        <f t="shared" si="6"/>
        <v>3006.3127768531526</v>
      </c>
      <c r="C55">
        <f t="shared" si="0"/>
        <v>143.15775127872155</v>
      </c>
      <c r="D55">
        <f t="shared" si="1"/>
        <v>366.38843121906422</v>
      </c>
      <c r="E55">
        <f t="shared" si="2"/>
        <v>20.354912845503566</v>
      </c>
      <c r="F55">
        <v>0</v>
      </c>
      <c r="G55">
        <f t="shared" si="3"/>
        <v>346.03351837356064</v>
      </c>
      <c r="H55">
        <f t="shared" si="4"/>
        <v>3.0000000000000001E-3</v>
      </c>
      <c r="I55">
        <f t="shared" si="5"/>
        <v>302.396097819734</v>
      </c>
    </row>
    <row r="56" spans="1:9" x14ac:dyDescent="0.2">
      <c r="A56">
        <v>46</v>
      </c>
      <c r="B56">
        <f t="shared" si="6"/>
        <v>2863.155025574431</v>
      </c>
      <c r="C56">
        <f t="shared" si="0"/>
        <v>136.34071550354432</v>
      </c>
      <c r="D56">
        <f t="shared" si="1"/>
        <v>355.81821187002242</v>
      </c>
      <c r="E56">
        <f t="shared" si="2"/>
        <v>19.767678437223466</v>
      </c>
      <c r="F56">
        <v>0</v>
      </c>
      <c r="G56">
        <f t="shared" si="3"/>
        <v>336.05053343279894</v>
      </c>
      <c r="H56">
        <f t="shared" si="4"/>
        <v>3.0000000000000001E-3</v>
      </c>
      <c r="I56">
        <f t="shared" si="5"/>
        <v>292.79366112963606</v>
      </c>
    </row>
    <row r="57" spans="1:9" x14ac:dyDescent="0.2">
      <c r="A57">
        <v>47</v>
      </c>
      <c r="B57">
        <f t="shared" si="6"/>
        <v>2726.8143100708867</v>
      </c>
      <c r="C57">
        <f t="shared" si="0"/>
        <v>129.84830047956603</v>
      </c>
      <c r="D57">
        <f t="shared" si="1"/>
        <v>345.55294084239733</v>
      </c>
      <c r="E57">
        <f t="shared" si="2"/>
        <v>19.197385602355407</v>
      </c>
      <c r="F57">
        <v>0</v>
      </c>
      <c r="G57">
        <f t="shared" si="3"/>
        <v>326.35555524004195</v>
      </c>
      <c r="H57">
        <f t="shared" si="4"/>
        <v>3.0000000000000001E-3</v>
      </c>
      <c r="I57">
        <f t="shared" si="5"/>
        <v>283.49614500912236</v>
      </c>
    </row>
    <row r="58" spans="1:9" x14ac:dyDescent="0.2">
      <c r="A58">
        <v>48</v>
      </c>
      <c r="B58">
        <f t="shared" si="6"/>
        <v>2596.9660095913205</v>
      </c>
      <c r="C58">
        <f t="shared" si="0"/>
        <v>123.66504807577716</v>
      </c>
      <c r="D58">
        <f t="shared" si="1"/>
        <v>335.58382044943698</v>
      </c>
      <c r="E58">
        <f t="shared" si="2"/>
        <v>18.643545580524275</v>
      </c>
      <c r="F58">
        <v>0</v>
      </c>
      <c r="G58">
        <f t="shared" si="3"/>
        <v>316.9402748689127</v>
      </c>
      <c r="H58">
        <f t="shared" si="4"/>
        <v>3.0000000000000001E-3</v>
      </c>
      <c r="I58">
        <f t="shared" si="5"/>
        <v>274.49386685816609</v>
      </c>
    </row>
    <row r="59" spans="1:9" x14ac:dyDescent="0.2">
      <c r="A59">
        <v>49</v>
      </c>
      <c r="B59">
        <f t="shared" si="6"/>
        <v>2473.3009615155433</v>
      </c>
      <c r="C59">
        <f t="shared" si="0"/>
        <v>117.77623626264491</v>
      </c>
      <c r="D59">
        <f t="shared" si="1"/>
        <v>325.90230681556557</v>
      </c>
      <c r="E59">
        <f t="shared" si="2"/>
        <v>18.105683711975864</v>
      </c>
      <c r="F59">
        <v>0</v>
      </c>
      <c r="G59">
        <f t="shared" si="3"/>
        <v>307.7966231035897</v>
      </c>
      <c r="H59">
        <f t="shared" si="4"/>
        <v>3.0000000000000001E-3</v>
      </c>
      <c r="I59">
        <f t="shared" si="5"/>
        <v>265.7774515428564</v>
      </c>
    </row>
    <row r="60" spans="1:9" x14ac:dyDescent="0.2">
      <c r="A60">
        <v>50</v>
      </c>
      <c r="B60">
        <f t="shared" ref="B60:B69" si="7">B59+F59-C59</f>
        <v>2355.5247252528984</v>
      </c>
      <c r="C60">
        <f t="shared" si="0"/>
        <v>112.16784405966182</v>
      </c>
      <c r="D60">
        <f t="shared" ref="D60:D69" si="8">$A$2*(B60^(0.6))</f>
        <v>316.50010255399172</v>
      </c>
      <c r="E60">
        <f t="shared" si="2"/>
        <v>17.583339030777317</v>
      </c>
      <c r="F60">
        <v>1</v>
      </c>
      <c r="G60">
        <f t="shared" ref="G60:G69" si="9">D60-E60-F60</f>
        <v>297.9167635232144</v>
      </c>
      <c r="H60">
        <f t="shared" si="4"/>
        <v>3.0000000000000001E-3</v>
      </c>
      <c r="I60">
        <f t="shared" ref="I60:I69" si="10">G60/((1+H60)^A60)</f>
        <v>256.47692036099431</v>
      </c>
    </row>
    <row r="61" spans="1:9" x14ac:dyDescent="0.2">
      <c r="A61">
        <v>51</v>
      </c>
      <c r="B61">
        <f t="shared" si="7"/>
        <v>2244.3568811932364</v>
      </c>
      <c r="C61">
        <f t="shared" si="0"/>
        <v>106.87413719967792</v>
      </c>
      <c r="D61">
        <f t="shared" si="8"/>
        <v>307.4513501530389</v>
      </c>
      <c r="E61">
        <f t="shared" si="2"/>
        <v>17.080630564057717</v>
      </c>
      <c r="F61">
        <v>2</v>
      </c>
      <c r="G61">
        <f t="shared" si="9"/>
        <v>288.37071958898116</v>
      </c>
      <c r="H61">
        <f t="shared" si="4"/>
        <v>3.0000000000000001E-3</v>
      </c>
      <c r="I61">
        <f t="shared" si="10"/>
        <v>247.51617049377725</v>
      </c>
    </row>
    <row r="62" spans="1:9" x14ac:dyDescent="0.2">
      <c r="A62">
        <v>52</v>
      </c>
      <c r="B62">
        <f t="shared" si="7"/>
        <v>2139.4827439935584</v>
      </c>
      <c r="C62">
        <f t="shared" si="0"/>
        <v>101.88013066635992</v>
      </c>
      <c r="D62">
        <f t="shared" si="8"/>
        <v>298.74904628805928</v>
      </c>
      <c r="E62">
        <f t="shared" si="2"/>
        <v>16.597169238225515</v>
      </c>
      <c r="F62">
        <v>3</v>
      </c>
      <c r="G62">
        <f t="shared" si="9"/>
        <v>279.15187704983379</v>
      </c>
      <c r="H62">
        <f t="shared" si="4"/>
        <v>3.0000000000000001E-3</v>
      </c>
      <c r="I62">
        <f t="shared" si="10"/>
        <v>238.88673535367585</v>
      </c>
    </row>
    <row r="63" spans="1:9" x14ac:dyDescent="0.2">
      <c r="A63">
        <v>53</v>
      </c>
      <c r="B63">
        <f t="shared" si="7"/>
        <v>2040.6026133271985</v>
      </c>
      <c r="C63">
        <f t="shared" si="0"/>
        <v>97.171553015580869</v>
      </c>
      <c r="D63">
        <f t="shared" si="8"/>
        <v>290.38643017519064</v>
      </c>
      <c r="E63">
        <f t="shared" si="2"/>
        <v>16.132579454177257</v>
      </c>
      <c r="F63">
        <v>4</v>
      </c>
      <c r="G63">
        <f t="shared" si="9"/>
        <v>270.25385072101341</v>
      </c>
      <c r="H63">
        <f t="shared" si="4"/>
        <v>3.0000000000000001E-3</v>
      </c>
      <c r="I63">
        <f t="shared" si="10"/>
        <v>230.58042782316127</v>
      </c>
    </row>
    <row r="64" spans="1:9" x14ac:dyDescent="0.2">
      <c r="A64">
        <v>54</v>
      </c>
      <c r="B64">
        <f t="shared" si="7"/>
        <v>1947.4310603116176</v>
      </c>
      <c r="C64">
        <f t="shared" si="0"/>
        <v>92.734812395791309</v>
      </c>
      <c r="D64">
        <f t="shared" si="8"/>
        <v>282.35696830847922</v>
      </c>
      <c r="E64">
        <f t="shared" si="2"/>
        <v>15.686498239359956</v>
      </c>
      <c r="F64">
        <v>5</v>
      </c>
      <c r="G64">
        <f t="shared" si="9"/>
        <v>261.67047006911929</v>
      </c>
      <c r="H64">
        <f t="shared" si="4"/>
        <v>3.0000000000000001E-3</v>
      </c>
      <c r="I64">
        <f t="shared" si="10"/>
        <v>222.58932448334161</v>
      </c>
    </row>
    <row r="65" spans="1:9" x14ac:dyDescent="0.2">
      <c r="A65">
        <v>55</v>
      </c>
      <c r="B65">
        <f t="shared" si="7"/>
        <v>1859.6962479158262</v>
      </c>
      <c r="C65">
        <f t="shared" si="0"/>
        <v>88.556964186467908</v>
      </c>
      <c r="D65">
        <f t="shared" si="8"/>
        <v>274.65433850422892</v>
      </c>
      <c r="E65">
        <f t="shared" si="2"/>
        <v>15.258574361346049</v>
      </c>
      <c r="F65">
        <v>6</v>
      </c>
      <c r="G65">
        <f t="shared" si="9"/>
        <v>253.39576414288285</v>
      </c>
      <c r="H65">
        <f t="shared" si="4"/>
        <v>3.0000000000000001E-3</v>
      </c>
      <c r="I65">
        <f t="shared" si="10"/>
        <v>214.90574953736404</v>
      </c>
    </row>
    <row r="66" spans="1:9" x14ac:dyDescent="0.2">
      <c r="A66">
        <v>56</v>
      </c>
      <c r="B66">
        <f t="shared" si="7"/>
        <v>1777.1392837293583</v>
      </c>
      <c r="C66">
        <f t="shared" si="0"/>
        <v>84.625680177588492</v>
      </c>
      <c r="D66">
        <f t="shared" si="8"/>
        <v>267.27241323208648</v>
      </c>
      <c r="E66">
        <f t="shared" si="2"/>
        <v>14.848467401782582</v>
      </c>
      <c r="F66">
        <v>7</v>
      </c>
      <c r="G66">
        <f t="shared" si="9"/>
        <v>245.42394583030389</v>
      </c>
      <c r="H66">
        <f t="shared" si="4"/>
        <v>3.0000000000000001E-3</v>
      </c>
      <c r="I66">
        <f t="shared" si="10"/>
        <v>207.52225842133467</v>
      </c>
    </row>
    <row r="67" spans="1:9" x14ac:dyDescent="0.2">
      <c r="A67">
        <v>57</v>
      </c>
      <c r="B67">
        <f t="shared" si="7"/>
        <v>1699.5136035517698</v>
      </c>
      <c r="C67">
        <f t="shared" si="0"/>
        <v>80.929219216750937</v>
      </c>
      <c r="D67">
        <f t="shared" si="8"/>
        <v>260.20524222890833</v>
      </c>
      <c r="E67">
        <f t="shared" si="2"/>
        <v>14.455846790494906</v>
      </c>
      <c r="F67">
        <v>8</v>
      </c>
      <c r="G67">
        <f t="shared" si="9"/>
        <v>237.74939543841342</v>
      </c>
      <c r="H67">
        <f t="shared" si="4"/>
        <v>3.0000000000000001E-3</v>
      </c>
      <c r="I67">
        <f t="shared" si="10"/>
        <v>200.43162110894355</v>
      </c>
    </row>
    <row r="68" spans="1:9" x14ac:dyDescent="0.2">
      <c r="A68">
        <v>58</v>
      </c>
      <c r="B68">
        <f t="shared" si="7"/>
        <v>1626.584384335019</v>
      </c>
      <c r="C68">
        <f t="shared" si="0"/>
        <v>77.45639925404852</v>
      </c>
      <c r="D68">
        <f t="shared" si="8"/>
        <v>253.44703441137227</v>
      </c>
      <c r="E68">
        <f t="shared" si="2"/>
        <v>14.080390800631791</v>
      </c>
      <c r="F68">
        <v>9</v>
      </c>
      <c r="G68">
        <f t="shared" si="9"/>
        <v>230.36664361074048</v>
      </c>
      <c r="H68">
        <f t="shared" si="4"/>
        <v>3.0000000000000001E-3</v>
      </c>
      <c r="I68">
        <f t="shared" si="10"/>
        <v>193.62680513174871</v>
      </c>
    </row>
    <row r="69" spans="1:9" x14ac:dyDescent="0.2">
      <c r="A69">
        <v>59</v>
      </c>
      <c r="B69">
        <f t="shared" si="7"/>
        <v>1558.1279850809703</v>
      </c>
      <c r="C69">
        <f t="shared" si="0"/>
        <v>74.196570718141444</v>
      </c>
      <c r="D69">
        <f t="shared" si="8"/>
        <v>246.99213912665138</v>
      </c>
      <c r="E69">
        <f t="shared" si="2"/>
        <v>13.721785507036188</v>
      </c>
      <c r="F69">
        <v>10</v>
      </c>
      <c r="G69">
        <f t="shared" si="9"/>
        <v>223.27035361961521</v>
      </c>
      <c r="H69">
        <f t="shared" si="4"/>
        <v>3.0000000000000001E-3</v>
      </c>
      <c r="I69">
        <f t="shared" si="10"/>
        <v>187.10095835512894</v>
      </c>
    </row>
    <row r="71" spans="1:9" x14ac:dyDescent="0.2">
      <c r="H71" t="s">
        <v>25</v>
      </c>
      <c r="I71">
        <f>SUM(I10:I69)</f>
        <v>8999.4661244388062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773E-EAD4-B142-B323-88379E4D4AD0}">
  <dimension ref="A1:I69"/>
  <sheetViews>
    <sheetView zoomScale="83" zoomScaleNormal="70" workbookViewId="0">
      <selection activeCell="B10" sqref="B10"/>
    </sheetView>
  </sheetViews>
  <sheetFormatPr baseColWidth="10" defaultColWidth="8.83203125" defaultRowHeight="16" x14ac:dyDescent="0.2"/>
  <cols>
    <col min="2" max="2" width="14.1640625" customWidth="1"/>
    <col min="9" max="9" width="13.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9" x14ac:dyDescent="0.2">
      <c r="A4" t="s">
        <v>15</v>
      </c>
      <c r="B4" t="s">
        <v>16</v>
      </c>
    </row>
    <row r="5" spans="1:9" x14ac:dyDescent="0.2">
      <c r="A5">
        <f>1/(5+H2)</f>
        <v>5.5555555555555552E-2</v>
      </c>
      <c r="B5">
        <f>1/(5+G2)</f>
        <v>4.7619047619047616E-2</v>
      </c>
    </row>
    <row r="7" spans="1:9" x14ac:dyDescent="0.2">
      <c r="A7" t="s">
        <v>10</v>
      </c>
      <c r="B7" t="s">
        <v>17</v>
      </c>
      <c r="C7" t="s">
        <v>18</v>
      </c>
      <c r="D7" t="s">
        <v>19</v>
      </c>
      <c r="E7" t="s">
        <v>20</v>
      </c>
      <c r="F7" t="s">
        <v>22</v>
      </c>
      <c r="G7" t="s">
        <v>21</v>
      </c>
      <c r="H7" t="s">
        <v>23</v>
      </c>
      <c r="I7" t="s">
        <v>24</v>
      </c>
    </row>
    <row r="8" spans="1:9" x14ac:dyDescent="0.2">
      <c r="A8">
        <v>0</v>
      </c>
      <c r="B8">
        <f>100*A2+10*B2+C2</f>
        <v>379</v>
      </c>
      <c r="C8">
        <f t="shared" ref="C8:C39" si="0">B8*$B$5</f>
        <v>18.047619047619047</v>
      </c>
      <c r="D8">
        <f t="shared" ref="D8:D39" si="1">$A$2*(B8^0.6)</f>
        <v>105.75594266038581</v>
      </c>
      <c r="E8">
        <f t="shared" ref="E8:E39" si="2">$A$5*D8</f>
        <v>5.8753301477992119</v>
      </c>
      <c r="F8">
        <v>99.880612512586609</v>
      </c>
      <c r="G8">
        <f t="shared" ref="G8:G39" si="3">D8-E8-F8</f>
        <v>0</v>
      </c>
      <c r="H8">
        <f t="shared" ref="H8:H43" si="4">0.003</f>
        <v>3.0000000000000001E-3</v>
      </c>
      <c r="I8">
        <f t="shared" ref="I8:I39" si="5">(G8)/((1+H8)^A8)</f>
        <v>0</v>
      </c>
    </row>
    <row r="9" spans="1:9" x14ac:dyDescent="0.2">
      <c r="A9">
        <f t="shared" ref="A9:A40" si="6">A8+1</f>
        <v>1</v>
      </c>
      <c r="B9">
        <f t="shared" ref="B9:B40" si="7">B8+F8-C8</f>
        <v>460.83299346496756</v>
      </c>
      <c r="C9">
        <f t="shared" si="0"/>
        <v>21.944428260236549</v>
      </c>
      <c r="D9">
        <f t="shared" si="1"/>
        <v>118.91794447012364</v>
      </c>
      <c r="E9">
        <f t="shared" si="2"/>
        <v>6.6065524705624243</v>
      </c>
      <c r="F9">
        <v>112.31139199956121</v>
      </c>
      <c r="G9">
        <f t="shared" si="3"/>
        <v>0</v>
      </c>
      <c r="H9">
        <f t="shared" si="4"/>
        <v>3.0000000000000001E-3</v>
      </c>
      <c r="I9">
        <f t="shared" si="5"/>
        <v>0</v>
      </c>
    </row>
    <row r="10" spans="1:9" x14ac:dyDescent="0.2">
      <c r="A10">
        <f t="shared" si="6"/>
        <v>2</v>
      </c>
      <c r="B10">
        <f t="shared" si="7"/>
        <v>551.19995720429222</v>
      </c>
      <c r="C10">
        <f t="shared" si="0"/>
        <v>26.247617009728199</v>
      </c>
      <c r="D10">
        <f t="shared" si="1"/>
        <v>132.40572382871807</v>
      </c>
      <c r="E10">
        <f t="shared" si="2"/>
        <v>7.3558735460398923</v>
      </c>
      <c r="F10">
        <v>125.04985028267818</v>
      </c>
      <c r="G10">
        <f t="shared" si="3"/>
        <v>0</v>
      </c>
      <c r="H10">
        <f t="shared" si="4"/>
        <v>3.0000000000000001E-3</v>
      </c>
      <c r="I10">
        <f t="shared" si="5"/>
        <v>0</v>
      </c>
    </row>
    <row r="11" spans="1:9" x14ac:dyDescent="0.2">
      <c r="A11">
        <f t="shared" si="6"/>
        <v>3</v>
      </c>
      <c r="B11">
        <f t="shared" si="7"/>
        <v>650.00219047724227</v>
      </c>
      <c r="C11">
        <f t="shared" si="0"/>
        <v>30.95248526082106</v>
      </c>
      <c r="D11">
        <f t="shared" si="1"/>
        <v>146.17400518249303</v>
      </c>
      <c r="E11">
        <f t="shared" si="2"/>
        <v>8.1207780656940578</v>
      </c>
      <c r="F11">
        <v>138.05322711679898</v>
      </c>
      <c r="G11">
        <f t="shared" si="3"/>
        <v>0</v>
      </c>
      <c r="H11">
        <f t="shared" si="4"/>
        <v>3.0000000000000001E-3</v>
      </c>
      <c r="I11">
        <f t="shared" si="5"/>
        <v>0</v>
      </c>
    </row>
    <row r="12" spans="1:9" x14ac:dyDescent="0.2">
      <c r="A12">
        <f t="shared" si="6"/>
        <v>4</v>
      </c>
      <c r="B12">
        <f t="shared" si="7"/>
        <v>757.10293233322022</v>
      </c>
      <c r="C12">
        <f t="shared" si="0"/>
        <v>36.0525205872962</v>
      </c>
      <c r="D12">
        <f t="shared" si="1"/>
        <v>160.18218434164828</v>
      </c>
      <c r="E12">
        <f t="shared" si="2"/>
        <v>8.8990102412026815</v>
      </c>
      <c r="F12">
        <v>151.28317410044559</v>
      </c>
      <c r="G12">
        <f t="shared" si="3"/>
        <v>0</v>
      </c>
      <c r="H12">
        <f t="shared" si="4"/>
        <v>3.0000000000000001E-3</v>
      </c>
      <c r="I12">
        <f t="shared" si="5"/>
        <v>0</v>
      </c>
    </row>
    <row r="13" spans="1:9" x14ac:dyDescent="0.2">
      <c r="A13">
        <f t="shared" si="6"/>
        <v>5</v>
      </c>
      <c r="B13">
        <f t="shared" si="7"/>
        <v>872.33358584636972</v>
      </c>
      <c r="C13">
        <f t="shared" si="0"/>
        <v>41.539694564112843</v>
      </c>
      <c r="D13">
        <f t="shared" si="1"/>
        <v>174.39370762052178</v>
      </c>
      <c r="E13">
        <f t="shared" si="2"/>
        <v>9.6885393122512102</v>
      </c>
      <c r="F13">
        <v>164.70516830827057</v>
      </c>
      <c r="G13">
        <f t="shared" si="3"/>
        <v>0</v>
      </c>
      <c r="H13">
        <f t="shared" si="4"/>
        <v>3.0000000000000001E-3</v>
      </c>
      <c r="I13">
        <f t="shared" si="5"/>
        <v>0</v>
      </c>
    </row>
    <row r="14" spans="1:9" x14ac:dyDescent="0.2">
      <c r="A14">
        <f t="shared" si="6"/>
        <v>6</v>
      </c>
      <c r="B14">
        <f t="shared" si="7"/>
        <v>995.49905959052728</v>
      </c>
      <c r="C14">
        <f t="shared" si="0"/>
        <v>47.404717123358438</v>
      </c>
      <c r="D14">
        <f t="shared" si="1"/>
        <v>188.77555996121271</v>
      </c>
      <c r="E14">
        <f t="shared" si="2"/>
        <v>10.487531108956262</v>
      </c>
      <c r="F14">
        <v>178.28802885225656</v>
      </c>
      <c r="G14">
        <f t="shared" si="3"/>
        <v>0</v>
      </c>
      <c r="H14">
        <f t="shared" si="4"/>
        <v>3.0000000000000001E-3</v>
      </c>
      <c r="I14">
        <f t="shared" si="5"/>
        <v>0</v>
      </c>
    </row>
    <row r="15" spans="1:9" x14ac:dyDescent="0.2">
      <c r="A15">
        <f t="shared" si="6"/>
        <v>7</v>
      </c>
      <c r="B15">
        <f t="shared" si="7"/>
        <v>1126.3823713194254</v>
      </c>
      <c r="C15">
        <f t="shared" si="0"/>
        <v>53.637255777115492</v>
      </c>
      <c r="D15">
        <f t="shared" si="1"/>
        <v>203.29783871400173</v>
      </c>
      <c r="E15">
        <f t="shared" si="2"/>
        <v>11.294324373000096</v>
      </c>
      <c r="F15">
        <v>192.00351434100159</v>
      </c>
      <c r="G15">
        <f t="shared" si="3"/>
        <v>0</v>
      </c>
      <c r="H15">
        <f t="shared" si="4"/>
        <v>3.0000000000000001E-3</v>
      </c>
      <c r="I15">
        <f t="shared" si="5"/>
        <v>0</v>
      </c>
    </row>
    <row r="16" spans="1:9" x14ac:dyDescent="0.2">
      <c r="A16">
        <f t="shared" si="6"/>
        <v>8</v>
      </c>
      <c r="B16">
        <f t="shared" si="7"/>
        <v>1264.7486298833114</v>
      </c>
      <c r="C16">
        <f t="shared" si="0"/>
        <v>60.226125232538635</v>
      </c>
      <c r="D16">
        <f t="shared" si="1"/>
        <v>217.93339543623728</v>
      </c>
      <c r="E16">
        <f t="shared" si="2"/>
        <v>12.107410857568738</v>
      </c>
      <c r="F16">
        <v>205.82598457866862</v>
      </c>
      <c r="G16">
        <f t="shared" si="3"/>
        <v>0</v>
      </c>
      <c r="H16">
        <f t="shared" si="4"/>
        <v>3.0000000000000001E-3</v>
      </c>
      <c r="I16">
        <f t="shared" si="5"/>
        <v>0</v>
      </c>
    </row>
    <row r="17" spans="1:9" x14ac:dyDescent="0.2">
      <c r="A17">
        <f t="shared" si="6"/>
        <v>9</v>
      </c>
      <c r="B17">
        <f t="shared" si="7"/>
        <v>1410.3484892294414</v>
      </c>
      <c r="C17">
        <f t="shared" si="0"/>
        <v>67.159451868068629</v>
      </c>
      <c r="D17">
        <f t="shared" si="1"/>
        <v>232.65753225110205</v>
      </c>
      <c r="E17">
        <f t="shared" si="2"/>
        <v>12.925418458394558</v>
      </c>
      <c r="F17">
        <v>219.73211379270759</v>
      </c>
      <c r="G17">
        <f t="shared" si="3"/>
        <v>0</v>
      </c>
      <c r="H17">
        <f t="shared" si="4"/>
        <v>3.0000000000000001E-3</v>
      </c>
      <c r="I17">
        <f t="shared" si="5"/>
        <v>0</v>
      </c>
    </row>
    <row r="18" spans="1:9" x14ac:dyDescent="0.2">
      <c r="A18">
        <f t="shared" si="6"/>
        <v>10</v>
      </c>
      <c r="B18">
        <f t="shared" si="7"/>
        <v>1562.9211511540805</v>
      </c>
      <c r="C18">
        <f t="shared" si="0"/>
        <v>74.424816721622875</v>
      </c>
      <c r="D18">
        <f t="shared" si="1"/>
        <v>247.4477423974063</v>
      </c>
      <c r="E18">
        <f t="shared" si="2"/>
        <v>13.747096799855905</v>
      </c>
      <c r="F18">
        <v>233.70064559755059</v>
      </c>
      <c r="G18">
        <f t="shared" si="3"/>
        <v>0</v>
      </c>
      <c r="H18">
        <f t="shared" si="4"/>
        <v>3.0000000000000001E-3</v>
      </c>
      <c r="I18">
        <f t="shared" si="5"/>
        <v>0</v>
      </c>
    </row>
    <row r="19" spans="1:9" x14ac:dyDescent="0.2">
      <c r="A19">
        <f t="shared" si="6"/>
        <v>11</v>
      </c>
      <c r="B19">
        <f t="shared" si="7"/>
        <v>1722.1969800300083</v>
      </c>
      <c r="C19">
        <f t="shared" si="0"/>
        <v>82.009380001428966</v>
      </c>
      <c r="D19">
        <f t="shared" si="1"/>
        <v>262.28348690381296</v>
      </c>
      <c r="E19">
        <f t="shared" si="2"/>
        <v>14.571304827989607</v>
      </c>
      <c r="F19">
        <v>247.71218207582348</v>
      </c>
      <c r="G19">
        <f t="shared" si="3"/>
        <v>0</v>
      </c>
      <c r="H19">
        <f t="shared" si="4"/>
        <v>3.0000000000000001E-3</v>
      </c>
      <c r="I19">
        <f t="shared" si="5"/>
        <v>0</v>
      </c>
    </row>
    <row r="20" spans="1:9" x14ac:dyDescent="0.2">
      <c r="A20">
        <f t="shared" si="6"/>
        <v>12</v>
      </c>
      <c r="B20">
        <f t="shared" si="7"/>
        <v>1887.8997821044027</v>
      </c>
      <c r="C20">
        <f t="shared" si="0"/>
        <v>89.89998962401917</v>
      </c>
      <c r="D20">
        <f t="shared" si="1"/>
        <v>277.14600105166045</v>
      </c>
      <c r="E20">
        <f t="shared" si="2"/>
        <v>15.397000058425579</v>
      </c>
      <c r="F20">
        <v>261.74900099323469</v>
      </c>
      <c r="G20">
        <f t="shared" si="3"/>
        <v>0</v>
      </c>
      <c r="H20">
        <f t="shared" si="4"/>
        <v>3.0000000000000001E-3</v>
      </c>
      <c r="I20">
        <f t="shared" si="5"/>
        <v>0</v>
      </c>
    </row>
    <row r="21" spans="1:9" x14ac:dyDescent="0.2">
      <c r="A21">
        <f t="shared" si="6"/>
        <v>13</v>
      </c>
      <c r="B21">
        <f t="shared" si="7"/>
        <v>2059.7487934736182</v>
      </c>
      <c r="C21">
        <f t="shared" si="0"/>
        <v>98.083275879696103</v>
      </c>
      <c r="D21">
        <f t="shared" si="1"/>
        <v>292.0181256037809</v>
      </c>
      <c r="E21">
        <f t="shared" si="2"/>
        <v>16.223229200210049</v>
      </c>
      <c r="F21">
        <v>275.79489640357093</v>
      </c>
      <c r="G21">
        <f t="shared" si="3"/>
        <v>0</v>
      </c>
      <c r="H21">
        <f t="shared" si="4"/>
        <v>3.0000000000000001E-3</v>
      </c>
      <c r="I21">
        <f t="shared" si="5"/>
        <v>0</v>
      </c>
    </row>
    <row r="22" spans="1:9" x14ac:dyDescent="0.2">
      <c r="A22">
        <f t="shared" si="6"/>
        <v>14</v>
      </c>
      <c r="B22">
        <f t="shared" si="7"/>
        <v>2237.4604139974931</v>
      </c>
      <c r="C22">
        <f t="shared" si="0"/>
        <v>106.54573399988062</v>
      </c>
      <c r="D22">
        <f t="shared" si="1"/>
        <v>306.88415878235844</v>
      </c>
      <c r="E22">
        <f t="shared" si="2"/>
        <v>17.049119932353246</v>
      </c>
      <c r="F22">
        <v>289.83503885000499</v>
      </c>
      <c r="G22">
        <f t="shared" si="3"/>
        <v>0</v>
      </c>
      <c r="H22">
        <f t="shared" si="4"/>
        <v>3.0000000000000001E-3</v>
      </c>
      <c r="I22">
        <f t="shared" si="5"/>
        <v>0</v>
      </c>
    </row>
    <row r="23" spans="1:9" x14ac:dyDescent="0.2">
      <c r="A23">
        <f t="shared" si="6"/>
        <v>15</v>
      </c>
      <c r="B23">
        <f t="shared" si="7"/>
        <v>2420.7497188476173</v>
      </c>
      <c r="C23">
        <f t="shared" si="0"/>
        <v>115.27379613560082</v>
      </c>
      <c r="D23">
        <f t="shared" si="1"/>
        <v>321.729725755993</v>
      </c>
      <c r="E23">
        <f t="shared" si="2"/>
        <v>17.873873653110721</v>
      </c>
      <c r="F23">
        <v>303.85585210288235</v>
      </c>
      <c r="G23">
        <f t="shared" si="3"/>
        <v>0</v>
      </c>
      <c r="H23">
        <f t="shared" si="4"/>
        <v>3.0000000000000001E-3</v>
      </c>
      <c r="I23">
        <f t="shared" si="5"/>
        <v>0</v>
      </c>
    </row>
    <row r="24" spans="1:9" x14ac:dyDescent="0.2">
      <c r="A24">
        <f t="shared" si="6"/>
        <v>16</v>
      </c>
      <c r="B24">
        <f t="shared" si="7"/>
        <v>2609.3317748148988</v>
      </c>
      <c r="C24">
        <f t="shared" si="0"/>
        <v>124.2538940388047</v>
      </c>
      <c r="D24">
        <f t="shared" si="1"/>
        <v>336.54166300197278</v>
      </c>
      <c r="E24">
        <f t="shared" si="2"/>
        <v>18.696759055665154</v>
      </c>
      <c r="F24">
        <v>317.84490394630762</v>
      </c>
      <c r="G24">
        <f t="shared" si="3"/>
        <v>0</v>
      </c>
      <c r="H24">
        <f t="shared" si="4"/>
        <v>3.0000000000000001E-3</v>
      </c>
      <c r="I24">
        <f t="shared" si="5"/>
        <v>0</v>
      </c>
    </row>
    <row r="25" spans="1:9" x14ac:dyDescent="0.2">
      <c r="A25">
        <f t="shared" si="6"/>
        <v>17</v>
      </c>
      <c r="B25">
        <f t="shared" si="7"/>
        <v>2802.9227847224015</v>
      </c>
      <c r="C25">
        <f t="shared" si="0"/>
        <v>133.47251355820958</v>
      </c>
      <c r="D25">
        <f t="shared" si="1"/>
        <v>351.30791538602881</v>
      </c>
      <c r="E25">
        <f t="shared" si="2"/>
        <v>19.517106410334932</v>
      </c>
      <c r="F25">
        <v>331.79080897569384</v>
      </c>
      <c r="G25">
        <f t="shared" si="3"/>
        <v>0</v>
      </c>
      <c r="H25">
        <f t="shared" si="4"/>
        <v>3.0000000000000001E-3</v>
      </c>
      <c r="I25">
        <f t="shared" si="5"/>
        <v>0</v>
      </c>
    </row>
    <row r="26" spans="1:9" x14ac:dyDescent="0.2">
      <c r="A26">
        <f t="shared" si="6"/>
        <v>18</v>
      </c>
      <c r="B26">
        <f t="shared" si="7"/>
        <v>3001.2410801398855</v>
      </c>
      <c r="C26">
        <f t="shared" si="0"/>
        <v>142.9162419114231</v>
      </c>
      <c r="D26">
        <f t="shared" si="1"/>
        <v>366.01744417932423</v>
      </c>
      <c r="E26">
        <f t="shared" si="2"/>
        <v>20.334302454406899</v>
      </c>
      <c r="F26">
        <v>345.68314172491733</v>
      </c>
      <c r="G26">
        <f t="shared" si="3"/>
        <v>0</v>
      </c>
      <c r="H26">
        <f t="shared" si="4"/>
        <v>3.0000000000000001E-3</v>
      </c>
      <c r="I26">
        <f t="shared" si="5"/>
        <v>0</v>
      </c>
    </row>
    <row r="27" spans="1:9" x14ac:dyDescent="0.2">
      <c r="A27">
        <f t="shared" si="6"/>
        <v>19</v>
      </c>
      <c r="B27">
        <f t="shared" si="7"/>
        <v>3204.0079799533796</v>
      </c>
      <c r="C27">
        <f t="shared" si="0"/>
        <v>152.57180856920854</v>
      </c>
      <c r="D27">
        <f t="shared" si="1"/>
        <v>380.66014453390875</v>
      </c>
      <c r="E27">
        <f t="shared" si="2"/>
        <v>21.147785807439373</v>
      </c>
      <c r="F27">
        <v>359.51235872646942</v>
      </c>
      <c r="G27">
        <f t="shared" si="3"/>
        <v>0</v>
      </c>
      <c r="H27">
        <f t="shared" si="4"/>
        <v>3.0000000000000001E-3</v>
      </c>
      <c r="I27">
        <f t="shared" si="5"/>
        <v>0</v>
      </c>
    </row>
    <row r="28" spans="1:9" x14ac:dyDescent="0.2">
      <c r="A28">
        <f t="shared" si="6"/>
        <v>20</v>
      </c>
      <c r="B28">
        <f t="shared" si="7"/>
        <v>3410.9485301106406</v>
      </c>
      <c r="C28">
        <f t="shared" si="0"/>
        <v>162.42612048145907</v>
      </c>
      <c r="D28">
        <f t="shared" si="1"/>
        <v>395.22677118039866</v>
      </c>
      <c r="E28">
        <f t="shared" si="2"/>
        <v>21.957042843355481</v>
      </c>
      <c r="F28">
        <v>373.26972833704315</v>
      </c>
      <c r="G28">
        <f t="shared" si="3"/>
        <v>0</v>
      </c>
      <c r="H28">
        <f t="shared" si="4"/>
        <v>3.0000000000000001E-3</v>
      </c>
      <c r="I28">
        <f t="shared" si="5"/>
        <v>0</v>
      </c>
    </row>
    <row r="29" spans="1:9" x14ac:dyDescent="0.2">
      <c r="A29">
        <f t="shared" si="6"/>
        <v>21</v>
      </c>
      <c r="B29">
        <f t="shared" si="7"/>
        <v>3621.7921379662248</v>
      </c>
      <c r="C29">
        <f t="shared" si="0"/>
        <v>172.46629228410595</v>
      </c>
      <c r="D29">
        <f t="shared" si="1"/>
        <v>409.70887130815288</v>
      </c>
      <c r="E29">
        <f t="shared" si="2"/>
        <v>22.761603961564049</v>
      </c>
      <c r="F29">
        <v>386.94726734658889</v>
      </c>
      <c r="G29">
        <f t="shared" si="3"/>
        <v>0</v>
      </c>
      <c r="H29">
        <f t="shared" si="4"/>
        <v>3.0000000000000001E-3</v>
      </c>
      <c r="I29">
        <f t="shared" si="5"/>
        <v>0</v>
      </c>
    </row>
    <row r="30" spans="1:9" x14ac:dyDescent="0.2">
      <c r="A30">
        <f t="shared" si="6"/>
        <v>22</v>
      </c>
      <c r="B30">
        <f t="shared" si="7"/>
        <v>3836.2731130287079</v>
      </c>
      <c r="C30">
        <f t="shared" si="0"/>
        <v>182.67967204898608</v>
      </c>
      <c r="D30">
        <f t="shared" si="1"/>
        <v>424.09872374845713</v>
      </c>
      <c r="E30">
        <f t="shared" si="2"/>
        <v>23.561040208247618</v>
      </c>
      <c r="F30">
        <v>400.53768354020951</v>
      </c>
      <c r="G30">
        <f t="shared" si="3"/>
        <v>0</v>
      </c>
      <c r="H30">
        <f t="shared" si="4"/>
        <v>3.0000000000000001E-3</v>
      </c>
      <c r="I30">
        <f t="shared" si="5"/>
        <v>0</v>
      </c>
    </row>
    <row r="31" spans="1:9" x14ac:dyDescent="0.2">
      <c r="A31">
        <f t="shared" si="6"/>
        <v>23</v>
      </c>
      <c r="B31">
        <f t="shared" si="7"/>
        <v>4054.1311245199317</v>
      </c>
      <c r="C31">
        <f t="shared" si="0"/>
        <v>193.05386307237768</v>
      </c>
      <c r="D31">
        <f t="shared" si="1"/>
        <v>438.38928371273965</v>
      </c>
      <c r="E31">
        <f t="shared" si="2"/>
        <v>24.354960206263314</v>
      </c>
      <c r="F31">
        <v>414.03432350647631</v>
      </c>
      <c r="G31">
        <f t="shared" si="3"/>
        <v>0</v>
      </c>
      <c r="H31">
        <f t="shared" si="4"/>
        <v>3.0000000000000001E-3</v>
      </c>
      <c r="I31">
        <f t="shared" si="5"/>
        <v>0</v>
      </c>
    </row>
    <row r="32" spans="1:9" x14ac:dyDescent="0.2">
      <c r="A32">
        <f t="shared" si="6"/>
        <v>24</v>
      </c>
      <c r="B32">
        <f t="shared" si="7"/>
        <v>4275.1115849540301</v>
      </c>
      <c r="C32">
        <f t="shared" si="0"/>
        <v>203.5767421406681</v>
      </c>
      <c r="D32">
        <f t="shared" si="1"/>
        <v>452.57413244642282</v>
      </c>
      <c r="E32">
        <f t="shared" si="2"/>
        <v>25.1430073581346</v>
      </c>
      <c r="F32">
        <v>427.43112508828824</v>
      </c>
      <c r="G32">
        <f t="shared" si="3"/>
        <v>0</v>
      </c>
      <c r="H32">
        <f t="shared" si="4"/>
        <v>3.0000000000000001E-3</v>
      </c>
      <c r="I32">
        <f t="shared" si="5"/>
        <v>0</v>
      </c>
    </row>
    <row r="33" spans="1:9" x14ac:dyDescent="0.2">
      <c r="A33">
        <f t="shared" si="6"/>
        <v>25</v>
      </c>
      <c r="B33">
        <f t="shared" si="7"/>
        <v>4498.9659679016504</v>
      </c>
      <c r="C33">
        <f t="shared" si="0"/>
        <v>214.23647466198335</v>
      </c>
      <c r="D33">
        <f t="shared" si="1"/>
        <v>466.64743124917237</v>
      </c>
      <c r="E33">
        <f t="shared" si="2"/>
        <v>25.924857291620686</v>
      </c>
      <c r="F33">
        <v>440.72257395755167</v>
      </c>
      <c r="G33">
        <f t="shared" si="3"/>
        <v>0</v>
      </c>
      <c r="H33">
        <f t="shared" si="4"/>
        <v>3.0000000000000001E-3</v>
      </c>
      <c r="I33">
        <f t="shared" si="5"/>
        <v>0</v>
      </c>
    </row>
    <row r="34" spans="1:9" x14ac:dyDescent="0.2">
      <c r="A34">
        <f t="shared" si="6"/>
        <v>26</v>
      </c>
      <c r="B34">
        <f t="shared" si="7"/>
        <v>4725.4520671972186</v>
      </c>
      <c r="C34">
        <f t="shared" si="0"/>
        <v>225.02152700939135</v>
      </c>
      <c r="D34">
        <f t="shared" si="1"/>
        <v>480.60387938754752</v>
      </c>
      <c r="E34">
        <f t="shared" si="2"/>
        <v>26.700215521530417</v>
      </c>
      <c r="F34">
        <v>453.90366386601704</v>
      </c>
      <c r="G34">
        <f t="shared" si="3"/>
        <v>0</v>
      </c>
      <c r="H34">
        <f t="shared" si="4"/>
        <v>3.0000000000000001E-3</v>
      </c>
      <c r="I34">
        <f t="shared" si="5"/>
        <v>0</v>
      </c>
    </row>
    <row r="35" spans="1:9" x14ac:dyDescent="0.2">
      <c r="A35">
        <f t="shared" si="6"/>
        <v>27</v>
      </c>
      <c r="B35">
        <f t="shared" si="7"/>
        <v>4954.3342040538446</v>
      </c>
      <c r="C35">
        <f t="shared" si="0"/>
        <v>235.92067638351639</v>
      </c>
      <c r="D35">
        <f t="shared" si="1"/>
        <v>494.43867548923521</v>
      </c>
      <c r="E35">
        <f t="shared" si="2"/>
        <v>27.468815304957509</v>
      </c>
      <c r="F35">
        <v>466.96986018427776</v>
      </c>
      <c r="G35">
        <f t="shared" si="3"/>
        <v>0</v>
      </c>
      <c r="H35">
        <f t="shared" si="4"/>
        <v>3.0000000000000001E-3</v>
      </c>
      <c r="I35">
        <f t="shared" si="5"/>
        <v>0</v>
      </c>
    </row>
    <row r="36" spans="1:9" x14ac:dyDescent="0.2">
      <c r="A36">
        <f t="shared" si="6"/>
        <v>28</v>
      </c>
      <c r="B36">
        <f t="shared" si="7"/>
        <v>5185.3833878546056</v>
      </c>
      <c r="C36">
        <f t="shared" si="0"/>
        <v>246.92301846926694</v>
      </c>
      <c r="D36">
        <f t="shared" si="1"/>
        <v>508.14748206129411</v>
      </c>
      <c r="E36">
        <f t="shared" si="2"/>
        <v>28.230415670071892</v>
      </c>
      <c r="F36">
        <v>479.91706639122202</v>
      </c>
      <c r="G36">
        <f t="shared" si="3"/>
        <v>0</v>
      </c>
      <c r="H36">
        <f t="shared" si="4"/>
        <v>3.0000000000000001E-3</v>
      </c>
      <c r="I36">
        <f t="shared" si="5"/>
        <v>0</v>
      </c>
    </row>
    <row r="37" spans="1:9" x14ac:dyDescent="0.2">
      <c r="A37">
        <f t="shared" si="6"/>
        <v>29</v>
      </c>
      <c r="B37">
        <f t="shared" si="7"/>
        <v>5418.3774357765606</v>
      </c>
      <c r="C37">
        <f t="shared" si="0"/>
        <v>258.01797313221715</v>
      </c>
      <c r="D37">
        <f t="shared" si="1"/>
        <v>521.72639281995203</v>
      </c>
      <c r="E37">
        <f t="shared" si="2"/>
        <v>28.984799601108445</v>
      </c>
      <c r="F37">
        <v>203.45586189011138</v>
      </c>
      <c r="G37">
        <f t="shared" si="3"/>
        <v>289.28573132873225</v>
      </c>
      <c r="H37">
        <f t="shared" si="4"/>
        <v>3.0000000000000001E-3</v>
      </c>
      <c r="I37">
        <f t="shared" si="5"/>
        <v>265.21614339396365</v>
      </c>
    </row>
    <row r="38" spans="1:9" x14ac:dyDescent="0.2">
      <c r="A38">
        <f t="shared" si="6"/>
        <v>30</v>
      </c>
      <c r="B38">
        <f t="shared" si="7"/>
        <v>5363.8153245344547</v>
      </c>
      <c r="C38">
        <f t="shared" si="0"/>
        <v>255.41977735878353</v>
      </c>
      <c r="D38">
        <f t="shared" si="1"/>
        <v>518.56779834504709</v>
      </c>
      <c r="E38">
        <f t="shared" si="2"/>
        <v>28.809322130280393</v>
      </c>
      <c r="F38">
        <v>0</v>
      </c>
      <c r="G38">
        <f t="shared" si="3"/>
        <v>489.75847621476669</v>
      </c>
      <c r="H38">
        <f t="shared" si="4"/>
        <v>3.0000000000000001E-3</v>
      </c>
      <c r="I38">
        <f t="shared" si="5"/>
        <v>447.66585489262161</v>
      </c>
    </row>
    <row r="39" spans="1:9" x14ac:dyDescent="0.2">
      <c r="A39">
        <f t="shared" si="6"/>
        <v>31</v>
      </c>
      <c r="B39">
        <f t="shared" si="7"/>
        <v>5108.3955471756708</v>
      </c>
      <c r="C39">
        <f t="shared" si="0"/>
        <v>243.25693081788907</v>
      </c>
      <c r="D39">
        <f t="shared" si="1"/>
        <v>503.60724034484201</v>
      </c>
      <c r="E39">
        <f t="shared" si="2"/>
        <v>27.97818001915789</v>
      </c>
      <c r="F39">
        <v>0</v>
      </c>
      <c r="G39">
        <f t="shared" si="3"/>
        <v>475.62906032568412</v>
      </c>
      <c r="H39">
        <f t="shared" si="4"/>
        <v>3.0000000000000001E-3</v>
      </c>
      <c r="I39">
        <f t="shared" si="5"/>
        <v>433.4504497967277</v>
      </c>
    </row>
    <row r="40" spans="1:9" x14ac:dyDescent="0.2">
      <c r="A40">
        <f t="shared" si="6"/>
        <v>32</v>
      </c>
      <c r="B40">
        <f t="shared" si="7"/>
        <v>4865.1386163577818</v>
      </c>
      <c r="C40">
        <f t="shared" ref="C40:C67" si="8">B40*$B$5</f>
        <v>231.67326744560864</v>
      </c>
      <c r="D40">
        <f t="shared" ref="D40:D67" si="9">$A$2*(B40^0.6)</f>
        <v>489.07829089493976</v>
      </c>
      <c r="E40">
        <f t="shared" ref="E40:E67" si="10">$A$5*D40</f>
        <v>27.171016160829986</v>
      </c>
      <c r="F40">
        <v>0</v>
      </c>
      <c r="G40">
        <f t="shared" ref="G40:G67" si="11">D40-E40-F40</f>
        <v>461.90727473410976</v>
      </c>
      <c r="H40">
        <f t="shared" si="4"/>
        <v>3.0000000000000001E-3</v>
      </c>
      <c r="I40">
        <f t="shared" ref="I40:I67" si="12">(G40)/((1+H40)^A40)</f>
        <v>419.68644777263773</v>
      </c>
    </row>
    <row r="41" spans="1:9" x14ac:dyDescent="0.2">
      <c r="A41">
        <f t="shared" ref="A41:A67" si="13">A40+1</f>
        <v>33</v>
      </c>
      <c r="B41">
        <f t="shared" ref="B41:B67" si="14">B40+F40-C40</f>
        <v>4633.4653489121729</v>
      </c>
      <c r="C41">
        <f t="shared" si="8"/>
        <v>220.64120709105583</v>
      </c>
      <c r="D41">
        <f t="shared" si="9"/>
        <v>474.96849819102329</v>
      </c>
      <c r="E41">
        <f t="shared" si="10"/>
        <v>26.387138788390182</v>
      </c>
      <c r="F41">
        <v>0</v>
      </c>
      <c r="G41">
        <f t="shared" si="11"/>
        <v>448.5813594026331</v>
      </c>
      <c r="H41">
        <f t="shared" si="4"/>
        <v>3.0000000000000001E-3</v>
      </c>
      <c r="I41">
        <f t="shared" si="12"/>
        <v>406.35951474180416</v>
      </c>
    </row>
    <row r="42" spans="1:9" x14ac:dyDescent="0.2">
      <c r="A42">
        <f t="shared" si="13"/>
        <v>34</v>
      </c>
      <c r="B42">
        <f t="shared" si="14"/>
        <v>4412.8241418211173</v>
      </c>
      <c r="C42">
        <f t="shared" si="8"/>
        <v>210.13448294386271</v>
      </c>
      <c r="D42">
        <f t="shared" si="9"/>
        <v>461.26576966037698</v>
      </c>
      <c r="E42">
        <f t="shared" si="10"/>
        <v>25.625876092243164</v>
      </c>
      <c r="F42">
        <v>0</v>
      </c>
      <c r="G42">
        <f t="shared" si="11"/>
        <v>435.6398935681338</v>
      </c>
      <c r="H42">
        <f t="shared" si="4"/>
        <v>3.0000000000000001E-3</v>
      </c>
      <c r="I42">
        <f t="shared" si="12"/>
        <v>393.4557717971669</v>
      </c>
    </row>
    <row r="43" spans="1:9" x14ac:dyDescent="0.2">
      <c r="A43">
        <f t="shared" si="13"/>
        <v>35</v>
      </c>
      <c r="B43">
        <f t="shared" si="14"/>
        <v>4202.6896588772543</v>
      </c>
      <c r="C43">
        <f t="shared" si="8"/>
        <v>200.12807899415495</v>
      </c>
      <c r="D43">
        <f t="shared" si="9"/>
        <v>447.95836159814002</v>
      </c>
      <c r="E43">
        <f t="shared" si="10"/>
        <v>24.886575644341111</v>
      </c>
      <c r="F43">
        <v>0</v>
      </c>
      <c r="G43">
        <f t="shared" si="11"/>
        <v>423.07178595379889</v>
      </c>
      <c r="H43">
        <f t="shared" si="4"/>
        <v>3.0000000000000001E-3</v>
      </c>
      <c r="I43">
        <f t="shared" si="12"/>
        <v>380.96178074941105</v>
      </c>
    </row>
    <row r="44" spans="1:9" x14ac:dyDescent="0.2">
      <c r="A44">
        <f t="shared" si="13"/>
        <v>36</v>
      </c>
      <c r="B44">
        <f t="shared" si="14"/>
        <v>4002.5615798830995</v>
      </c>
      <c r="C44">
        <f t="shared" si="8"/>
        <v>190.59817047062378</v>
      </c>
      <c r="D44">
        <f t="shared" si="9"/>
        <v>435.03486910255197</v>
      </c>
      <c r="E44">
        <f t="shared" si="10"/>
        <v>24.168603839030663</v>
      </c>
      <c r="F44">
        <v>9.3835137977436872E-8</v>
      </c>
      <c r="G44">
        <f t="shared" si="11"/>
        <v>410.86626516968619</v>
      </c>
      <c r="H44">
        <f t="shared" ref="H44:H67" si="15">0.005</f>
        <v>5.0000000000000001E-3</v>
      </c>
      <c r="I44">
        <f t="shared" si="12"/>
        <v>343.33830679689163</v>
      </c>
    </row>
    <row r="45" spans="1:9" x14ac:dyDescent="0.2">
      <c r="A45">
        <f t="shared" si="13"/>
        <v>37</v>
      </c>
      <c r="B45">
        <f t="shared" si="14"/>
        <v>3811.9634095063111</v>
      </c>
      <c r="C45">
        <f t="shared" si="8"/>
        <v>181.52206711934815</v>
      </c>
      <c r="D45">
        <f t="shared" si="9"/>
        <v>422.48421630680355</v>
      </c>
      <c r="E45">
        <f t="shared" si="10"/>
        <v>23.471345350377973</v>
      </c>
      <c r="F45">
        <v>1.2828773343257049E-8</v>
      </c>
      <c r="G45">
        <f t="shared" si="11"/>
        <v>399.01287094359679</v>
      </c>
      <c r="H45">
        <f t="shared" si="15"/>
        <v>5.0000000000000001E-3</v>
      </c>
      <c r="I45">
        <f t="shared" si="12"/>
        <v>331.77420710575456</v>
      </c>
    </row>
    <row r="46" spans="1:9" x14ac:dyDescent="0.2">
      <c r="A46">
        <f t="shared" si="13"/>
        <v>38</v>
      </c>
      <c r="B46">
        <f t="shared" si="14"/>
        <v>3630.4413423997917</v>
      </c>
      <c r="C46">
        <f t="shared" si="8"/>
        <v>172.87815916189484</v>
      </c>
      <c r="D46">
        <f t="shared" si="9"/>
        <v>410.29564686236489</v>
      </c>
      <c r="E46">
        <f t="shared" si="10"/>
        <v>22.794202603464715</v>
      </c>
      <c r="F46">
        <v>0</v>
      </c>
      <c r="G46">
        <f t="shared" si="11"/>
        <v>387.50144425890016</v>
      </c>
      <c r="H46">
        <f t="shared" si="15"/>
        <v>5.0000000000000001E-3</v>
      </c>
      <c r="I46">
        <f t="shared" si="12"/>
        <v>320.5996019148393</v>
      </c>
    </row>
    <row r="47" spans="1:9" x14ac:dyDescent="0.2">
      <c r="A47">
        <f t="shared" si="13"/>
        <v>39</v>
      </c>
      <c r="B47">
        <f t="shared" si="14"/>
        <v>3457.5631832378967</v>
      </c>
      <c r="C47">
        <f t="shared" si="8"/>
        <v>164.64586586847128</v>
      </c>
      <c r="D47">
        <f t="shared" si="9"/>
        <v>398.45871475492265</v>
      </c>
      <c r="E47">
        <f t="shared" si="10"/>
        <v>22.13659526416237</v>
      </c>
      <c r="F47">
        <v>0</v>
      </c>
      <c r="G47">
        <f t="shared" si="11"/>
        <v>376.32211949076026</v>
      </c>
      <c r="H47">
        <f t="shared" si="15"/>
        <v>5.0000000000000001E-3</v>
      </c>
      <c r="I47">
        <f t="shared" si="12"/>
        <v>309.80137256923069</v>
      </c>
    </row>
    <row r="48" spans="1:9" x14ac:dyDescent="0.2">
      <c r="A48">
        <f t="shared" si="13"/>
        <v>40</v>
      </c>
      <c r="B48">
        <f t="shared" si="14"/>
        <v>3292.9173173694253</v>
      </c>
      <c r="C48">
        <f t="shared" si="8"/>
        <v>156.8055865414012</v>
      </c>
      <c r="D48">
        <f t="shared" si="9"/>
        <v>386.96327533156739</v>
      </c>
      <c r="E48">
        <f t="shared" si="10"/>
        <v>21.497959740642631</v>
      </c>
      <c r="F48">
        <v>0</v>
      </c>
      <c r="G48">
        <f t="shared" si="11"/>
        <v>365.46531559092477</v>
      </c>
      <c r="H48">
        <f t="shared" si="15"/>
        <v>5.0000000000000001E-3</v>
      </c>
      <c r="I48">
        <f t="shared" si="12"/>
        <v>299.36684223105681</v>
      </c>
    </row>
    <row r="49" spans="1:9" x14ac:dyDescent="0.2">
      <c r="A49">
        <f t="shared" si="13"/>
        <v>41</v>
      </c>
      <c r="B49">
        <f t="shared" si="14"/>
        <v>3136.1117308280241</v>
      </c>
      <c r="C49">
        <f t="shared" si="8"/>
        <v>149.33865384895353</v>
      </c>
      <c r="D49">
        <f t="shared" si="9"/>
        <v>375.79947660935045</v>
      </c>
      <c r="E49">
        <f t="shared" si="10"/>
        <v>20.877748700519469</v>
      </c>
      <c r="F49">
        <v>0</v>
      </c>
      <c r="G49">
        <f t="shared" si="11"/>
        <v>354.92172790883097</v>
      </c>
      <c r="H49">
        <f t="shared" si="15"/>
        <v>5.0000000000000001E-3</v>
      </c>
      <c r="I49">
        <f t="shared" si="12"/>
        <v>289.28376102454843</v>
      </c>
    </row>
    <row r="50" spans="1:9" x14ac:dyDescent="0.2">
      <c r="A50">
        <f t="shared" si="13"/>
        <v>42</v>
      </c>
      <c r="B50">
        <f t="shared" si="14"/>
        <v>2986.7730769790705</v>
      </c>
      <c r="C50">
        <f t="shared" si="8"/>
        <v>142.22728937995572</v>
      </c>
      <c r="D50">
        <f t="shared" si="9"/>
        <v>364.95775083269575</v>
      </c>
      <c r="E50">
        <f t="shared" si="10"/>
        <v>20.275430601816428</v>
      </c>
      <c r="F50">
        <v>0</v>
      </c>
      <c r="G50">
        <f t="shared" si="11"/>
        <v>344.68232023087933</v>
      </c>
      <c r="H50">
        <f t="shared" si="15"/>
        <v>5.0000000000000001E-3</v>
      </c>
      <c r="I50">
        <f t="shared" si="12"/>
        <v>279.54029166636474</v>
      </c>
    </row>
    <row r="51" spans="1:9" x14ac:dyDescent="0.2">
      <c r="A51">
        <f t="shared" si="13"/>
        <v>43</v>
      </c>
      <c r="B51">
        <f t="shared" si="14"/>
        <v>2844.5457875991146</v>
      </c>
      <c r="C51">
        <f t="shared" si="8"/>
        <v>135.45456131424353</v>
      </c>
      <c r="D51">
        <f t="shared" si="9"/>
        <v>354.42880627350399</v>
      </c>
      <c r="E51">
        <f t="shared" si="10"/>
        <v>19.690489237416887</v>
      </c>
      <c r="F51">
        <v>0</v>
      </c>
      <c r="G51">
        <f t="shared" si="11"/>
        <v>334.7383170360871</v>
      </c>
      <c r="H51">
        <f t="shared" si="15"/>
        <v>5.0000000000000001E-3</v>
      </c>
      <c r="I51">
        <f t="shared" si="12"/>
        <v>270.12499556891788</v>
      </c>
    </row>
    <row r="52" spans="1:9" x14ac:dyDescent="0.2">
      <c r="A52">
        <f t="shared" si="13"/>
        <v>44</v>
      </c>
      <c r="B52">
        <f t="shared" si="14"/>
        <v>2709.091226284871</v>
      </c>
      <c r="C52">
        <f t="shared" si="8"/>
        <v>129.00434410880337</v>
      </c>
      <c r="D52">
        <f t="shared" si="9"/>
        <v>344.20361926783096</v>
      </c>
      <c r="E52">
        <f t="shared" si="10"/>
        <v>19.122423292657274</v>
      </c>
      <c r="F52">
        <v>0</v>
      </c>
      <c r="G52">
        <f t="shared" si="11"/>
        <v>325.08119597517367</v>
      </c>
      <c r="H52">
        <f t="shared" si="15"/>
        <v>5.0000000000000001E-3</v>
      </c>
      <c r="I52">
        <f t="shared" si="12"/>
        <v>261.02681941176382</v>
      </c>
    </row>
    <row r="53" spans="1:9" x14ac:dyDescent="0.2">
      <c r="A53">
        <f t="shared" si="13"/>
        <v>45</v>
      </c>
      <c r="B53">
        <f t="shared" si="14"/>
        <v>2580.0868821760678</v>
      </c>
      <c r="C53">
        <f t="shared" si="8"/>
        <v>122.86128010362226</v>
      </c>
      <c r="D53">
        <f t="shared" si="9"/>
        <v>334.27342648229597</v>
      </c>
      <c r="E53">
        <f t="shared" si="10"/>
        <v>18.570745915683109</v>
      </c>
      <c r="F53">
        <v>0</v>
      </c>
      <c r="G53">
        <f t="shared" si="11"/>
        <v>315.70268056661286</v>
      </c>
      <c r="H53">
        <f t="shared" si="15"/>
        <v>5.0000000000000001E-3</v>
      </c>
      <c r="I53">
        <f t="shared" si="12"/>
        <v>252.23508216527904</v>
      </c>
    </row>
    <row r="54" spans="1:9" x14ac:dyDescent="0.2">
      <c r="A54">
        <f t="shared" si="13"/>
        <v>46</v>
      </c>
      <c r="B54">
        <f t="shared" si="14"/>
        <v>2457.2256020724453</v>
      </c>
      <c r="C54">
        <f t="shared" si="8"/>
        <v>117.01074295583072</v>
      </c>
      <c r="D54">
        <f t="shared" si="9"/>
        <v>324.62971740360734</v>
      </c>
      <c r="E54">
        <f t="shared" si="10"/>
        <v>18.034984300200406</v>
      </c>
      <c r="F54">
        <v>0</v>
      </c>
      <c r="G54">
        <f t="shared" si="11"/>
        <v>306.59473310340695</v>
      </c>
      <c r="H54">
        <f t="shared" si="15"/>
        <v>5.0000000000000001E-3</v>
      </c>
      <c r="I54">
        <f t="shared" si="12"/>
        <v>243.73946255140129</v>
      </c>
    </row>
    <row r="55" spans="1:9" x14ac:dyDescent="0.2">
      <c r="A55">
        <f t="shared" si="13"/>
        <v>47</v>
      </c>
      <c r="B55">
        <f t="shared" si="14"/>
        <v>2340.2148591166147</v>
      </c>
      <c r="C55">
        <f t="shared" si="8"/>
        <v>111.43880281507688</v>
      </c>
      <c r="D55">
        <f t="shared" si="9"/>
        <v>315.26422704476454</v>
      </c>
      <c r="E55">
        <f t="shared" si="10"/>
        <v>17.514679280264694</v>
      </c>
      <c r="F55">
        <v>1.4210854715202004E-14</v>
      </c>
      <c r="G55">
        <f t="shared" si="11"/>
        <v>297.74954776449982</v>
      </c>
      <c r="H55">
        <f t="shared" si="15"/>
        <v>5.0000000000000001E-3</v>
      </c>
      <c r="I55">
        <f t="shared" si="12"/>
        <v>235.52998692671065</v>
      </c>
    </row>
    <row r="56" spans="1:9" x14ac:dyDescent="0.2">
      <c r="A56">
        <f t="shared" si="13"/>
        <v>48</v>
      </c>
      <c r="B56">
        <f t="shared" si="14"/>
        <v>2228.7760563015377</v>
      </c>
      <c r="C56">
        <f t="shared" si="8"/>
        <v>106.13219315721608</v>
      </c>
      <c r="D56">
        <f t="shared" si="9"/>
        <v>306.16892886168159</v>
      </c>
      <c r="E56">
        <f t="shared" si="10"/>
        <v>17.009384936760089</v>
      </c>
      <c r="F56">
        <v>0</v>
      </c>
      <c r="G56">
        <f t="shared" si="11"/>
        <v>289.15954392492148</v>
      </c>
      <c r="H56">
        <f t="shared" si="15"/>
        <v>5.0000000000000001E-3</v>
      </c>
      <c r="I56">
        <f t="shared" si="12"/>
        <v>227.59701757362211</v>
      </c>
    </row>
    <row r="57" spans="1:9" x14ac:dyDescent="0.2">
      <c r="A57">
        <f t="shared" si="13"/>
        <v>49</v>
      </c>
      <c r="B57">
        <f t="shared" si="14"/>
        <v>2122.6438631443216</v>
      </c>
      <c r="C57">
        <f t="shared" si="8"/>
        <v>101.07827919734864</v>
      </c>
      <c r="D57">
        <f t="shared" si="9"/>
        <v>297.33602787416578</v>
      </c>
      <c r="E57">
        <f t="shared" si="10"/>
        <v>16.518668215231433</v>
      </c>
      <c r="F57">
        <v>0</v>
      </c>
      <c r="G57">
        <f t="shared" si="11"/>
        <v>280.81735965893432</v>
      </c>
      <c r="H57">
        <f t="shared" si="15"/>
        <v>5.0000000000000001E-3</v>
      </c>
      <c r="I57">
        <f t="shared" si="12"/>
        <v>219.93124138594828</v>
      </c>
    </row>
    <row r="58" spans="1:9" x14ac:dyDescent="0.2">
      <c r="A58">
        <f t="shared" si="13"/>
        <v>50</v>
      </c>
      <c r="B58">
        <f t="shared" si="14"/>
        <v>2021.565583946973</v>
      </c>
      <c r="C58">
        <f t="shared" si="8"/>
        <v>96.265027806998702</v>
      </c>
      <c r="D58">
        <f t="shared" si="9"/>
        <v>288.75795398535433</v>
      </c>
      <c r="E58">
        <f t="shared" si="10"/>
        <v>16.042108554741908</v>
      </c>
      <c r="F58">
        <v>0</v>
      </c>
      <c r="G58">
        <f t="shared" si="11"/>
        <v>272.71584543061243</v>
      </c>
      <c r="H58">
        <f t="shared" si="15"/>
        <v>5.0000000000000001E-3</v>
      </c>
      <c r="I58">
        <f t="shared" si="12"/>
        <v>212.52365893554747</v>
      </c>
    </row>
    <row r="59" spans="1:9" x14ac:dyDescent="0.2">
      <c r="A59">
        <f t="shared" si="13"/>
        <v>51</v>
      </c>
      <c r="B59">
        <f t="shared" si="14"/>
        <v>1925.3005561399743</v>
      </c>
      <c r="C59">
        <f t="shared" si="8"/>
        <v>91.680978863808292</v>
      </c>
      <c r="D59">
        <f t="shared" si="9"/>
        <v>280.42735549388374</v>
      </c>
      <c r="E59">
        <f t="shared" si="10"/>
        <v>15.579297527437985</v>
      </c>
      <c r="F59">
        <v>0</v>
      </c>
      <c r="G59">
        <f t="shared" si="11"/>
        <v>264.84805796644577</v>
      </c>
      <c r="H59">
        <f t="shared" si="15"/>
        <v>5.0000000000000001E-3</v>
      </c>
      <c r="I59">
        <f t="shared" si="12"/>
        <v>205.36557390722129</v>
      </c>
    </row>
    <row r="60" spans="1:9" x14ac:dyDescent="0.2">
      <c r="A60">
        <f t="shared" si="13"/>
        <v>52</v>
      </c>
      <c r="B60">
        <f t="shared" si="14"/>
        <v>1833.619577276166</v>
      </c>
      <c r="C60">
        <f t="shared" si="8"/>
        <v>87.315217965531701</v>
      </c>
      <c r="D60">
        <f t="shared" si="9"/>
        <v>272.33709279323131</v>
      </c>
      <c r="E60">
        <f t="shared" si="10"/>
        <v>15.129838488512849</v>
      </c>
      <c r="F60">
        <v>0</v>
      </c>
      <c r="G60">
        <f t="shared" si="11"/>
        <v>257.20725430471845</v>
      </c>
      <c r="H60">
        <f t="shared" si="15"/>
        <v>5.0000000000000001E-3</v>
      </c>
      <c r="I60">
        <f t="shared" si="12"/>
        <v>198.44858288946028</v>
      </c>
    </row>
    <row r="61" spans="1:9" x14ac:dyDescent="0.2">
      <c r="A61">
        <f t="shared" si="13"/>
        <v>53</v>
      </c>
      <c r="B61">
        <f t="shared" si="14"/>
        <v>1746.3043593106343</v>
      </c>
      <c r="C61">
        <f t="shared" si="8"/>
        <v>83.157350443363526</v>
      </c>
      <c r="D61">
        <f t="shared" si="9"/>
        <v>264.48023225282924</v>
      </c>
      <c r="E61">
        <f t="shared" si="10"/>
        <v>14.69334623626829</v>
      </c>
      <c r="F61">
        <v>0</v>
      </c>
      <c r="G61">
        <f t="shared" si="11"/>
        <v>249.78688601656094</v>
      </c>
      <c r="H61">
        <f t="shared" si="15"/>
        <v>5.0000000000000001E-3</v>
      </c>
      <c r="I61">
        <f t="shared" si="12"/>
        <v>191.76456550905002</v>
      </c>
    </row>
    <row r="62" spans="1:9" x14ac:dyDescent="0.2">
      <c r="A62">
        <f t="shared" si="13"/>
        <v>54</v>
      </c>
      <c r="B62">
        <f t="shared" si="14"/>
        <v>1663.1470088672706</v>
      </c>
      <c r="C62">
        <f t="shared" si="8"/>
        <v>79.197476612727172</v>
      </c>
      <c r="D62">
        <f t="shared" si="9"/>
        <v>256.85004027570727</v>
      </c>
      <c r="E62">
        <f t="shared" si="10"/>
        <v>14.269446681983737</v>
      </c>
      <c r="F62">
        <v>0</v>
      </c>
      <c r="G62">
        <f t="shared" si="11"/>
        <v>242.58059359372353</v>
      </c>
      <c r="H62">
        <f t="shared" si="15"/>
        <v>5.0000000000000001E-3</v>
      </c>
      <c r="I62">
        <f t="shared" si="12"/>
        <v>185.30567489795769</v>
      </c>
    </row>
    <row r="63" spans="1:9" x14ac:dyDescent="0.2">
      <c r="A63">
        <f t="shared" si="13"/>
        <v>55</v>
      </c>
      <c r="B63">
        <f t="shared" si="14"/>
        <v>1583.9495322545436</v>
      </c>
      <c r="C63">
        <f t="shared" si="8"/>
        <v>75.42616820259731</v>
      </c>
      <c r="D63">
        <f t="shared" si="9"/>
        <v>249.43997752757087</v>
      </c>
      <c r="E63">
        <f t="shared" si="10"/>
        <v>13.857776529309492</v>
      </c>
      <c r="F63">
        <v>0</v>
      </c>
      <c r="G63">
        <f t="shared" si="11"/>
        <v>235.58220099826138</v>
      </c>
      <c r="H63">
        <f t="shared" si="15"/>
        <v>5.0000000000000001E-3</v>
      </c>
      <c r="I63">
        <f t="shared" si="12"/>
        <v>179.06432848130666</v>
      </c>
    </row>
    <row r="64" spans="1:9" x14ac:dyDescent="0.2">
      <c r="A64">
        <f t="shared" si="13"/>
        <v>56</v>
      </c>
      <c r="B64">
        <f t="shared" si="14"/>
        <v>1508.5233640519461</v>
      </c>
      <c r="C64">
        <f t="shared" si="8"/>
        <v>71.834445907235533</v>
      </c>
      <c r="D64">
        <f t="shared" si="9"/>
        <v>242.24369333236899</v>
      </c>
      <c r="E64">
        <f t="shared" si="10"/>
        <v>13.457982962909387</v>
      </c>
      <c r="F64">
        <v>0</v>
      </c>
      <c r="G64">
        <f t="shared" si="11"/>
        <v>228.78571036945959</v>
      </c>
      <c r="H64">
        <f t="shared" si="15"/>
        <v>5.0000000000000001E-3</v>
      </c>
      <c r="I64">
        <f t="shared" si="12"/>
        <v>173.03319907562459</v>
      </c>
    </row>
    <row r="65" spans="1:9" x14ac:dyDescent="0.2">
      <c r="A65">
        <f t="shared" si="13"/>
        <v>57</v>
      </c>
      <c r="B65">
        <f t="shared" si="14"/>
        <v>1436.6889181447107</v>
      </c>
      <c r="C65">
        <f t="shared" si="8"/>
        <v>68.413758006890987</v>
      </c>
      <c r="D65">
        <f t="shared" si="9"/>
        <v>235.25502022954882</v>
      </c>
      <c r="E65">
        <f t="shared" si="10"/>
        <v>13.069723346086045</v>
      </c>
      <c r="F65">
        <v>0</v>
      </c>
      <c r="G65">
        <f t="shared" si="11"/>
        <v>222.18529688346277</v>
      </c>
      <c r="H65">
        <f t="shared" si="15"/>
        <v>5.0000000000000001E-3</v>
      </c>
      <c r="I65">
        <f t="shared" si="12"/>
        <v>167.20520628691489</v>
      </c>
    </row>
    <row r="66" spans="1:9" x14ac:dyDescent="0.2">
      <c r="A66">
        <f t="shared" si="13"/>
        <v>58</v>
      </c>
      <c r="B66">
        <f t="shared" si="14"/>
        <v>1368.2751601378197</v>
      </c>
      <c r="C66">
        <f t="shared" si="8"/>
        <v>65.155960006562836</v>
      </c>
      <c r="D66">
        <f t="shared" si="9"/>
        <v>228.46796868833115</v>
      </c>
      <c r="E66">
        <f t="shared" si="10"/>
        <v>12.692664927129508</v>
      </c>
      <c r="F66">
        <v>0</v>
      </c>
      <c r="G66">
        <f t="shared" si="11"/>
        <v>215.77530376120166</v>
      </c>
      <c r="H66">
        <f t="shared" si="15"/>
        <v>5.0000000000000001E-3</v>
      </c>
      <c r="I66">
        <f t="shared" si="12"/>
        <v>161.57350819845161</v>
      </c>
    </row>
    <row r="67" spans="1:9" x14ac:dyDescent="0.2">
      <c r="A67">
        <f t="shared" si="13"/>
        <v>59</v>
      </c>
      <c r="B67">
        <f t="shared" si="14"/>
        <v>1303.119200131257</v>
      </c>
      <c r="C67">
        <f t="shared" si="8"/>
        <v>62.05329524434557</v>
      </c>
      <c r="D67">
        <f t="shared" si="9"/>
        <v>221.87672197447995</v>
      </c>
      <c r="E67">
        <f t="shared" si="10"/>
        <v>12.326484554137775</v>
      </c>
      <c r="F67">
        <v>0</v>
      </c>
      <c r="G67">
        <f t="shared" si="11"/>
        <v>209.55023742034217</v>
      </c>
      <c r="H67">
        <f t="shared" si="15"/>
        <v>5.0000000000000001E-3</v>
      </c>
      <c r="I67">
        <f t="shared" si="12"/>
        <v>156.13149333854264</v>
      </c>
    </row>
    <row r="69" spans="1:9" x14ac:dyDescent="0.2">
      <c r="H69" t="s">
        <v>25</v>
      </c>
      <c r="I69">
        <f>SUM(I8:I67)</f>
        <v>8461.1007435567408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FD82-732D-9D45-9EC8-70CD1CD90631}">
  <dimension ref="A1:I71"/>
  <sheetViews>
    <sheetView topLeftCell="A7" zoomScale="56" workbookViewId="0">
      <selection activeCell="I71" sqref="I7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5" spans="1:9" x14ac:dyDescent="0.2">
      <c r="A5" t="s">
        <v>15</v>
      </c>
      <c r="B5" t="s">
        <v>16</v>
      </c>
    </row>
    <row r="6" spans="1:9" x14ac:dyDescent="0.2">
      <c r="A6">
        <f>1/(2*(5+H2))</f>
        <v>2.7777777777777776E-2</v>
      </c>
      <c r="B6">
        <f>1/(5+G2)</f>
        <v>4.7619047619047616E-2</v>
      </c>
    </row>
    <row r="9" spans="1:9" x14ac:dyDescent="0.2">
      <c r="A9" t="s">
        <v>10</v>
      </c>
      <c r="B9" t="s">
        <v>17</v>
      </c>
      <c r="C9" t="s">
        <v>18</v>
      </c>
      <c r="D9" t="s">
        <v>19</v>
      </c>
      <c r="E9" t="s">
        <v>20</v>
      </c>
      <c r="F9" t="s">
        <v>22</v>
      </c>
      <c r="G9" t="s">
        <v>21</v>
      </c>
      <c r="H9" t="s">
        <v>23</v>
      </c>
      <c r="I9" t="s">
        <v>24</v>
      </c>
    </row>
    <row r="10" spans="1:9" x14ac:dyDescent="0.2">
      <c r="A10">
        <v>0</v>
      </c>
      <c r="B10">
        <f>100*A2+10*B2+C2</f>
        <v>379</v>
      </c>
      <c r="C10">
        <f>$B$6*B10</f>
        <v>18.047619047619047</v>
      </c>
      <c r="D10">
        <f>$A$2*(B10^(0.6))</f>
        <v>105.75594266038581</v>
      </c>
      <c r="E10">
        <f>$A$6*D10</f>
        <v>2.937665073899606</v>
      </c>
      <c r="F10">
        <v>102.8182775864862</v>
      </c>
      <c r="G10">
        <f>D10-E10-F10</f>
        <v>0</v>
      </c>
      <c r="H10">
        <f>0.003</f>
        <v>3.0000000000000001E-3</v>
      </c>
      <c r="I10">
        <f>G10/((1+H10)^A10)</f>
        <v>0</v>
      </c>
    </row>
    <row r="11" spans="1:9" x14ac:dyDescent="0.2">
      <c r="A11">
        <v>1</v>
      </c>
      <c r="B11">
        <f>B10+F10-C10</f>
        <v>463.77065853886717</v>
      </c>
      <c r="C11">
        <f t="shared" ref="C11:C69" si="0">$B$6*B11</f>
        <v>22.084317073279387</v>
      </c>
      <c r="D11">
        <f t="shared" ref="D11:D69" si="1">$A$2*(B11^(0.6))</f>
        <v>119.3722049451232</v>
      </c>
      <c r="E11">
        <f t="shared" ref="E11:E69" si="2">$A$6*D11</f>
        <v>3.3158945818089776</v>
      </c>
      <c r="F11">
        <v>116.05631036331422</v>
      </c>
      <c r="G11">
        <f t="shared" ref="G11:G69" si="3">D11-E11-F11</f>
        <v>0</v>
      </c>
      <c r="H11">
        <f t="shared" ref="H11:H69" si="4">0.003</f>
        <v>3.0000000000000001E-3</v>
      </c>
      <c r="I11">
        <f t="shared" ref="I11:I69" si="5">G11/((1+H11)^A11)</f>
        <v>0</v>
      </c>
    </row>
    <row r="12" spans="1:9" x14ac:dyDescent="0.2">
      <c r="A12">
        <v>2</v>
      </c>
      <c r="B12">
        <f t="shared" ref="B12:B69" si="6">B11+F11-C11</f>
        <v>557.74265182890201</v>
      </c>
      <c r="C12">
        <f t="shared" si="0"/>
        <v>26.559173896614379</v>
      </c>
      <c r="D12">
        <f t="shared" si="1"/>
        <v>133.34648403020918</v>
      </c>
      <c r="E12">
        <f t="shared" si="2"/>
        <v>3.7040690008391439</v>
      </c>
      <c r="F12">
        <v>129.64241502937003</v>
      </c>
      <c r="G12">
        <f t="shared" si="3"/>
        <v>0</v>
      </c>
      <c r="H12">
        <f t="shared" si="4"/>
        <v>3.0000000000000001E-3</v>
      </c>
      <c r="I12">
        <f t="shared" si="5"/>
        <v>0</v>
      </c>
    </row>
    <row r="13" spans="1:9" x14ac:dyDescent="0.2">
      <c r="A13">
        <v>3</v>
      </c>
      <c r="B13">
        <f t="shared" si="6"/>
        <v>660.82589296165759</v>
      </c>
      <c r="C13">
        <f t="shared" si="0"/>
        <v>31.467899664840836</v>
      </c>
      <c r="D13">
        <f t="shared" si="1"/>
        <v>147.62961447124965</v>
      </c>
      <c r="E13">
        <f t="shared" si="2"/>
        <v>4.1008226242013794</v>
      </c>
      <c r="F13">
        <v>143.52879184704827</v>
      </c>
      <c r="G13">
        <f t="shared" si="3"/>
        <v>0</v>
      </c>
      <c r="H13">
        <f t="shared" si="4"/>
        <v>3.0000000000000001E-3</v>
      </c>
      <c r="I13">
        <f t="shared" si="5"/>
        <v>0</v>
      </c>
    </row>
    <row r="14" spans="1:9" x14ac:dyDescent="0.2">
      <c r="A14">
        <v>4</v>
      </c>
      <c r="B14">
        <f t="shared" si="6"/>
        <v>772.88678514386504</v>
      </c>
      <c r="C14">
        <f t="shared" si="0"/>
        <v>36.804132625898333</v>
      </c>
      <c r="D14">
        <f t="shared" si="1"/>
        <v>162.17756810929657</v>
      </c>
      <c r="E14">
        <f t="shared" si="2"/>
        <v>4.50493244748046</v>
      </c>
      <c r="F14">
        <v>157.67263566181612</v>
      </c>
      <c r="G14">
        <f t="shared" si="3"/>
        <v>0</v>
      </c>
      <c r="H14">
        <f t="shared" si="4"/>
        <v>3.0000000000000001E-3</v>
      </c>
      <c r="I14">
        <f t="shared" si="5"/>
        <v>0</v>
      </c>
    </row>
    <row r="15" spans="1:9" x14ac:dyDescent="0.2">
      <c r="A15">
        <v>5</v>
      </c>
      <c r="B15">
        <f t="shared" si="6"/>
        <v>893.75528817978284</v>
      </c>
      <c r="C15">
        <f t="shared" si="0"/>
        <v>42.559775627608701</v>
      </c>
      <c r="D15">
        <f t="shared" si="1"/>
        <v>176.95075883007388</v>
      </c>
      <c r="E15">
        <f t="shared" si="2"/>
        <v>4.9152988563909412</v>
      </c>
      <c r="F15">
        <v>172.03545997368295</v>
      </c>
      <c r="G15">
        <f t="shared" si="3"/>
        <v>0</v>
      </c>
      <c r="H15">
        <f t="shared" si="4"/>
        <v>3.0000000000000001E-3</v>
      </c>
      <c r="I15">
        <f t="shared" si="5"/>
        <v>0</v>
      </c>
    </row>
    <row r="16" spans="1:9" x14ac:dyDescent="0.2">
      <c r="A16">
        <v>6</v>
      </c>
      <c r="B16">
        <f t="shared" si="6"/>
        <v>1023.2309725258571</v>
      </c>
      <c r="C16">
        <f t="shared" si="0"/>
        <v>48.725284405993193</v>
      </c>
      <c r="D16">
        <f t="shared" si="1"/>
        <v>191.91347140990214</v>
      </c>
      <c r="E16">
        <f t="shared" si="2"/>
        <v>5.3309297613861704</v>
      </c>
      <c r="F16">
        <v>186.58254164851598</v>
      </c>
      <c r="G16">
        <f t="shared" si="3"/>
        <v>0</v>
      </c>
      <c r="H16">
        <f t="shared" si="4"/>
        <v>3.0000000000000001E-3</v>
      </c>
      <c r="I16">
        <f t="shared" si="5"/>
        <v>0</v>
      </c>
    </row>
    <row r="17" spans="1:9" x14ac:dyDescent="0.2">
      <c r="A17">
        <v>7</v>
      </c>
      <c r="B17">
        <f t="shared" si="6"/>
        <v>1161.0882297683797</v>
      </c>
      <c r="C17">
        <f t="shared" si="0"/>
        <v>55.289915703256177</v>
      </c>
      <c r="D17">
        <f t="shared" si="1"/>
        <v>207.03338754227639</v>
      </c>
      <c r="E17">
        <f t="shared" si="2"/>
        <v>5.7509274317298997</v>
      </c>
      <c r="F17">
        <v>201.28246011054648</v>
      </c>
      <c r="G17">
        <f t="shared" si="3"/>
        <v>0</v>
      </c>
      <c r="H17">
        <f t="shared" si="4"/>
        <v>3.0000000000000001E-3</v>
      </c>
      <c r="I17">
        <f t="shared" si="5"/>
        <v>0</v>
      </c>
    </row>
    <row r="18" spans="1:9" x14ac:dyDescent="0.2">
      <c r="A18">
        <v>8</v>
      </c>
      <c r="B18">
        <f t="shared" si="6"/>
        <v>1307.0807741756701</v>
      </c>
      <c r="C18">
        <f t="shared" si="0"/>
        <v>62.241941627412857</v>
      </c>
      <c r="D18">
        <f t="shared" si="1"/>
        <v>222.28118875850586</v>
      </c>
      <c r="E18">
        <f t="shared" si="2"/>
        <v>6.1744774655140517</v>
      </c>
      <c r="F18">
        <v>216.1067112929918</v>
      </c>
      <c r="G18">
        <f t="shared" si="3"/>
        <v>0</v>
      </c>
      <c r="H18">
        <f t="shared" si="4"/>
        <v>3.0000000000000001E-3</v>
      </c>
      <c r="I18">
        <f t="shared" si="5"/>
        <v>0</v>
      </c>
    </row>
    <row r="19" spans="1:9" x14ac:dyDescent="0.2">
      <c r="A19">
        <v>9</v>
      </c>
      <c r="B19">
        <f t="shared" si="6"/>
        <v>1460.945543841249</v>
      </c>
      <c r="C19">
        <f t="shared" si="0"/>
        <v>69.568835421011855</v>
      </c>
      <c r="D19">
        <f t="shared" si="1"/>
        <v>237.63022081347145</v>
      </c>
      <c r="E19">
        <f t="shared" si="2"/>
        <v>6.6008394670408732</v>
      </c>
      <c r="F19">
        <v>231.02938134643057</v>
      </c>
      <c r="G19">
        <f t="shared" si="3"/>
        <v>0</v>
      </c>
      <c r="H19">
        <f t="shared" si="4"/>
        <v>3.0000000000000001E-3</v>
      </c>
      <c r="I19">
        <f t="shared" si="5"/>
        <v>0</v>
      </c>
    </row>
    <row r="20" spans="1:9" x14ac:dyDescent="0.2">
      <c r="A20">
        <v>10</v>
      </c>
      <c r="B20">
        <f t="shared" si="6"/>
        <v>1622.4060897666677</v>
      </c>
      <c r="C20">
        <f t="shared" si="0"/>
        <v>77.25743284603179</v>
      </c>
      <c r="D20">
        <f t="shared" si="1"/>
        <v>253.05620768986256</v>
      </c>
      <c r="E20">
        <f t="shared" si="2"/>
        <v>7.0293391024961815</v>
      </c>
      <c r="F20">
        <v>246.02686858736638</v>
      </c>
      <c r="G20">
        <f t="shared" si="3"/>
        <v>0</v>
      </c>
      <c r="H20">
        <f t="shared" si="4"/>
        <v>3.0000000000000001E-3</v>
      </c>
      <c r="I20">
        <f t="shared" si="5"/>
        <v>0</v>
      </c>
    </row>
    <row r="21" spans="1:9" x14ac:dyDescent="0.2">
      <c r="A21">
        <v>11</v>
      </c>
      <c r="B21">
        <f t="shared" si="6"/>
        <v>1791.1755255080022</v>
      </c>
      <c r="C21">
        <f t="shared" si="0"/>
        <v>85.294072643238195</v>
      </c>
      <c r="D21">
        <f t="shared" si="1"/>
        <v>268.53700603575396</v>
      </c>
      <c r="E21">
        <f t="shared" si="2"/>
        <v>7.4593612787709427</v>
      </c>
      <c r="F21">
        <v>261.07764475698303</v>
      </c>
      <c r="G21">
        <f t="shared" si="3"/>
        <v>0</v>
      </c>
      <c r="H21">
        <f t="shared" si="4"/>
        <v>3.0000000000000001E-3</v>
      </c>
      <c r="I21">
        <f t="shared" si="5"/>
        <v>0</v>
      </c>
    </row>
    <row r="22" spans="1:9" x14ac:dyDescent="0.2">
      <c r="A22">
        <v>12</v>
      </c>
      <c r="B22">
        <f t="shared" si="6"/>
        <v>1966.9590976217471</v>
      </c>
      <c r="C22">
        <f t="shared" si="0"/>
        <v>93.664718934368906</v>
      </c>
      <c r="D22">
        <f t="shared" si="1"/>
        <v>284.05239284491807</v>
      </c>
      <c r="E22">
        <f t="shared" si="2"/>
        <v>7.8903442456921686</v>
      </c>
      <c r="F22">
        <v>276.1620485992259</v>
      </c>
      <c r="G22">
        <f t="shared" si="3"/>
        <v>0</v>
      </c>
      <c r="H22">
        <f t="shared" si="4"/>
        <v>3.0000000000000001E-3</v>
      </c>
      <c r="I22">
        <f t="shared" si="5"/>
        <v>0</v>
      </c>
    </row>
    <row r="23" spans="1:9" x14ac:dyDescent="0.2">
      <c r="A23">
        <v>13</v>
      </c>
      <c r="B23">
        <f t="shared" si="6"/>
        <v>2149.4564272866041</v>
      </c>
      <c r="C23">
        <f t="shared" si="0"/>
        <v>102.35506796602877</v>
      </c>
      <c r="D23">
        <f t="shared" si="1"/>
        <v>299.58388069773912</v>
      </c>
      <c r="E23">
        <f t="shared" si="2"/>
        <v>8.3217744638260864</v>
      </c>
      <c r="F23">
        <v>291.26210623391302</v>
      </c>
      <c r="G23">
        <f t="shared" si="3"/>
        <v>0</v>
      </c>
      <c r="H23">
        <f t="shared" si="4"/>
        <v>3.0000000000000001E-3</v>
      </c>
      <c r="I23">
        <f t="shared" si="5"/>
        <v>0</v>
      </c>
    </row>
    <row r="24" spans="1:9" x14ac:dyDescent="0.2">
      <c r="A24">
        <v>14</v>
      </c>
      <c r="B24">
        <f t="shared" si="6"/>
        <v>2338.3634655544884</v>
      </c>
      <c r="C24">
        <f t="shared" si="0"/>
        <v>111.35064121688039</v>
      </c>
      <c r="D24">
        <f t="shared" si="1"/>
        <v>315.11455603207366</v>
      </c>
      <c r="E24">
        <f t="shared" si="2"/>
        <v>8.7531821120020457</v>
      </c>
      <c r="F24">
        <v>306.36137392007163</v>
      </c>
      <c r="G24">
        <f t="shared" si="3"/>
        <v>0</v>
      </c>
      <c r="H24">
        <f t="shared" si="4"/>
        <v>3.0000000000000001E-3</v>
      </c>
      <c r="I24">
        <f t="shared" si="5"/>
        <v>0</v>
      </c>
    </row>
    <row r="25" spans="1:9" x14ac:dyDescent="0.2">
      <c r="A25">
        <v>15</v>
      </c>
      <c r="B25">
        <f t="shared" si="6"/>
        <v>2533.3741982576798</v>
      </c>
      <c r="C25">
        <f t="shared" si="0"/>
        <v>120.63686658369903</v>
      </c>
      <c r="D25">
        <f t="shared" si="1"/>
        <v>330.62893680043578</v>
      </c>
      <c r="E25">
        <f t="shared" si="2"/>
        <v>9.1841371333454376</v>
      </c>
      <c r="F25">
        <v>321.44479966709036</v>
      </c>
      <c r="G25">
        <f t="shared" si="3"/>
        <v>0</v>
      </c>
      <c r="H25">
        <f t="shared" si="4"/>
        <v>3.0000000000000001E-3</v>
      </c>
      <c r="I25">
        <f t="shared" si="5"/>
        <v>0</v>
      </c>
    </row>
    <row r="26" spans="1:9" x14ac:dyDescent="0.2">
      <c r="A26">
        <v>16</v>
      </c>
      <c r="B26">
        <f t="shared" si="6"/>
        <v>2734.182131341071</v>
      </c>
      <c r="C26">
        <f t="shared" si="0"/>
        <v>130.19914911147956</v>
      </c>
      <c r="D26">
        <f t="shared" si="1"/>
        <v>346.11284655929796</v>
      </c>
      <c r="E26">
        <f t="shared" si="2"/>
        <v>9.6142457377582762</v>
      </c>
      <c r="F26">
        <v>336.4986008215397</v>
      </c>
      <c r="G26">
        <f t="shared" si="3"/>
        <v>0</v>
      </c>
      <c r="H26">
        <f t="shared" si="4"/>
        <v>3.0000000000000001E-3</v>
      </c>
      <c r="I26">
        <f t="shared" si="5"/>
        <v>0</v>
      </c>
    </row>
    <row r="27" spans="1:9" x14ac:dyDescent="0.2">
      <c r="A27">
        <v>17</v>
      </c>
      <c r="B27">
        <f t="shared" si="6"/>
        <v>2940.4815830511311</v>
      </c>
      <c r="C27">
        <f t="shared" si="0"/>
        <v>140.02293252624432</v>
      </c>
      <c r="D27">
        <f t="shared" si="1"/>
        <v>361.55330257674484</v>
      </c>
      <c r="E27">
        <f t="shared" si="2"/>
        <v>10.043147293798468</v>
      </c>
      <c r="F27">
        <v>351.51015528294636</v>
      </c>
      <c r="G27">
        <f t="shared" si="3"/>
        <v>0</v>
      </c>
      <c r="H27">
        <f t="shared" si="4"/>
        <v>3.0000000000000001E-3</v>
      </c>
      <c r="I27">
        <f t="shared" si="5"/>
        <v>0</v>
      </c>
    </row>
    <row r="28" spans="1:9" x14ac:dyDescent="0.2">
      <c r="A28">
        <v>18</v>
      </c>
      <c r="B28">
        <f t="shared" si="6"/>
        <v>3151.9688058078332</v>
      </c>
      <c r="C28">
        <f t="shared" si="0"/>
        <v>150.09375265751586</v>
      </c>
      <c r="D28">
        <f t="shared" si="1"/>
        <v>376.93841597184269</v>
      </c>
      <c r="E28">
        <f t="shared" si="2"/>
        <v>10.470511554773408</v>
      </c>
      <c r="F28">
        <v>366.46790441706929</v>
      </c>
      <c r="G28">
        <f t="shared" si="3"/>
        <v>0</v>
      </c>
      <c r="H28">
        <f t="shared" si="4"/>
        <v>3.0000000000000001E-3</v>
      </c>
      <c r="I28">
        <f t="shared" si="5"/>
        <v>0</v>
      </c>
    </row>
    <row r="29" spans="1:9" x14ac:dyDescent="0.2">
      <c r="A29">
        <v>19</v>
      </c>
      <c r="B29">
        <f t="shared" si="6"/>
        <v>3368.3429575673867</v>
      </c>
      <c r="C29">
        <f t="shared" si="0"/>
        <v>160.39728369368507</v>
      </c>
      <c r="D29">
        <f t="shared" si="1"/>
        <v>392.25730223932169</v>
      </c>
      <c r="E29">
        <f t="shared" si="2"/>
        <v>10.89603617331449</v>
      </c>
      <c r="F29">
        <v>381.3612660660072</v>
      </c>
      <c r="G29">
        <f t="shared" si="3"/>
        <v>0</v>
      </c>
      <c r="H29">
        <f t="shared" si="4"/>
        <v>3.0000000000000001E-3</v>
      </c>
      <c r="I29">
        <f t="shared" si="5"/>
        <v>0</v>
      </c>
    </row>
    <row r="30" spans="1:9" x14ac:dyDescent="0.2">
      <c r="A30">
        <v>20</v>
      </c>
      <c r="B30">
        <f t="shared" si="6"/>
        <v>3589.3069399397091</v>
      </c>
      <c r="C30">
        <f t="shared" si="0"/>
        <v>170.91937809236708</v>
      </c>
      <c r="D30">
        <f t="shared" si="1"/>
        <v>407.50000078621611</v>
      </c>
      <c r="E30">
        <f t="shared" si="2"/>
        <v>11.31944446628378</v>
      </c>
      <c r="F30">
        <v>396.18055631993235</v>
      </c>
      <c r="G30">
        <f t="shared" si="3"/>
        <v>0</v>
      </c>
      <c r="H30">
        <f t="shared" si="4"/>
        <v>3.0000000000000001E-3</v>
      </c>
      <c r="I30">
        <f t="shared" si="5"/>
        <v>0</v>
      </c>
    </row>
    <row r="31" spans="1:9" x14ac:dyDescent="0.2">
      <c r="A31">
        <v>21</v>
      </c>
      <c r="B31">
        <f t="shared" si="6"/>
        <v>3814.5681181672744</v>
      </c>
      <c r="C31">
        <f t="shared" si="0"/>
        <v>181.64610086510831</v>
      </c>
      <c r="D31">
        <f t="shared" si="1"/>
        <v>422.6574023277816</v>
      </c>
      <c r="E31">
        <f t="shared" si="2"/>
        <v>11.740483397993932</v>
      </c>
      <c r="F31">
        <v>410.91691892978764</v>
      </c>
      <c r="G31">
        <f t="shared" si="3"/>
        <v>0</v>
      </c>
      <c r="H31">
        <f t="shared" si="4"/>
        <v>3.0000000000000001E-3</v>
      </c>
      <c r="I31">
        <f t="shared" si="5"/>
        <v>0</v>
      </c>
    </row>
    <row r="32" spans="1:9" x14ac:dyDescent="0.2">
      <c r="A32">
        <v>22</v>
      </c>
      <c r="B32">
        <f t="shared" si="6"/>
        <v>4043.8389362319535</v>
      </c>
      <c r="C32">
        <f t="shared" si="0"/>
        <v>192.56375886818824</v>
      </c>
      <c r="D32">
        <f t="shared" si="1"/>
        <v>437.72118316957278</v>
      </c>
      <c r="E32">
        <f t="shared" si="2"/>
        <v>12.158921754710354</v>
      </c>
      <c r="F32">
        <v>425.56226141486241</v>
      </c>
      <c r="G32">
        <f t="shared" si="3"/>
        <v>0</v>
      </c>
      <c r="H32">
        <f t="shared" si="4"/>
        <v>3.0000000000000001E-3</v>
      </c>
      <c r="I32">
        <f t="shared" si="5"/>
        <v>0</v>
      </c>
    </row>
    <row r="33" spans="1:9" x14ac:dyDescent="0.2">
      <c r="A33">
        <v>23</v>
      </c>
      <c r="B33">
        <f t="shared" si="6"/>
        <v>4276.8374387786271</v>
      </c>
      <c r="C33">
        <f t="shared" si="0"/>
        <v>203.65892565612509</v>
      </c>
      <c r="D33">
        <f t="shared" si="1"/>
        <v>452.68374554960383</v>
      </c>
      <c r="E33">
        <f t="shared" si="2"/>
        <v>12.574548487488995</v>
      </c>
      <c r="F33">
        <v>440.10919706211484</v>
      </c>
      <c r="G33">
        <f t="shared" si="3"/>
        <v>0</v>
      </c>
      <c r="H33">
        <f t="shared" si="4"/>
        <v>3.0000000000000001E-3</v>
      </c>
      <c r="I33">
        <f t="shared" si="5"/>
        <v>0</v>
      </c>
    </row>
    <row r="34" spans="1:9" x14ac:dyDescent="0.2">
      <c r="A34">
        <v>24</v>
      </c>
      <c r="B34">
        <f t="shared" si="6"/>
        <v>4513.287710184617</v>
      </c>
      <c r="C34">
        <f t="shared" si="0"/>
        <v>214.91846238974367</v>
      </c>
      <c r="D34">
        <f t="shared" si="1"/>
        <v>467.53816333568329</v>
      </c>
      <c r="E34">
        <f t="shared" si="2"/>
        <v>12.98717120376898</v>
      </c>
      <c r="F34">
        <v>454.55099213191431</v>
      </c>
      <c r="G34">
        <f t="shared" si="3"/>
        <v>0</v>
      </c>
      <c r="H34">
        <f t="shared" si="4"/>
        <v>3.0000000000000001E-3</v>
      </c>
      <c r="I34">
        <f t="shared" si="5"/>
        <v>0</v>
      </c>
    </row>
    <row r="35" spans="1:9" x14ac:dyDescent="0.2">
      <c r="A35">
        <v>25</v>
      </c>
      <c r="B35">
        <f t="shared" si="6"/>
        <v>4752.9202399267879</v>
      </c>
      <c r="C35">
        <f t="shared" si="0"/>
        <v>226.32953523460893</v>
      </c>
      <c r="D35">
        <f t="shared" si="1"/>
        <v>482.27813247338611</v>
      </c>
      <c r="E35">
        <f t="shared" si="2"/>
        <v>13.396614790927391</v>
      </c>
      <c r="F35">
        <v>468.88151768245871</v>
      </c>
      <c r="G35">
        <f t="shared" si="3"/>
        <v>0</v>
      </c>
      <c r="H35">
        <f t="shared" si="4"/>
        <v>3.0000000000000001E-3</v>
      </c>
      <c r="I35">
        <f t="shared" si="5"/>
        <v>0</v>
      </c>
    </row>
    <row r="36" spans="1:9" x14ac:dyDescent="0.2">
      <c r="A36">
        <v>26</v>
      </c>
      <c r="B36">
        <f t="shared" si="6"/>
        <v>4995.4722223746376</v>
      </c>
      <c r="C36">
        <f t="shared" si="0"/>
        <v>237.8796296368875</v>
      </c>
      <c r="D36">
        <f t="shared" si="1"/>
        <v>496.89792566381243</v>
      </c>
      <c r="E36">
        <f t="shared" si="2"/>
        <v>13.802720157328123</v>
      </c>
      <c r="F36">
        <v>483.09520550648432</v>
      </c>
      <c r="G36">
        <f t="shared" si="3"/>
        <v>0</v>
      </c>
      <c r="H36">
        <f t="shared" si="4"/>
        <v>3.0000000000000001E-3</v>
      </c>
      <c r="I36">
        <f t="shared" si="5"/>
        <v>0</v>
      </c>
    </row>
    <row r="37" spans="1:9" x14ac:dyDescent="0.2">
      <c r="A37">
        <v>27</v>
      </c>
      <c r="B37">
        <f t="shared" si="6"/>
        <v>5240.6877982442347</v>
      </c>
      <c r="C37">
        <f t="shared" si="0"/>
        <v>249.55656182115402</v>
      </c>
      <c r="D37">
        <f t="shared" si="1"/>
        <v>511.39235082033622</v>
      </c>
      <c r="E37">
        <f t="shared" si="2"/>
        <v>14.205343078342672</v>
      </c>
      <c r="F37">
        <v>497.18700774199357</v>
      </c>
      <c r="G37">
        <f t="shared" si="3"/>
        <v>0</v>
      </c>
      <c r="H37">
        <f t="shared" si="4"/>
        <v>3.0000000000000001E-3</v>
      </c>
      <c r="I37">
        <f t="shared" si="5"/>
        <v>0</v>
      </c>
    </row>
    <row r="38" spans="1:9" x14ac:dyDescent="0.2">
      <c r="A38">
        <v>28</v>
      </c>
      <c r="B38">
        <f t="shared" si="6"/>
        <v>5488.3182441650742</v>
      </c>
      <c r="C38">
        <f t="shared" si="0"/>
        <v>261.34848781738447</v>
      </c>
      <c r="D38">
        <f t="shared" si="1"/>
        <v>525.75671291256117</v>
      </c>
      <c r="E38">
        <f t="shared" si="2"/>
        <v>14.604353136460032</v>
      </c>
      <c r="F38">
        <v>511.15235977610115</v>
      </c>
      <c r="G38">
        <f t="shared" si="3"/>
        <v>0</v>
      </c>
      <c r="H38">
        <f t="shared" si="4"/>
        <v>3.0000000000000001E-3</v>
      </c>
      <c r="I38">
        <f t="shared" si="5"/>
        <v>0</v>
      </c>
    </row>
    <row r="39" spans="1:9" x14ac:dyDescent="0.2">
      <c r="A39">
        <v>29</v>
      </c>
      <c r="B39">
        <f t="shared" si="6"/>
        <v>5738.1221161237918</v>
      </c>
      <c r="C39">
        <f t="shared" si="0"/>
        <v>273.2439102916091</v>
      </c>
      <c r="D39">
        <f t="shared" si="1"/>
        <v>539.98677885559141</v>
      </c>
      <c r="E39">
        <f t="shared" si="2"/>
        <v>14.999632745988649</v>
      </c>
      <c r="F39">
        <v>524.9871461096028</v>
      </c>
      <c r="G39">
        <f t="shared" si="3"/>
        <v>0</v>
      </c>
      <c r="H39">
        <f t="shared" si="4"/>
        <v>3.0000000000000001E-3</v>
      </c>
      <c r="I39">
        <f t="shared" si="5"/>
        <v>0</v>
      </c>
    </row>
    <row r="40" spans="1:9" x14ac:dyDescent="0.2">
      <c r="A40">
        <v>30</v>
      </c>
      <c r="B40">
        <f t="shared" si="6"/>
        <v>5989.8653519417858</v>
      </c>
      <c r="C40">
        <f t="shared" si="0"/>
        <v>285.2316834257993</v>
      </c>
      <c r="D40">
        <f t="shared" si="1"/>
        <v>554.07874514512514</v>
      </c>
      <c r="E40">
        <f t="shared" si="2"/>
        <v>15.391076254031253</v>
      </c>
      <c r="F40">
        <v>538.68766889109384</v>
      </c>
      <c r="G40">
        <f t="shared" si="3"/>
        <v>0</v>
      </c>
      <c r="H40">
        <f t="shared" si="4"/>
        <v>3.0000000000000001E-3</v>
      </c>
      <c r="I40">
        <f t="shared" si="5"/>
        <v>0</v>
      </c>
    </row>
    <row r="41" spans="1:9" x14ac:dyDescent="0.2">
      <c r="A41">
        <v>31</v>
      </c>
      <c r="B41">
        <f t="shared" si="6"/>
        <v>6243.321337407081</v>
      </c>
      <c r="C41">
        <f t="shared" si="0"/>
        <v>297.30101606700384</v>
      </c>
      <c r="D41">
        <f t="shared" si="1"/>
        <v>568.02920797508204</v>
      </c>
      <c r="E41">
        <f t="shared" si="2"/>
        <v>15.778589110418945</v>
      </c>
      <c r="F41">
        <v>149.79106971276946</v>
      </c>
      <c r="G41">
        <f t="shared" si="3"/>
        <v>402.45954915189367</v>
      </c>
      <c r="H41">
        <f t="shared" si="4"/>
        <v>3.0000000000000001E-3</v>
      </c>
      <c r="I41">
        <f t="shared" si="5"/>
        <v>366.76958402294747</v>
      </c>
    </row>
    <row r="42" spans="1:9" x14ac:dyDescent="0.2">
      <c r="A42">
        <v>32</v>
      </c>
      <c r="B42">
        <f t="shared" si="6"/>
        <v>6095.8113910528464</v>
      </c>
      <c r="C42">
        <f t="shared" si="0"/>
        <v>290.27673290727836</v>
      </c>
      <c r="D42">
        <f t="shared" si="1"/>
        <v>559.93829095162027</v>
      </c>
      <c r="E42">
        <f t="shared" si="2"/>
        <v>15.553841415322784</v>
      </c>
      <c r="F42">
        <v>0</v>
      </c>
      <c r="G42">
        <f t="shared" si="3"/>
        <v>544.38444953629744</v>
      </c>
      <c r="H42">
        <f t="shared" si="4"/>
        <v>3.0000000000000001E-3</v>
      </c>
      <c r="I42">
        <f t="shared" si="5"/>
        <v>494.62476203707189</v>
      </c>
    </row>
    <row r="43" spans="1:9" x14ac:dyDescent="0.2">
      <c r="A43">
        <v>33</v>
      </c>
      <c r="B43">
        <f t="shared" si="6"/>
        <v>5805.5346581455678</v>
      </c>
      <c r="C43">
        <f t="shared" si="0"/>
        <v>276.45403134026515</v>
      </c>
      <c r="D43">
        <f t="shared" si="1"/>
        <v>543.7842040510227</v>
      </c>
      <c r="E43">
        <f t="shared" si="2"/>
        <v>15.105116779195074</v>
      </c>
      <c r="F43">
        <v>0</v>
      </c>
      <c r="G43">
        <f t="shared" si="3"/>
        <v>528.6790872718276</v>
      </c>
      <c r="H43">
        <f t="shared" si="4"/>
        <v>3.0000000000000001E-3</v>
      </c>
      <c r="I43">
        <f t="shared" si="5"/>
        <v>478.91820035502519</v>
      </c>
    </row>
    <row r="44" spans="1:9" x14ac:dyDescent="0.2">
      <c r="A44">
        <v>34</v>
      </c>
      <c r="B44">
        <f t="shared" si="6"/>
        <v>5529.0806268053029</v>
      </c>
      <c r="C44">
        <f t="shared" si="0"/>
        <v>263.28955365739534</v>
      </c>
      <c r="D44">
        <f t="shared" si="1"/>
        <v>528.09615872645043</v>
      </c>
      <c r="E44">
        <f t="shared" si="2"/>
        <v>14.6693377424014</v>
      </c>
      <c r="F44">
        <v>0</v>
      </c>
      <c r="G44">
        <f t="shared" si="3"/>
        <v>513.42682098404907</v>
      </c>
      <c r="H44">
        <f t="shared" si="4"/>
        <v>3.0000000000000001E-3</v>
      </c>
      <c r="I44">
        <f t="shared" si="5"/>
        <v>463.71039267562054</v>
      </c>
    </row>
    <row r="45" spans="1:9" x14ac:dyDescent="0.2">
      <c r="A45">
        <v>35</v>
      </c>
      <c r="B45">
        <f t="shared" si="6"/>
        <v>5265.7910731479078</v>
      </c>
      <c r="C45">
        <f t="shared" si="0"/>
        <v>250.75195586418607</v>
      </c>
      <c r="D45">
        <f t="shared" si="1"/>
        <v>512.86070978896043</v>
      </c>
      <c r="E45">
        <f t="shared" si="2"/>
        <v>14.246130827471122</v>
      </c>
      <c r="F45">
        <v>0</v>
      </c>
      <c r="G45">
        <f t="shared" si="3"/>
        <v>498.61457896148931</v>
      </c>
      <c r="H45">
        <f t="shared" si="4"/>
        <v>3.0000000000000001E-3</v>
      </c>
      <c r="I45">
        <f t="shared" si="5"/>
        <v>448.98550131520807</v>
      </c>
    </row>
    <row r="46" spans="1:9" x14ac:dyDescent="0.2">
      <c r="A46">
        <v>36</v>
      </c>
      <c r="B46">
        <f t="shared" si="6"/>
        <v>5015.0391172837217</v>
      </c>
      <c r="C46">
        <f t="shared" si="0"/>
        <v>238.81138653732006</v>
      </c>
      <c r="D46">
        <f t="shared" si="1"/>
        <v>498.06479994012204</v>
      </c>
      <c r="E46">
        <f t="shared" si="2"/>
        <v>13.835133331670056</v>
      </c>
      <c r="F46">
        <v>0</v>
      </c>
      <c r="G46">
        <f t="shared" si="3"/>
        <v>484.22966660845196</v>
      </c>
      <c r="H46">
        <f t="shared" si="4"/>
        <v>3.0000000000000001E-3</v>
      </c>
      <c r="I46">
        <f t="shared" si="5"/>
        <v>434.72819150785284</v>
      </c>
    </row>
    <row r="47" spans="1:9" x14ac:dyDescent="0.2">
      <c r="A47">
        <v>37</v>
      </c>
      <c r="B47">
        <f t="shared" si="6"/>
        <v>4776.2277307464019</v>
      </c>
      <c r="C47">
        <f t="shared" si="0"/>
        <v>227.43941574982864</v>
      </c>
      <c r="D47">
        <f t="shared" si="1"/>
        <v>483.69574858146677</v>
      </c>
      <c r="E47">
        <f t="shared" si="2"/>
        <v>13.435993016151855</v>
      </c>
      <c r="F47">
        <v>0</v>
      </c>
      <c r="G47">
        <f t="shared" si="3"/>
        <v>470.25975556531489</v>
      </c>
      <c r="H47">
        <f t="shared" si="4"/>
        <v>3.0000000000000001E-3</v>
      </c>
      <c r="I47">
        <f t="shared" si="5"/>
        <v>420.92361543543416</v>
      </c>
    </row>
    <row r="48" spans="1:9" x14ac:dyDescent="0.2">
      <c r="A48">
        <v>38</v>
      </c>
      <c r="B48">
        <f t="shared" si="6"/>
        <v>4548.7883149965728</v>
      </c>
      <c r="C48">
        <f t="shared" si="0"/>
        <v>216.60896738078918</v>
      </c>
      <c r="D48">
        <f t="shared" si="1"/>
        <v>469.74124094678575</v>
      </c>
      <c r="E48">
        <f t="shared" si="2"/>
        <v>13.048367804077381</v>
      </c>
      <c r="F48">
        <v>0</v>
      </c>
      <c r="G48">
        <f t="shared" si="3"/>
        <v>456.69287314270838</v>
      </c>
      <c r="H48">
        <f t="shared" si="4"/>
        <v>3.0000000000000001E-3</v>
      </c>
      <c r="I48">
        <f t="shared" si="5"/>
        <v>407.55739676486297</v>
      </c>
    </row>
    <row r="49" spans="1:9" x14ac:dyDescent="0.2">
      <c r="A49">
        <v>39</v>
      </c>
      <c r="B49">
        <f t="shared" si="6"/>
        <v>4332.1793476157836</v>
      </c>
      <c r="C49">
        <f t="shared" si="0"/>
        <v>206.29425464837064</v>
      </c>
      <c r="D49">
        <f t="shared" si="1"/>
        <v>456.18931754795437</v>
      </c>
      <c r="E49">
        <f t="shared" si="2"/>
        <v>12.671925487443175</v>
      </c>
      <c r="F49">
        <v>0</v>
      </c>
      <c r="G49">
        <f t="shared" si="3"/>
        <v>443.51739206051121</v>
      </c>
      <c r="H49">
        <f t="shared" si="4"/>
        <v>3.0000000000000001E-3</v>
      </c>
      <c r="I49">
        <f t="shared" si="5"/>
        <v>394.61561567630929</v>
      </c>
    </row>
    <row r="50" spans="1:9" x14ac:dyDescent="0.2">
      <c r="A50">
        <v>40</v>
      </c>
      <c r="B50">
        <f t="shared" si="6"/>
        <v>4125.8850929674127</v>
      </c>
      <c r="C50">
        <f t="shared" si="0"/>
        <v>196.47071871273391</v>
      </c>
      <c r="D50">
        <f t="shared" si="1"/>
        <v>443.02836392524404</v>
      </c>
      <c r="E50">
        <f t="shared" si="2"/>
        <v>12.30634344236789</v>
      </c>
      <c r="F50">
        <v>0</v>
      </c>
      <c r="G50">
        <f t="shared" si="3"/>
        <v>430.72202048287613</v>
      </c>
      <c r="H50">
        <f t="shared" si="4"/>
        <v>3.0000000000000001E-3</v>
      </c>
      <c r="I50">
        <f t="shared" si="5"/>
        <v>382.08479436685315</v>
      </c>
    </row>
    <row r="51" spans="1:9" x14ac:dyDescent="0.2">
      <c r="A51">
        <v>41</v>
      </c>
      <c r="B51">
        <f t="shared" si="6"/>
        <v>3929.4143742546789</v>
      </c>
      <c r="C51">
        <f t="shared" si="0"/>
        <v>187.11497020260376</v>
      </c>
      <c r="D51">
        <f t="shared" si="1"/>
        <v>430.24710069333491</v>
      </c>
      <c r="E51">
        <f t="shared" si="2"/>
        <v>11.951308352592635</v>
      </c>
      <c r="F51">
        <v>0</v>
      </c>
      <c r="G51">
        <f t="shared" si="3"/>
        <v>418.29579234074225</v>
      </c>
      <c r="H51">
        <f t="shared" si="4"/>
        <v>3.0000000000000001E-3</v>
      </c>
      <c r="I51">
        <f t="shared" si="5"/>
        <v>369.95188301445836</v>
      </c>
    </row>
    <row r="52" spans="1:9" x14ac:dyDescent="0.2">
      <c r="A52">
        <v>42</v>
      </c>
      <c r="B52">
        <f t="shared" si="6"/>
        <v>3742.2994040520753</v>
      </c>
      <c r="C52">
        <f t="shared" si="0"/>
        <v>178.20473352628929</v>
      </c>
      <c r="D52">
        <f t="shared" si="1"/>
        <v>417.83457387449869</v>
      </c>
      <c r="E52">
        <f t="shared" si="2"/>
        <v>11.606515940958296</v>
      </c>
      <c r="F52">
        <v>0</v>
      </c>
      <c r="G52">
        <f t="shared" si="3"/>
        <v>406.22805793354041</v>
      </c>
      <c r="H52">
        <f t="shared" si="4"/>
        <v>3.0000000000000001E-3</v>
      </c>
      <c r="I52">
        <f t="shared" si="5"/>
        <v>358.20424618765429</v>
      </c>
    </row>
    <row r="53" spans="1:9" x14ac:dyDescent="0.2">
      <c r="A53">
        <v>43</v>
      </c>
      <c r="B53">
        <f t="shared" si="6"/>
        <v>3564.0946705257861</v>
      </c>
      <c r="C53">
        <f t="shared" si="0"/>
        <v>169.71879383456124</v>
      </c>
      <c r="D53">
        <f t="shared" si="1"/>
        <v>405.78014551066667</v>
      </c>
      <c r="E53">
        <f t="shared" si="2"/>
        <v>11.27167070862963</v>
      </c>
      <c r="F53">
        <v>0</v>
      </c>
      <c r="G53">
        <f t="shared" si="3"/>
        <v>394.50847480203703</v>
      </c>
      <c r="H53">
        <f t="shared" si="4"/>
        <v>3.0000000000000001E-3</v>
      </c>
      <c r="I53">
        <f t="shared" si="5"/>
        <v>346.8296496867701</v>
      </c>
    </row>
    <row r="54" spans="1:9" x14ac:dyDescent="0.2">
      <c r="A54">
        <v>44</v>
      </c>
      <c r="B54">
        <f t="shared" si="6"/>
        <v>3394.3758766912247</v>
      </c>
      <c r="C54">
        <f t="shared" si="0"/>
        <v>161.63694650910594</v>
      </c>
      <c r="D54">
        <f t="shared" si="1"/>
        <v>394.07348454633768</v>
      </c>
      <c r="E54">
        <f t="shared" si="2"/>
        <v>10.946485681842713</v>
      </c>
      <c r="F54">
        <v>0</v>
      </c>
      <c r="G54">
        <f t="shared" si="3"/>
        <v>383.12699886449496</v>
      </c>
      <c r="H54">
        <f t="shared" si="4"/>
        <v>3.0000000000000001E-3</v>
      </c>
      <c r="I54">
        <f t="shared" si="5"/>
        <v>335.81624780302127</v>
      </c>
    </row>
    <row r="55" spans="1:9" x14ac:dyDescent="0.2">
      <c r="A55">
        <v>45</v>
      </c>
      <c r="B55">
        <f t="shared" si="6"/>
        <v>3232.7389301821186</v>
      </c>
      <c r="C55">
        <f t="shared" si="0"/>
        <v>153.93994905629134</v>
      </c>
      <c r="D55">
        <f t="shared" si="1"/>
        <v>382.70455797451143</v>
      </c>
      <c r="E55">
        <f t="shared" si="2"/>
        <v>10.63068216595865</v>
      </c>
      <c r="F55">
        <v>0</v>
      </c>
      <c r="G55">
        <f t="shared" si="3"/>
        <v>372.07387580855277</v>
      </c>
      <c r="H55">
        <f t="shared" si="4"/>
        <v>3.0000000000000001E-3</v>
      </c>
      <c r="I55">
        <f t="shared" si="5"/>
        <v>325.15257098217427</v>
      </c>
    </row>
    <row r="56" spans="1:9" x14ac:dyDescent="0.2">
      <c r="A56">
        <v>46</v>
      </c>
      <c r="B56">
        <f t="shared" si="6"/>
        <v>3078.7989811258271</v>
      </c>
      <c r="C56">
        <f t="shared" si="0"/>
        <v>146.60947529170605</v>
      </c>
      <c r="D56">
        <f t="shared" si="1"/>
        <v>371.66362223806044</v>
      </c>
      <c r="E56">
        <f t="shared" si="2"/>
        <v>10.32398950661279</v>
      </c>
      <c r="F56">
        <v>0</v>
      </c>
      <c r="G56">
        <f t="shared" si="3"/>
        <v>361.33963273144764</v>
      </c>
      <c r="H56">
        <f t="shared" si="4"/>
        <v>3.0000000000000001E-3</v>
      </c>
      <c r="I56">
        <f t="shared" si="5"/>
        <v>314.82751387994858</v>
      </c>
    </row>
    <row r="57" spans="1:9" x14ac:dyDescent="0.2">
      <c r="A57">
        <v>47</v>
      </c>
      <c r="B57">
        <f t="shared" si="6"/>
        <v>2932.1895058341211</v>
      </c>
      <c r="C57">
        <f t="shared" si="0"/>
        <v>139.62807170638672</v>
      </c>
      <c r="D57">
        <f t="shared" si="1"/>
        <v>360.94121487916976</v>
      </c>
      <c r="E57">
        <f t="shared" si="2"/>
        <v>10.026144857754716</v>
      </c>
      <c r="F57">
        <v>0</v>
      </c>
      <c r="G57">
        <f t="shared" si="3"/>
        <v>350.91507002141503</v>
      </c>
      <c r="H57">
        <f t="shared" si="4"/>
        <v>3.0000000000000001E-3</v>
      </c>
      <c r="I57">
        <f t="shared" si="5"/>
        <v>304.83032379671107</v>
      </c>
    </row>
    <row r="58" spans="1:9" x14ac:dyDescent="0.2">
      <c r="A58">
        <v>48</v>
      </c>
      <c r="B58">
        <f t="shared" si="6"/>
        <v>2792.5614341277342</v>
      </c>
      <c r="C58">
        <f t="shared" si="0"/>
        <v>132.97911591084448</v>
      </c>
      <c r="D58">
        <f t="shared" si="1"/>
        <v>350.52814642968741</v>
      </c>
      <c r="E58">
        <f t="shared" si="2"/>
        <v>9.7368929563802045</v>
      </c>
      <c r="F58">
        <v>0</v>
      </c>
      <c r="G58">
        <f t="shared" si="3"/>
        <v>340.79125347330722</v>
      </c>
      <c r="H58">
        <f t="shared" si="4"/>
        <v>3.0000000000000001E-3</v>
      </c>
      <c r="I58">
        <f t="shared" si="5"/>
        <v>295.15058947942168</v>
      </c>
    </row>
    <row r="59" spans="1:9" x14ac:dyDescent="0.2">
      <c r="A59">
        <v>49</v>
      </c>
      <c r="B59">
        <f t="shared" si="6"/>
        <v>2659.5823182168897</v>
      </c>
      <c r="C59">
        <f t="shared" si="0"/>
        <v>126.64677705794712</v>
      </c>
      <c r="D59">
        <f t="shared" si="1"/>
        <v>340.41549253543923</v>
      </c>
      <c r="E59">
        <f t="shared" si="2"/>
        <v>9.4559859037621994</v>
      </c>
      <c r="F59">
        <v>0</v>
      </c>
      <c r="G59">
        <f t="shared" si="3"/>
        <v>330.95950663167702</v>
      </c>
      <c r="H59">
        <f t="shared" si="4"/>
        <v>3.0000000000000001E-3</v>
      </c>
      <c r="I59">
        <f t="shared" si="5"/>
        <v>285.77823027916884</v>
      </c>
    </row>
    <row r="60" spans="1:9" x14ac:dyDescent="0.2">
      <c r="A60">
        <v>50</v>
      </c>
      <c r="B60">
        <f t="shared" si="6"/>
        <v>2532.9355411589427</v>
      </c>
      <c r="C60">
        <f t="shared" si="0"/>
        <v>120.61597815042583</v>
      </c>
      <c r="D60">
        <f t="shared" si="1"/>
        <v>330.59458630775214</v>
      </c>
      <c r="E60">
        <f t="shared" si="2"/>
        <v>9.1831829529931142</v>
      </c>
      <c r="F60">
        <v>1</v>
      </c>
      <c r="G60">
        <f t="shared" si="3"/>
        <v>320.41140335475905</v>
      </c>
      <c r="H60">
        <f t="shared" si="4"/>
        <v>3.0000000000000001E-3</v>
      </c>
      <c r="I60">
        <f t="shared" si="5"/>
        <v>275.84258438202806</v>
      </c>
    </row>
    <row r="61" spans="1:9" x14ac:dyDescent="0.2">
      <c r="A61">
        <v>51</v>
      </c>
      <c r="B61">
        <f t="shared" si="6"/>
        <v>2413.319563008517</v>
      </c>
      <c r="C61">
        <f t="shared" si="0"/>
        <v>114.91997919088176</v>
      </c>
      <c r="D61">
        <f t="shared" si="1"/>
        <v>321.13685862464757</v>
      </c>
      <c r="E61">
        <f t="shared" si="2"/>
        <v>8.9204682951290994</v>
      </c>
      <c r="F61">
        <v>2</v>
      </c>
      <c r="G61">
        <f t="shared" si="3"/>
        <v>310.21639032951845</v>
      </c>
      <c r="H61">
        <f t="shared" si="4"/>
        <v>3.0000000000000001E-3</v>
      </c>
      <c r="I61">
        <f t="shared" si="5"/>
        <v>266.26688405884602</v>
      </c>
    </row>
    <row r="62" spans="1:9" x14ac:dyDescent="0.2">
      <c r="A62">
        <v>52</v>
      </c>
      <c r="B62">
        <f t="shared" si="6"/>
        <v>2300.3995838176352</v>
      </c>
      <c r="C62">
        <f t="shared" si="0"/>
        <v>109.54283732464928</v>
      </c>
      <c r="D62">
        <f t="shared" si="1"/>
        <v>312.03493728609209</v>
      </c>
      <c r="E62">
        <f t="shared" si="2"/>
        <v>8.6676371468358901</v>
      </c>
      <c r="F62">
        <v>3</v>
      </c>
      <c r="G62">
        <f t="shared" si="3"/>
        <v>300.3673001392562</v>
      </c>
      <c r="H62">
        <f t="shared" si="4"/>
        <v>3.0000000000000001E-3</v>
      </c>
      <c r="I62">
        <f t="shared" si="5"/>
        <v>257.04202492056049</v>
      </c>
    </row>
    <row r="63" spans="1:9" x14ac:dyDescent="0.2">
      <c r="A63">
        <v>53</v>
      </c>
      <c r="B63">
        <f t="shared" si="6"/>
        <v>2193.8567464929861</v>
      </c>
      <c r="C63">
        <f t="shared" si="0"/>
        <v>104.46936888061838</v>
      </c>
      <c r="D63">
        <f t="shared" si="1"/>
        <v>303.2817058638899</v>
      </c>
      <c r="E63">
        <f t="shared" si="2"/>
        <v>8.4244918295524975</v>
      </c>
      <c r="F63">
        <v>4</v>
      </c>
      <c r="G63">
        <f t="shared" si="3"/>
        <v>290.8572140343374</v>
      </c>
      <c r="H63">
        <f t="shared" si="4"/>
        <v>3.0000000000000001E-3</v>
      </c>
      <c r="I63">
        <f t="shared" si="5"/>
        <v>248.15920538621074</v>
      </c>
    </row>
    <row r="64" spans="1:9" x14ac:dyDescent="0.2">
      <c r="A64">
        <v>54</v>
      </c>
      <c r="B64">
        <f t="shared" si="6"/>
        <v>2093.3873776123678</v>
      </c>
      <c r="C64">
        <f t="shared" si="0"/>
        <v>99.685113219636563</v>
      </c>
      <c r="D64">
        <f t="shared" si="1"/>
        <v>294.87028900117747</v>
      </c>
      <c r="E64">
        <f t="shared" si="2"/>
        <v>8.1908413611438178</v>
      </c>
      <c r="F64">
        <v>5</v>
      </c>
      <c r="G64">
        <f t="shared" si="3"/>
        <v>281.67944764003363</v>
      </c>
      <c r="H64">
        <f t="shared" si="4"/>
        <v>3.0000000000000001E-3</v>
      </c>
      <c r="I64">
        <f t="shared" si="5"/>
        <v>239.60991071890615</v>
      </c>
    </row>
    <row r="65" spans="1:9" x14ac:dyDescent="0.2">
      <c r="A65">
        <v>55</v>
      </c>
      <c r="B65">
        <f t="shared" si="6"/>
        <v>1998.7022643927312</v>
      </c>
      <c r="C65">
        <f t="shared" si="0"/>
        <v>95.176298304415766</v>
      </c>
      <c r="D65">
        <f t="shared" si="1"/>
        <v>286.79403709484143</v>
      </c>
      <c r="E65">
        <f t="shared" si="2"/>
        <v>7.9665010304122612</v>
      </c>
      <c r="F65">
        <v>6</v>
      </c>
      <c r="G65">
        <f t="shared" si="3"/>
        <v>272.82753606442918</v>
      </c>
      <c r="H65">
        <f t="shared" si="4"/>
        <v>3.0000000000000001E-3</v>
      </c>
      <c r="I65">
        <f t="shared" si="5"/>
        <v>231.38589680329974</v>
      </c>
    </row>
    <row r="66" spans="1:9" x14ac:dyDescent="0.2">
      <c r="A66">
        <v>56</v>
      </c>
      <c r="B66">
        <f t="shared" si="6"/>
        <v>1909.5259660883155</v>
      </c>
      <c r="C66">
        <f t="shared" si="0"/>
        <v>90.929807908967405</v>
      </c>
      <c r="D66">
        <f t="shared" si="1"/>
        <v>279.04651033408061</v>
      </c>
      <c r="E66">
        <f t="shared" si="2"/>
        <v>7.7512919537244613</v>
      </c>
      <c r="F66">
        <v>7</v>
      </c>
      <c r="G66">
        <f t="shared" si="3"/>
        <v>264.29521838035612</v>
      </c>
      <c r="H66">
        <f t="shared" si="4"/>
        <v>3.0000000000000001E-3</v>
      </c>
      <c r="I66">
        <f t="shared" si="5"/>
        <v>223.47917365070356</v>
      </c>
    </row>
    <row r="67" spans="1:9" x14ac:dyDescent="0.2">
      <c r="A67">
        <v>57</v>
      </c>
      <c r="B67">
        <f t="shared" si="6"/>
        <v>1825.5961581793481</v>
      </c>
      <c r="C67">
        <f t="shared" si="0"/>
        <v>86.933150389492766</v>
      </c>
      <c r="D67">
        <f t="shared" si="1"/>
        <v>271.6214620817928</v>
      </c>
      <c r="E67">
        <f t="shared" si="2"/>
        <v>7.5450406133831329</v>
      </c>
      <c r="F67">
        <v>8</v>
      </c>
      <c r="G67">
        <f t="shared" si="3"/>
        <v>256.07642146840965</v>
      </c>
      <c r="H67">
        <f t="shared" si="4"/>
        <v>3.0000000000000001E-3</v>
      </c>
      <c r="I67">
        <f t="shared" si="5"/>
        <v>215.88198862943418</v>
      </c>
    </row>
    <row r="68" spans="1:9" x14ac:dyDescent="0.2">
      <c r="A68">
        <v>58</v>
      </c>
      <c r="B68">
        <f t="shared" si="6"/>
        <v>1746.6630077898553</v>
      </c>
      <c r="C68">
        <f t="shared" si="0"/>
        <v>83.174428942374064</v>
      </c>
      <c r="D68">
        <f t="shared" si="1"/>
        <v>264.51282160190198</v>
      </c>
      <c r="E68">
        <f t="shared" si="2"/>
        <v>7.3475783778306099</v>
      </c>
      <c r="F68">
        <v>9</v>
      </c>
      <c r="G68">
        <f t="shared" si="3"/>
        <v>248.16524322407139</v>
      </c>
      <c r="H68">
        <f t="shared" si="4"/>
        <v>3.0000000000000001E-3</v>
      </c>
      <c r="I68">
        <f t="shared" si="5"/>
        <v>208.58680943155423</v>
      </c>
    </row>
    <row r="69" spans="1:9" x14ac:dyDescent="0.2">
      <c r="A69">
        <v>59</v>
      </c>
      <c r="B69">
        <f t="shared" si="6"/>
        <v>1672.4885788474812</v>
      </c>
      <c r="C69">
        <f t="shared" si="0"/>
        <v>79.642313278451482</v>
      </c>
      <c r="D69">
        <f t="shared" si="1"/>
        <v>257.71467615529332</v>
      </c>
      <c r="E69">
        <f t="shared" si="2"/>
        <v>7.1587410043137032</v>
      </c>
      <c r="F69">
        <v>10</v>
      </c>
      <c r="G69">
        <f t="shared" si="3"/>
        <v>240.55593515097962</v>
      </c>
      <c r="H69">
        <f t="shared" si="4"/>
        <v>3.0000000000000001E-3</v>
      </c>
      <c r="I69">
        <f t="shared" si="5"/>
        <v>201.58630680293049</v>
      </c>
    </row>
    <row r="71" spans="1:9" x14ac:dyDescent="0.2">
      <c r="H71" t="s">
        <v>25</v>
      </c>
      <c r="I71">
        <f>SUM(I10:I69)</f>
        <v>9597.3000940509883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11D6-738E-B241-A7D4-5EA6A57BE8FB}">
  <dimension ref="A1:I71"/>
  <sheetViews>
    <sheetView topLeftCell="A13" zoomScale="56" workbookViewId="0">
      <selection activeCell="F63" sqref="F63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5" spans="1:9" x14ac:dyDescent="0.2">
      <c r="A5" t="s">
        <v>15</v>
      </c>
      <c r="B5" t="s">
        <v>16</v>
      </c>
    </row>
    <row r="6" spans="1:9" x14ac:dyDescent="0.2">
      <c r="A6">
        <f>1/(5+H2)</f>
        <v>5.5555555555555552E-2</v>
      </c>
      <c r="B6">
        <f>2/(5+G2)</f>
        <v>9.5238095238095233E-2</v>
      </c>
    </row>
    <row r="9" spans="1:9" x14ac:dyDescent="0.2">
      <c r="A9" t="s">
        <v>10</v>
      </c>
      <c r="B9" t="s">
        <v>17</v>
      </c>
      <c r="C9" t="s">
        <v>18</v>
      </c>
      <c r="D9" t="s">
        <v>19</v>
      </c>
      <c r="E9" t="s">
        <v>20</v>
      </c>
      <c r="F9" t="s">
        <v>22</v>
      </c>
      <c r="G9" t="s">
        <v>21</v>
      </c>
      <c r="H9" t="s">
        <v>23</v>
      </c>
      <c r="I9" t="s">
        <v>24</v>
      </c>
    </row>
    <row r="10" spans="1:9" x14ac:dyDescent="0.2">
      <c r="A10">
        <v>0</v>
      </c>
      <c r="B10">
        <f>100*A2+10*B2+C2</f>
        <v>379</v>
      </c>
      <c r="C10">
        <f>$B$6*B10</f>
        <v>36.095238095238095</v>
      </c>
      <c r="D10">
        <f>$A$2*(B10^(0.6))</f>
        <v>105.75594266038581</v>
      </c>
      <c r="E10">
        <f>$A$6*D10</f>
        <v>5.8753301477992119</v>
      </c>
      <c r="F10">
        <v>99.880612512586595</v>
      </c>
      <c r="G10">
        <f>D10-E10-F10</f>
        <v>0</v>
      </c>
      <c r="H10">
        <f>0.003</f>
        <v>3.0000000000000001E-3</v>
      </c>
      <c r="I10">
        <f>G10/((1+H10)^A10)</f>
        <v>0</v>
      </c>
    </row>
    <row r="11" spans="1:9" x14ac:dyDescent="0.2">
      <c r="A11">
        <v>1</v>
      </c>
      <c r="B11">
        <f>B10+F10-C10</f>
        <v>442.78537441734852</v>
      </c>
      <c r="C11">
        <f t="shared" ref="C11:C69" si="0">$B$6*B11</f>
        <v>42.170035658795094</v>
      </c>
      <c r="D11">
        <f t="shared" ref="D11:D69" si="1">$A$2*(B11^(0.6))</f>
        <v>116.10133542180587</v>
      </c>
      <c r="E11">
        <f t="shared" ref="E11:E69" si="2">$A$6*D11</f>
        <v>6.4500741901003256</v>
      </c>
      <c r="F11">
        <v>109.65126123170555</v>
      </c>
      <c r="G11">
        <f t="shared" ref="G11:G69" si="3">D11-E11-F11</f>
        <v>0</v>
      </c>
      <c r="H11">
        <f t="shared" ref="H11:H69" si="4">0.003</f>
        <v>3.0000000000000001E-3</v>
      </c>
      <c r="I11">
        <f t="shared" ref="I11:I69" si="5">G11/((1+H11)^A11)</f>
        <v>0</v>
      </c>
    </row>
    <row r="12" spans="1:9" x14ac:dyDescent="0.2">
      <c r="A12">
        <v>2</v>
      </c>
      <c r="B12">
        <f t="shared" ref="B12:B69" si="6">B11+F11-C11</f>
        <v>510.26659999025901</v>
      </c>
      <c r="C12">
        <f t="shared" si="0"/>
        <v>48.59681904669133</v>
      </c>
      <c r="D12">
        <f t="shared" si="1"/>
        <v>126.41527098832978</v>
      </c>
      <c r="E12">
        <f t="shared" si="2"/>
        <v>7.0230706104627654</v>
      </c>
      <c r="F12">
        <v>119.39220037786701</v>
      </c>
      <c r="G12">
        <f t="shared" si="3"/>
        <v>0</v>
      </c>
      <c r="H12">
        <f t="shared" si="4"/>
        <v>3.0000000000000001E-3</v>
      </c>
      <c r="I12">
        <f t="shared" si="5"/>
        <v>0</v>
      </c>
    </row>
    <row r="13" spans="1:9" x14ac:dyDescent="0.2">
      <c r="A13">
        <v>3</v>
      </c>
      <c r="B13">
        <f t="shared" si="6"/>
        <v>581.0619813214347</v>
      </c>
      <c r="C13">
        <f t="shared" si="0"/>
        <v>55.33923631632711</v>
      </c>
      <c r="D13">
        <f t="shared" si="1"/>
        <v>136.66418982230866</v>
      </c>
      <c r="E13">
        <f t="shared" si="2"/>
        <v>7.5924549901282585</v>
      </c>
      <c r="F13">
        <v>129.0717348321804</v>
      </c>
      <c r="G13">
        <f t="shared" si="3"/>
        <v>0</v>
      </c>
      <c r="H13">
        <f t="shared" si="4"/>
        <v>3.0000000000000001E-3</v>
      </c>
      <c r="I13">
        <f t="shared" si="5"/>
        <v>0</v>
      </c>
    </row>
    <row r="14" spans="1:9" x14ac:dyDescent="0.2">
      <c r="A14">
        <v>4</v>
      </c>
      <c r="B14">
        <f t="shared" si="6"/>
        <v>654.79447983728801</v>
      </c>
      <c r="C14">
        <f t="shared" si="0"/>
        <v>62.361379032122663</v>
      </c>
      <c r="D14">
        <f t="shared" si="1"/>
        <v>146.81967568676185</v>
      </c>
      <c r="E14">
        <f t="shared" si="2"/>
        <v>8.1566486492645467</v>
      </c>
      <c r="F14">
        <v>138.6630270374973</v>
      </c>
      <c r="G14">
        <f t="shared" si="3"/>
        <v>0</v>
      </c>
      <c r="H14">
        <f t="shared" si="4"/>
        <v>3.0000000000000001E-3</v>
      </c>
      <c r="I14">
        <f t="shared" si="5"/>
        <v>0</v>
      </c>
    </row>
    <row r="15" spans="1:9" x14ac:dyDescent="0.2">
      <c r="A15">
        <v>5</v>
      </c>
      <c r="B15">
        <f t="shared" si="6"/>
        <v>731.09612784266267</v>
      </c>
      <c r="C15">
        <f t="shared" si="0"/>
        <v>69.628202651682159</v>
      </c>
      <c r="D15">
        <f t="shared" si="1"/>
        <v>156.85773694191226</v>
      </c>
      <c r="E15">
        <f t="shared" si="2"/>
        <v>8.7143187189951252</v>
      </c>
      <c r="F15">
        <v>148.14341822291715</v>
      </c>
      <c r="G15">
        <f t="shared" si="3"/>
        <v>0</v>
      </c>
      <c r="H15">
        <f t="shared" si="4"/>
        <v>3.0000000000000001E-3</v>
      </c>
      <c r="I15">
        <f t="shared" si="5"/>
        <v>0</v>
      </c>
    </row>
    <row r="16" spans="1:9" x14ac:dyDescent="0.2">
      <c r="A16">
        <v>6</v>
      </c>
      <c r="B16">
        <f t="shared" si="6"/>
        <v>809.61134341389766</v>
      </c>
      <c r="C16">
        <f t="shared" si="0"/>
        <v>77.105842229895018</v>
      </c>
      <c r="D16">
        <f t="shared" si="1"/>
        <v>166.75820256981746</v>
      </c>
      <c r="E16">
        <f t="shared" si="2"/>
        <v>9.2643445872120811</v>
      </c>
      <c r="F16">
        <v>157.49385798260536</v>
      </c>
      <c r="G16">
        <f t="shared" si="3"/>
        <v>0</v>
      </c>
      <c r="H16">
        <f t="shared" si="4"/>
        <v>3.0000000000000001E-3</v>
      </c>
      <c r="I16">
        <f t="shared" si="5"/>
        <v>0</v>
      </c>
    </row>
    <row r="17" spans="1:9" x14ac:dyDescent="0.2">
      <c r="A17">
        <v>7</v>
      </c>
      <c r="B17">
        <f t="shared" si="6"/>
        <v>889.99935916660797</v>
      </c>
      <c r="C17">
        <f t="shared" si="0"/>
        <v>84.761843730153132</v>
      </c>
      <c r="D17">
        <f t="shared" si="1"/>
        <v>176.50421097095941</v>
      </c>
      <c r="E17">
        <f t="shared" si="2"/>
        <v>9.8057894983866323</v>
      </c>
      <c r="F17">
        <v>166.69842147257276</v>
      </c>
      <c r="G17">
        <f t="shared" si="3"/>
        <v>0</v>
      </c>
      <c r="H17">
        <f t="shared" si="4"/>
        <v>3.0000000000000001E-3</v>
      </c>
      <c r="I17">
        <f t="shared" si="5"/>
        <v>0</v>
      </c>
    </row>
    <row r="18" spans="1:9" x14ac:dyDescent="0.2">
      <c r="A18">
        <v>8</v>
      </c>
      <c r="B18">
        <f t="shared" si="6"/>
        <v>971.93593690902765</v>
      </c>
      <c r="C18">
        <f t="shared" si="0"/>
        <v>92.565327324669298</v>
      </c>
      <c r="D18">
        <f t="shared" si="1"/>
        <v>186.08177449579202</v>
      </c>
      <c r="E18">
        <f t="shared" si="2"/>
        <v>10.337876360877333</v>
      </c>
      <c r="F18">
        <v>175.74389813491467</v>
      </c>
      <c r="G18">
        <f t="shared" si="3"/>
        <v>0</v>
      </c>
      <c r="H18">
        <f t="shared" si="4"/>
        <v>3.0000000000000001E-3</v>
      </c>
      <c r="I18">
        <f t="shared" si="5"/>
        <v>0</v>
      </c>
    </row>
    <row r="19" spans="1:9" x14ac:dyDescent="0.2">
      <c r="A19">
        <v>9</v>
      </c>
      <c r="B19">
        <f t="shared" si="6"/>
        <v>1055.114507719273</v>
      </c>
      <c r="C19">
        <f t="shared" si="0"/>
        <v>100.48709597326409</v>
      </c>
      <c r="D19">
        <f t="shared" si="1"/>
        <v>195.4794063578299</v>
      </c>
      <c r="E19">
        <f t="shared" si="2"/>
        <v>10.859967019879438</v>
      </c>
      <c r="F19">
        <v>184.61943933795047</v>
      </c>
      <c r="G19">
        <f t="shared" si="3"/>
        <v>0</v>
      </c>
      <c r="H19">
        <f t="shared" si="4"/>
        <v>3.0000000000000001E-3</v>
      </c>
      <c r="I19">
        <f t="shared" si="5"/>
        <v>0</v>
      </c>
    </row>
    <row r="20" spans="1:9" x14ac:dyDescent="0.2">
      <c r="A20">
        <v>10</v>
      </c>
      <c r="B20">
        <f t="shared" si="6"/>
        <v>1139.2468510839594</v>
      </c>
      <c r="C20">
        <f t="shared" si="0"/>
        <v>108.49970010323422</v>
      </c>
      <c r="D20">
        <f t="shared" si="1"/>
        <v>204.68779935719155</v>
      </c>
      <c r="E20">
        <f t="shared" si="2"/>
        <v>11.371544408732863</v>
      </c>
      <c r="F20">
        <v>193.31625494845869</v>
      </c>
      <c r="G20">
        <f t="shared" si="3"/>
        <v>0</v>
      </c>
      <c r="H20">
        <f t="shared" si="4"/>
        <v>3.0000000000000001E-3</v>
      </c>
      <c r="I20">
        <f t="shared" si="5"/>
        <v>0</v>
      </c>
    </row>
    <row r="21" spans="1:9" x14ac:dyDescent="0.2">
      <c r="A21">
        <v>11</v>
      </c>
      <c r="B21">
        <f t="shared" si="6"/>
        <v>1224.0634059291838</v>
      </c>
      <c r="C21">
        <f t="shared" si="0"/>
        <v>116.57746723135082</v>
      </c>
      <c r="D21">
        <f t="shared" si="1"/>
        <v>213.69954796496944</v>
      </c>
      <c r="E21">
        <f t="shared" si="2"/>
        <v>11.872197109164969</v>
      </c>
      <c r="F21">
        <v>137.01584465698002</v>
      </c>
      <c r="G21">
        <f t="shared" si="3"/>
        <v>64.811506198824446</v>
      </c>
      <c r="H21">
        <f t="shared" si="4"/>
        <v>3.0000000000000001E-3</v>
      </c>
      <c r="I21">
        <f t="shared" si="5"/>
        <v>62.710729262557074</v>
      </c>
    </row>
    <row r="22" spans="1:9" x14ac:dyDescent="0.2">
      <c r="A22">
        <v>12</v>
      </c>
      <c r="B22">
        <f t="shared" si="6"/>
        <v>1244.5017833548131</v>
      </c>
      <c r="C22">
        <f t="shared" si="0"/>
        <v>118.52397936712505</v>
      </c>
      <c r="D22">
        <f t="shared" si="1"/>
        <v>215.83335850811309</v>
      </c>
      <c r="E22">
        <f t="shared" si="2"/>
        <v>11.990742139339616</v>
      </c>
      <c r="F22">
        <v>118.92567355876223</v>
      </c>
      <c r="G22">
        <f t="shared" si="3"/>
        <v>84.916942810011236</v>
      </c>
      <c r="H22">
        <f t="shared" si="4"/>
        <v>3.0000000000000001E-3</v>
      </c>
      <c r="I22">
        <f t="shared" si="5"/>
        <v>81.918719298458797</v>
      </c>
    </row>
    <row r="23" spans="1:9" x14ac:dyDescent="0.2">
      <c r="A23">
        <v>13</v>
      </c>
      <c r="B23">
        <f t="shared" si="6"/>
        <v>1244.9034775464502</v>
      </c>
      <c r="C23">
        <f t="shared" si="0"/>
        <v>118.56223595680477</v>
      </c>
      <c r="D23">
        <f t="shared" si="1"/>
        <v>215.87515519090812</v>
      </c>
      <c r="E23">
        <f t="shared" si="2"/>
        <v>11.993064177272673</v>
      </c>
      <c r="F23">
        <v>118.92628593292169</v>
      </c>
      <c r="G23">
        <f t="shared" si="3"/>
        <v>84.955805080713745</v>
      </c>
      <c r="H23">
        <f t="shared" si="4"/>
        <v>3.0000000000000001E-3</v>
      </c>
      <c r="I23">
        <f t="shared" si="5"/>
        <v>81.711076202440253</v>
      </c>
    </row>
    <row r="24" spans="1:9" x14ac:dyDescent="0.2">
      <c r="A24">
        <v>14</v>
      </c>
      <c r="B24">
        <f t="shared" si="6"/>
        <v>1245.2675275225672</v>
      </c>
      <c r="C24">
        <f t="shared" si="0"/>
        <v>118.59690738310164</v>
      </c>
      <c r="D24">
        <f t="shared" si="1"/>
        <v>215.9130302956323</v>
      </c>
      <c r="E24">
        <f t="shared" si="2"/>
        <v>11.99516834975735</v>
      </c>
      <c r="F24">
        <v>119.63856207566603</v>
      </c>
      <c r="G24">
        <f t="shared" si="3"/>
        <v>84.279299870208931</v>
      </c>
      <c r="H24">
        <f t="shared" si="4"/>
        <v>3.0000000000000001E-3</v>
      </c>
      <c r="I24">
        <f t="shared" si="5"/>
        <v>80.817954984568317</v>
      </c>
    </row>
    <row r="25" spans="1:9" x14ac:dyDescent="0.2">
      <c r="A25">
        <v>15</v>
      </c>
      <c r="B25">
        <f t="shared" si="6"/>
        <v>1246.3091822151316</v>
      </c>
      <c r="C25">
        <f t="shared" si="0"/>
        <v>118.69611259191728</v>
      </c>
      <c r="D25">
        <f t="shared" si="1"/>
        <v>216.02137771708755</v>
      </c>
      <c r="E25">
        <f t="shared" si="2"/>
        <v>12.001187650949307</v>
      </c>
      <c r="F25">
        <v>118.94088211157424</v>
      </c>
      <c r="G25">
        <f t="shared" si="3"/>
        <v>85.079307954564001</v>
      </c>
      <c r="H25">
        <f t="shared" si="4"/>
        <v>3.0000000000000001E-3</v>
      </c>
      <c r="I25">
        <f t="shared" si="5"/>
        <v>81.341083542845041</v>
      </c>
    </row>
    <row r="26" spans="1:9" x14ac:dyDescent="0.2">
      <c r="A26">
        <v>16</v>
      </c>
      <c r="B26">
        <f t="shared" si="6"/>
        <v>1246.5539517347886</v>
      </c>
      <c r="C26">
        <f t="shared" si="0"/>
        <v>118.71942397474176</v>
      </c>
      <c r="D26">
        <f t="shared" si="1"/>
        <v>216.04683209369199</v>
      </c>
      <c r="E26">
        <f t="shared" si="2"/>
        <v>12.002601782982888</v>
      </c>
      <c r="F26">
        <v>117.97648105827474</v>
      </c>
      <c r="G26">
        <f t="shared" si="3"/>
        <v>86.067749252434368</v>
      </c>
      <c r="H26">
        <f t="shared" si="4"/>
        <v>3.0000000000000001E-3</v>
      </c>
      <c r="I26">
        <f t="shared" si="5"/>
        <v>82.039974669352475</v>
      </c>
    </row>
    <row r="27" spans="1:9" x14ac:dyDescent="0.2">
      <c r="A27">
        <v>17</v>
      </c>
      <c r="B27">
        <f t="shared" si="6"/>
        <v>1245.8110088183214</v>
      </c>
      <c r="C27">
        <f t="shared" si="0"/>
        <v>118.6486675065068</v>
      </c>
      <c r="D27">
        <f t="shared" si="1"/>
        <v>215.96956487165511</v>
      </c>
      <c r="E27">
        <f t="shared" si="2"/>
        <v>11.998309159536394</v>
      </c>
      <c r="F27">
        <v>117.61857570709942</v>
      </c>
      <c r="G27">
        <f t="shared" si="3"/>
        <v>86.35268000501928</v>
      </c>
      <c r="H27">
        <f t="shared" si="4"/>
        <v>3.0000000000000001E-3</v>
      </c>
      <c r="I27">
        <f t="shared" si="5"/>
        <v>82.065375186294673</v>
      </c>
    </row>
    <row r="28" spans="1:9" x14ac:dyDescent="0.2">
      <c r="A28">
        <v>18</v>
      </c>
      <c r="B28">
        <f t="shared" si="6"/>
        <v>1244.7809170189139</v>
      </c>
      <c r="C28">
        <f t="shared" si="0"/>
        <v>118.55056352561084</v>
      </c>
      <c r="D28">
        <f t="shared" si="1"/>
        <v>215.86240321727024</v>
      </c>
      <c r="E28">
        <f t="shared" si="2"/>
        <v>11.99235573429279</v>
      </c>
      <c r="F28">
        <v>117.97594123870843</v>
      </c>
      <c r="G28">
        <f t="shared" si="3"/>
        <v>85.894106244269011</v>
      </c>
      <c r="H28">
        <f t="shared" si="4"/>
        <v>3.0000000000000001E-3</v>
      </c>
      <c r="I28">
        <f t="shared" si="5"/>
        <v>81.385412812778966</v>
      </c>
    </row>
    <row r="29" spans="1:9" x14ac:dyDescent="0.2">
      <c r="A29">
        <v>19</v>
      </c>
      <c r="B29">
        <f t="shared" si="6"/>
        <v>1244.2062947320114</v>
      </c>
      <c r="C29">
        <f t="shared" si="0"/>
        <v>118.4958375935249</v>
      </c>
      <c r="D29">
        <f t="shared" si="1"/>
        <v>215.80260917616471</v>
      </c>
      <c r="E29">
        <f t="shared" si="2"/>
        <v>11.989033843120261</v>
      </c>
      <c r="F29">
        <v>118.70714363556327</v>
      </c>
      <c r="G29">
        <f t="shared" si="3"/>
        <v>85.10643169748117</v>
      </c>
      <c r="H29">
        <f t="shared" si="4"/>
        <v>3.0000000000000001E-3</v>
      </c>
      <c r="I29">
        <f t="shared" si="5"/>
        <v>80.397890656174468</v>
      </c>
    </row>
    <row r="30" spans="1:9" x14ac:dyDescent="0.2">
      <c r="A30">
        <v>20</v>
      </c>
      <c r="B30">
        <f t="shared" si="6"/>
        <v>1244.4176007740498</v>
      </c>
      <c r="C30">
        <f t="shared" si="0"/>
        <v>118.51596197848093</v>
      </c>
      <c r="D30">
        <f t="shared" si="1"/>
        <v>215.82459854238539</v>
      </c>
      <c r="E30">
        <f t="shared" si="2"/>
        <v>11.990255474576966</v>
      </c>
      <c r="F30">
        <v>119.36887149401954</v>
      </c>
      <c r="G30">
        <f t="shared" si="3"/>
        <v>84.465471573788875</v>
      </c>
      <c r="H30">
        <f t="shared" si="4"/>
        <v>3.0000000000000001E-3</v>
      </c>
      <c r="I30">
        <f t="shared" si="5"/>
        <v>79.553730667995424</v>
      </c>
    </row>
    <row r="31" spans="1:9" x14ac:dyDescent="0.2">
      <c r="A31">
        <v>21</v>
      </c>
      <c r="B31">
        <f t="shared" si="6"/>
        <v>1245.2705102895884</v>
      </c>
      <c r="C31">
        <f t="shared" si="0"/>
        <v>118.59719145615126</v>
      </c>
      <c r="D31">
        <f t="shared" si="1"/>
        <v>215.91334059905398</v>
      </c>
      <c r="E31">
        <f t="shared" si="2"/>
        <v>11.995185588836332</v>
      </c>
      <c r="F31">
        <v>119.62714950339277</v>
      </c>
      <c r="G31">
        <f t="shared" si="3"/>
        <v>84.291005506824874</v>
      </c>
      <c r="H31">
        <f t="shared" si="4"/>
        <v>3.0000000000000001E-3</v>
      </c>
      <c r="I31">
        <f t="shared" si="5"/>
        <v>79.151954092846253</v>
      </c>
    </row>
    <row r="32" spans="1:9" x14ac:dyDescent="0.2">
      <c r="A32">
        <v>22</v>
      </c>
      <c r="B32">
        <f t="shared" si="6"/>
        <v>1246.3004683368299</v>
      </c>
      <c r="C32">
        <f t="shared" si="0"/>
        <v>118.6952826987457</v>
      </c>
      <c r="D32">
        <f t="shared" si="1"/>
        <v>216.02047149574764</v>
      </c>
      <c r="E32">
        <f t="shared" si="2"/>
        <v>12.001137305319313</v>
      </c>
      <c r="F32">
        <v>119.35409267686231</v>
      </c>
      <c r="G32">
        <f t="shared" si="3"/>
        <v>84.665241513566031</v>
      </c>
      <c r="H32">
        <f t="shared" si="4"/>
        <v>3.0000000000000001E-3</v>
      </c>
      <c r="I32">
        <f t="shared" si="5"/>
        <v>79.26557695943697</v>
      </c>
    </row>
    <row r="33" spans="1:9" x14ac:dyDescent="0.2">
      <c r="A33">
        <v>23</v>
      </c>
      <c r="B33">
        <f t="shared" si="6"/>
        <v>1246.9592783149465</v>
      </c>
      <c r="C33">
        <f t="shared" si="0"/>
        <v>118.75802650618537</v>
      </c>
      <c r="D33">
        <f t="shared" si="1"/>
        <v>216.08897892395223</v>
      </c>
      <c r="E33">
        <f t="shared" si="2"/>
        <v>12.0049432735529</v>
      </c>
      <c r="F33">
        <v>118.67668987792916</v>
      </c>
      <c r="G33">
        <f t="shared" si="3"/>
        <v>85.407345772470165</v>
      </c>
      <c r="H33">
        <f t="shared" si="4"/>
        <v>3.0000000000000001E-3</v>
      </c>
      <c r="I33">
        <f t="shared" si="5"/>
        <v>79.721188736620746</v>
      </c>
    </row>
    <row r="34" spans="1:9" x14ac:dyDescent="0.2">
      <c r="A34">
        <v>24</v>
      </c>
      <c r="B34">
        <f t="shared" si="6"/>
        <v>1246.8779416866903</v>
      </c>
      <c r="C34">
        <f t="shared" si="0"/>
        <v>118.75028016063716</v>
      </c>
      <c r="D34">
        <f t="shared" si="1"/>
        <v>216.08052178575207</v>
      </c>
      <c r="E34">
        <f t="shared" si="2"/>
        <v>12.004473432541781</v>
      </c>
      <c r="F34">
        <v>117.97840677685221</v>
      </c>
      <c r="G34">
        <f t="shared" si="3"/>
        <v>86.097641576358086</v>
      </c>
      <c r="H34">
        <f t="shared" si="4"/>
        <v>3.0000000000000001E-3</v>
      </c>
      <c r="I34">
        <f t="shared" si="5"/>
        <v>80.125151326028913</v>
      </c>
    </row>
    <row r="35" spans="1:9" x14ac:dyDescent="0.2">
      <c r="A35">
        <v>25</v>
      </c>
      <c r="B35">
        <f t="shared" si="6"/>
        <v>1246.1060683029052</v>
      </c>
      <c r="C35">
        <f t="shared" si="0"/>
        <v>118.67676840980049</v>
      </c>
      <c r="D35">
        <f t="shared" si="1"/>
        <v>216.00025372408481</v>
      </c>
      <c r="E35">
        <f t="shared" si="2"/>
        <v>12.00001409578249</v>
      </c>
      <c r="F35">
        <v>117.79662639322336</v>
      </c>
      <c r="G35">
        <f t="shared" si="3"/>
        <v>86.203613235078961</v>
      </c>
      <c r="H35">
        <f t="shared" si="4"/>
        <v>3.0000000000000001E-3</v>
      </c>
      <c r="I35">
        <f t="shared" si="5"/>
        <v>79.983820396549774</v>
      </c>
    </row>
    <row r="36" spans="1:9" x14ac:dyDescent="0.2">
      <c r="A36">
        <v>26</v>
      </c>
      <c r="B36">
        <f t="shared" si="6"/>
        <v>1245.2259262863281</v>
      </c>
      <c r="C36">
        <f t="shared" si="0"/>
        <v>118.59294536060267</v>
      </c>
      <c r="D36">
        <f t="shared" si="1"/>
        <v>215.90870240200422</v>
      </c>
      <c r="E36">
        <f t="shared" si="2"/>
        <v>11.994927911222456</v>
      </c>
      <c r="F36">
        <v>118.52855620565887</v>
      </c>
      <c r="G36">
        <f t="shared" si="3"/>
        <v>85.385218285122903</v>
      </c>
      <c r="H36">
        <f t="shared" si="4"/>
        <v>3.0000000000000001E-3</v>
      </c>
      <c r="I36">
        <f t="shared" si="5"/>
        <v>78.987512025256862</v>
      </c>
    </row>
    <row r="37" spans="1:9" x14ac:dyDescent="0.2">
      <c r="A37">
        <v>27</v>
      </c>
      <c r="B37">
        <f t="shared" si="6"/>
        <v>1245.1615371313842</v>
      </c>
      <c r="C37">
        <f t="shared" si="0"/>
        <v>118.58681306013182</v>
      </c>
      <c r="D37">
        <f t="shared" si="1"/>
        <v>215.90200370305678</v>
      </c>
      <c r="E37">
        <f t="shared" si="2"/>
        <v>11.994555761280932</v>
      </c>
      <c r="F37">
        <v>119.87954516552051</v>
      </c>
      <c r="G37">
        <f t="shared" si="3"/>
        <v>84.027902776255331</v>
      </c>
      <c r="H37">
        <f t="shared" si="4"/>
        <v>3.0000000000000001E-3</v>
      </c>
      <c r="I37">
        <f t="shared" si="5"/>
        <v>77.499398662709794</v>
      </c>
    </row>
    <row r="38" spans="1:9" x14ac:dyDescent="0.2">
      <c r="A38">
        <v>28</v>
      </c>
      <c r="B38">
        <f t="shared" si="6"/>
        <v>1246.4542692367729</v>
      </c>
      <c r="C38">
        <f t="shared" si="0"/>
        <v>118.70993040350217</v>
      </c>
      <c r="D38">
        <f t="shared" si="1"/>
        <v>216.03646602859206</v>
      </c>
      <c r="E38">
        <f t="shared" si="2"/>
        <v>12.002025890477336</v>
      </c>
      <c r="F38">
        <v>120.28794148443484</v>
      </c>
      <c r="G38">
        <f t="shared" si="3"/>
        <v>83.746498653679879</v>
      </c>
      <c r="H38">
        <f t="shared" si="4"/>
        <v>3.0000000000000001E-3</v>
      </c>
      <c r="I38">
        <f t="shared" si="5"/>
        <v>77.00883159200302</v>
      </c>
    </row>
    <row r="39" spans="1:9" x14ac:dyDescent="0.2">
      <c r="A39">
        <v>29</v>
      </c>
      <c r="B39">
        <f t="shared" si="6"/>
        <v>1248.0322803177057</v>
      </c>
      <c r="C39">
        <f t="shared" si="0"/>
        <v>118.86021717311482</v>
      </c>
      <c r="D39">
        <f t="shared" si="1"/>
        <v>216.20052579978136</v>
      </c>
      <c r="E39">
        <f t="shared" si="2"/>
        <v>12.011140322210075</v>
      </c>
      <c r="F39">
        <v>117.28851045678395</v>
      </c>
      <c r="G39">
        <f t="shared" si="3"/>
        <v>86.900875020787325</v>
      </c>
      <c r="H39">
        <f t="shared" si="4"/>
        <v>3.0000000000000001E-3</v>
      </c>
      <c r="I39">
        <f t="shared" si="5"/>
        <v>79.670417288517456</v>
      </c>
    </row>
    <row r="40" spans="1:9" x14ac:dyDescent="0.2">
      <c r="A40">
        <v>30</v>
      </c>
      <c r="B40">
        <f t="shared" si="6"/>
        <v>1246.460573601375</v>
      </c>
      <c r="C40">
        <f t="shared" si="0"/>
        <v>118.71053081917857</v>
      </c>
      <c r="D40">
        <f t="shared" si="1"/>
        <v>216.03712163448392</v>
      </c>
      <c r="E40">
        <f t="shared" si="2"/>
        <v>12.002062313026885</v>
      </c>
      <c r="F40">
        <v>111.46538664866851</v>
      </c>
      <c r="G40">
        <f t="shared" si="3"/>
        <v>92.569672672788514</v>
      </c>
      <c r="H40">
        <f t="shared" si="4"/>
        <v>3.0000000000000001E-3</v>
      </c>
      <c r="I40">
        <f t="shared" si="5"/>
        <v>84.613709954499726</v>
      </c>
    </row>
    <row r="41" spans="1:9" x14ac:dyDescent="0.2">
      <c r="A41">
        <v>31</v>
      </c>
      <c r="B41">
        <f t="shared" si="6"/>
        <v>1239.215429430865</v>
      </c>
      <c r="C41">
        <f t="shared" si="0"/>
        <v>118.0205170886538</v>
      </c>
      <c r="D41">
        <f t="shared" si="1"/>
        <v>215.28280432830525</v>
      </c>
      <c r="E41">
        <f t="shared" si="2"/>
        <v>11.960155796016958</v>
      </c>
      <c r="F41">
        <v>127.93361514356292</v>
      </c>
      <c r="G41">
        <f t="shared" si="3"/>
        <v>75.38903338872538</v>
      </c>
      <c r="H41">
        <f t="shared" si="4"/>
        <v>3.0000000000000001E-3</v>
      </c>
      <c r="I41">
        <f t="shared" si="5"/>
        <v>68.703561573188736</v>
      </c>
    </row>
    <row r="42" spans="1:9" x14ac:dyDescent="0.2">
      <c r="A42">
        <v>32</v>
      </c>
      <c r="B42">
        <f t="shared" si="6"/>
        <v>1249.1285274857742</v>
      </c>
      <c r="C42">
        <f t="shared" si="0"/>
        <v>118.96462166531182</v>
      </c>
      <c r="D42">
        <f t="shared" si="1"/>
        <v>216.31444958112226</v>
      </c>
      <c r="E42">
        <f t="shared" si="2"/>
        <v>12.017469421173459</v>
      </c>
      <c r="F42">
        <v>110.20388363780023</v>
      </c>
      <c r="G42">
        <f t="shared" si="3"/>
        <v>94.093096522148585</v>
      </c>
      <c r="H42">
        <f t="shared" si="4"/>
        <v>3.0000000000000001E-3</v>
      </c>
      <c r="I42">
        <f t="shared" si="5"/>
        <v>85.492477818280932</v>
      </c>
    </row>
    <row r="43" spans="1:9" x14ac:dyDescent="0.2">
      <c r="A43">
        <v>33</v>
      </c>
      <c r="B43">
        <f t="shared" si="6"/>
        <v>1240.3677894582625</v>
      </c>
      <c r="C43">
        <f t="shared" si="0"/>
        <v>118.13026566269166</v>
      </c>
      <c r="D43">
        <f t="shared" si="1"/>
        <v>215.40289830389895</v>
      </c>
      <c r="E43">
        <f t="shared" si="2"/>
        <v>11.966827683549941</v>
      </c>
      <c r="F43">
        <v>126.0381601138663</v>
      </c>
      <c r="G43">
        <f t="shared" si="3"/>
        <v>77.397910506482702</v>
      </c>
      <c r="H43">
        <f t="shared" si="4"/>
        <v>3.0000000000000001E-3</v>
      </c>
      <c r="I43">
        <f t="shared" si="5"/>
        <v>70.112983288755174</v>
      </c>
    </row>
    <row r="44" spans="1:9" x14ac:dyDescent="0.2">
      <c r="A44">
        <v>34</v>
      </c>
      <c r="B44">
        <f t="shared" si="6"/>
        <v>1248.275683909437</v>
      </c>
      <c r="C44">
        <f t="shared" si="0"/>
        <v>118.88339846756543</v>
      </c>
      <c r="D44">
        <f t="shared" si="1"/>
        <v>216.22582415121701</v>
      </c>
      <c r="E44">
        <f t="shared" si="2"/>
        <v>12.012545786178721</v>
      </c>
      <c r="F44">
        <v>120.18041031820984</v>
      </c>
      <c r="G44">
        <f t="shared" si="3"/>
        <v>84.032868046828455</v>
      </c>
      <c r="H44">
        <f t="shared" si="4"/>
        <v>3.0000000000000001E-3</v>
      </c>
      <c r="I44">
        <f t="shared" si="5"/>
        <v>75.89575115099808</v>
      </c>
    </row>
    <row r="45" spans="1:9" x14ac:dyDescent="0.2">
      <c r="A45">
        <v>35</v>
      </c>
      <c r="B45">
        <f t="shared" si="6"/>
        <v>1249.5726957600814</v>
      </c>
      <c r="C45">
        <f t="shared" si="0"/>
        <v>119.00692340572203</v>
      </c>
      <c r="D45">
        <f t="shared" si="1"/>
        <v>216.3605968823436</v>
      </c>
      <c r="E45">
        <f t="shared" si="2"/>
        <v>12.020033160130199</v>
      </c>
      <c r="F45">
        <v>116.67213629806756</v>
      </c>
      <c r="G45">
        <f t="shared" si="3"/>
        <v>87.668427424145847</v>
      </c>
      <c r="H45">
        <f t="shared" si="4"/>
        <v>3.0000000000000001E-3</v>
      </c>
      <c r="I45">
        <f t="shared" si="5"/>
        <v>78.94244271502977</v>
      </c>
    </row>
    <row r="46" spans="1:9" x14ac:dyDescent="0.2">
      <c r="A46">
        <v>36</v>
      </c>
      <c r="B46">
        <f t="shared" si="6"/>
        <v>1247.2379086524268</v>
      </c>
      <c r="C46">
        <f t="shared" si="0"/>
        <v>118.78456272880254</v>
      </c>
      <c r="D46">
        <f t="shared" si="1"/>
        <v>216.11794839668767</v>
      </c>
      <c r="E46">
        <f t="shared" si="2"/>
        <v>12.00655268870487</v>
      </c>
      <c r="F46">
        <v>116.92770896672388</v>
      </c>
      <c r="G46">
        <f t="shared" si="3"/>
        <v>87.183686741258924</v>
      </c>
      <c r="H46">
        <f t="shared" si="4"/>
        <v>3.0000000000000001E-3</v>
      </c>
      <c r="I46">
        <f t="shared" si="5"/>
        <v>78.271136775809268</v>
      </c>
    </row>
    <row r="47" spans="1:9" x14ac:dyDescent="0.2">
      <c r="A47">
        <v>37</v>
      </c>
      <c r="B47">
        <f t="shared" si="6"/>
        <v>1245.3810548903482</v>
      </c>
      <c r="C47">
        <f t="shared" si="0"/>
        <v>118.60771951336649</v>
      </c>
      <c r="D47">
        <f t="shared" si="1"/>
        <v>215.92484057280012</v>
      </c>
      <c r="E47">
        <f t="shared" si="2"/>
        <v>11.995824476266673</v>
      </c>
      <c r="F47">
        <v>118.15492534336283</v>
      </c>
      <c r="G47">
        <f t="shared" si="3"/>
        <v>85.774090753170611</v>
      </c>
      <c r="H47">
        <f t="shared" si="4"/>
        <v>3.0000000000000001E-3</v>
      </c>
      <c r="I47">
        <f t="shared" si="5"/>
        <v>76.775313990263498</v>
      </c>
    </row>
    <row r="48" spans="1:9" x14ac:dyDescent="0.2">
      <c r="A48">
        <v>38</v>
      </c>
      <c r="B48">
        <f t="shared" si="6"/>
        <v>1244.9282607203447</v>
      </c>
      <c r="C48">
        <f t="shared" si="0"/>
        <v>118.56459625908045</v>
      </c>
      <c r="D48">
        <f t="shared" si="1"/>
        <v>215.87773372826734</v>
      </c>
      <c r="E48">
        <f t="shared" si="2"/>
        <v>11.993207429348185</v>
      </c>
      <c r="F48">
        <v>118.56297795284317</v>
      </c>
      <c r="G48">
        <f t="shared" si="3"/>
        <v>85.321548346075986</v>
      </c>
      <c r="H48">
        <f t="shared" si="4"/>
        <v>3.0000000000000001E-3</v>
      </c>
      <c r="I48">
        <f t="shared" si="5"/>
        <v>76.141823481024744</v>
      </c>
    </row>
    <row r="49" spans="1:9" x14ac:dyDescent="0.2">
      <c r="A49">
        <v>39</v>
      </c>
      <c r="B49">
        <f t="shared" si="6"/>
        <v>1244.9266424141074</v>
      </c>
      <c r="C49">
        <f t="shared" si="0"/>
        <v>118.56444213467688</v>
      </c>
      <c r="D49">
        <f t="shared" si="1"/>
        <v>215.8775653540477</v>
      </c>
      <c r="E49">
        <f t="shared" si="2"/>
        <v>11.993198075224871</v>
      </c>
      <c r="F49">
        <v>118.05608642132596</v>
      </c>
      <c r="G49">
        <f t="shared" si="3"/>
        <v>85.828280857496864</v>
      </c>
      <c r="H49">
        <f t="shared" si="4"/>
        <v>3.0000000000000001E-3</v>
      </c>
      <c r="I49">
        <f t="shared" si="5"/>
        <v>76.364941937608123</v>
      </c>
    </row>
    <row r="50" spans="1:9" x14ac:dyDescent="0.2">
      <c r="A50">
        <v>40</v>
      </c>
      <c r="B50">
        <f t="shared" si="6"/>
        <v>1244.4182867007564</v>
      </c>
      <c r="C50">
        <f t="shared" si="0"/>
        <v>118.51602730483394</v>
      </c>
      <c r="D50">
        <f t="shared" si="1"/>
        <v>215.82466992027628</v>
      </c>
      <c r="E50">
        <f t="shared" si="2"/>
        <v>11.990259440015349</v>
      </c>
      <c r="F50">
        <v>117.87324067856061</v>
      </c>
      <c r="G50">
        <f t="shared" si="3"/>
        <v>85.961169801700336</v>
      </c>
      <c r="H50">
        <f t="shared" si="4"/>
        <v>3.0000000000000001E-3</v>
      </c>
      <c r="I50">
        <f t="shared" si="5"/>
        <v>76.254415435726685</v>
      </c>
    </row>
    <row r="51" spans="1:9" x14ac:dyDescent="0.2">
      <c r="A51">
        <v>41</v>
      </c>
      <c r="B51">
        <f t="shared" si="6"/>
        <v>1243.7755000744833</v>
      </c>
      <c r="C51">
        <f t="shared" si="0"/>
        <v>118.45480953090316</v>
      </c>
      <c r="D51">
        <f t="shared" si="1"/>
        <v>215.7577743041777</v>
      </c>
      <c r="E51">
        <f t="shared" si="2"/>
        <v>11.986543016898761</v>
      </c>
      <c r="F51">
        <v>119.72478760952062</v>
      </c>
      <c r="G51">
        <f t="shared" si="3"/>
        <v>84.046443677758319</v>
      </c>
      <c r="H51">
        <f t="shared" si="4"/>
        <v>3.0000000000000001E-3</v>
      </c>
      <c r="I51">
        <f t="shared" si="5"/>
        <v>74.332901904800778</v>
      </c>
    </row>
    <row r="52" spans="1:9" x14ac:dyDescent="0.2">
      <c r="A52">
        <v>42</v>
      </c>
      <c r="B52">
        <f t="shared" si="6"/>
        <v>1245.0454781531007</v>
      </c>
      <c r="C52">
        <f t="shared" si="0"/>
        <v>118.57575982410482</v>
      </c>
      <c r="D52">
        <f t="shared" si="1"/>
        <v>215.88992920556825</v>
      </c>
      <c r="E52">
        <f t="shared" si="2"/>
        <v>11.993884955864901</v>
      </c>
      <c r="F52">
        <v>122.77069457074333</v>
      </c>
      <c r="G52">
        <f t="shared" si="3"/>
        <v>81.125349678960021</v>
      </c>
      <c r="H52">
        <f t="shared" si="4"/>
        <v>3.0000000000000001E-3</v>
      </c>
      <c r="I52">
        <f t="shared" si="5"/>
        <v>71.534804553593659</v>
      </c>
    </row>
    <row r="53" spans="1:9" x14ac:dyDescent="0.2">
      <c r="A53">
        <v>43</v>
      </c>
      <c r="B53">
        <f t="shared" si="6"/>
        <v>1249.2404128997391</v>
      </c>
      <c r="C53">
        <f t="shared" si="0"/>
        <v>118.97527741902276</v>
      </c>
      <c r="D53">
        <f t="shared" si="1"/>
        <v>216.32607464499239</v>
      </c>
      <c r="E53">
        <f t="shared" si="2"/>
        <v>12.018115258055133</v>
      </c>
      <c r="F53">
        <v>113.76990049674063</v>
      </c>
      <c r="G53">
        <f t="shared" si="3"/>
        <v>90.538058890196623</v>
      </c>
      <c r="H53">
        <f t="shared" si="4"/>
        <v>3.0000000000000001E-3</v>
      </c>
      <c r="I53">
        <f t="shared" si="5"/>
        <v>79.595966256400729</v>
      </c>
    </row>
    <row r="54" spans="1:9" x14ac:dyDescent="0.2">
      <c r="A54">
        <v>44</v>
      </c>
      <c r="B54">
        <f t="shared" si="6"/>
        <v>1244.0350359774568</v>
      </c>
      <c r="C54">
        <f t="shared" si="0"/>
        <v>118.47952723594825</v>
      </c>
      <c r="D54">
        <f t="shared" si="1"/>
        <v>215.78478619758732</v>
      </c>
      <c r="E54">
        <f t="shared" si="2"/>
        <v>11.98804367764374</v>
      </c>
      <c r="F54">
        <v>39.61319981101316</v>
      </c>
      <c r="G54">
        <f t="shared" si="3"/>
        <v>164.18354270893042</v>
      </c>
      <c r="H54">
        <f t="shared" si="4"/>
        <v>3.0000000000000001E-3</v>
      </c>
      <c r="I54">
        <f t="shared" si="5"/>
        <v>143.9092035458992</v>
      </c>
    </row>
    <row r="55" spans="1:9" x14ac:dyDescent="0.2">
      <c r="A55">
        <v>45</v>
      </c>
      <c r="B55">
        <f t="shared" si="6"/>
        <v>1165.1687085525216</v>
      </c>
      <c r="C55">
        <f t="shared" si="0"/>
        <v>110.96844843357349</v>
      </c>
      <c r="D55">
        <f t="shared" si="1"/>
        <v>207.46963476953323</v>
      </c>
      <c r="E55">
        <f t="shared" si="2"/>
        <v>11.526090820529623</v>
      </c>
      <c r="F55">
        <v>0</v>
      </c>
      <c r="G55">
        <f t="shared" si="3"/>
        <v>195.94354394900361</v>
      </c>
      <c r="H55">
        <f t="shared" si="4"/>
        <v>3.0000000000000001E-3</v>
      </c>
      <c r="I55">
        <f t="shared" si="5"/>
        <v>171.23359425309232</v>
      </c>
    </row>
    <row r="56" spans="1:9" x14ac:dyDescent="0.2">
      <c r="A56">
        <v>46</v>
      </c>
      <c r="B56">
        <f t="shared" si="6"/>
        <v>1054.2002601189481</v>
      </c>
      <c r="C56">
        <f t="shared" si="0"/>
        <v>100.40002477323314</v>
      </c>
      <c r="D56">
        <f t="shared" si="1"/>
        <v>195.3777600091129</v>
      </c>
      <c r="E56">
        <f t="shared" si="2"/>
        <v>10.854320000506272</v>
      </c>
      <c r="F56">
        <v>0</v>
      </c>
      <c r="G56">
        <f t="shared" si="3"/>
        <v>184.52344000860663</v>
      </c>
      <c r="H56">
        <f t="shared" si="4"/>
        <v>3.0000000000000001E-3</v>
      </c>
      <c r="I56">
        <f t="shared" si="5"/>
        <v>160.7713370142848</v>
      </c>
    </row>
    <row r="57" spans="1:9" x14ac:dyDescent="0.2">
      <c r="A57">
        <v>47</v>
      </c>
      <c r="B57">
        <f t="shared" si="6"/>
        <v>953.80023534571501</v>
      </c>
      <c r="C57">
        <f t="shared" si="0"/>
        <v>90.838117651972851</v>
      </c>
      <c r="D57">
        <f t="shared" si="1"/>
        <v>183.99063144147451</v>
      </c>
      <c r="E57">
        <f t="shared" si="2"/>
        <v>10.221701746748582</v>
      </c>
      <c r="F57">
        <v>0</v>
      </c>
      <c r="G57">
        <f t="shared" si="3"/>
        <v>173.76892969472593</v>
      </c>
      <c r="H57">
        <f t="shared" si="4"/>
        <v>3.0000000000000001E-3</v>
      </c>
      <c r="I57">
        <f t="shared" si="5"/>
        <v>150.94831664373564</v>
      </c>
    </row>
    <row r="58" spans="1:9" x14ac:dyDescent="0.2">
      <c r="A58">
        <v>48</v>
      </c>
      <c r="B58">
        <f t="shared" si="6"/>
        <v>862.96211769374213</v>
      </c>
      <c r="C58">
        <f t="shared" si="0"/>
        <v>82.186868351784966</v>
      </c>
      <c r="D58">
        <f t="shared" si="1"/>
        <v>173.26717460909356</v>
      </c>
      <c r="E58">
        <f t="shared" si="2"/>
        <v>9.6259541449496417</v>
      </c>
      <c r="F58">
        <v>0</v>
      </c>
      <c r="G58">
        <f t="shared" si="3"/>
        <v>163.64122046414391</v>
      </c>
      <c r="H58">
        <f t="shared" si="4"/>
        <v>3.0000000000000001E-3</v>
      </c>
      <c r="I58">
        <f t="shared" si="5"/>
        <v>141.72547619948566</v>
      </c>
    </row>
    <row r="59" spans="1:9" x14ac:dyDescent="0.2">
      <c r="A59">
        <v>49</v>
      </c>
      <c r="B59">
        <f t="shared" si="6"/>
        <v>780.77524934195719</v>
      </c>
      <c r="C59">
        <f t="shared" si="0"/>
        <v>74.359547556376867</v>
      </c>
      <c r="D59">
        <f t="shared" si="1"/>
        <v>163.16870898161807</v>
      </c>
      <c r="E59">
        <f t="shared" si="2"/>
        <v>9.0649282767565591</v>
      </c>
      <c r="F59">
        <v>0</v>
      </c>
      <c r="G59">
        <f t="shared" si="3"/>
        <v>154.10378070486152</v>
      </c>
      <c r="H59">
        <f t="shared" si="4"/>
        <v>3.0000000000000001E-3</v>
      </c>
      <c r="I59">
        <f t="shared" si="5"/>
        <v>133.06614509241388</v>
      </c>
    </row>
    <row r="60" spans="1:9" x14ac:dyDescent="0.2">
      <c r="A60">
        <v>50</v>
      </c>
      <c r="B60">
        <f t="shared" si="6"/>
        <v>706.41570178558027</v>
      </c>
      <c r="C60">
        <f t="shared" si="0"/>
        <v>67.277685884340968</v>
      </c>
      <c r="D60">
        <f t="shared" si="1"/>
        <v>153.65880843151155</v>
      </c>
      <c r="E60">
        <f t="shared" si="2"/>
        <v>8.5366004684173085</v>
      </c>
      <c r="F60">
        <v>1</v>
      </c>
      <c r="G60">
        <f t="shared" si="3"/>
        <v>144.12220796309424</v>
      </c>
      <c r="H60">
        <f t="shared" si="4"/>
        <v>3.0000000000000001E-3</v>
      </c>
      <c r="I60">
        <f t="shared" si="5"/>
        <v>124.07499201071596</v>
      </c>
    </row>
    <row r="61" spans="1:9" x14ac:dyDescent="0.2">
      <c r="A61">
        <v>51</v>
      </c>
      <c r="B61">
        <f t="shared" si="6"/>
        <v>640.13801590123933</v>
      </c>
      <c r="C61">
        <f t="shared" si="0"/>
        <v>60.965525323927551</v>
      </c>
      <c r="D61">
        <f t="shared" si="1"/>
        <v>144.83896954540376</v>
      </c>
      <c r="E61">
        <f t="shared" si="2"/>
        <v>8.0466094191890978</v>
      </c>
      <c r="F61">
        <v>2</v>
      </c>
      <c r="G61">
        <f t="shared" si="3"/>
        <v>134.79236012621465</v>
      </c>
      <c r="H61">
        <f t="shared" si="4"/>
        <v>3.0000000000000001E-3</v>
      </c>
      <c r="I61">
        <f t="shared" si="5"/>
        <v>115.69582666996126</v>
      </c>
    </row>
    <row r="62" spans="1:9" x14ac:dyDescent="0.2">
      <c r="A62">
        <v>52</v>
      </c>
      <c r="B62">
        <f t="shared" si="6"/>
        <v>581.17249057731181</v>
      </c>
      <c r="C62">
        <f t="shared" si="0"/>
        <v>55.349761007363028</v>
      </c>
      <c r="D62">
        <f t="shared" si="1"/>
        <v>136.6797841141389</v>
      </c>
      <c r="E62">
        <f t="shared" si="2"/>
        <v>7.5933213396743824</v>
      </c>
      <c r="F62">
        <v>3</v>
      </c>
      <c r="G62">
        <f t="shared" si="3"/>
        <v>126.08646277446451</v>
      </c>
      <c r="H62">
        <f t="shared" si="4"/>
        <v>3.0000000000000001E-3</v>
      </c>
      <c r="I62">
        <f t="shared" si="5"/>
        <v>107.89962719508262</v>
      </c>
    </row>
    <row r="63" spans="1:9" x14ac:dyDescent="0.2">
      <c r="A63">
        <v>53</v>
      </c>
      <c r="B63">
        <f t="shared" si="6"/>
        <v>528.82272956994882</v>
      </c>
      <c r="C63">
        <f t="shared" si="0"/>
        <v>50.364069482852265</v>
      </c>
      <c r="D63">
        <f t="shared" si="1"/>
        <v>129.15383990297698</v>
      </c>
      <c r="E63">
        <f t="shared" si="2"/>
        <v>7.1752133279431654</v>
      </c>
      <c r="F63">
        <v>4</v>
      </c>
      <c r="G63">
        <f t="shared" si="3"/>
        <v>117.97862657503381</v>
      </c>
      <c r="H63">
        <f t="shared" si="4"/>
        <v>3.0000000000000001E-3</v>
      </c>
      <c r="I63">
        <f t="shared" si="5"/>
        <v>100.65929538870058</v>
      </c>
    </row>
    <row r="64" spans="1:9" x14ac:dyDescent="0.2">
      <c r="A64">
        <v>54</v>
      </c>
      <c r="B64">
        <f t="shared" si="6"/>
        <v>482.45866008709658</v>
      </c>
      <c r="C64">
        <f t="shared" si="0"/>
        <v>45.94844381781872</v>
      </c>
      <c r="D64">
        <f t="shared" si="1"/>
        <v>122.23549020578399</v>
      </c>
      <c r="E64">
        <f t="shared" si="2"/>
        <v>6.7908605669879991</v>
      </c>
      <c r="F64">
        <v>5</v>
      </c>
      <c r="G64">
        <f t="shared" si="3"/>
        <v>110.44462963879599</v>
      </c>
      <c r="H64">
        <f t="shared" si="4"/>
        <v>3.0000000000000001E-3</v>
      </c>
      <c r="I64">
        <f t="shared" si="5"/>
        <v>93.949445260746188</v>
      </c>
    </row>
    <row r="65" spans="1:9" x14ac:dyDescent="0.2">
      <c r="A65">
        <v>55</v>
      </c>
      <c r="B65">
        <f t="shared" si="6"/>
        <v>441.51021626927786</v>
      </c>
      <c r="C65">
        <f t="shared" si="0"/>
        <v>42.048592025645512</v>
      </c>
      <c r="D65">
        <f t="shared" si="1"/>
        <v>115.90060663758339</v>
      </c>
      <c r="E65">
        <f t="shared" si="2"/>
        <v>6.4389225909768548</v>
      </c>
      <c r="F65">
        <v>6</v>
      </c>
      <c r="G65">
        <f t="shared" si="3"/>
        <v>103.46168404660654</v>
      </c>
      <c r="H65">
        <f t="shared" si="4"/>
        <v>3.0000000000000001E-3</v>
      </c>
      <c r="I65">
        <f t="shared" si="5"/>
        <v>87.746181683986208</v>
      </c>
    </row>
    <row r="66" spans="1:9" x14ac:dyDescent="0.2">
      <c r="A66">
        <v>56</v>
      </c>
      <c r="B66">
        <f t="shared" si="6"/>
        <v>405.46162424363234</v>
      </c>
      <c r="C66">
        <f t="shared" si="0"/>
        <v>38.615392785107844</v>
      </c>
      <c r="D66">
        <f t="shared" si="1"/>
        <v>110.12631522939384</v>
      </c>
      <c r="E66">
        <f t="shared" si="2"/>
        <v>6.1181286238552133</v>
      </c>
      <c r="F66">
        <v>7</v>
      </c>
      <c r="G66">
        <f t="shared" si="3"/>
        <v>97.008186605538626</v>
      </c>
      <c r="H66">
        <f t="shared" si="4"/>
        <v>3.0000000000000001E-3</v>
      </c>
      <c r="I66">
        <f t="shared" si="5"/>
        <v>82.026869471242563</v>
      </c>
    </row>
    <row r="67" spans="1:9" x14ac:dyDescent="0.2">
      <c r="A67">
        <v>57</v>
      </c>
      <c r="B67">
        <f t="shared" si="6"/>
        <v>373.84623145852447</v>
      </c>
      <c r="C67">
        <f t="shared" si="0"/>
        <v>35.604402996049949</v>
      </c>
      <c r="D67">
        <f t="shared" si="1"/>
        <v>104.89071817562991</v>
      </c>
      <c r="E67">
        <f t="shared" si="2"/>
        <v>5.827262120868328</v>
      </c>
      <c r="F67">
        <v>8</v>
      </c>
      <c r="G67">
        <f t="shared" si="3"/>
        <v>91.063456054761588</v>
      </c>
      <c r="H67">
        <f t="shared" si="4"/>
        <v>3.0000000000000001E-3</v>
      </c>
      <c r="I67">
        <f t="shared" si="5"/>
        <v>76.769894986197343</v>
      </c>
    </row>
    <row r="68" spans="1:9" x14ac:dyDescent="0.2">
      <c r="A68">
        <v>58</v>
      </c>
      <c r="B68">
        <f t="shared" si="6"/>
        <v>346.24182846247453</v>
      </c>
      <c r="C68">
        <f t="shared" si="0"/>
        <v>32.975412234521379</v>
      </c>
      <c r="D68">
        <f t="shared" si="1"/>
        <v>100.1726064886887</v>
      </c>
      <c r="E68">
        <f t="shared" si="2"/>
        <v>5.5651448049271499</v>
      </c>
      <c r="F68">
        <v>9</v>
      </c>
      <c r="G68">
        <f t="shared" si="3"/>
        <v>85.607461683761557</v>
      </c>
      <c r="H68">
        <f t="shared" si="4"/>
        <v>3.0000000000000001E-3</v>
      </c>
      <c r="I68">
        <f t="shared" si="5"/>
        <v>71.954424657392181</v>
      </c>
    </row>
    <row r="69" spans="1:9" x14ac:dyDescent="0.2">
      <c r="A69">
        <v>59</v>
      </c>
      <c r="B69">
        <f t="shared" si="6"/>
        <v>322.26641622795313</v>
      </c>
      <c r="C69">
        <f t="shared" si="0"/>
        <v>30.692039640757439</v>
      </c>
      <c r="D69">
        <f t="shared" si="1"/>
        <v>95.951172136303683</v>
      </c>
      <c r="E69">
        <f t="shared" si="2"/>
        <v>5.3306206742390936</v>
      </c>
      <c r="F69">
        <v>10</v>
      </c>
      <c r="G69">
        <f t="shared" si="3"/>
        <v>80.620551462064583</v>
      </c>
      <c r="H69">
        <f t="shared" si="4"/>
        <v>3.0000000000000001E-3</v>
      </c>
      <c r="I69">
        <f t="shared" si="5"/>
        <v>67.56016729104185</v>
      </c>
    </row>
    <row r="71" spans="1:9" x14ac:dyDescent="0.2">
      <c r="H71" t="s">
        <v>25</v>
      </c>
      <c r="I71">
        <f>SUM(I10:I69)</f>
        <v>4408.3788265633921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F9A2-73D5-3F4D-B404-DD1CDA986991}">
  <dimension ref="A1:T46"/>
  <sheetViews>
    <sheetView topLeftCell="O1" zoomScale="61" workbookViewId="0">
      <selection activeCell="X21" sqref="X21"/>
    </sheetView>
  </sheetViews>
  <sheetFormatPr baseColWidth="10" defaultRowHeight="16" x14ac:dyDescent="0.2"/>
  <cols>
    <col min="17" max="17" width="15.33203125" customWidth="1"/>
    <col min="18" max="18" width="16.5" customWidth="1"/>
    <col min="19" max="20" width="14.3320312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0" ht="17" thickBot="1" x14ac:dyDescent="0.25">
      <c r="A2" s="3">
        <v>3</v>
      </c>
      <c r="B2" s="4">
        <v>6</v>
      </c>
      <c r="C2" s="4">
        <v>19</v>
      </c>
      <c r="D2" s="4">
        <v>1</v>
      </c>
      <c r="E2" s="4">
        <v>18</v>
      </c>
      <c r="F2" s="4">
        <v>10</v>
      </c>
      <c r="G2" s="4">
        <v>16</v>
      </c>
      <c r="H2" s="4">
        <v>13</v>
      </c>
      <c r="I2" s="4">
        <v>6</v>
      </c>
    </row>
    <row r="4" spans="1:20" x14ac:dyDescent="0.2">
      <c r="B4" t="s">
        <v>16</v>
      </c>
      <c r="C4">
        <f>1/(5+G2)</f>
        <v>4.7619047619047616E-2</v>
      </c>
      <c r="I4" t="s">
        <v>23</v>
      </c>
      <c r="J4">
        <v>0</v>
      </c>
    </row>
    <row r="8" spans="1:20" x14ac:dyDescent="0.2">
      <c r="A8" t="s">
        <v>26</v>
      </c>
      <c r="B8" t="s">
        <v>10</v>
      </c>
      <c r="C8" t="s">
        <v>36</v>
      </c>
      <c r="D8" t="s">
        <v>54</v>
      </c>
      <c r="E8" t="s">
        <v>55</v>
      </c>
      <c r="F8" t="s">
        <v>37</v>
      </c>
      <c r="G8" t="s">
        <v>38</v>
      </c>
      <c r="H8" t="s">
        <v>56</v>
      </c>
      <c r="I8" t="s">
        <v>57</v>
      </c>
      <c r="J8" t="s">
        <v>39</v>
      </c>
      <c r="K8" t="s">
        <v>27</v>
      </c>
      <c r="L8" t="s">
        <v>28</v>
      </c>
      <c r="M8" t="s">
        <v>29</v>
      </c>
      <c r="N8" t="s">
        <v>30</v>
      </c>
      <c r="O8" t="s">
        <v>33</v>
      </c>
      <c r="P8" t="s">
        <v>32</v>
      </c>
      <c r="Q8" t="s">
        <v>34</v>
      </c>
      <c r="R8" t="s">
        <v>35</v>
      </c>
      <c r="S8" t="s">
        <v>21</v>
      </c>
      <c r="T8" t="s">
        <v>31</v>
      </c>
    </row>
    <row r="9" spans="1:20" x14ac:dyDescent="0.2">
      <c r="A9" s="5">
        <v>42005</v>
      </c>
      <c r="B9" s="13"/>
      <c r="C9" s="6">
        <v>68.930000000000007</v>
      </c>
      <c r="D9" s="15"/>
      <c r="G9" s="6">
        <v>78.11</v>
      </c>
      <c r="H9" s="15"/>
    </row>
    <row r="10" spans="1:20" x14ac:dyDescent="0.2">
      <c r="A10" s="5">
        <v>42036</v>
      </c>
      <c r="B10" s="13"/>
      <c r="C10" s="7">
        <v>61.27</v>
      </c>
      <c r="D10" s="16">
        <f>C10/C9</f>
        <v>0.88887276947628024</v>
      </c>
      <c r="E10" s="16"/>
      <c r="G10" s="7">
        <v>68.69</v>
      </c>
      <c r="H10" s="16">
        <f t="shared" ref="H10:H44" si="0">G10/G9</f>
        <v>0.8794008449622327</v>
      </c>
      <c r="I10" s="16"/>
    </row>
    <row r="11" spans="1:20" x14ac:dyDescent="0.2">
      <c r="A11" s="5">
        <v>42064</v>
      </c>
      <c r="B11" s="13"/>
      <c r="C11" s="7">
        <v>58.46</v>
      </c>
      <c r="D11" s="16">
        <f t="shared" ref="D11:D38" si="1">C11/C10</f>
        <v>0.95413742451444428</v>
      </c>
      <c r="E11" s="16"/>
      <c r="G11" s="7">
        <v>63.37</v>
      </c>
      <c r="H11" s="16">
        <f t="shared" si="0"/>
        <v>0.92255058960547387</v>
      </c>
      <c r="I11" s="16"/>
    </row>
    <row r="12" spans="1:20" x14ac:dyDescent="0.2">
      <c r="A12" s="5">
        <v>42095</v>
      </c>
      <c r="B12" s="13"/>
      <c r="C12" s="7">
        <v>51.7</v>
      </c>
      <c r="D12" s="16">
        <f t="shared" si="1"/>
        <v>0.88436537803626414</v>
      </c>
      <c r="E12" s="16"/>
      <c r="G12" s="7">
        <v>56.81</v>
      </c>
      <c r="H12" s="16">
        <f t="shared" si="0"/>
        <v>0.89648098469307247</v>
      </c>
      <c r="I12" s="16"/>
    </row>
    <row r="13" spans="1:20" x14ac:dyDescent="0.2">
      <c r="A13" s="5">
        <v>42125</v>
      </c>
      <c r="B13" s="13"/>
      <c r="C13" s="7">
        <v>52.97</v>
      </c>
      <c r="D13" s="16">
        <f t="shared" si="1"/>
        <v>1.0245647969052223</v>
      </c>
      <c r="E13" s="16"/>
      <c r="G13" s="7">
        <v>58.01</v>
      </c>
      <c r="H13" s="16">
        <f t="shared" si="0"/>
        <v>1.0211230417180073</v>
      </c>
      <c r="I13" s="16"/>
    </row>
    <row r="14" spans="1:20" x14ac:dyDescent="0.2">
      <c r="A14" s="5">
        <v>42156</v>
      </c>
      <c r="B14" s="13"/>
      <c r="C14" s="7">
        <v>55.52</v>
      </c>
      <c r="D14" s="16">
        <f t="shared" si="1"/>
        <v>1.0481404568623751</v>
      </c>
      <c r="E14" s="16"/>
      <c r="G14" s="7">
        <v>61.52</v>
      </c>
      <c r="H14" s="16">
        <f t="shared" si="0"/>
        <v>1.0605068091708327</v>
      </c>
      <c r="I14" s="16"/>
    </row>
    <row r="15" spans="1:20" x14ac:dyDescent="0.2">
      <c r="A15" s="5">
        <v>42186</v>
      </c>
      <c r="B15" s="13"/>
      <c r="C15" s="7">
        <v>58.99</v>
      </c>
      <c r="D15" s="16">
        <f t="shared" si="1"/>
        <v>1.0625</v>
      </c>
      <c r="E15" s="16"/>
      <c r="G15" s="7">
        <v>64.650000000000006</v>
      </c>
      <c r="H15" s="16">
        <f t="shared" si="0"/>
        <v>1.0508777633289987</v>
      </c>
      <c r="I15" s="16"/>
    </row>
    <row r="16" spans="1:20" x14ac:dyDescent="0.2">
      <c r="A16" s="5">
        <v>42217</v>
      </c>
      <c r="B16" s="13"/>
      <c r="C16" s="8">
        <v>66.48</v>
      </c>
      <c r="D16" s="16">
        <f t="shared" si="1"/>
        <v>1.126970672995423</v>
      </c>
      <c r="E16" s="16"/>
      <c r="G16" s="8">
        <v>75.05</v>
      </c>
      <c r="H16" s="16">
        <f t="shared" si="0"/>
        <v>1.1608662026295435</v>
      </c>
      <c r="I16" s="17"/>
    </row>
    <row r="17" spans="1:20" x14ac:dyDescent="0.2">
      <c r="A17" s="5">
        <v>42248</v>
      </c>
      <c r="B17" s="13"/>
      <c r="C17" s="8">
        <v>66.239999999999995</v>
      </c>
      <c r="D17" s="16">
        <f t="shared" si="1"/>
        <v>0.99638989169675074</v>
      </c>
      <c r="E17" s="16"/>
      <c r="G17" s="8">
        <v>74.58</v>
      </c>
      <c r="H17" s="16">
        <f t="shared" si="0"/>
        <v>0.99373750832778152</v>
      </c>
      <c r="I17" s="17"/>
    </row>
    <row r="18" spans="1:20" x14ac:dyDescent="0.2">
      <c r="A18" s="5">
        <v>42278</v>
      </c>
      <c r="B18" s="13"/>
      <c r="C18" s="7">
        <v>64.37</v>
      </c>
      <c r="D18" s="16">
        <f t="shared" si="1"/>
        <v>0.97176932367149771</v>
      </c>
      <c r="E18" s="16"/>
      <c r="G18" s="7">
        <v>70.75</v>
      </c>
      <c r="H18" s="16">
        <f t="shared" si="0"/>
        <v>0.94864574953070535</v>
      </c>
      <c r="I18" s="16"/>
    </row>
    <row r="19" spans="1:20" x14ac:dyDescent="0.2">
      <c r="A19" s="5">
        <v>42309</v>
      </c>
      <c r="B19" s="13"/>
      <c r="C19" s="8">
        <v>66.239999999999995</v>
      </c>
      <c r="D19" s="16">
        <f t="shared" si="1"/>
        <v>1.0290508000621406</v>
      </c>
      <c r="E19" s="16"/>
      <c r="G19" s="8">
        <v>70.39</v>
      </c>
      <c r="H19" s="16">
        <f t="shared" si="0"/>
        <v>0.99491166077738513</v>
      </c>
      <c r="I19" s="17"/>
    </row>
    <row r="20" spans="1:20" x14ac:dyDescent="0.2">
      <c r="A20" s="5">
        <v>42339</v>
      </c>
      <c r="B20" s="13"/>
      <c r="C20" s="8">
        <v>72.88</v>
      </c>
      <c r="D20" s="16">
        <f t="shared" si="1"/>
        <v>1.1002415458937198</v>
      </c>
      <c r="E20" s="16">
        <f>POWER(D20*D19*D18*D17*D16*D15*D14*D13*D12*D11*D10, 1/12)</f>
        <v>1.004654361050533</v>
      </c>
      <c r="G20" s="8">
        <v>79.7</v>
      </c>
      <c r="H20" s="16">
        <f t="shared" si="0"/>
        <v>1.1322631055547663</v>
      </c>
      <c r="I20" s="16">
        <f>POWER(H20*H19*H18*H17*H16*H15*H14*H13*H12*H11*H10, 1/12)</f>
        <v>1.0016807021471497</v>
      </c>
    </row>
    <row r="21" spans="1:20" s="11" customFormat="1" x14ac:dyDescent="0.2">
      <c r="A21" s="9">
        <v>42370</v>
      </c>
      <c r="B21" s="13">
        <v>0</v>
      </c>
      <c r="C21" s="10">
        <v>75.17</v>
      </c>
      <c r="D21" s="16">
        <f t="shared" si="1"/>
        <v>1.0314215148188803</v>
      </c>
      <c r="E21" s="18"/>
      <c r="F21" s="11">
        <f>C20*D20</f>
        <v>80.18560386473429</v>
      </c>
      <c r="G21" s="10">
        <v>81.91</v>
      </c>
      <c r="H21" s="16">
        <f t="shared" si="0"/>
        <v>1.027728983688833</v>
      </c>
      <c r="I21" s="18"/>
      <c r="J21" s="11">
        <f>G20*H20</f>
        <v>90.241369512714883</v>
      </c>
      <c r="K21" s="11">
        <f>100000*A2+10000*B2+1000*C2</f>
        <v>379000</v>
      </c>
      <c r="L21" s="11">
        <f>100000*D2+10000*E2+1000*F2</f>
        <v>290000</v>
      </c>
      <c r="M21">
        <f>K21-K20</f>
        <v>379000</v>
      </c>
      <c r="N21">
        <f t="shared" ref="M21:N44" si="2">L21-L20</f>
        <v>290000</v>
      </c>
      <c r="O21">
        <f t="shared" ref="O21:O44" si="3">F21*M21</f>
        <v>30390343.864734296</v>
      </c>
      <c r="P21">
        <f t="shared" ref="P21:P44" si="4">J21*N21</f>
        <v>26169997.158687316</v>
      </c>
      <c r="Q21">
        <f t="shared" ref="Q21:Q44" si="5">O21^2*0.0001</f>
        <v>92357300021.679352</v>
      </c>
      <c r="R21">
        <f t="shared" ref="R21:R44" si="6">P21^2*0.0001</f>
        <v>68486875128.570213</v>
      </c>
      <c r="S21">
        <f>F21*$J$4*K21+J21*$J$4*L21-O21-P21-Q21-R21</f>
        <v>-160900735491.27298</v>
      </c>
      <c r="T21">
        <f>S21*EXP(-$C$4*B21)</f>
        <v>-160900735491.27298</v>
      </c>
    </row>
    <row r="22" spans="1:20" x14ac:dyDescent="0.2">
      <c r="A22" s="5">
        <v>42401</v>
      </c>
      <c r="B22" s="13">
        <v>1</v>
      </c>
      <c r="C22" s="7">
        <v>75.09</v>
      </c>
      <c r="D22" s="16">
        <f t="shared" si="1"/>
        <v>0.99893574564320875</v>
      </c>
      <c r="E22" s="16"/>
      <c r="F22">
        <f>F21*$E$20</f>
        <v>80.558816616175775</v>
      </c>
      <c r="G22" s="7">
        <v>82.97</v>
      </c>
      <c r="H22" s="16">
        <f t="shared" si="0"/>
        <v>1.012941032840923</v>
      </c>
      <c r="I22" s="16"/>
      <c r="J22">
        <f>J21*$I$20</f>
        <v>90.393038376216623</v>
      </c>
      <c r="K22">
        <v>374175.9677904998</v>
      </c>
      <c r="L22">
        <v>286240.71111469879</v>
      </c>
      <c r="M22">
        <f t="shared" si="2"/>
        <v>-4824.0322095002048</v>
      </c>
      <c r="N22">
        <f t="shared" si="2"/>
        <v>-3759.2888853012118</v>
      </c>
      <c r="O22">
        <f t="shared" si="3"/>
        <v>-388618.32611565222</v>
      </c>
      <c r="P22">
        <f t="shared" si="4"/>
        <v>-339813.54447631707</v>
      </c>
      <c r="Q22">
        <f t="shared" si="5"/>
        <v>15102420.339293143</v>
      </c>
      <c r="R22">
        <f t="shared" si="6"/>
        <v>11547324.500955792</v>
      </c>
      <c r="S22">
        <f t="shared" ref="S22:S44" si="7">F22*$J$4*K22+J22*$J$4*L22-O22-P22-Q22-R22</f>
        <v>-25921312.969656967</v>
      </c>
      <c r="T22">
        <f t="shared" ref="T22:T44" si="8">S22*EXP(-$C$4*B22)</f>
        <v>-24715892.981853422</v>
      </c>
    </row>
    <row r="23" spans="1:20" x14ac:dyDescent="0.2">
      <c r="A23" s="5">
        <v>42430</v>
      </c>
      <c r="B23" s="13">
        <v>2</v>
      </c>
      <c r="C23" s="7">
        <v>67.61</v>
      </c>
      <c r="D23" s="16">
        <f t="shared" si="1"/>
        <v>0.90038620322279928</v>
      </c>
      <c r="E23" s="16"/>
      <c r="F23">
        <f t="shared" ref="F23:F26" si="9">F22*$E$20</f>
        <v>80.933766434511128</v>
      </c>
      <c r="G23" s="7">
        <v>76.540000000000006</v>
      </c>
      <c r="H23" s="16">
        <f t="shared" si="0"/>
        <v>0.9225021091960951</v>
      </c>
      <c r="I23" s="16"/>
      <c r="J23">
        <f t="shared" ref="J23:J26" si="10">J22*$I$20</f>
        <v>90.544962149902915</v>
      </c>
      <c r="K23">
        <v>369166.48034720728</v>
      </c>
      <c r="L23">
        <v>282314.10745521961</v>
      </c>
      <c r="M23">
        <f t="shared" si="2"/>
        <v>-5009.4874432925135</v>
      </c>
      <c r="N23">
        <f t="shared" si="2"/>
        <v>-3926.6036594791804</v>
      </c>
      <c r="O23">
        <f t="shared" si="3"/>
        <v>-405436.68669205258</v>
      </c>
      <c r="P23">
        <f t="shared" si="4"/>
        <v>-355534.17972521269</v>
      </c>
      <c r="Q23">
        <f t="shared" si="5"/>
        <v>16437890.691582959</v>
      </c>
      <c r="R23">
        <f t="shared" si="6"/>
        <v>12640455.295287983</v>
      </c>
      <c r="S23">
        <f t="shared" si="7"/>
        <v>-28317375.120453678</v>
      </c>
      <c r="T23">
        <f t="shared" si="8"/>
        <v>-25744924.0361172</v>
      </c>
    </row>
    <row r="24" spans="1:20" x14ac:dyDescent="0.2">
      <c r="A24" s="5">
        <v>42461</v>
      </c>
      <c r="B24" s="13">
        <v>3</v>
      </c>
      <c r="C24" s="7">
        <v>64.33</v>
      </c>
      <c r="D24" s="16">
        <f t="shared" si="1"/>
        <v>0.95148646649903856</v>
      </c>
      <c r="E24" s="16"/>
      <c r="F24">
        <f t="shared" si="9"/>
        <v>81.310461404676843</v>
      </c>
      <c r="G24" s="7">
        <v>73.3</v>
      </c>
      <c r="H24" s="16">
        <f t="shared" si="0"/>
        <v>0.95766919257904348</v>
      </c>
      <c r="I24" s="16"/>
      <c r="J24">
        <f t="shared" si="10"/>
        <v>90.697141262201839</v>
      </c>
      <c r="K24">
        <v>363964.20142804878</v>
      </c>
      <c r="L24">
        <v>278212.52235780889</v>
      </c>
      <c r="M24">
        <f t="shared" si="2"/>
        <v>-5202.2789191585034</v>
      </c>
      <c r="N24">
        <f t="shared" si="2"/>
        <v>-4101.5850974107161</v>
      </c>
      <c r="O24">
        <f t="shared" si="3"/>
        <v>-422999.69927260146</v>
      </c>
      <c r="P24">
        <f t="shared" si="4"/>
        <v>-372002.04297880159</v>
      </c>
      <c r="Q24">
        <f t="shared" si="5"/>
        <v>17892874.558471128</v>
      </c>
      <c r="R24">
        <f t="shared" si="6"/>
        <v>13838551.998040214</v>
      </c>
      <c r="S24">
        <f t="shared" si="7"/>
        <v>-30936424.814259939</v>
      </c>
      <c r="T24">
        <f t="shared" si="8"/>
        <v>-26818102.968765058</v>
      </c>
    </row>
    <row r="25" spans="1:20" x14ac:dyDescent="0.2">
      <c r="A25" s="5">
        <v>42491</v>
      </c>
      <c r="B25" s="13">
        <v>4</v>
      </c>
      <c r="C25" s="7">
        <v>66.08</v>
      </c>
      <c r="D25" s="16">
        <f t="shared" si="1"/>
        <v>1.0272034820457019</v>
      </c>
      <c r="E25" s="16"/>
      <c r="F25">
        <f t="shared" si="9"/>
        <v>81.688909649239633</v>
      </c>
      <c r="G25" s="7">
        <v>73.5</v>
      </c>
      <c r="H25" s="16">
        <f t="shared" si="0"/>
        <v>1.0027285129604366</v>
      </c>
      <c r="I25" s="16"/>
      <c r="J25">
        <f t="shared" si="10"/>
        <v>90.849576142261554</v>
      </c>
      <c r="K25">
        <v>358561.47942981118</v>
      </c>
      <c r="L25">
        <v>273927.97420201823</v>
      </c>
      <c r="M25">
        <f t="shared" si="2"/>
        <v>-5402.7219982375973</v>
      </c>
      <c r="N25">
        <f t="shared" si="2"/>
        <v>-4284.5481557906605</v>
      </c>
      <c r="O25">
        <f t="shared" si="3"/>
        <v>-441342.46917399048</v>
      </c>
      <c r="P25">
        <f t="shared" si="4"/>
        <v>-389249.38391468994</v>
      </c>
      <c r="Q25">
        <f t="shared" si="5"/>
        <v>19478317.509659473</v>
      </c>
      <c r="R25">
        <f t="shared" si="6"/>
        <v>15151508.287796568</v>
      </c>
      <c r="S25">
        <f t="shared" si="7"/>
        <v>-33799233.944367364</v>
      </c>
      <c r="T25">
        <f t="shared" si="8"/>
        <v>-27937278.596590012</v>
      </c>
    </row>
    <row r="26" spans="1:20" x14ac:dyDescent="0.2">
      <c r="A26" s="5">
        <v>42522</v>
      </c>
      <c r="B26" s="13">
        <v>5</v>
      </c>
      <c r="C26" s="7">
        <v>64.260000000000005</v>
      </c>
      <c r="D26" s="16">
        <f t="shared" si="1"/>
        <v>0.97245762711864414</v>
      </c>
      <c r="E26" s="16">
        <f>POWER(D26*D25*D24*D23*D22*D21*D20*D19*D18*D17*D16*D15, 1/12)</f>
        <v>1.0122573494954368</v>
      </c>
      <c r="F26">
        <f t="shared" si="9"/>
        <v>82.06911932857156</v>
      </c>
      <c r="G26" s="7">
        <v>71.209999999999994</v>
      </c>
      <c r="H26" s="16">
        <f t="shared" si="0"/>
        <v>0.96884353741496587</v>
      </c>
      <c r="I26" s="16">
        <f>POWER(H26*H25*H24*H23*H22*H21*H20*H19*H18*H17*H16*H15, 1/12)</f>
        <v>1.0122638360028977</v>
      </c>
      <c r="J26">
        <f t="shared" si="10"/>
        <v>91.002267219951491</v>
      </c>
      <c r="K26">
        <v>352950.38215500937</v>
      </c>
      <c r="L26">
        <v>269452.15075164341</v>
      </c>
      <c r="M26">
        <f t="shared" si="2"/>
        <v>-5611.0972748018103</v>
      </c>
      <c r="N26">
        <f t="shared" si="2"/>
        <v>-4475.8234503748245</v>
      </c>
      <c r="O26">
        <f t="shared" si="3"/>
        <v>-460497.81180993246</v>
      </c>
      <c r="P26">
        <f t="shared" si="4"/>
        <v>-407310.08166033507</v>
      </c>
      <c r="Q26">
        <f t="shared" si="5"/>
        <v>21205823.468173597</v>
      </c>
      <c r="R26">
        <f t="shared" si="6"/>
        <v>16590150.262214884</v>
      </c>
      <c r="S26">
        <f t="shared" si="7"/>
        <v>-36928165.836918212</v>
      </c>
      <c r="T26">
        <f t="shared" si="8"/>
        <v>-29104107.738035787</v>
      </c>
    </row>
    <row r="27" spans="1:20" s="11" customFormat="1" x14ac:dyDescent="0.2">
      <c r="A27" s="9">
        <v>42552</v>
      </c>
      <c r="B27" s="13">
        <v>6</v>
      </c>
      <c r="C27" s="12">
        <v>67.05</v>
      </c>
      <c r="D27" s="16">
        <f t="shared" si="1"/>
        <v>1.0434173669467786</v>
      </c>
      <c r="E27" s="19"/>
      <c r="F27" s="11">
        <f>C26*E26</f>
        <v>65.047657278576779</v>
      </c>
      <c r="G27" s="12">
        <v>74.38</v>
      </c>
      <c r="H27" s="16">
        <f t="shared" si="0"/>
        <v>1.0445162196320741</v>
      </c>
      <c r="I27" s="19"/>
      <c r="J27" s="11">
        <f>G26*I26</f>
        <v>72.083307761766335</v>
      </c>
      <c r="K27" s="11">
        <v>343607.63778267562</v>
      </c>
      <c r="L27" s="11">
        <v>261993.04906588755</v>
      </c>
      <c r="M27">
        <f t="shared" si="2"/>
        <v>-9342.7443723337492</v>
      </c>
      <c r="N27">
        <f t="shared" si="2"/>
        <v>-7459.101685755857</v>
      </c>
      <c r="O27">
        <f t="shared" si="3"/>
        <v>-607723.63397291768</v>
      </c>
      <c r="P27">
        <f t="shared" si="4"/>
        <v>-537676.72244064952</v>
      </c>
      <c r="Q27">
        <f t="shared" si="5"/>
        <v>36932801.528924882</v>
      </c>
      <c r="R27">
        <f t="shared" si="6"/>
        <v>28909625.78545193</v>
      </c>
      <c r="S27">
        <f t="shared" si="7"/>
        <v>-64697026.957963243</v>
      </c>
      <c r="T27">
        <f t="shared" si="8"/>
        <v>-48618346.688389026</v>
      </c>
    </row>
    <row r="28" spans="1:20" x14ac:dyDescent="0.2">
      <c r="A28" s="5">
        <v>42583</v>
      </c>
      <c r="B28" s="13">
        <v>7</v>
      </c>
      <c r="C28" s="8">
        <v>64.91</v>
      </c>
      <c r="D28" s="16">
        <f t="shared" si="1"/>
        <v>0.96808351976137208</v>
      </c>
      <c r="E28" s="17"/>
      <c r="F28">
        <f>F27*$E$26</f>
        <v>65.844969147699686</v>
      </c>
      <c r="G28" s="8">
        <v>72.5</v>
      </c>
      <c r="H28" s="16">
        <f t="shared" si="0"/>
        <v>0.9747243882764185</v>
      </c>
      <c r="I28" s="17"/>
      <c r="J28">
        <f>J27*$I$26</f>
        <v>72.967325626703044</v>
      </c>
      <c r="K28">
        <v>334047.68516495981</v>
      </c>
      <c r="L28">
        <v>254360.80057122448</v>
      </c>
      <c r="M28">
        <f t="shared" si="2"/>
        <v>-9559.9526177158114</v>
      </c>
      <c r="N28">
        <f t="shared" si="2"/>
        <v>-7632.2484946630721</v>
      </c>
      <c r="O28">
        <f t="shared" si="3"/>
        <v>-629474.78516696848</v>
      </c>
      <c r="P28">
        <f t="shared" si="4"/>
        <v>-556904.76117399451</v>
      </c>
      <c r="Q28">
        <f t="shared" si="5"/>
        <v>39623850.516100109</v>
      </c>
      <c r="R28">
        <f t="shared" si="6"/>
        <v>31014291.301826388</v>
      </c>
      <c r="S28">
        <f t="shared" si="7"/>
        <v>-69451762.271585524</v>
      </c>
      <c r="T28">
        <f t="shared" si="8"/>
        <v>-49764362.242118426</v>
      </c>
    </row>
    <row r="29" spans="1:20" x14ac:dyDescent="0.2">
      <c r="A29" s="5">
        <v>42614</v>
      </c>
      <c r="B29" s="13">
        <v>8</v>
      </c>
      <c r="C29" s="8">
        <v>63.16</v>
      </c>
      <c r="D29" s="16">
        <f t="shared" si="1"/>
        <v>0.97303959328300726</v>
      </c>
      <c r="E29" s="17"/>
      <c r="F29">
        <f t="shared" ref="F29:F32" si="11">F28*$E$26</f>
        <v>66.652053947059287</v>
      </c>
      <c r="G29" s="8">
        <v>70.88</v>
      </c>
      <c r="H29" s="16">
        <f t="shared" si="0"/>
        <v>0.97765517241379307</v>
      </c>
      <c r="I29" s="17"/>
      <c r="J29">
        <f t="shared" ref="J29:J32" si="12">J28*$I$26</f>
        <v>73.862184941758969</v>
      </c>
      <c r="K29">
        <v>324265.30969727034</v>
      </c>
      <c r="L29">
        <v>246551.24973178882</v>
      </c>
      <c r="M29">
        <f t="shared" si="2"/>
        <v>-9782.375467689475</v>
      </c>
      <c r="N29">
        <f t="shared" si="2"/>
        <v>-7809.5508394356584</v>
      </c>
      <c r="O29">
        <f t="shared" si="3"/>
        <v>-652015.41740282823</v>
      </c>
      <c r="P29">
        <f t="shared" si="4"/>
        <v>-576830.48841446557</v>
      </c>
      <c r="Q29">
        <f t="shared" si="5"/>
        <v>42512410.453098431</v>
      </c>
      <c r="R29">
        <f t="shared" si="6"/>
        <v>33273341.236447088</v>
      </c>
      <c r="S29">
        <f t="shared" si="7"/>
        <v>-74556905.783728227</v>
      </c>
      <c r="T29">
        <f t="shared" si="8"/>
        <v>-50938055.113837257</v>
      </c>
    </row>
    <row r="30" spans="1:20" x14ac:dyDescent="0.2">
      <c r="A30" s="5">
        <v>42644</v>
      </c>
      <c r="B30" s="13">
        <v>9</v>
      </c>
      <c r="C30" s="7">
        <v>62.9</v>
      </c>
      <c r="D30" s="16">
        <f t="shared" si="1"/>
        <v>0.9958834705509817</v>
      </c>
      <c r="E30" s="16"/>
      <c r="F30">
        <f t="shared" si="11"/>
        <v>67.469031466877098</v>
      </c>
      <c r="G30" s="7">
        <v>68.680000000000007</v>
      </c>
      <c r="H30" s="16">
        <f t="shared" si="0"/>
        <v>0.96896162528216723</v>
      </c>
      <c r="I30" s="16"/>
      <c r="J30">
        <f t="shared" si="12"/>
        <v>74.768018664700406</v>
      </c>
      <c r="K30">
        <v>314255.07155992748</v>
      </c>
      <c r="L30">
        <v>238560.22702498676</v>
      </c>
      <c r="M30">
        <f t="shared" si="2"/>
        <v>-10010.238137342851</v>
      </c>
      <c r="N30">
        <f t="shared" si="2"/>
        <v>-7991.0227068020613</v>
      </c>
      <c r="O30">
        <f t="shared" si="3"/>
        <v>-675381.07187931798</v>
      </c>
      <c r="P30">
        <f t="shared" si="4"/>
        <v>-597472.93489222124</v>
      </c>
      <c r="Q30">
        <f t="shared" si="5"/>
        <v>45613959.225285649</v>
      </c>
      <c r="R30">
        <f t="shared" si="6"/>
        <v>35697390.792872444</v>
      </c>
      <c r="S30">
        <f t="shared" si="7"/>
        <v>-80038496.011386544</v>
      </c>
      <c r="T30">
        <f t="shared" si="8"/>
        <v>-52140202.407860801</v>
      </c>
    </row>
    <row r="31" spans="1:20" x14ac:dyDescent="0.2">
      <c r="A31" s="5">
        <v>42675</v>
      </c>
      <c r="B31" s="13">
        <v>10</v>
      </c>
      <c r="C31" s="8">
        <v>64.94</v>
      </c>
      <c r="D31" s="16">
        <f t="shared" si="1"/>
        <v>1.0324324324324323</v>
      </c>
      <c r="E31" s="17"/>
      <c r="F31">
        <f t="shared" si="11"/>
        <v>68.296022965685225</v>
      </c>
      <c r="G31" s="8">
        <v>68.84</v>
      </c>
      <c r="H31" s="16">
        <f t="shared" si="0"/>
        <v>1.0023296447291787</v>
      </c>
      <c r="I31" s="17"/>
      <c r="J31">
        <f t="shared" si="12"/>
        <v>75.684961383865883</v>
      </c>
      <c r="K31">
        <v>304011.63437463145</v>
      </c>
      <c r="L31">
        <v>230383.54012757624</v>
      </c>
      <c r="M31">
        <f t="shared" si="2"/>
        <v>-10243.437185296032</v>
      </c>
      <c r="N31">
        <f t="shared" si="2"/>
        <v>-8176.6868974105164</v>
      </c>
      <c r="O31">
        <f t="shared" si="3"/>
        <v>-699586.02125453181</v>
      </c>
      <c r="P31">
        <f t="shared" si="4"/>
        <v>-618852.23207847704</v>
      </c>
      <c r="Q31">
        <f t="shared" si="5"/>
        <v>48942060.113474622</v>
      </c>
      <c r="R31">
        <f t="shared" si="6"/>
        <v>38297808.514851317</v>
      </c>
      <c r="S31">
        <f t="shared" si="7"/>
        <v>-85921430.374992937</v>
      </c>
      <c r="T31">
        <f t="shared" si="8"/>
        <v>-53369680.412820034</v>
      </c>
    </row>
    <row r="32" spans="1:20" x14ac:dyDescent="0.2">
      <c r="A32" s="5">
        <v>42705</v>
      </c>
      <c r="B32" s="13">
        <v>11</v>
      </c>
      <c r="C32" s="8">
        <v>60.66</v>
      </c>
      <c r="D32" s="16">
        <f t="shared" si="1"/>
        <v>0.93409300893132119</v>
      </c>
      <c r="E32" s="17">
        <f>POWER(D32*D31*D30*D29*D28*D27*D26*D25*D24*D23*D22*D21, 1/12)</f>
        <v>0.98482221558656691</v>
      </c>
      <c r="F32">
        <f t="shared" si="11"/>
        <v>69.133151188324007</v>
      </c>
      <c r="G32" s="8">
        <v>63.81</v>
      </c>
      <c r="H32" s="16">
        <f t="shared" si="0"/>
        <v>0.92693201626961064</v>
      </c>
      <c r="I32" s="17">
        <f>POWER(H32*H31*H30*H29*H28*H27*H26*H25*H24*H23*H22*H21, 1/12)</f>
        <v>0.98164065209690365</v>
      </c>
      <c r="J32">
        <f t="shared" si="12"/>
        <v>76.613149338163254</v>
      </c>
      <c r="K32">
        <v>293529.87866704911</v>
      </c>
      <c r="L32">
        <v>222016.90796653519</v>
      </c>
      <c r="M32">
        <f t="shared" si="2"/>
        <v>-10481.755707582342</v>
      </c>
      <c r="N32">
        <f t="shared" si="2"/>
        <v>-8366.6321610410523</v>
      </c>
      <c r="O32">
        <f t="shared" si="3"/>
        <v>-724636.80205136817</v>
      </c>
      <c r="P32">
        <f t="shared" si="4"/>
        <v>-640994.03921131766</v>
      </c>
      <c r="Q32">
        <f t="shared" si="5"/>
        <v>52509849.488723382</v>
      </c>
      <c r="R32">
        <f t="shared" si="6"/>
        <v>41087335.830444023</v>
      </c>
      <c r="S32">
        <f t="shared" si="7"/>
        <v>-92231554.477904722</v>
      </c>
      <c r="T32">
        <f t="shared" si="8"/>
        <v>-54625061.95807939</v>
      </c>
    </row>
    <row r="33" spans="1:20" s="11" customFormat="1" x14ac:dyDescent="0.2">
      <c r="A33" s="9">
        <v>42736</v>
      </c>
      <c r="B33" s="13">
        <v>12</v>
      </c>
      <c r="C33" s="12">
        <v>60.16</v>
      </c>
      <c r="D33" s="16">
        <f t="shared" si="1"/>
        <v>0.99175733597098581</v>
      </c>
      <c r="E33" s="19"/>
      <c r="F33" s="11">
        <f>C32*E32</f>
        <v>59.739315597481145</v>
      </c>
      <c r="G33" s="12">
        <v>64.430000000000007</v>
      </c>
      <c r="H33" s="16">
        <f t="shared" si="0"/>
        <v>1.0097163454004074</v>
      </c>
      <c r="I33" s="19"/>
      <c r="J33" s="11">
        <f>G32*I32</f>
        <v>62.638490010303421</v>
      </c>
      <c r="K33" s="11">
        <v>278826.27968767658</v>
      </c>
      <c r="L33" s="11">
        <v>208912.89427399688</v>
      </c>
      <c r="M33">
        <f t="shared" si="2"/>
        <v>-14703.598979372531</v>
      </c>
      <c r="N33">
        <f t="shared" si="2"/>
        <v>-13104.013692538312</v>
      </c>
      <c r="O33">
        <f t="shared" si="3"/>
        <v>-878382.93984753732</v>
      </c>
      <c r="P33">
        <f t="shared" si="4"/>
        <v>-820815.63077494036</v>
      </c>
      <c r="Q33">
        <f t="shared" si="5"/>
        <v>77155658.901520237</v>
      </c>
      <c r="R33">
        <f t="shared" si="6"/>
        <v>67373829.972446322</v>
      </c>
      <c r="S33">
        <f t="shared" si="7"/>
        <v>-142830290.30334407</v>
      </c>
      <c r="T33">
        <f t="shared" si="8"/>
        <v>-80658853.30592753</v>
      </c>
    </row>
    <row r="34" spans="1:20" x14ac:dyDescent="0.2">
      <c r="A34" s="5">
        <v>42767</v>
      </c>
      <c r="B34" s="13">
        <v>13</v>
      </c>
      <c r="C34" s="7">
        <v>57.94</v>
      </c>
      <c r="D34" s="16">
        <f t="shared" si="1"/>
        <v>0.96309840425531912</v>
      </c>
      <c r="E34" s="16"/>
      <c r="F34">
        <f>F33*$E$32</f>
        <v>58.832605144336533</v>
      </c>
      <c r="G34" s="7">
        <v>61.26</v>
      </c>
      <c r="H34" s="16">
        <f t="shared" si="0"/>
        <v>0.95079931708831278</v>
      </c>
      <c r="I34" s="16"/>
      <c r="J34">
        <f>J33*$I$32</f>
        <v>61.488488180079635</v>
      </c>
      <c r="K34">
        <v>262932.61501996772</v>
      </c>
      <c r="L34">
        <v>194657.17056545147</v>
      </c>
      <c r="M34">
        <f t="shared" si="2"/>
        <v>-15893.664667708857</v>
      </c>
      <c r="N34">
        <f t="shared" si="2"/>
        <v>-14255.723708545411</v>
      </c>
      <c r="O34">
        <f t="shared" si="3"/>
        <v>-935065.69769180787</v>
      </c>
      <c r="P34">
        <f t="shared" si="4"/>
        <v>-876562.8987513755</v>
      </c>
      <c r="Q34">
        <f t="shared" si="5"/>
        <v>87434785.899986744</v>
      </c>
      <c r="R34">
        <f t="shared" si="6"/>
        <v>76836251.546741426</v>
      </c>
      <c r="S34">
        <f t="shared" si="7"/>
        <v>-162459408.85028499</v>
      </c>
      <c r="T34">
        <f t="shared" si="8"/>
        <v>-87477407.48287794</v>
      </c>
    </row>
    <row r="35" spans="1:20" x14ac:dyDescent="0.2">
      <c r="A35" s="5">
        <v>42795</v>
      </c>
      <c r="B35" s="13">
        <v>14</v>
      </c>
      <c r="C35" s="7">
        <v>56.38</v>
      </c>
      <c r="D35" s="16">
        <f t="shared" si="1"/>
        <v>0.97307559544356237</v>
      </c>
      <c r="E35" s="16"/>
      <c r="F35">
        <f t="shared" ref="F35:F38" si="13">F34*$E$32</f>
        <v>57.939656546975158</v>
      </c>
      <c r="G35" s="7">
        <v>60.6</v>
      </c>
      <c r="H35" s="16">
        <f t="shared" si="0"/>
        <v>0.98922624877571019</v>
      </c>
      <c r="I35" s="16"/>
      <c r="J35">
        <f t="shared" ref="J35:J38" si="14">J34*$I$32</f>
        <v>60.359599633546125</v>
      </c>
      <c r="K35">
        <v>245751.83715797774</v>
      </c>
      <c r="L35">
        <v>179148.29703138655</v>
      </c>
      <c r="M35">
        <f t="shared" si="2"/>
        <v>-17180.777861989976</v>
      </c>
      <c r="N35">
        <f t="shared" si="2"/>
        <v>-15508.873534064915</v>
      </c>
      <c r="O35">
        <f t="shared" si="3"/>
        <v>-995448.36853357335</v>
      </c>
      <c r="P35">
        <f t="shared" si="4"/>
        <v>-936109.3972834578</v>
      </c>
      <c r="Q35">
        <f t="shared" si="5"/>
        <v>99091745.441615283</v>
      </c>
      <c r="R35">
        <f t="shared" si="6"/>
        <v>87630080.36823988</v>
      </c>
      <c r="S35">
        <f t="shared" si="7"/>
        <v>-184790268.04403812</v>
      </c>
      <c r="T35">
        <f t="shared" si="8"/>
        <v>-94874487.044430509</v>
      </c>
    </row>
    <row r="36" spans="1:20" x14ac:dyDescent="0.2">
      <c r="A36" s="5">
        <v>42826</v>
      </c>
      <c r="B36" s="13">
        <v>15</v>
      </c>
      <c r="C36" s="7">
        <v>56.98</v>
      </c>
      <c r="D36" s="16">
        <f t="shared" si="1"/>
        <v>1.0106420716566158</v>
      </c>
      <c r="E36" s="16"/>
      <c r="F36">
        <f t="shared" si="13"/>
        <v>57.060260930916812</v>
      </c>
      <c r="G36" s="7">
        <v>62.04</v>
      </c>
      <c r="H36" s="16">
        <f t="shared" si="0"/>
        <v>1.0237623762376238</v>
      </c>
      <c r="I36" s="16"/>
      <c r="J36">
        <f>J35*$I$32</f>
        <v>59.251436744582243</v>
      </c>
      <c r="K36">
        <v>227178.76634214394</v>
      </c>
      <c r="L36">
        <v>162274.76133880045</v>
      </c>
      <c r="M36">
        <f t="shared" si="2"/>
        <v>-18573.070815833809</v>
      </c>
      <c r="N36">
        <f t="shared" si="2"/>
        <v>-16873.535692586098</v>
      </c>
      <c r="O36">
        <f t="shared" si="3"/>
        <v>-1059784.2670398732</v>
      </c>
      <c r="P36">
        <f t="shared" si="4"/>
        <v>-999781.23274671589</v>
      </c>
      <c r="Q36">
        <f t="shared" si="5"/>
        <v>112314269.26652412</v>
      </c>
      <c r="R36">
        <f t="shared" si="6"/>
        <v>99956251.335254297</v>
      </c>
      <c r="S36">
        <f t="shared" si="7"/>
        <v>-210210955.10199183</v>
      </c>
      <c r="T36">
        <f t="shared" si="8"/>
        <v>-102907019.81768125</v>
      </c>
    </row>
    <row r="37" spans="1:20" x14ac:dyDescent="0.2">
      <c r="A37" s="5">
        <v>42856</v>
      </c>
      <c r="B37" s="13">
        <v>16</v>
      </c>
      <c r="C37" s="7">
        <v>56.52</v>
      </c>
      <c r="D37" s="16">
        <f t="shared" si="1"/>
        <v>0.99192699192699207</v>
      </c>
      <c r="E37" s="16"/>
      <c r="F37">
        <f t="shared" si="13"/>
        <v>56.194212591933116</v>
      </c>
      <c r="G37" s="7">
        <v>62.95</v>
      </c>
      <c r="H37" s="16">
        <f t="shared" si="0"/>
        <v>1.014667956157318</v>
      </c>
      <c r="I37" s="16"/>
      <c r="J37">
        <f t="shared" si="14"/>
        <v>58.163619003630153</v>
      </c>
      <c r="K37">
        <v>207099.81612615639</v>
      </c>
      <c r="L37">
        <v>143915.8737934065</v>
      </c>
      <c r="M37">
        <f t="shared" si="2"/>
        <v>-20078.950215987541</v>
      </c>
      <c r="N37">
        <f t="shared" si="2"/>
        <v>-18358.887545393954</v>
      </c>
      <c r="O37">
        <f t="shared" si="3"/>
        <v>-1128320.7970600452</v>
      </c>
      <c r="P37">
        <f t="shared" si="4"/>
        <v>-1067819.3405207847</v>
      </c>
      <c r="Q37">
        <f t="shared" si="5"/>
        <v>127310782.10782157</v>
      </c>
      <c r="R37">
        <f t="shared" si="6"/>
        <v>114023814.39902437</v>
      </c>
      <c r="S37">
        <f t="shared" si="7"/>
        <v>-239138456.36926511</v>
      </c>
      <c r="T37">
        <f t="shared" si="8"/>
        <v>-111624207.29165968</v>
      </c>
    </row>
    <row r="38" spans="1:20" x14ac:dyDescent="0.2">
      <c r="A38" s="5">
        <v>42887</v>
      </c>
      <c r="B38" s="13">
        <v>17</v>
      </c>
      <c r="C38" s="7">
        <v>59.09</v>
      </c>
      <c r="D38" s="16">
        <f t="shared" si="1"/>
        <v>1.0454706298655343</v>
      </c>
      <c r="E38" s="16">
        <f>POWER(D38*D37*D36*D35*D34*D33*D32*D31*D30*D29*D28*D27, 1/2)</f>
        <v>0.95892940095514023</v>
      </c>
      <c r="F38">
        <f t="shared" si="13"/>
        <v>55.341308947930131</v>
      </c>
      <c r="G38" s="7">
        <v>67.5</v>
      </c>
      <c r="H38" s="16">
        <f t="shared" si="0"/>
        <v>1.0722795869737887</v>
      </c>
      <c r="I38" s="16">
        <f>POWER(H38*H37*H36*H35*H34*H33*H32*H31*H30*H29*H28*H27, 1/2)</f>
        <v>0.97360185690138834</v>
      </c>
      <c r="J38">
        <f t="shared" si="14"/>
        <v>57.095772887039359</v>
      </c>
      <c r="K38">
        <v>185394.16341205753</v>
      </c>
      <c r="L38">
        <v>123940.22174217559</v>
      </c>
      <c r="M38">
        <f t="shared" si="2"/>
        <v>-21705.652714098862</v>
      </c>
      <c r="N38">
        <f t="shared" si="2"/>
        <v>-19975.652051230907</v>
      </c>
      <c r="O38">
        <f t="shared" si="3"/>
        <v>-1201219.2327674234</v>
      </c>
      <c r="P38">
        <f t="shared" si="4"/>
        <v>-1140525.2927876017</v>
      </c>
      <c r="Q38">
        <f t="shared" si="5"/>
        <v>144292764.51703572</v>
      </c>
      <c r="R38">
        <f t="shared" si="6"/>
        <v>130079794.34882447</v>
      </c>
      <c r="S38">
        <f t="shared" si="7"/>
        <v>-272030814.34030521</v>
      </c>
      <c r="T38">
        <f t="shared" si="8"/>
        <v>-121072741.98224871</v>
      </c>
    </row>
    <row r="39" spans="1:20" s="11" customFormat="1" x14ac:dyDescent="0.2">
      <c r="A39" s="9">
        <v>42917</v>
      </c>
      <c r="B39" s="13">
        <v>18</v>
      </c>
      <c r="C39" s="12">
        <v>59.54</v>
      </c>
      <c r="D39" s="19"/>
      <c r="E39" s="19"/>
      <c r="F39" s="11">
        <f>C38*E38</f>
        <v>56.663138302439236</v>
      </c>
      <c r="G39" s="12">
        <v>69.680000000000007</v>
      </c>
      <c r="H39" s="16">
        <f t="shared" si="0"/>
        <v>1.0322962962962965</v>
      </c>
      <c r="I39" s="19"/>
      <c r="J39" s="11">
        <f>G38*I38</f>
        <v>65.718125340843713</v>
      </c>
      <c r="K39" s="11">
        <v>163683.40643787978</v>
      </c>
      <c r="L39" s="11">
        <v>108120.29030193399</v>
      </c>
      <c r="M39">
        <f t="shared" si="2"/>
        <v>-21710.756974177755</v>
      </c>
      <c r="N39">
        <f t="shared" si="2"/>
        <v>-15819.931440241606</v>
      </c>
      <c r="O39">
        <f t="shared" si="3"/>
        <v>-1230199.6250784814</v>
      </c>
      <c r="P39">
        <f t="shared" si="4"/>
        <v>-1039656.2372733521</v>
      </c>
      <c r="Q39">
        <f t="shared" si="5"/>
        <v>151339111.7543236</v>
      </c>
      <c r="R39">
        <f t="shared" si="6"/>
        <v>108088509.17013846</v>
      </c>
      <c r="S39">
        <f t="shared" si="7"/>
        <v>-257157765.06211025</v>
      </c>
      <c r="T39">
        <f t="shared" si="8"/>
        <v>-109130772.54733227</v>
      </c>
    </row>
    <row r="40" spans="1:20" x14ac:dyDescent="0.2">
      <c r="A40" s="5">
        <v>42948</v>
      </c>
      <c r="B40" s="13">
        <v>19</v>
      </c>
      <c r="C40" s="8">
        <v>58.73</v>
      </c>
      <c r="D40" s="17"/>
      <c r="E40" s="17"/>
      <c r="F40">
        <f>F39*$E$38</f>
        <v>54.335949268596316</v>
      </c>
      <c r="G40" s="8">
        <v>70.2</v>
      </c>
      <c r="H40" s="16">
        <f t="shared" si="0"/>
        <v>1.0074626865671641</v>
      </c>
      <c r="I40" s="17"/>
      <c r="J40">
        <f>J39*$I$38</f>
        <v>63.983288863923626</v>
      </c>
      <c r="K40">
        <v>138931.91378867489</v>
      </c>
      <c r="L40">
        <v>90623.826808590631</v>
      </c>
      <c r="M40">
        <f t="shared" si="2"/>
        <v>-24751.492649204883</v>
      </c>
      <c r="N40">
        <f t="shared" si="2"/>
        <v>-17496.463493343355</v>
      </c>
      <c r="O40">
        <f t="shared" si="3"/>
        <v>-1344895.8489092311</v>
      </c>
      <c r="P40">
        <f t="shared" si="4"/>
        <v>-1119481.2777916822</v>
      </c>
      <c r="Q40">
        <f t="shared" si="5"/>
        <v>180874484.44132817</v>
      </c>
      <c r="R40">
        <f t="shared" si="6"/>
        <v>125323833.13260974</v>
      </c>
      <c r="S40">
        <f t="shared" si="7"/>
        <v>-303733940.44723701</v>
      </c>
      <c r="T40">
        <f t="shared" si="8"/>
        <v>-122902359.82156698</v>
      </c>
    </row>
    <row r="41" spans="1:20" x14ac:dyDescent="0.2">
      <c r="A41" s="5">
        <v>42979</v>
      </c>
      <c r="B41" s="13">
        <v>20</v>
      </c>
      <c r="C41" s="8">
        <v>58.02</v>
      </c>
      <c r="D41" s="17"/>
      <c r="E41" s="17"/>
      <c r="F41">
        <f t="shared" ref="F41:F44" si="15">F40*$E$38</f>
        <v>52.104339282463954</v>
      </c>
      <c r="G41" s="8">
        <v>68.45</v>
      </c>
      <c r="H41" s="16">
        <f t="shared" si="0"/>
        <v>0.97507122507122512</v>
      </c>
      <c r="I41" s="17"/>
      <c r="J41">
        <f t="shared" ref="J41:J44" si="16">J40*$I$38</f>
        <v>62.294248848573964</v>
      </c>
      <c r="K41">
        <v>110710.82033351276</v>
      </c>
      <c r="L41">
        <v>71271.525311301724</v>
      </c>
      <c r="M41">
        <f t="shared" si="2"/>
        <v>-28221.093455162132</v>
      </c>
      <c r="N41">
        <f t="shared" si="2"/>
        <v>-19352.301497288907</v>
      </c>
      <c r="O41">
        <f t="shared" si="3"/>
        <v>-1470441.4283098907</v>
      </c>
      <c r="P41">
        <f t="shared" si="4"/>
        <v>-1205537.0852647456</v>
      </c>
      <c r="Q41">
        <f t="shared" si="5"/>
        <v>216219799.40900314</v>
      </c>
      <c r="R41">
        <f t="shared" si="6"/>
        <v>145331966.39486188</v>
      </c>
      <c r="S41">
        <f t="shared" si="7"/>
        <v>-358875787.29029036</v>
      </c>
      <c r="T41">
        <f t="shared" si="8"/>
        <v>-138461925.24167061</v>
      </c>
    </row>
    <row r="42" spans="1:20" x14ac:dyDescent="0.2">
      <c r="A42" s="5">
        <v>43009</v>
      </c>
      <c r="B42" s="13">
        <v>21</v>
      </c>
      <c r="C42" s="7">
        <v>57.87</v>
      </c>
      <c r="D42" s="16"/>
      <c r="E42" s="16"/>
      <c r="F42">
        <f t="shared" si="15"/>
        <v>49.964382855296542</v>
      </c>
      <c r="G42" s="7">
        <v>67.22</v>
      </c>
      <c r="H42" s="16">
        <f t="shared" si="0"/>
        <v>0.98203067932797661</v>
      </c>
      <c r="I42" s="16"/>
      <c r="J42">
        <f t="shared" si="16"/>
        <v>60.649796353248782</v>
      </c>
      <c r="K42">
        <v>78531.670585499523</v>
      </c>
      <c r="L42">
        <v>49866.309311945937</v>
      </c>
      <c r="M42">
        <f t="shared" si="2"/>
        <v>-32179.149748013238</v>
      </c>
      <c r="N42">
        <f t="shared" si="2"/>
        <v>-21405.215999355787</v>
      </c>
      <c r="O42">
        <f t="shared" si="3"/>
        <v>-1607811.3579676526</v>
      </c>
      <c r="P42">
        <f t="shared" si="4"/>
        <v>-1298221.991258231</v>
      </c>
      <c r="Q42">
        <f t="shared" si="5"/>
        <v>258505736.28097871</v>
      </c>
      <c r="R42">
        <f t="shared" si="6"/>
        <v>168538033.85864863</v>
      </c>
      <c r="S42">
        <f t="shared" si="7"/>
        <v>-424137736.79040146</v>
      </c>
      <c r="T42">
        <f t="shared" si="8"/>
        <v>-156031553.59017318</v>
      </c>
    </row>
    <row r="43" spans="1:20" x14ac:dyDescent="0.2">
      <c r="A43" s="5">
        <v>43040</v>
      </c>
      <c r="B43" s="13">
        <v>22</v>
      </c>
      <c r="C43" s="8">
        <v>58.33</v>
      </c>
      <c r="D43" s="17"/>
      <c r="E43" s="17"/>
      <c r="F43">
        <f t="shared" si="15"/>
        <v>47.912315720522791</v>
      </c>
      <c r="G43" s="8">
        <v>69.2</v>
      </c>
      <c r="H43" s="16">
        <f t="shared" si="0"/>
        <v>1.0294555191907171</v>
      </c>
      <c r="I43" s="17"/>
      <c r="J43">
        <f t="shared" si="16"/>
        <v>59.048754350214068</v>
      </c>
      <c r="K43">
        <v>41838.900237094327</v>
      </c>
      <c r="L43">
        <v>26189.536986243689</v>
      </c>
      <c r="M43">
        <f t="shared" si="2"/>
        <v>-36692.770348405196</v>
      </c>
      <c r="N43">
        <f t="shared" si="2"/>
        <v>-23676.772325702248</v>
      </c>
      <c r="O43">
        <f t="shared" si="3"/>
        <v>-1758035.5975934267</v>
      </c>
      <c r="P43">
        <f t="shared" si="4"/>
        <v>-1398083.9128663386</v>
      </c>
      <c r="Q43">
        <f t="shared" si="5"/>
        <v>309068916.24056768</v>
      </c>
      <c r="R43">
        <f t="shared" si="6"/>
        <v>195463862.7415652</v>
      </c>
      <c r="S43">
        <f t="shared" si="7"/>
        <v>-501376659.47167313</v>
      </c>
      <c r="T43">
        <f t="shared" si="8"/>
        <v>-175868856.9469735</v>
      </c>
    </row>
    <row r="44" spans="1:20" x14ac:dyDescent="0.2">
      <c r="A44" s="5">
        <v>43070</v>
      </c>
      <c r="B44" s="13">
        <v>23</v>
      </c>
      <c r="C44" s="8">
        <v>57.6</v>
      </c>
      <c r="D44" s="17"/>
      <c r="E44" s="17"/>
      <c r="F44">
        <f t="shared" si="15"/>
        <v>45.944528212254468</v>
      </c>
      <c r="G44" s="8">
        <v>68.87</v>
      </c>
      <c r="H44" s="16">
        <f t="shared" si="0"/>
        <v>0.99523121387283242</v>
      </c>
      <c r="I44" s="17"/>
      <c r="J44">
        <f t="shared" si="16"/>
        <v>57.489976883082349</v>
      </c>
      <c r="K44">
        <v>0</v>
      </c>
      <c r="L44">
        <v>0</v>
      </c>
      <c r="M44">
        <f t="shared" si="2"/>
        <v>-41838.900237094327</v>
      </c>
      <c r="N44">
        <f t="shared" si="2"/>
        <v>-26189.536986243689</v>
      </c>
      <c r="O44">
        <f t="shared" si="3"/>
        <v>-1922268.5323128805</v>
      </c>
      <c r="P44">
        <f t="shared" si="4"/>
        <v>-1505635.8759177797</v>
      </c>
      <c r="Q44">
        <f t="shared" si="5"/>
        <v>369511631.0320316</v>
      </c>
      <c r="R44">
        <f t="shared" si="6"/>
        <v>226693939.08506998</v>
      </c>
      <c r="S44">
        <f t="shared" si="7"/>
        <v>-592777665.70887089</v>
      </c>
      <c r="T44">
        <f t="shared" si="8"/>
        <v>-198260396.81770185</v>
      </c>
    </row>
    <row r="45" spans="1:20" x14ac:dyDescent="0.2">
      <c r="A45" s="5"/>
      <c r="B45" s="5"/>
    </row>
    <row r="46" spans="1:20" x14ac:dyDescent="0.2">
      <c r="A46" s="5"/>
      <c r="B46" s="5"/>
      <c r="S46" t="s">
        <v>58</v>
      </c>
      <c r="T46">
        <f>SUM(T21:T44)</f>
        <v>-162843782088.30762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Номер 1 Макс</vt:lpstr>
      <vt:lpstr>Номер 1 Мин</vt:lpstr>
      <vt:lpstr>Номер 2 Макс</vt:lpstr>
      <vt:lpstr>Номер 2 Мин</vt:lpstr>
      <vt:lpstr>Задача 3</vt:lpstr>
      <vt:lpstr>Задача 3 (1)</vt:lpstr>
      <vt:lpstr>Задача 3 (2)</vt:lpstr>
      <vt:lpstr>Задача 3 (3)</vt:lpstr>
      <vt:lpstr>Задача 4 (1)</vt:lpstr>
      <vt:lpstr>Задача 4 (2)</vt:lpstr>
      <vt:lpstr>Задача 5 (1)</vt:lpstr>
      <vt:lpstr>Задача 5 (2)</vt:lpstr>
      <vt:lpstr>Задача 5 (3)</vt:lpstr>
      <vt:lpstr>Задача 5 (4)</vt:lpstr>
      <vt:lpstr>Задача 5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2023-12-07T15:55:13Z</dcterms:created>
  <dcterms:modified xsi:type="dcterms:W3CDTF">2023-12-13T12:11:23Z</dcterms:modified>
</cp:coreProperties>
</file>